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H22" i="1" l="1"/>
  <c r="I32" i="1" l="1"/>
  <c r="I33" i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K26" i="1" l="1"/>
  <c r="H26" i="1"/>
  <c r="I34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<sst xmlns="http://schemas.openxmlformats.org/spreadsheetml/2006/main" count="152" uniqueCount="148">
  <si>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</si>
  <si>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</si>
  <si>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</si>
  <si>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</si>
  <si>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</si>
  <si>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</si>
  <si>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</si>
  <si>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</si>
  <si>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</si>
  <si>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</si>
  <si>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</si>
  <si>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</si>
  <si>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</si>
  <si>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</si>
  <si>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</si>
  <si>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</si>
  <si>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</si>
  <si>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</si>
  <si>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</si>
  <si>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</si>
  <si>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</si>
  <si>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</si>
  <si>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</si>
  <si>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</si>
  <si>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</si>
  <si>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</si>
  <si>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</si>
  <si>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</si>
  <si>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</si>
  <si>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</si>
  <si>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</si>
  <si>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</si>
  <si>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</si>
  <si>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</si>
  <si>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</si>
  <si>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</si>
  <si>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</si>
  <si>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</si>
  <si>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</si>
  <si>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</si>
  <si>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</si>
  <si>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</si>
  <si>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</si>
  <si>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</si>
  <si>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</si>
  <si>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</si>
  <si>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</si>
  <si>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</si>
  <si>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</si>
  <si>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</si>
  <si>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</si>
  <si>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</si>
  <si>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</si>
  <si>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</si>
  <si>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</si>
  <si>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</si>
  <si>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</si>
  <si>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</si>
  <si>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</si>
  <si>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</si>
  <si>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</si>
  <si>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</si>
  <si>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</si>
  <si>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</si>
  <si>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</si>
  <si>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</si>
  <si>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</si>
  <si>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</si>
  <si>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</si>
  <si>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</si>
  <si>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</si>
  <si>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</si>
  <si>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</si>
  <si>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</si>
  <si>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</si>
  <si>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</si>
  <si>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</si>
  <si>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</si>
  <si>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</si>
  <si>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</si>
  <si>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</si>
  <si>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</si>
  <si>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</si>
  <si>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</si>
  <si>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</si>
  <si>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</si>
  <si>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</si>
  <si>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</si>
  <si>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</si>
  <si>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</si>
  <si>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</si>
  <si>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</si>
  <si>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</si>
  <si>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</si>
  <si>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</si>
  <si>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</si>
  <si>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</si>
  <si>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</si>
  <si>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</si>
  <si>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</si>
  <si>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</si>
  <si>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</si>
  <si>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</si>
  <si>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</si>
  <si>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</si>
  <si>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</si>
  <si>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</si>
  <si>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</si>
  <si>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</si>
  <si>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</si>
  <si>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</si>
  <si>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</si>
  <si>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</si>
  <si>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</si>
  <si>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</si>
  <si>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</si>
  <si>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</si>
  <si>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</si>
  <si>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</si>
  <si>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</si>
  <si>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</si>
  <si>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</si>
  <si>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</si>
  <si>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</si>
  <si>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</si>
  <si>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</si>
  <si>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</si>
  <si>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</si>
  <si>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</si>
  <si>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</si>
  <si>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</si>
  <si>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</si>
  <si>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</si>
  <si>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</si>
  <si>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ŽoP č. 8</t>
  </si>
  <si>
    <t>ŽoP č. 9</t>
  </si>
  <si>
    <t>ŽoP č. 10</t>
  </si>
  <si>
    <t>zúčtovací období: 1. 4. 2019 - 30. 6. 2019</t>
  </si>
  <si>
    <t>Žádost o platbu doručí Smluvní partner Svazu měst a obcí v listinné podobě nejpozději do 15. července 2019, nejdříve však poté, co:</t>
  </si>
  <si>
    <t xml:space="preserve">a) uplyne dvanácté zúčtovací období,  </t>
  </si>
  <si>
    <t>b) Smluvní partner realizuje a zaeviduje stanovený minimální počet aktivit za každý měsíc (odst. 2, 8 a 9 čl. I. přílohy č. 2 Smlouvy);</t>
  </si>
  <si>
    <t xml:space="preserve"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 </t>
  </si>
  <si>
    <t xml:space="preserve">d) Smluvní partner splní povinnost provést každý měsíc aktualizaci projektů (odst. 4 čl. III. přílohy č. 2 Smlouvy); </t>
  </si>
  <si>
    <t>e) Smluvní partner doloží, že za dobu Projektu dokončil stanovený minimální počet projektů (odst. 6 čl. III. přílohy č. 2 Smlouvy);</t>
  </si>
  <si>
    <t>f) Smluvní partner splní svou povinnost zpracovat za každý měsíc sebehodnotící zprávu (čl. V. přílohy č. 2 Smlouvy) a</t>
  </si>
  <si>
    <t>g) Smluvní partner splní svou povinnost zajistit absolvování stáže a tematického setkání specialistou na veřejné zakázky (odst. 2.10 Smlouvy).</t>
  </si>
  <si>
    <t>ŽoP č. 11</t>
  </si>
  <si>
    <t>Žádost o platbu č. 12 - závěrečná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</si>
</sst>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8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3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38" t="s">
        <v>147</v>
      </c>
      <c r="C4" s="38"/>
      <c r="D4" s="38"/>
      <c r="E4" s="38"/>
      <c r="F4" s="38"/>
      <c r="G4" s="38"/>
      <c r="H4" s="38"/>
      <c r="I4" s="38"/>
      <c r="J4" s="38"/>
    </row>
    <row r="5" spans="2:10" ht="18" customHeight="1" x14ac:dyDescent="0.25">
      <c r="B5" s="39" t="s">
        <v>137</v>
      </c>
      <c r="C5" s="39"/>
      <c r="D5" s="39"/>
      <c r="E5" s="39"/>
      <c r="F5" s="39"/>
      <c r="G5" s="39"/>
      <c r="H5" s="39"/>
      <c r="I5" s="39"/>
      <c r="J5" s="39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49"/>
      <c r="F13" s="50"/>
      <c r="G13" s="50"/>
      <c r="H13" s="50"/>
      <c r="I13" s="50"/>
      <c r="J13" s="51"/>
    </row>
    <row r="14" spans="2:10" ht="14.25" customHeight="1" x14ac:dyDescent="0.2">
      <c r="B14" s="11" t="s">
        <v>6</v>
      </c>
      <c r="C14" s="12"/>
      <c r="D14" s="12"/>
      <c r="E14" s="49"/>
      <c r="F14" s="50"/>
      <c r="G14" s="50"/>
      <c r="H14" s="50"/>
      <c r="I14" s="50"/>
      <c r="J14" s="51"/>
    </row>
    <row r="15" spans="2:10" ht="14.25" customHeight="1" x14ac:dyDescent="0.2">
      <c r="B15" s="11" t="s">
        <v>7</v>
      </c>
      <c r="C15" s="12"/>
      <c r="D15" s="12"/>
      <c r="E15" s="52"/>
      <c r="F15" s="53"/>
      <c r="G15" s="53"/>
      <c r="H15" s="53"/>
      <c r="I15" s="53"/>
      <c r="J15" s="54"/>
    </row>
    <row r="16" spans="2:10" ht="14.25" customHeight="1" x14ac:dyDescent="0.2">
      <c r="B16" s="11" t="s">
        <v>43</v>
      </c>
      <c r="C16" s="12"/>
      <c r="D16" s="12"/>
      <c r="E16" s="49"/>
      <c r="F16" s="50"/>
      <c r="G16" s="50"/>
      <c r="H16" s="50"/>
      <c r="I16" s="50"/>
      <c r="J16" s="51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55" t="s">
        <v>133</v>
      </c>
      <c r="C18" s="55"/>
      <c r="D18" s="55"/>
      <c r="E18" s="55"/>
      <c r="F18" s="55"/>
      <c r="G18" s="55"/>
      <c r="H18" s="55"/>
      <c r="I18" s="55"/>
      <c r="J18" s="55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0" t="s">
        <v>25</v>
      </c>
      <c r="C21" s="40"/>
      <c r="D21" s="40"/>
      <c r="E21" s="43" t="s">
        <v>130</v>
      </c>
      <c r="F21" s="43"/>
      <c r="G21" s="43"/>
      <c r="H21" s="40" t="s">
        <v>41</v>
      </c>
      <c r="I21" s="40"/>
      <c r="J21" s="40"/>
      <c r="K21" s="37">
        <v>109800</v>
      </c>
    </row>
    <row r="22" spans="2:22" x14ac:dyDescent="0.2">
      <c r="B22" s="41">
        <v>43556</v>
      </c>
      <c r="C22" s="41"/>
      <c r="D22" s="42"/>
      <c r="E22" s="46"/>
      <c r="F22" s="47"/>
      <c r="G22" s="48"/>
      <c r="H22" s="44">
        <f>(237600+105600)/2</f>
        <v>171600</v>
      </c>
      <c r="I22" s="45"/>
      <c r="J22" s="45"/>
      <c r="K22" s="20" t="str">
        <f>IF($E22&gt;$K$21,"Zadaný finanční příspěvek přesáhl limit za měsíc!","")</f>
        <v/>
      </c>
      <c r="L22" s="20"/>
    </row>
    <row r="23" spans="2:22" x14ac:dyDescent="0.2">
      <c r="B23" s="41">
        <v>43586</v>
      </c>
      <c r="C23" s="41"/>
      <c r="D23" s="42"/>
      <c r="E23" s="46"/>
      <c r="F23" s="47"/>
      <c r="G23" s="48"/>
      <c r="H23" s="44"/>
      <c r="I23" s="45"/>
      <c r="J23" s="45"/>
      <c r="K23" s="20" t="str">
        <f>IF($E23&gt;$K$21,"Zadaný finanční příspěvek přesáhl limit za měsíc!","")</f>
        <v/>
      </c>
      <c r="L23" s="20"/>
    </row>
    <row r="24" spans="2:22" x14ac:dyDescent="0.2">
      <c r="B24" s="41">
        <v>43617</v>
      </c>
      <c r="C24" s="41"/>
      <c r="D24" s="42"/>
      <c r="E24" s="46"/>
      <c r="F24" s="47"/>
      <c r="G24" s="48"/>
      <c r="H24" s="64" t="s">
        <v>42</v>
      </c>
      <c r="I24" s="40"/>
      <c r="J24" s="4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59" t="s">
        <v>131</v>
      </c>
      <c r="C25" s="59"/>
      <c r="D25" s="59"/>
      <c r="E25" s="63">
        <f>SUM(E22:G24)</f>
        <v>0</v>
      </c>
      <c r="F25" s="63"/>
      <c r="G25" s="63"/>
      <c r="H25" s="60">
        <v>171600</v>
      </c>
      <c r="I25" s="60"/>
      <c r="J25" s="60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6">
        <f>E25-H25</f>
        <v>-171600</v>
      </c>
      <c r="I26" s="57"/>
      <c r="J26" s="58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2" t="s">
        <v>40</v>
      </c>
      <c r="C28" s="62"/>
      <c r="D28" s="62"/>
      <c r="E28" s="62"/>
      <c r="F28" s="62"/>
      <c r="G28" s="62"/>
      <c r="H28" s="62"/>
      <c r="I28" s="62"/>
      <c r="J28" s="62"/>
    </row>
    <row r="29" spans="2:22" x14ac:dyDescent="0.2">
      <c r="B29" s="23" t="s">
        <v>20</v>
      </c>
      <c r="C29" s="71" t="s">
        <v>132</v>
      </c>
      <c r="D29" s="71"/>
      <c r="E29" s="36" t="s">
        <v>20</v>
      </c>
      <c r="F29" s="71" t="s">
        <v>132</v>
      </c>
      <c r="G29" s="71"/>
      <c r="H29" s="36" t="s">
        <v>20</v>
      </c>
      <c r="I29" s="71" t="s">
        <v>132</v>
      </c>
      <c r="J29" s="71"/>
    </row>
    <row r="30" spans="2:22" x14ac:dyDescent="0.2">
      <c r="B30" s="13" t="s">
        <v>8</v>
      </c>
      <c r="C30" s="67">
        <f>IFERROR(VLOOKUP($E$15,databaze!$B$2:$I$84,2,FALSE),0)</f>
        <v>0</v>
      </c>
      <c r="D30" s="67"/>
      <c r="E30" s="13" t="s">
        <v>12</v>
      </c>
      <c r="F30" s="66">
        <f>IFERROR(VLOOKUP($E$15,databaze!$B$2:$I$84,6,FALSE),0)</f>
        <v>0</v>
      </c>
      <c r="G30" s="67"/>
      <c r="H30" s="13" t="s">
        <v>16</v>
      </c>
      <c r="I30" s="66">
        <f>IFERROR(VLOOKUP($E$15,databaze!$B$2:$K$84,10,FALSE),0)</f>
        <v>0</v>
      </c>
      <c r="J30" s="67"/>
    </row>
    <row r="31" spans="2:22" x14ac:dyDescent="0.2">
      <c r="B31" s="13" t="s">
        <v>9</v>
      </c>
      <c r="C31" s="67">
        <f>IFERROR(VLOOKUP($E$15,databaze!$B$2:$I$84,3,FALSE),0)</f>
        <v>0</v>
      </c>
      <c r="D31" s="67"/>
      <c r="E31" s="13" t="s">
        <v>13</v>
      </c>
      <c r="F31" s="66">
        <f>IFERROR(VLOOKUP($E$15,databaze!$B$2:$I$84,7,FALSE),0)</f>
        <v>0</v>
      </c>
      <c r="G31" s="67"/>
      <c r="H31" s="13" t="s">
        <v>17</v>
      </c>
      <c r="I31" s="66">
        <f>IFERROR(VLOOKUP($E$15,databaze!$B$2:$L$84,11,FALSE),0)</f>
        <v>0</v>
      </c>
      <c r="J31" s="67"/>
    </row>
    <row r="32" spans="2:22" x14ac:dyDescent="0.2">
      <c r="B32" s="13" t="s">
        <v>10</v>
      </c>
      <c r="C32" s="67">
        <f>IFERROR(VLOOKUP($E$15,databaze!$B$2:$I$84,4,FALSE),0)</f>
        <v>0</v>
      </c>
      <c r="D32" s="67"/>
      <c r="E32" s="13" t="s">
        <v>14</v>
      </c>
      <c r="F32" s="66">
        <f>IFERROR(VLOOKUP($E$15,databaze!$B$2:$I$84,8,FALSE),0)</f>
        <v>0</v>
      </c>
      <c r="G32" s="67"/>
      <c r="H32" s="13" t="s">
        <v>18</v>
      </c>
      <c r="I32" s="66">
        <f>IFERROR(VLOOKUP($E$15,databaze!$B$2:$M$84,12,FALSE),0)</f>
        <v>0</v>
      </c>
      <c r="J32" s="67"/>
    </row>
    <row r="33" spans="1:11" x14ac:dyDescent="0.2">
      <c r="B33" s="13" t="s">
        <v>11</v>
      </c>
      <c r="C33" s="66">
        <f>IFERROR(VLOOKUP($E$15,databaze!$B$2:$I$84,5,FALSE),0)</f>
        <v>0</v>
      </c>
      <c r="D33" s="67"/>
      <c r="E33" s="13" t="s">
        <v>15</v>
      </c>
      <c r="F33" s="66">
        <f>IFERROR(VLOOKUP($E$15,databaze!$B$2:$J$84,9,FALSE),0)</f>
        <v>0</v>
      </c>
      <c r="G33" s="67"/>
      <c r="H33" s="13" t="s">
        <v>19</v>
      </c>
      <c r="I33" s="66">
        <f>E25</f>
        <v>0</v>
      </c>
      <c r="J33" s="67"/>
      <c r="K33" s="37"/>
    </row>
    <row r="34" spans="1:11" ht="15.75" customHeight="1" x14ac:dyDescent="0.2">
      <c r="B34" s="68" t="s">
        <v>24</v>
      </c>
      <c r="C34" s="68"/>
      <c r="D34" s="68"/>
      <c r="E34" s="68"/>
      <c r="F34" s="68"/>
      <c r="G34" s="68"/>
      <c r="H34" s="68"/>
      <c r="I34" s="69">
        <f>SUM(C30:C33)+SUM(F30:F33)+SUM(I30:I33)</f>
        <v>0</v>
      </c>
      <c r="J34" s="70"/>
      <c r="K34" s="37"/>
    </row>
    <row r="35" spans="1:11" ht="14.25" customHeight="1" x14ac:dyDescent="0.2">
      <c r="J35" s="3"/>
    </row>
    <row r="36" spans="1:11" ht="12.75" customHeight="1" x14ac:dyDescent="0.2">
      <c r="A36" s="65" t="s">
        <v>138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ht="11.25" customHeight="1" x14ac:dyDescent="0.2">
      <c r="A37" s="61" t="s">
        <v>139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1" ht="11.25" customHeight="1" x14ac:dyDescent="0.2">
      <c r="A38" s="61" t="s">
        <v>140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1" ht="21.75" customHeight="1" x14ac:dyDescent="0.2">
      <c r="A39" s="74" t="s">
        <v>141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11.25" customHeight="1" x14ac:dyDescent="0.2">
      <c r="A40" s="74" t="s">
        <v>142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1.25" customHeight="1" x14ac:dyDescent="0.2">
      <c r="A41" s="74" t="s">
        <v>143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ht="11.25" customHeight="1" x14ac:dyDescent="0.2">
      <c r="A42" s="74" t="s">
        <v>144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21.75" customHeight="1" x14ac:dyDescent="0.2">
      <c r="A43" s="74" t="s">
        <v>145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6" customHeight="1" x14ac:dyDescent="0.2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48.75" customHeight="1" x14ac:dyDescent="0.2">
      <c r="B45" s="77" t="s">
        <v>128</v>
      </c>
      <c r="C45" s="77"/>
      <c r="D45" s="77"/>
      <c r="E45" s="77"/>
      <c r="F45" s="77"/>
      <c r="G45" s="77"/>
      <c r="H45" s="77"/>
      <c r="I45" s="77"/>
      <c r="J45" s="77"/>
      <c r="K45" s="35"/>
    </row>
    <row r="46" spans="1:11" ht="13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13.5" customHeight="1" x14ac:dyDescent="0.2"/>
    <row r="48" spans="1:11" ht="13.5" customHeight="1" x14ac:dyDescent="0.2"/>
    <row r="49" spans="1:11" x14ac:dyDescent="0.2">
      <c r="A49" s="14" t="s">
        <v>28</v>
      </c>
      <c r="B49" s="75"/>
      <c r="C49" s="75"/>
      <c r="D49" s="75"/>
      <c r="E49" s="14" t="s">
        <v>29</v>
      </c>
      <c r="F49" s="19"/>
      <c r="G49" s="73"/>
      <c r="H49" s="73"/>
      <c r="I49" s="73"/>
      <c r="J49" s="73"/>
      <c r="K49" s="73"/>
    </row>
    <row r="50" spans="1:11" ht="4.5" customHeight="1" x14ac:dyDescent="0.2">
      <c r="A50" s="14"/>
      <c r="B50" s="17" t="s">
        <v>30</v>
      </c>
      <c r="C50" s="18"/>
      <c r="D50" s="18"/>
      <c r="E50" s="14"/>
      <c r="F50" s="17" t="s">
        <v>31</v>
      </c>
      <c r="G50" s="72" t="s">
        <v>21</v>
      </c>
      <c r="H50" s="72"/>
      <c r="I50" s="72"/>
      <c r="J50" s="72"/>
      <c r="K50" s="72"/>
    </row>
    <row r="51" spans="1:11" x14ac:dyDescent="0.2">
      <c r="C51" s="2"/>
      <c r="D51" s="2"/>
      <c r="E51" s="2"/>
      <c r="F51" s="2"/>
      <c r="G51" s="15" t="s">
        <v>22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23</v>
      </c>
      <c r="H52" s="16"/>
      <c r="I52" s="16"/>
      <c r="J52" s="16"/>
      <c r="K52" s="16"/>
    </row>
    <row r="53" spans="1:11" ht="9" customHeight="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65" t="s">
        <v>26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</row>
  </sheetData>
  <sheetProtection password="DEBE" sheet="1" objects="1" scenarios="1"/>
  <protectedRanges>
    <protectedRange sqref="B49:D49 F49:K49" name="Podpis_1"/>
    <protectedRange sqref="E15:J16" name="Hlavicka_1"/>
    <protectedRange sqref="E13:J14" name="Hlavicka"/>
    <protectedRange sqref="E22:G24" name="Soupisky"/>
  </protectedRanges>
  <mergeCells count="54">
    <mergeCell ref="G50:K50"/>
    <mergeCell ref="A54:K54"/>
    <mergeCell ref="G49:K49"/>
    <mergeCell ref="A39:K39"/>
    <mergeCell ref="A40:K40"/>
    <mergeCell ref="B49:D49"/>
    <mergeCell ref="A41:K41"/>
    <mergeCell ref="A42:K42"/>
    <mergeCell ref="A43:K43"/>
    <mergeCell ref="A44:K44"/>
    <mergeCell ref="B45:J45"/>
    <mergeCell ref="C29:D29"/>
    <mergeCell ref="F29:G29"/>
    <mergeCell ref="I29:J29"/>
    <mergeCell ref="C30:D30"/>
    <mergeCell ref="C31:D31"/>
    <mergeCell ref="F30:G30"/>
    <mergeCell ref="I30:J30"/>
    <mergeCell ref="A37:J37"/>
    <mergeCell ref="F31:G31"/>
    <mergeCell ref="F32:G32"/>
    <mergeCell ref="F33:G33"/>
    <mergeCell ref="I31:J31"/>
    <mergeCell ref="H26:J26"/>
    <mergeCell ref="B24:D24"/>
    <mergeCell ref="B25:D25"/>
    <mergeCell ref="H25:J25"/>
    <mergeCell ref="A38:J38"/>
    <mergeCell ref="B28:J28"/>
    <mergeCell ref="E24:G24"/>
    <mergeCell ref="E25:G25"/>
    <mergeCell ref="H24:J24"/>
    <mergeCell ref="A36:K36"/>
    <mergeCell ref="I32:J32"/>
    <mergeCell ref="I33:J33"/>
    <mergeCell ref="B34:H34"/>
    <mergeCell ref="I34:J34"/>
    <mergeCell ref="C32:D32"/>
    <mergeCell ref="C33:D33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workbookViewId="0">
      <selection activeCell="M1" sqref="M1"/>
    </sheetView>
  </sheetViews>
  <sheetFormatPr defaultRowHeight="12.75" x14ac:dyDescent="0.2"/>
  <cols>
    <col min="1" max="1" width="9.140625" style="1"/>
    <col min="2" max="2" width="14" style="34" customWidth="1"/>
    <col min="3" max="13" width="13.5703125" style="1" customWidth="1"/>
  </cols>
  <sheetData>
    <row r="1" spans="1:13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134</v>
      </c>
      <c r="K1" s="26" t="s">
        <v>135</v>
      </c>
      <c r="L1" s="26" t="s">
        <v>136</v>
      </c>
      <c r="M1" s="26" t="s">
        <v>146</v>
      </c>
    </row>
    <row r="2" spans="1:13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</row>
    <row r="3" spans="1:13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</row>
    <row r="4" spans="1:13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</row>
    <row r="5" spans="1:13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</row>
    <row r="6" spans="1:13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</row>
    <row r="7" spans="1:13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</row>
    <row r="8" spans="1:13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</row>
    <row r="9" spans="1:13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</row>
    <row r="10" spans="1:13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</row>
    <row r="11" spans="1:13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</row>
    <row r="12" spans="1:13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</row>
    <row r="13" spans="1:13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</row>
    <row r="14" spans="1:13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</row>
    <row r="15" spans="1:13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</row>
    <row r="16" spans="1:13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</row>
    <row r="17" spans="1:13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</row>
    <row r="18" spans="1:13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</row>
    <row r="19" spans="1:13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</row>
    <row r="20" spans="1:13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</row>
    <row r="21" spans="1:13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</row>
    <row r="22" spans="1:13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</row>
    <row r="23" spans="1:13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</row>
    <row r="24" spans="1:13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</row>
    <row r="25" spans="1:13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</row>
    <row r="26" spans="1:13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</row>
    <row r="27" spans="1:13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</row>
    <row r="28" spans="1:13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</row>
    <row r="29" spans="1:13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</row>
    <row r="30" spans="1:13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</row>
    <row r="31" spans="1:13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</row>
    <row r="32" spans="1:13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</row>
    <row r="33" spans="1:13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</row>
    <row r="34" spans="1:13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</row>
    <row r="35" spans="1:13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</row>
    <row r="36" spans="1:13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</row>
    <row r="37" spans="1:13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</row>
    <row r="38" spans="1:13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</row>
    <row r="39" spans="1:13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</row>
    <row r="40" spans="1:13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</row>
    <row r="41" spans="1:13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</row>
    <row r="42" spans="1:13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</row>
    <row r="43" spans="1:13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</row>
    <row r="44" spans="1:13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</row>
    <row r="45" spans="1:13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</row>
    <row r="46" spans="1:13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</row>
    <row r="47" spans="1:13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</row>
    <row r="48" spans="1:13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</row>
    <row r="49" spans="1:13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</row>
    <row r="50" spans="1:13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</row>
    <row r="51" spans="1:13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</row>
    <row r="52" spans="1:13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</row>
    <row r="53" spans="1:13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</row>
    <row r="54" spans="1:13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</row>
    <row r="55" spans="1:13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</row>
    <row r="56" spans="1:13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</row>
    <row r="57" spans="1:13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</row>
    <row r="58" spans="1:13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</row>
    <row r="59" spans="1:13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</row>
    <row r="60" spans="1:13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</row>
    <row r="61" spans="1:13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</row>
    <row r="62" spans="1:13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</row>
    <row r="63" spans="1:13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</row>
    <row r="64" spans="1:13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</row>
    <row r="65" spans="1:13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</row>
    <row r="66" spans="1:13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</row>
    <row r="67" spans="1:13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</row>
    <row r="68" spans="1:13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</row>
    <row r="69" spans="1:13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</row>
    <row r="70" spans="1:13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</row>
    <row r="71" spans="1:13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</row>
    <row r="72" spans="1:13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</row>
    <row r="73" spans="1:13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</row>
    <row r="74" spans="1:13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</row>
    <row r="75" spans="1:13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</row>
    <row r="76" spans="1:13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</row>
    <row r="77" spans="1:13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</row>
    <row r="78" spans="1:13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</row>
    <row r="79" spans="1:13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</row>
    <row r="80" spans="1:13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</row>
    <row r="81" spans="1:13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</row>
    <row r="82" spans="1:13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</row>
    <row r="83" spans="1:13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</row>
    <row r="84" spans="1:13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</row>
    <row r="97" spans="1:13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2019-06-19T13:14:31Z</dcterms:modified>
</cp:coreProperties>
</file>