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msmtcr.sharepoint.com/sites/Rozpoet2023appravarozpotu2023/Sdilene dokumenty/General/převod hrazení NPP/"/>
    </mc:Choice>
  </mc:AlternateContent>
  <xr:revisionPtr revIDLastSave="0" documentId="8_{11D73CB6-108C-42BA-8322-E32956CC9B1A}" xr6:coauthVersionLast="47" xr6:coauthVersionMax="47" xr10:uidLastSave="{00000000-0000-0000-0000-000000000000}"/>
  <bookViews>
    <workbookView xWindow="-108" yWindow="-108" windowWidth="23256" windowHeight="12720" tabRatio="696" xr2:uid="{D62BE47D-8707-487E-8D45-6886AD4F6674}"/>
  </bookViews>
  <sheets>
    <sheet name="Kalkulačka" sheetId="12" r:id="rId1"/>
    <sheet name="7 ZUJ" sheetId="18" r:id="rId2"/>
    <sheet name="2+S ZUJ" sheetId="17" r:id="rId3"/>
    <sheet name="Poznámky" sheetId="4" state="hidden" r:id="rId4"/>
  </sheets>
  <definedNames>
    <definedName name="_xlnm._FilterDatabase" localSheetId="2" hidden="1">'2+S ZUJ'!$A$5:$AD$3439</definedName>
    <definedName name="_xlnm._FilterDatabase" localSheetId="1" hidden="1">'7 ZUJ'!$A$5:$AH$376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46" i="17" l="1"/>
  <c r="N2136" i="17"/>
  <c r="N1124" i="17"/>
  <c r="N2793" i="17"/>
  <c r="N761" i="17"/>
  <c r="N1033" i="17"/>
  <c r="N1608" i="17"/>
  <c r="N1200" i="17"/>
  <c r="N156" i="17"/>
  <c r="N59" i="17"/>
  <c r="N3275" i="17" l="1"/>
  <c r="N663" i="17"/>
  <c r="N114" i="17"/>
  <c r="N740" i="17"/>
  <c r="N849" i="17"/>
  <c r="N1253" i="17"/>
  <c r="N534" i="17"/>
  <c r="N352" i="17"/>
  <c r="N1347" i="17"/>
  <c r="N39" i="17"/>
  <c r="N2278" i="17"/>
  <c r="N1119" i="17"/>
  <c r="N2003" i="17"/>
  <c r="N707" i="17"/>
  <c r="N369" i="17"/>
  <c r="N2928" i="17"/>
  <c r="N1398" i="17"/>
  <c r="N3004" i="17"/>
  <c r="N438" i="17"/>
  <c r="N917" i="17"/>
  <c r="N1039" i="17"/>
  <c r="N2929" i="17"/>
  <c r="N188" i="17"/>
  <c r="N731" i="17"/>
  <c r="N281" i="17"/>
  <c r="N1667" i="17"/>
  <c r="N40" i="17"/>
  <c r="N1835" i="17"/>
  <c r="N1912" i="17"/>
  <c r="N183" i="17"/>
  <c r="N1832" i="17"/>
  <c r="N1282" i="17"/>
  <c r="N154" i="17"/>
  <c r="N364" i="17"/>
  <c r="N2954" i="17"/>
  <c r="N1903" i="17"/>
  <c r="N757" i="17"/>
  <c r="N2259" i="17"/>
  <c r="N2068" i="17"/>
  <c r="N1728" i="17"/>
  <c r="N1128" i="17"/>
  <c r="N633" i="17"/>
  <c r="N1445" i="17"/>
  <c r="N2395" i="17"/>
  <c r="N2814" i="17"/>
  <c r="N2214" i="17"/>
  <c r="N2294" i="17"/>
  <c r="N2048" i="17"/>
  <c r="N134" i="17"/>
  <c r="N2439" i="17"/>
  <c r="N921" i="17"/>
  <c r="N184" i="17"/>
  <c r="N2802" i="17"/>
  <c r="N2499" i="17"/>
  <c r="N292" i="17"/>
  <c r="N2982" i="17"/>
  <c r="N3151" i="17"/>
  <c r="N2587" i="17"/>
  <c r="N724" i="17"/>
  <c r="N409" i="17"/>
  <c r="N2079" i="17"/>
  <c r="N2448" i="17"/>
  <c r="N1868" i="17"/>
  <c r="N244" i="17"/>
  <c r="N658" i="17"/>
  <c r="N1417" i="17"/>
  <c r="N131" i="17"/>
  <c r="N3077" i="17"/>
  <c r="N797" i="17"/>
  <c r="N337" i="17"/>
  <c r="N1861" i="17"/>
  <c r="N832" i="17"/>
  <c r="N630" i="17"/>
  <c r="N880" i="17"/>
  <c r="N1223" i="17"/>
  <c r="N838" i="17"/>
  <c r="N2885" i="17"/>
  <c r="N1081" i="17"/>
  <c r="N2331" i="17"/>
  <c r="N973" i="17"/>
  <c r="N937" i="17"/>
  <c r="N1754" i="17"/>
  <c r="N1827" i="17"/>
  <c r="N1308" i="17"/>
  <c r="N1285" i="17"/>
  <c r="N3381" i="17"/>
  <c r="N1720" i="17"/>
  <c r="N474" i="17"/>
  <c r="N936" i="17"/>
  <c r="N824" i="17"/>
  <c r="N1850" i="17"/>
  <c r="N1356" i="17"/>
  <c r="N2133" i="17"/>
  <c r="N2919" i="17"/>
  <c r="N2028" i="17"/>
  <c r="N1387" i="17"/>
  <c r="N611" i="17"/>
  <c r="N1671" i="17"/>
  <c r="N1679" i="17"/>
  <c r="N2195" i="17"/>
  <c r="N821" i="17"/>
  <c r="N200" i="17"/>
  <c r="N2315" i="17"/>
  <c r="N788" i="17"/>
  <c r="N2171" i="17"/>
  <c r="N1270" i="17"/>
  <c r="N697" i="17"/>
  <c r="N2080" i="17"/>
  <c r="N2351" i="17"/>
  <c r="N1831" i="17"/>
  <c r="N1224" i="17"/>
  <c r="N1403" i="17"/>
  <c r="N151" i="17"/>
  <c r="N678" i="17"/>
  <c r="N1256" i="17"/>
  <c r="N373" i="17"/>
  <c r="N2806" i="17"/>
  <c r="N2033" i="17"/>
  <c r="N1534" i="17"/>
  <c r="N479" i="17"/>
  <c r="N3149" i="17"/>
  <c r="N13" i="17"/>
  <c r="N2436" i="17"/>
  <c r="N1247" i="17"/>
  <c r="N381" i="17"/>
  <c r="N193" i="17"/>
  <c r="N3171" i="17"/>
  <c r="N1108" i="17"/>
  <c r="N2256" i="17"/>
  <c r="N3308" i="17"/>
  <c r="N2514" i="17"/>
  <c r="N913" i="17"/>
  <c r="N2818" i="17"/>
  <c r="N1866" i="17"/>
  <c r="N3176" i="17"/>
  <c r="N525" i="17"/>
  <c r="N494" i="17"/>
  <c r="N293" i="17"/>
  <c r="N2831" i="17"/>
  <c r="N871" i="17"/>
  <c r="N1774" i="17"/>
  <c r="N2247" i="17"/>
  <c r="N2707" i="17"/>
  <c r="N2349" i="17"/>
  <c r="N189" i="17"/>
  <c r="N284" i="17"/>
  <c r="N1935" i="17"/>
  <c r="N2569" i="17"/>
  <c r="N1117" i="17"/>
  <c r="N1528" i="17"/>
  <c r="N2496" i="17"/>
  <c r="N1485" i="17"/>
  <c r="N1010" i="17"/>
  <c r="N2840" i="17"/>
  <c r="N715" i="17"/>
  <c r="N225" i="17"/>
  <c r="N1384" i="17"/>
  <c r="N1763" i="17"/>
  <c r="N877" i="17"/>
  <c r="N1342" i="17"/>
  <c r="N3347" i="17"/>
  <c r="N271" i="17"/>
  <c r="N250" i="17"/>
  <c r="N3028" i="17"/>
  <c r="N2285" i="17"/>
  <c r="N2352" i="17"/>
  <c r="N612" i="17"/>
  <c r="N2633" i="17"/>
  <c r="N402" i="17"/>
  <c r="N2402" i="17"/>
  <c r="N755" i="17"/>
  <c r="N348" i="17"/>
  <c r="N1304" i="17"/>
  <c r="N1884" i="17"/>
  <c r="N267" i="17"/>
  <c r="N76" i="17"/>
  <c r="N1246" i="17"/>
  <c r="N1876" i="17"/>
  <c r="N646" i="17"/>
  <c r="N616" i="17"/>
  <c r="N232" i="17"/>
  <c r="N1136" i="17"/>
  <c r="N2289" i="17"/>
  <c r="N1364" i="17"/>
  <c r="N336" i="17"/>
  <c r="N444" i="17"/>
  <c r="N3125" i="17"/>
  <c r="N1167" i="17"/>
  <c r="N2470" i="17"/>
  <c r="N33" i="17"/>
  <c r="N3340" i="17"/>
  <c r="N696" i="17"/>
  <c r="N406" i="17"/>
  <c r="N2717" i="17"/>
  <c r="N2244" i="17"/>
  <c r="N1250" i="17"/>
  <c r="N230" i="17"/>
  <c r="N330" i="17"/>
  <c r="N1766" i="17"/>
  <c r="N2909" i="17"/>
  <c r="N835" i="17"/>
  <c r="N2202" i="17"/>
  <c r="N2490" i="17"/>
  <c r="N2006" i="17"/>
  <c r="N400" i="17"/>
  <c r="N2176" i="17"/>
  <c r="N2729" i="17"/>
  <c r="N2153" i="17"/>
  <c r="N2374" i="17"/>
  <c r="N1054" i="17"/>
  <c r="N319" i="17"/>
  <c r="N73" i="17"/>
  <c r="N514" i="17"/>
  <c r="N2249" i="17"/>
  <c r="N481" i="17"/>
  <c r="N2144" i="17"/>
  <c r="N2467" i="17"/>
  <c r="N817" i="17"/>
  <c r="N2473" i="17"/>
  <c r="N982" i="17"/>
  <c r="N157" i="17"/>
  <c r="N679" i="17"/>
  <c r="N2779" i="17"/>
  <c r="N1287" i="17"/>
  <c r="N703" i="17"/>
  <c r="N899" i="17"/>
  <c r="N1231" i="17"/>
  <c r="N2466" i="17"/>
  <c r="N960" i="17"/>
  <c r="N500" i="17"/>
  <c r="N779" i="17"/>
  <c r="N2588" i="17"/>
  <c r="N379" i="17"/>
  <c r="N850" i="17"/>
  <c r="N2168" i="17"/>
  <c r="N1627" i="17"/>
  <c r="N1118" i="17"/>
  <c r="N1112" i="17"/>
  <c r="N848" i="17"/>
  <c r="N316" i="17"/>
  <c r="N2626" i="17"/>
  <c r="N1622" i="17"/>
  <c r="N486" i="17"/>
  <c r="N2011" i="17"/>
  <c r="N213" i="17"/>
  <c r="N2781" i="17"/>
  <c r="N1410" i="17"/>
  <c r="N1226" i="17"/>
  <c r="N1191" i="17"/>
  <c r="N1890" i="17"/>
  <c r="N2174" i="17"/>
  <c r="N2570" i="17"/>
  <c r="N440" i="17"/>
  <c r="N1369" i="17"/>
  <c r="N1781" i="17"/>
  <c r="N762" i="17"/>
  <c r="N1211" i="17"/>
  <c r="N1228" i="17"/>
  <c r="N135" i="17"/>
  <c r="N1634" i="17"/>
  <c r="N1844" i="17"/>
  <c r="N2819" i="17"/>
  <c r="N818" i="17"/>
  <c r="N578" i="17"/>
  <c r="N2632" i="17"/>
  <c r="N2453" i="17"/>
  <c r="N2897" i="17"/>
  <c r="N565" i="17"/>
  <c r="N2647" i="17"/>
  <c r="N1156" i="17"/>
  <c r="N635" i="17"/>
  <c r="N2621" i="17"/>
  <c r="N997" i="17"/>
  <c r="N1719" i="17"/>
  <c r="N894" i="17"/>
  <c r="N915" i="17"/>
  <c r="N1946" i="17"/>
  <c r="N653" i="17"/>
  <c r="N730" i="17"/>
  <c r="N2444" i="17"/>
  <c r="N732" i="17"/>
  <c r="N2529" i="17"/>
  <c r="N1973" i="17"/>
  <c r="N80" i="17"/>
  <c r="N2340" i="17"/>
  <c r="N99" i="17"/>
  <c r="N576" i="17"/>
  <c r="N1348" i="17"/>
  <c r="N2887" i="17"/>
  <c r="N2368" i="17"/>
  <c r="N2358" i="17"/>
  <c r="N1172" i="17"/>
  <c r="N1980" i="17"/>
  <c r="N2884" i="17"/>
  <c r="N940" i="17"/>
  <c r="N1423" i="17"/>
  <c r="N533" i="17"/>
  <c r="N876" i="17"/>
  <c r="N228" i="17"/>
  <c r="N1193" i="17"/>
  <c r="N442" i="17"/>
  <c r="N725" i="17"/>
  <c r="N1519" i="17"/>
  <c r="N599" i="17"/>
  <c r="N2046" i="17"/>
  <c r="N693" i="17"/>
  <c r="N901" i="17"/>
  <c r="N2277" i="17"/>
  <c r="N347" i="17"/>
  <c r="N2199" i="17"/>
  <c r="N1043" i="17"/>
  <c r="N2554" i="17"/>
  <c r="N1508" i="17"/>
  <c r="N333" i="17"/>
  <c r="N1867" i="17"/>
  <c r="N1150" i="17"/>
  <c r="N2426" i="17"/>
  <c r="N751" i="17"/>
  <c r="N1593" i="17"/>
  <c r="N2512" i="17"/>
  <c r="N620" i="17"/>
  <c r="N1008" i="17"/>
  <c r="N528" i="17"/>
  <c r="N3084" i="17"/>
  <c r="N1555" i="17"/>
  <c r="N404" i="17"/>
  <c r="N472" i="17"/>
  <c r="N2921" i="17"/>
  <c r="N2956" i="17"/>
  <c r="N753" i="17"/>
  <c r="N1605" i="17"/>
  <c r="N2469" i="17"/>
  <c r="N1254" i="17"/>
  <c r="N928" i="17"/>
  <c r="N1583" i="17"/>
  <c r="N1507" i="17"/>
  <c r="N948" i="17"/>
  <c r="N1869" i="17"/>
  <c r="N1355" i="17"/>
  <c r="N2023" i="17"/>
  <c r="N1074" i="17"/>
  <c r="N801" i="17"/>
  <c r="N2001" i="17"/>
  <c r="N1874" i="17"/>
  <c r="N530" i="17"/>
  <c r="N2742" i="17"/>
  <c r="N1591" i="17"/>
  <c r="N1613" i="17"/>
  <c r="N1302" i="17"/>
  <c r="N539" i="17"/>
  <c r="N2692" i="17"/>
  <c r="N974" i="17"/>
  <c r="N132" i="17"/>
  <c r="N1140" i="17"/>
  <c r="N896" i="17"/>
  <c r="N2796" i="17"/>
  <c r="N2434" i="17"/>
  <c r="N1870" i="17"/>
  <c r="N1433" i="17"/>
  <c r="N262" i="17"/>
  <c r="N882" i="17"/>
  <c r="N2555" i="17"/>
  <c r="N1274" i="17"/>
  <c r="N279" i="17"/>
  <c r="N1436" i="17"/>
  <c r="N2830" i="17"/>
  <c r="N1785" i="17"/>
  <c r="N631" i="17"/>
  <c r="N1462" i="17"/>
  <c r="N640" i="17"/>
  <c r="N148" i="17"/>
  <c r="N2631" i="17"/>
  <c r="N2359" i="17"/>
  <c r="N943" i="17"/>
  <c r="N1088" i="17"/>
  <c r="N1694" i="17"/>
  <c r="N353" i="17"/>
  <c r="N887" i="17"/>
  <c r="N2061" i="17"/>
  <c r="N2050" i="17"/>
  <c r="N3397" i="17"/>
  <c r="N1334" i="17"/>
  <c r="N2701" i="17"/>
  <c r="N1802" i="17"/>
  <c r="N1188" i="17"/>
  <c r="N920" i="17"/>
  <c r="N1828" i="17"/>
  <c r="N1924" i="17"/>
  <c r="N1214" i="17"/>
  <c r="N690" i="17"/>
  <c r="N1978" i="17"/>
  <c r="N2847" i="17"/>
  <c r="N1990" i="17"/>
  <c r="N3148" i="17"/>
  <c r="N2670" i="17"/>
  <c r="N1652" i="17"/>
  <c r="N365" i="17"/>
  <c r="N20" i="17"/>
  <c r="N1786" i="17"/>
  <c r="N883" i="17"/>
  <c r="N2544" i="17"/>
  <c r="N1461" i="17"/>
  <c r="N1373" i="17"/>
  <c r="N1412" i="17"/>
  <c r="N1824" i="17"/>
  <c r="N268" i="17"/>
  <c r="N2421" i="17"/>
  <c r="N1106" i="17"/>
  <c r="N2430" i="17"/>
  <c r="N799" i="17"/>
  <c r="N571" i="17"/>
  <c r="N1072" i="17"/>
  <c r="N750" i="17"/>
  <c r="N1932" i="17"/>
  <c r="N1905" i="17"/>
  <c r="N2022" i="17"/>
  <c r="N377" i="17"/>
  <c r="N2516" i="17"/>
  <c r="N2250" i="17"/>
  <c r="N446" i="17"/>
  <c r="N1291" i="17"/>
  <c r="N1594" i="17"/>
  <c r="N667" i="17"/>
  <c r="N682" i="17"/>
  <c r="N208" i="17"/>
  <c r="N1999" i="17"/>
  <c r="N1280" i="17"/>
  <c r="N1487" i="17"/>
  <c r="N1290" i="17"/>
  <c r="N180" i="17"/>
  <c r="N660" i="17"/>
  <c r="N243" i="17"/>
  <c r="N1915" i="17"/>
  <c r="N595" i="17"/>
  <c r="N792" i="17"/>
  <c r="N2691" i="17"/>
  <c r="N1067" i="17"/>
  <c r="N536" i="17"/>
  <c r="N2078" i="17"/>
  <c r="N185" i="17"/>
  <c r="N299" i="17"/>
  <c r="N531" i="17"/>
  <c r="N2828" i="17"/>
  <c r="N3250" i="17"/>
  <c r="N1455" i="17"/>
  <c r="N746" i="17"/>
  <c r="N1863" i="17"/>
  <c r="N2539" i="17"/>
  <c r="N295" i="17"/>
  <c r="N2730" i="17"/>
  <c r="N708" i="17"/>
  <c r="N450" i="17"/>
  <c r="N296" i="17"/>
  <c r="N2360" i="17"/>
  <c r="N3074" i="17"/>
  <c r="N2851" i="17"/>
  <c r="N580" i="17"/>
  <c r="N2139" i="17"/>
  <c r="N1723" i="17"/>
  <c r="N1751" i="17"/>
  <c r="N2429" i="17"/>
  <c r="N692" i="17"/>
  <c r="N2113" i="17"/>
  <c r="N1132" i="17"/>
  <c r="N1272" i="17"/>
  <c r="N955" i="17"/>
  <c r="N1680" i="17"/>
  <c r="N605" i="17"/>
  <c r="N1702" i="17"/>
  <c r="N1815" i="17"/>
  <c r="N2299" i="17"/>
  <c r="N291" i="17"/>
  <c r="N1641" i="17"/>
  <c r="N1775" i="17"/>
  <c r="N664" i="17"/>
  <c r="N1617" i="17"/>
  <c r="N1299" i="17"/>
  <c r="N935" i="17"/>
  <c r="N318" i="17"/>
  <c r="N1465" i="17"/>
  <c r="N1087" i="17"/>
  <c r="N1045" i="17"/>
  <c r="N1929" i="17"/>
  <c r="N1463" i="17"/>
  <c r="N2389" i="17"/>
  <c r="N2073" i="17"/>
  <c r="N1230" i="17"/>
  <c r="N2898" i="17"/>
  <c r="N769" i="17"/>
  <c r="N1553" i="17"/>
  <c r="N2243" i="17"/>
  <c r="N981" i="17"/>
  <c r="N1628" i="17"/>
  <c r="N946" i="17"/>
  <c r="N3116" i="17"/>
  <c r="N1411" i="17"/>
  <c r="N2464" i="17"/>
  <c r="N1113" i="17"/>
  <c r="N984" i="17"/>
  <c r="N2363" i="17"/>
  <c r="N933" i="17"/>
  <c r="N629" i="17"/>
  <c r="N2703" i="17"/>
  <c r="N1181" i="17"/>
  <c r="N999" i="17"/>
  <c r="N2816" i="17"/>
  <c r="N2169" i="17"/>
  <c r="N1016" i="17"/>
  <c r="N1758" i="17"/>
  <c r="N535" i="17"/>
  <c r="N2518" i="17"/>
  <c r="N796" i="17"/>
  <c r="N2641" i="17"/>
  <c r="N339" i="17"/>
  <c r="N1670" i="17"/>
  <c r="N1042" i="17"/>
  <c r="N2786" i="17"/>
  <c r="N2463" i="17"/>
  <c r="N2403" i="17"/>
  <c r="N772" i="17"/>
  <c r="N1860" i="17"/>
  <c r="N1068" i="17"/>
  <c r="N1537" i="17"/>
  <c r="N1375" i="17"/>
  <c r="N1968" i="17"/>
  <c r="N1241" i="17"/>
  <c r="N1943" i="17"/>
  <c r="N2107" i="17"/>
  <c r="N765" i="17"/>
  <c r="N1931" i="17"/>
  <c r="N313" i="17"/>
  <c r="N1340" i="17"/>
  <c r="N1171" i="17"/>
  <c r="N888" i="17"/>
  <c r="N2615" i="17"/>
  <c r="N1006" i="17"/>
  <c r="N169" i="17"/>
  <c r="N2686" i="17"/>
  <c r="N1215" i="17"/>
  <c r="N2227" i="17"/>
  <c r="N688" i="17"/>
  <c r="N1672" i="17"/>
  <c r="N1704" i="17"/>
  <c r="N2785" i="17"/>
  <c r="N1096" i="17"/>
  <c r="N827" i="17"/>
  <c r="N712" i="17"/>
  <c r="N246" i="17"/>
  <c r="N791" i="17"/>
  <c r="N892" i="17"/>
  <c r="N2105" i="17"/>
  <c r="N1996" i="17"/>
  <c r="N610" i="17"/>
  <c r="N1762" i="17"/>
  <c r="N1491" i="17"/>
  <c r="N523" i="17"/>
  <c r="N3209" i="17"/>
  <c r="N462" i="17"/>
  <c r="N2000" i="17"/>
  <c r="N2718" i="17"/>
  <c r="N149" i="17"/>
  <c r="N1611" i="17"/>
  <c r="N1744" i="17"/>
  <c r="N645" i="17"/>
  <c r="N384" i="17"/>
  <c r="N1783" i="17"/>
  <c r="N1584" i="17"/>
  <c r="N1263" i="17"/>
  <c r="N2217" i="17"/>
  <c r="N1050" i="17"/>
  <c r="N182" i="17"/>
  <c r="N1429" i="17"/>
  <c r="N602" i="17"/>
  <c r="N1086" i="17"/>
  <c r="N1544" i="17"/>
  <c r="N2414" i="17"/>
  <c r="N3213" i="17"/>
  <c r="N672" i="17"/>
  <c r="N491" i="17"/>
  <c r="N941" i="17"/>
  <c r="N457" i="17"/>
  <c r="N2433" i="17"/>
  <c r="N2501" i="17"/>
  <c r="N368" i="17"/>
  <c r="N2252" i="17"/>
  <c r="N2532" i="17"/>
  <c r="N1397" i="17"/>
  <c r="N1190" i="17"/>
  <c r="N787" i="17"/>
  <c r="N841" i="17"/>
  <c r="N1483" i="17"/>
  <c r="N1707" i="17"/>
  <c r="N287" i="17"/>
  <c r="N488" i="17"/>
  <c r="N831" i="17"/>
  <c r="N1158" i="17"/>
  <c r="N2643" i="17"/>
  <c r="N383" i="17"/>
  <c r="N800" i="17"/>
  <c r="N1753" i="17"/>
  <c r="N2274" i="17"/>
  <c r="N2021" i="17"/>
  <c r="N414" i="17"/>
  <c r="N128" i="17"/>
  <c r="N1141" i="17"/>
  <c r="N2339" i="17"/>
  <c r="N1046" i="17"/>
  <c r="N1349" i="17"/>
  <c r="N2031" i="17"/>
  <c r="N540" i="17"/>
  <c r="N600" i="17"/>
  <c r="N2629" i="17"/>
  <c r="N2952" i="17"/>
  <c r="N2549" i="17"/>
  <c r="N3076" i="17"/>
  <c r="N1367" i="17"/>
  <c r="N1000" i="17"/>
  <c r="N1079" i="17"/>
  <c r="N176" i="17"/>
  <c r="N845" i="17"/>
  <c r="N2493" i="17"/>
  <c r="N2572" i="17"/>
  <c r="N1207" i="17"/>
  <c r="N2546" i="17"/>
  <c r="N2067" i="17"/>
  <c r="N609" i="17"/>
  <c r="N1708" i="17"/>
  <c r="N1475" i="17"/>
  <c r="N2070" i="17"/>
  <c r="N1345" i="17"/>
  <c r="N1661" i="17"/>
  <c r="N449" i="17"/>
  <c r="N2047" i="17"/>
  <c r="N2953" i="17"/>
  <c r="N147" i="17"/>
  <c r="N1991" i="17"/>
  <c r="N932" i="17"/>
  <c r="N641" i="17"/>
  <c r="N3138" i="17"/>
  <c r="N1159" i="17"/>
  <c r="N297" i="17"/>
  <c r="N46" i="17"/>
  <c r="N1111" i="17"/>
  <c r="N386" i="17"/>
  <c r="N1689" i="17"/>
  <c r="N1513" i="17"/>
  <c r="N74" i="17"/>
  <c r="N2375" i="17"/>
  <c r="N2076" i="17"/>
  <c r="N1997" i="17"/>
  <c r="N2215" i="17"/>
  <c r="N2390" i="17"/>
  <c r="N95" i="17"/>
  <c r="N582" i="17"/>
  <c r="N2126" i="17"/>
  <c r="N1245" i="17"/>
  <c r="N970" i="17"/>
  <c r="N1218" i="17"/>
  <c r="N1194" i="17"/>
  <c r="N2109" i="17"/>
  <c r="N789" i="17"/>
  <c r="N2145" i="17"/>
  <c r="N9" i="17"/>
  <c r="N1506" i="17"/>
  <c r="N1145" i="17"/>
  <c r="N998" i="17"/>
  <c r="N718" i="17"/>
  <c r="N1829" i="17"/>
  <c r="N885" i="17"/>
  <c r="N1798" i="17"/>
  <c r="N139" i="17"/>
  <c r="N2057" i="17"/>
  <c r="N1880" i="17"/>
  <c r="N1444" i="17"/>
  <c r="N739" i="17"/>
  <c r="N1080" i="17"/>
  <c r="N1697" i="17"/>
  <c r="N2017" i="17"/>
  <c r="N839" i="17"/>
  <c r="N2024" i="17"/>
  <c r="N489" i="17"/>
  <c r="N510" i="17"/>
  <c r="N872" i="17"/>
  <c r="N957" i="17"/>
  <c r="N2790" i="17"/>
  <c r="N840" i="17"/>
  <c r="N2846" i="17"/>
  <c r="N786" i="17"/>
  <c r="N1919" i="17"/>
  <c r="N2822" i="17"/>
  <c r="N1930" i="17"/>
  <c r="N1298" i="17"/>
  <c r="N1297" i="17"/>
  <c r="N1865" i="17"/>
  <c r="N1581" i="17"/>
  <c r="N357" i="17"/>
  <c r="N802" i="17"/>
  <c r="N3164" i="17"/>
  <c r="N84" i="17"/>
  <c r="N1032" i="17"/>
  <c r="N1182" i="17"/>
  <c r="N784" i="17"/>
  <c r="N2293" i="17"/>
  <c r="N1176" i="17"/>
  <c r="N1058" i="17"/>
  <c r="N2590" i="17"/>
  <c r="N2066" i="17"/>
  <c r="N490" i="17"/>
  <c r="N1351" i="17"/>
  <c r="N1294" i="17"/>
  <c r="N1703" i="17"/>
  <c r="N942" i="17"/>
  <c r="N2782" i="17"/>
  <c r="N701" i="17"/>
  <c r="N2843" i="17"/>
  <c r="N1800" i="17"/>
  <c r="N2284" i="17"/>
  <c r="N1838" i="17"/>
  <c r="N1875" i="17"/>
  <c r="N1464" i="17"/>
  <c r="N644" i="17"/>
  <c r="N2461" i="17"/>
  <c r="N2364" i="17"/>
  <c r="N1839" i="17"/>
  <c r="N3045" i="17"/>
  <c r="N2517" i="17"/>
  <c r="N1328" i="17"/>
  <c r="N1793" i="17"/>
  <c r="N3186" i="17"/>
  <c r="N1909" i="17"/>
  <c r="N1283" i="17"/>
  <c r="N2342" i="17"/>
  <c r="N1091" i="17"/>
  <c r="N1012" i="17"/>
  <c r="N2548" i="17"/>
  <c r="N945" i="17"/>
  <c r="N2228" i="17"/>
  <c r="N2827" i="17"/>
  <c r="N1471" i="17"/>
  <c r="N2553" i="17"/>
  <c r="N951" i="17"/>
  <c r="N1352" i="17"/>
  <c r="N756" i="17"/>
  <c r="N1904" i="17"/>
  <c r="N468" i="17"/>
  <c r="N1974" i="17"/>
  <c r="N1934" i="17"/>
  <c r="N1877" i="17"/>
  <c r="N2088" i="17"/>
  <c r="N1306" i="17"/>
  <c r="N1901" i="17"/>
  <c r="N3403" i="17"/>
  <c r="N3056" i="17"/>
  <c r="N713" i="17"/>
  <c r="N2540" i="17"/>
  <c r="N1878" i="17"/>
  <c r="N864" i="17"/>
  <c r="N1539" i="17"/>
  <c r="N2091" i="17"/>
  <c r="N1129" i="17"/>
  <c r="N251" i="17"/>
  <c r="N2630" i="17"/>
  <c r="N2775" i="17"/>
  <c r="N558" i="17"/>
  <c r="N115" i="17"/>
  <c r="N2159" i="17"/>
  <c r="N1770" i="17"/>
  <c r="N1822" i="17"/>
  <c r="N362" i="17"/>
  <c r="N1546" i="17"/>
  <c r="N2333" i="17"/>
  <c r="N1879" i="17"/>
  <c r="N1842" i="17"/>
  <c r="N3220" i="17"/>
  <c r="N259" i="17"/>
  <c r="N1610" i="17"/>
  <c r="N1052" i="17"/>
  <c r="N1077" i="17"/>
  <c r="N487" i="17"/>
  <c r="N1514" i="17"/>
  <c r="N411" i="17"/>
  <c r="N3195" i="17"/>
  <c r="N1668" i="17"/>
  <c r="N1772" i="17"/>
  <c r="N470" i="17"/>
  <c r="N308" i="17"/>
  <c r="N1260" i="17"/>
  <c r="N1173" i="17"/>
  <c r="N88" i="17"/>
  <c r="N3193" i="17"/>
  <c r="N1657" i="17"/>
  <c r="N699" i="17"/>
  <c r="N2964" i="17"/>
  <c r="N258" i="17"/>
  <c r="N683" i="17"/>
  <c r="N1516" i="17"/>
  <c r="N2583" i="17"/>
  <c r="N1065" i="17"/>
  <c r="N447" i="17"/>
  <c r="N559" i="17"/>
  <c r="N1090" i="17"/>
  <c r="N1199" i="17"/>
  <c r="N2446" i="17"/>
  <c r="N977" i="17"/>
  <c r="N2373" i="17"/>
  <c r="N868" i="17"/>
  <c r="N749" i="17"/>
  <c r="N2551" i="17"/>
  <c r="N2642" i="17"/>
  <c r="N2361" i="17"/>
  <c r="N2298" i="17"/>
  <c r="N1669" i="17"/>
  <c r="N408" i="17"/>
  <c r="N1986" i="17"/>
  <c r="N1222" i="17"/>
  <c r="N1071" i="17"/>
  <c r="N729" i="17"/>
  <c r="N1473" i="17"/>
  <c r="N2201" i="17"/>
  <c r="N670" i="17"/>
  <c r="N1363" i="17"/>
  <c r="N668" i="17"/>
  <c r="N1922" i="17"/>
  <c r="N702" i="17"/>
  <c r="N987" i="17"/>
  <c r="N1196" i="17"/>
  <c r="N1353" i="17"/>
  <c r="N493" i="17"/>
  <c r="N1951" i="17"/>
  <c r="N221" i="17"/>
  <c r="N2273" i="17"/>
  <c r="N1134" i="17"/>
  <c r="N2451" i="17"/>
  <c r="N1242" i="17"/>
  <c r="N1642" i="17"/>
  <c r="N2527" i="17"/>
  <c r="N2585" i="17"/>
  <c r="N1971" i="17"/>
  <c r="N1623" i="17"/>
  <c r="N925" i="17"/>
  <c r="N1749" i="17"/>
  <c r="N1942" i="17"/>
  <c r="N346" i="17"/>
  <c r="N926" i="17"/>
  <c r="N893" i="17"/>
  <c r="N1735" i="17"/>
  <c r="N1727" i="17"/>
  <c r="N2596" i="17"/>
  <c r="N1114" i="17"/>
  <c r="N3008" i="17"/>
  <c r="N2108" i="17"/>
  <c r="N1149" i="17"/>
  <c r="N1388" i="17"/>
  <c r="N2246" i="17"/>
  <c r="N654" i="17"/>
  <c r="N1685" i="17"/>
  <c r="N811" i="17"/>
  <c r="N1677" i="17"/>
  <c r="N1365" i="17"/>
  <c r="N710" i="17"/>
  <c r="N1910" i="17"/>
  <c r="N496" i="17"/>
  <c r="N257" i="17"/>
  <c r="N1386" i="17"/>
  <c r="N884" i="17"/>
  <c r="N3083" i="17"/>
  <c r="N2077" i="17"/>
  <c r="N499" i="17"/>
  <c r="N121" i="17"/>
  <c r="N2120" i="17"/>
  <c r="N1846" i="17"/>
  <c r="N2141" i="17"/>
  <c r="N235" i="17"/>
  <c r="N1805" i="17"/>
  <c r="N1777" i="17"/>
  <c r="N119" i="17"/>
  <c r="N737" i="17"/>
  <c r="N1331" i="17"/>
  <c r="N1236" i="17"/>
  <c r="N3115" i="17"/>
  <c r="N2194" i="17"/>
  <c r="N2183" i="17"/>
  <c r="N2725" i="17"/>
  <c r="N2417" i="17"/>
  <c r="N2508" i="17"/>
  <c r="N1022" i="17"/>
  <c r="N207" i="17"/>
  <c r="N2371" i="17"/>
  <c r="N2996" i="17"/>
  <c r="N2704" i="17"/>
  <c r="N1730" i="17"/>
  <c r="N1612" i="17"/>
  <c r="N2442" i="17"/>
  <c r="N621" i="17"/>
  <c r="N2135" i="17"/>
  <c r="N2416" i="17"/>
  <c r="N1049" i="17"/>
  <c r="N597" i="17"/>
  <c r="N910" i="17"/>
  <c r="N1011" i="17"/>
  <c r="N505" i="17"/>
  <c r="N962" i="17"/>
  <c r="N1110" i="17"/>
  <c r="N1780" i="17"/>
  <c r="N1967" i="17"/>
  <c r="N1899" i="17"/>
  <c r="N591" i="17"/>
  <c r="N3046" i="17"/>
  <c r="N1620" i="17"/>
  <c r="N675" i="17"/>
  <c r="N1062" i="17"/>
  <c r="N430" i="17"/>
  <c r="N1420" i="17"/>
  <c r="N1153" i="17"/>
  <c r="N1873" i="17"/>
  <c r="N1474" i="17"/>
  <c r="N1885" i="17"/>
  <c r="N1941" i="17"/>
  <c r="N2726" i="17"/>
  <c r="N593" i="17"/>
  <c r="N2435" i="17"/>
  <c r="N434" i="17"/>
  <c r="N1691" i="17"/>
  <c r="N1743" i="17"/>
  <c r="N1174" i="17"/>
  <c r="N978" i="17"/>
  <c r="N1239" i="17"/>
  <c r="N1535" i="17"/>
  <c r="N1771" i="17"/>
  <c r="N1323" i="17"/>
  <c r="N1382" i="17"/>
  <c r="N2038" i="17"/>
  <c r="N177" i="17"/>
  <c r="N1816" i="17"/>
  <c r="N3179" i="17"/>
  <c r="N2418" i="17"/>
  <c r="N1131" i="17"/>
  <c r="N3000" i="17"/>
  <c r="N1341" i="17"/>
  <c r="N1748" i="17"/>
  <c r="N1547" i="17"/>
  <c r="N774" i="17"/>
  <c r="N1489" i="17"/>
  <c r="N380" i="17"/>
  <c r="N1721" i="17"/>
  <c r="N1293" i="17"/>
  <c r="N1305" i="17"/>
  <c r="N1648" i="17"/>
  <c r="N2783" i="17"/>
  <c r="N311" i="17"/>
  <c r="N1142" i="17"/>
  <c r="N878" i="17"/>
  <c r="N1585" i="17"/>
  <c r="N344" i="17"/>
  <c r="N92" i="17"/>
  <c r="N1275" i="17"/>
  <c r="N1056" i="17"/>
  <c r="N1521" i="17"/>
  <c r="N2242" i="17"/>
  <c r="N2245" i="17"/>
  <c r="N1104" i="17"/>
  <c r="N1961" i="17"/>
  <c r="N1292" i="17"/>
  <c r="N521" i="17"/>
  <c r="N738" i="17"/>
  <c r="N1163" i="17"/>
  <c r="N1467" i="17"/>
  <c r="N2166" i="17"/>
  <c r="N2431" i="17"/>
  <c r="N2138" i="17"/>
  <c r="N2990" i="17"/>
  <c r="N2690" i="17"/>
  <c r="N939" i="17"/>
  <c r="N657" i="17"/>
  <c r="N326" i="17"/>
  <c r="N2833" i="17"/>
  <c r="N1472" i="17"/>
  <c r="N527" i="17"/>
  <c r="N2116" i="17"/>
  <c r="N3038" i="17"/>
  <c r="N1435" i="17"/>
  <c r="N1424" i="17"/>
  <c r="N2823" i="17"/>
  <c r="N809" i="17"/>
  <c r="N1162" i="17"/>
  <c r="N393" i="17"/>
  <c r="N1192" i="17"/>
  <c r="N1102" i="17"/>
  <c r="N1021" i="17"/>
  <c r="N3035" i="17"/>
  <c r="N1168" i="17"/>
  <c r="N1286" i="17"/>
  <c r="N439" i="17"/>
  <c r="N1414" i="17"/>
  <c r="N1917" i="17"/>
  <c r="N836" i="17"/>
  <c r="N870" i="17"/>
  <c r="N2773" i="17"/>
  <c r="N298" i="17"/>
  <c r="N2280" i="17"/>
  <c r="N1063" i="17"/>
  <c r="N307" i="17"/>
  <c r="N1644" i="17"/>
  <c r="N2922" i="17"/>
  <c r="N2200" i="17"/>
  <c r="N733" i="17"/>
  <c r="N260" i="17"/>
  <c r="N2422" i="17"/>
  <c r="N2776" i="17"/>
  <c r="N720" i="17"/>
  <c r="N1391" i="17"/>
  <c r="N1284" i="17"/>
  <c r="N401" i="17"/>
  <c r="N2646" i="17"/>
  <c r="N1998" i="17"/>
  <c r="N2248" i="17"/>
  <c r="N2137" i="17"/>
  <c r="N1633" i="17"/>
  <c r="N2184" i="17"/>
  <c r="N64" i="17"/>
  <c r="N3150" i="17"/>
  <c r="N1518" i="17"/>
  <c r="N1673" i="17"/>
  <c r="N2110" i="17"/>
  <c r="N2705" i="17"/>
  <c r="N575" i="17"/>
  <c r="N424" i="17"/>
  <c r="N752" i="17"/>
  <c r="N1969" i="17"/>
  <c r="N1089" i="17"/>
  <c r="N6" i="17"/>
  <c r="N1238" i="17"/>
  <c r="N548" i="17"/>
  <c r="N1595" i="17"/>
  <c r="N1616" i="17"/>
  <c r="N398" i="17"/>
  <c r="N542" i="17"/>
  <c r="N2213" i="17"/>
  <c r="N2013" i="17"/>
  <c r="N860" i="17"/>
  <c r="N1564" i="17"/>
  <c r="N1187" i="17"/>
  <c r="N2334" i="17"/>
  <c r="N862" i="17"/>
  <c r="N1643" i="17"/>
  <c r="N458" i="17"/>
  <c r="N420" i="17"/>
  <c r="N1559" i="17"/>
  <c r="N3113" i="17"/>
  <c r="N264" i="17"/>
  <c r="N1456" i="17"/>
  <c r="N2910" i="17"/>
  <c r="N3057" i="17"/>
  <c r="N1757" i="17"/>
  <c r="N1818" i="17"/>
  <c r="N758" i="17"/>
  <c r="N1486" i="17"/>
  <c r="N825" i="17"/>
  <c r="N501" i="17"/>
  <c r="N96" i="17"/>
  <c r="N698" i="17"/>
  <c r="N2640" i="17"/>
  <c r="N2732" i="17"/>
  <c r="N952" i="17"/>
  <c r="N1989" i="17"/>
  <c r="N2799" i="17"/>
  <c r="N676" i="17"/>
  <c r="N1908" i="17"/>
  <c r="N1458" i="17"/>
  <c r="N1371" i="17"/>
  <c r="N706" i="17"/>
  <c r="N1854" i="17"/>
  <c r="N79" i="17"/>
  <c r="N1098" i="17"/>
  <c r="N451" i="17"/>
  <c r="N2341" i="17"/>
  <c r="N249" i="17"/>
  <c r="N2401" i="17"/>
  <c r="N2123" i="17"/>
  <c r="N1097" i="17"/>
  <c r="N452" i="17"/>
  <c r="N1823" i="17"/>
  <c r="N1637" i="17"/>
  <c r="N1966" i="17"/>
  <c r="N1852" i="17"/>
  <c r="N2645" i="17"/>
  <c r="N2415" i="17"/>
  <c r="N1631" i="17"/>
  <c r="N709" i="17"/>
  <c r="N711" i="17"/>
  <c r="N1614" i="17"/>
  <c r="N1965" i="17"/>
  <c r="N980" i="17"/>
  <c r="N2925" i="17"/>
  <c r="N2787" i="17"/>
  <c r="N2509" i="17"/>
  <c r="N767" i="17"/>
  <c r="N192" i="17"/>
  <c r="N552" i="17"/>
  <c r="N1084" i="17"/>
  <c r="N545" i="17"/>
  <c r="N2175" i="17"/>
  <c r="N2591" i="17"/>
  <c r="N120" i="17"/>
  <c r="N972" i="17"/>
  <c r="N209" i="17"/>
  <c r="N265" i="17"/>
  <c r="N1073" i="17"/>
  <c r="N1028" i="17"/>
  <c r="N1438" i="17"/>
  <c r="N1227" i="17"/>
  <c r="N2543" i="17"/>
  <c r="N278" i="17"/>
  <c r="N2468" i="17"/>
  <c r="N252" i="17"/>
  <c r="N1409" i="17"/>
  <c r="N495" i="17"/>
  <c r="N2258" i="17"/>
  <c r="N223" i="17"/>
  <c r="N2811" i="17"/>
  <c r="N1940" i="17"/>
  <c r="N1830" i="17"/>
  <c r="N2160" i="17"/>
  <c r="N1335" i="17"/>
  <c r="N1264" i="17"/>
  <c r="N1313" i="17"/>
  <c r="N1115" i="17"/>
  <c r="N2119" i="17"/>
  <c r="N1494" i="17"/>
  <c r="N1161" i="17"/>
  <c r="N560" i="17"/>
  <c r="N1579" i="17"/>
  <c r="N677" i="17"/>
  <c r="N426" i="17"/>
  <c r="N2053" i="17"/>
  <c r="N1700" i="17"/>
  <c r="N810" i="17"/>
  <c r="N2404" i="17"/>
  <c r="N1440" i="17"/>
  <c r="N912" i="17"/>
  <c r="N492" i="17"/>
  <c r="N385" i="17"/>
  <c r="N2474" i="17"/>
  <c r="N1548" i="17"/>
  <c r="N517" i="17"/>
  <c r="N1326" i="17"/>
  <c r="N728" i="17"/>
  <c r="N1457" i="17"/>
  <c r="N656" i="17"/>
  <c r="N2624" i="17"/>
  <c r="N2491" i="17"/>
  <c r="N1806" i="17"/>
  <c r="N793" i="17"/>
  <c r="N2869" i="17"/>
  <c r="N123" i="17"/>
  <c r="N2347" i="17"/>
  <c r="N2979" i="17"/>
  <c r="N2326" i="17"/>
  <c r="N1252" i="17"/>
  <c r="N1582" i="17"/>
  <c r="N342" i="17"/>
  <c r="N632" i="17"/>
  <c r="N1954" i="17"/>
  <c r="N512" i="17"/>
  <c r="N1312" i="17"/>
  <c r="N266" i="17"/>
  <c r="N747" i="17"/>
  <c r="N890" i="17"/>
  <c r="N847" i="17"/>
  <c r="N1512" i="17"/>
  <c r="N1898" i="17"/>
  <c r="N626" i="17"/>
  <c r="N2255" i="17"/>
  <c r="N463" i="17"/>
  <c r="N1804" i="17"/>
  <c r="N1137" i="17"/>
  <c r="N2392" i="17"/>
  <c r="N325" i="17"/>
  <c r="N938" i="17"/>
  <c r="N1107" i="17"/>
  <c r="N465" i="17"/>
  <c r="N1370" i="17"/>
  <c r="N704" i="17"/>
  <c r="N3271" i="17"/>
  <c r="N255" i="17"/>
  <c r="N220" i="17"/>
  <c r="N2257" i="17"/>
  <c r="N2336" i="17"/>
  <c r="N1801" i="17"/>
  <c r="N1185" i="17"/>
  <c r="N1170" i="17"/>
  <c r="N700" i="17"/>
  <c r="N741" i="17"/>
  <c r="N669" i="17"/>
  <c r="N2488" i="17"/>
  <c r="N374" i="17"/>
  <c r="N1405" i="17"/>
  <c r="N150" i="17"/>
  <c r="N83" i="17"/>
  <c r="N927" i="17"/>
  <c r="N2181" i="17"/>
  <c r="N1833" i="17"/>
  <c r="N428" i="17"/>
  <c r="N524" i="17"/>
  <c r="N1330" i="17"/>
  <c r="N2557" i="17"/>
  <c r="N2719" i="17"/>
  <c r="N1557" i="17"/>
  <c r="N3066" i="17"/>
  <c r="N2283" i="17"/>
  <c r="N104" i="17"/>
  <c r="N555" i="17"/>
  <c r="N903" i="17"/>
  <c r="N1740" i="17"/>
  <c r="N2179" i="17"/>
  <c r="N2967" i="17"/>
  <c r="N2655" i="17"/>
  <c r="N1243" i="17"/>
  <c r="N1955" i="17"/>
  <c r="N2345" i="17"/>
  <c r="N1551" i="17"/>
  <c r="N815" i="17"/>
  <c r="N1889" i="17"/>
  <c r="N1636" i="17"/>
  <c r="N8" i="17"/>
  <c r="N1354" i="17"/>
  <c r="N2112" i="17"/>
  <c r="N405" i="17"/>
  <c r="N485" i="17"/>
  <c r="N643" i="17"/>
  <c r="N1895" i="17"/>
  <c r="N478" i="17"/>
  <c r="N2143" i="17"/>
  <c r="N2220" i="17"/>
  <c r="N1123" i="17"/>
  <c r="N1995" i="17"/>
  <c r="N691" i="17"/>
  <c r="N460" i="17"/>
  <c r="N2216" i="17"/>
  <c r="N2815" i="17"/>
  <c r="N1725" i="17"/>
  <c r="N2218" i="17"/>
  <c r="N959" i="17"/>
  <c r="N1476" i="17"/>
  <c r="N1203" i="17"/>
  <c r="N2396" i="17"/>
  <c r="N1175" i="17"/>
  <c r="N617" i="17"/>
  <c r="N303" i="17"/>
  <c r="N3127" i="17"/>
  <c r="N1767" i="17"/>
  <c r="N1639" i="17"/>
  <c r="N1213" i="17"/>
  <c r="N1599" i="17"/>
  <c r="N3027" i="17"/>
  <c r="N904" i="17"/>
  <c r="N823" i="17"/>
  <c r="N1271" i="17"/>
  <c r="N526" i="17"/>
  <c r="N1105" i="17"/>
  <c r="N2498" i="17"/>
  <c r="N1696" i="17"/>
  <c r="N1023" i="17"/>
  <c r="N1764" i="17"/>
  <c r="N2098" i="17"/>
  <c r="N1053" i="17"/>
  <c r="N1525" i="17"/>
  <c r="N1706" i="17"/>
  <c r="N42" i="17"/>
  <c r="N415" i="17"/>
  <c r="N1897" i="17"/>
  <c r="N543" i="17"/>
  <c r="N551" i="17"/>
  <c r="N1374" i="17"/>
  <c r="N159" i="17"/>
  <c r="N2332" i="17"/>
  <c r="N627" i="17"/>
  <c r="N3036" i="17"/>
  <c r="N234" i="17"/>
  <c r="N1945" i="17"/>
  <c r="N23" i="17"/>
  <c r="N16" i="17"/>
  <c r="N437" i="17"/>
  <c r="N1221" i="17"/>
  <c r="N1273" i="17"/>
  <c r="N1580" i="17"/>
  <c r="N2287" i="17"/>
  <c r="N1752" i="17"/>
  <c r="N2288" i="17"/>
  <c r="N2229" i="17"/>
  <c r="N459" i="17"/>
  <c r="N1526" i="17"/>
  <c r="N798" i="17"/>
  <c r="N366" i="17"/>
  <c r="N680" i="17"/>
  <c r="N1116" i="17"/>
  <c r="N1649" i="17"/>
  <c r="N3324" i="17"/>
  <c r="N666" i="17"/>
  <c r="N842" i="17"/>
  <c r="N2115" i="17"/>
  <c r="N1276" i="17"/>
  <c r="N538" i="17"/>
  <c r="N240" i="17"/>
  <c r="N1099" i="17"/>
  <c r="N568" i="17"/>
  <c r="N227" i="17"/>
  <c r="N1024" i="17"/>
  <c r="N1103" i="17"/>
  <c r="N1428" i="17"/>
  <c r="N2651" i="17"/>
  <c r="N2743" i="17"/>
  <c r="N2769" i="17"/>
  <c r="N1567" i="17"/>
  <c r="N3091" i="17"/>
  <c r="N2556" i="17"/>
  <c r="N1635" i="17"/>
  <c r="N480" i="17"/>
  <c r="N1206" i="17"/>
  <c r="N2844" i="17"/>
  <c r="N102" i="17"/>
  <c r="N1427" i="17"/>
  <c r="N964" i="17"/>
  <c r="N1561" i="17"/>
  <c r="N2850" i="17"/>
  <c r="N3174" i="17"/>
  <c r="N1490" i="17"/>
  <c r="N1796" i="17"/>
  <c r="N1015" i="17"/>
  <c r="N873" i="17"/>
  <c r="N2187" i="17"/>
  <c r="N2637" i="17"/>
  <c r="N1517" i="17"/>
  <c r="N1504" i="17"/>
  <c r="N754" i="17"/>
  <c r="N1186" i="17"/>
  <c r="N1329" i="17"/>
  <c r="N705" i="17"/>
  <c r="N122" i="17"/>
  <c r="N2654" i="17"/>
  <c r="N2223" i="17"/>
  <c r="N2369" i="17"/>
  <c r="N780" i="17"/>
  <c r="N760" i="17"/>
  <c r="N1939" i="17"/>
  <c r="N1794" i="17"/>
  <c r="N764" i="17"/>
  <c r="N1746" i="17"/>
  <c r="N1240" i="17"/>
  <c r="N763" i="17"/>
  <c r="N579" i="17"/>
  <c r="N2803" i="17"/>
  <c r="N1515" i="17"/>
  <c r="N1013" i="17"/>
  <c r="N544" i="17"/>
  <c r="N1289" i="17"/>
  <c r="N320" i="17"/>
  <c r="N1288" i="17"/>
  <c r="N1768" i="17"/>
  <c r="N2036" i="17"/>
  <c r="N661" i="17"/>
  <c r="N1390" i="17"/>
  <c r="N1439" i="17"/>
  <c r="N577" i="17"/>
  <c r="N1395" i="17"/>
  <c r="N2984" i="17"/>
  <c r="N2295" i="17"/>
  <c r="N1734" i="17"/>
  <c r="N1066" i="17"/>
  <c r="N356" i="17"/>
  <c r="N256" i="17"/>
  <c r="N1031" i="17"/>
  <c r="N1826" i="17"/>
  <c r="N515" i="17"/>
  <c r="N1482" i="17"/>
  <c r="N924" i="17"/>
  <c r="N1993" i="17"/>
  <c r="N562" i="17"/>
  <c r="N340" i="17"/>
  <c r="N3093" i="17"/>
  <c r="N1336" i="17"/>
  <c r="N165" i="17"/>
  <c r="N1309" i="17"/>
  <c r="N277" i="17"/>
  <c r="N1916" i="17"/>
  <c r="N1814" i="17"/>
  <c r="N1684" i="17"/>
  <c r="N3129" i="17"/>
  <c r="N592" i="17"/>
  <c r="N2687" i="17"/>
  <c r="N170" i="17"/>
  <c r="N2495" i="17"/>
  <c r="N1004" i="17"/>
  <c r="N1653" i="17"/>
  <c r="N195" i="17"/>
  <c r="N1938" i="17"/>
  <c r="N1394" i="17"/>
  <c r="N2545" i="17"/>
  <c r="N2086" i="17"/>
  <c r="N1500" i="17"/>
  <c r="N541" i="17"/>
  <c r="N2579" i="17"/>
  <c r="N986" i="17"/>
  <c r="N598" i="17"/>
  <c r="N376" i="17"/>
  <c r="N566" i="17"/>
  <c r="N567" i="17"/>
  <c r="N3291" i="17"/>
  <c r="N516" i="17"/>
  <c r="N507" i="17"/>
  <c r="N622" i="17"/>
  <c r="N441" i="17"/>
  <c r="N822" i="17"/>
  <c r="N334" i="17"/>
  <c r="N2519" i="17"/>
  <c r="N813" i="17"/>
  <c r="N819" i="17"/>
  <c r="N570" i="17"/>
  <c r="N1629" i="17"/>
  <c r="N466" i="17"/>
  <c r="N596" i="17"/>
  <c r="N3303" i="17"/>
  <c r="N889" i="17"/>
  <c r="N1027" i="17"/>
  <c r="N770" i="17"/>
  <c r="N983" i="17"/>
  <c r="N2065" i="17"/>
  <c r="N1695" i="17"/>
  <c r="N302" i="17"/>
  <c r="N2173" i="17"/>
  <c r="N1092" i="17"/>
  <c r="N417" i="17"/>
  <c r="N1446" i="17"/>
  <c r="N1533" i="17"/>
  <c r="N248" i="17"/>
  <c r="N1541" i="17"/>
  <c r="N1217" i="17"/>
  <c r="N855" i="17"/>
  <c r="N833" i="17"/>
  <c r="N520" i="17"/>
  <c r="N1415" i="17"/>
  <c r="N1327" i="17"/>
  <c r="N830" i="17"/>
  <c r="N934" i="17"/>
  <c r="N743" i="17"/>
  <c r="N1484" i="17"/>
  <c r="N2920" i="17"/>
  <c r="N2400" i="17"/>
  <c r="N2561" i="17"/>
  <c r="N1009" i="17"/>
  <c r="N2644" i="17"/>
  <c r="N1030" i="17"/>
  <c r="N506" i="17"/>
  <c r="N2832" i="17"/>
  <c r="N1307" i="17"/>
  <c r="N1017" i="17"/>
  <c r="N1237" i="17"/>
  <c r="N358" i="17"/>
  <c r="N1509" i="17"/>
  <c r="N748" i="17"/>
  <c r="N2706" i="17"/>
  <c r="N1907" i="17"/>
  <c r="N1468" i="17"/>
  <c r="N2182" i="17"/>
  <c r="N372" i="17"/>
  <c r="N503" i="17"/>
  <c r="N695" i="17"/>
  <c r="N3065" i="17"/>
  <c r="N210" i="17"/>
  <c r="N3175" i="17"/>
  <c r="N203" i="17"/>
  <c r="N286" i="17"/>
  <c r="N859" i="17"/>
  <c r="N742" i="17"/>
  <c r="N2526" i="17"/>
  <c r="N412" i="17"/>
  <c r="N2197" i="17"/>
  <c r="N556" i="17"/>
  <c r="N471" i="17"/>
  <c r="N1195" i="17"/>
  <c r="N363" i="17"/>
  <c r="N454" i="17"/>
  <c r="N162" i="17"/>
  <c r="N2376" i="17"/>
  <c r="N47" i="17"/>
  <c r="N98" i="17"/>
  <c r="N173" i="17"/>
  <c r="N461" i="17"/>
  <c r="N1714" i="17"/>
  <c r="N2638" i="17"/>
  <c r="N1817" i="17"/>
  <c r="N1851" i="17"/>
  <c r="N573" i="17"/>
  <c r="N2899" i="17"/>
  <c r="N3294" i="17"/>
  <c r="N1892" i="17"/>
  <c r="N3185" i="17"/>
  <c r="N196" i="17"/>
  <c r="N2032" i="17"/>
  <c r="N866" i="17"/>
  <c r="N215" i="17"/>
  <c r="N944" i="17"/>
  <c r="N136" i="17"/>
  <c r="N1133" i="17"/>
  <c r="N315" i="17"/>
  <c r="N370" i="17"/>
  <c r="N2835" i="17"/>
  <c r="N111" i="17"/>
  <c r="N1343" i="17"/>
  <c r="N2737" i="17"/>
  <c r="N2890" i="17"/>
  <c r="N3139" i="17"/>
  <c r="N194" i="17"/>
  <c r="N399" i="17"/>
  <c r="N649" i="17"/>
  <c r="N161" i="17"/>
  <c r="N145" i="17"/>
  <c r="N771" i="17"/>
  <c r="N2186" i="17"/>
  <c r="N2185" i="17"/>
  <c r="N2096" i="17"/>
  <c r="N1251" i="17"/>
  <c r="N2027" i="17"/>
  <c r="N1025" i="17"/>
  <c r="N263" i="17"/>
  <c r="N77" i="17"/>
  <c r="N1992" i="17"/>
  <c r="N2842" i="17"/>
  <c r="N2525" i="17"/>
  <c r="N1480" i="17"/>
  <c r="N785" i="17"/>
  <c r="N375" i="17"/>
  <c r="N1201" i="17"/>
  <c r="N19" i="17"/>
  <c r="N3142" i="17"/>
  <c r="N2820" i="17"/>
  <c r="N2262" i="17"/>
  <c r="N1083" i="17"/>
  <c r="N1887" i="17"/>
  <c r="N2998" i="17"/>
  <c r="N82" i="17"/>
  <c r="N187" i="17"/>
  <c r="N1825" i="17"/>
  <c r="N116" i="17"/>
  <c r="N1848" i="17"/>
  <c r="N1681" i="17"/>
  <c r="N3245" i="17"/>
  <c r="N343" i="17"/>
  <c r="N1296" i="17"/>
  <c r="N1029" i="17"/>
  <c r="N2178" i="17"/>
  <c r="N392" i="17"/>
  <c r="N455" i="17"/>
  <c r="N304" i="17"/>
  <c r="N3114" i="17"/>
  <c r="N191" i="17"/>
  <c r="N1678" i="17"/>
  <c r="N1139" i="17"/>
  <c r="N274" i="17"/>
  <c r="N359" i="17"/>
  <c r="N1984" i="17"/>
  <c r="N2125" i="17"/>
  <c r="N2445" i="17"/>
  <c r="N881" i="17"/>
  <c r="N238" i="17"/>
  <c r="N685" i="17"/>
  <c r="N3022" i="17"/>
  <c r="N694" i="17"/>
  <c r="N1497" i="17"/>
  <c r="N902" i="17"/>
  <c r="N2314" i="17"/>
  <c r="N294" i="17"/>
  <c r="N2829" i="17"/>
  <c r="N3167" i="17"/>
  <c r="N968" i="17"/>
  <c r="N273" i="17"/>
  <c r="N3401" i="17"/>
  <c r="N1333" i="17"/>
  <c r="N378" i="17"/>
  <c r="N2095" i="17"/>
  <c r="N1189" i="17"/>
  <c r="N2254" i="17"/>
  <c r="N865" i="17"/>
  <c r="N856" i="17"/>
  <c r="N2552" i="17"/>
  <c r="N1750" i="17"/>
  <c r="N689" i="17"/>
  <c r="N1310" i="17"/>
  <c r="N2329" i="17"/>
  <c r="N1674" i="17"/>
  <c r="N2669" i="17"/>
  <c r="N3040" i="17"/>
  <c r="N2196" i="17"/>
  <c r="N1380" i="17"/>
  <c r="N1055" i="17"/>
  <c r="N953" i="17"/>
  <c r="N803" i="17"/>
  <c r="N2407" i="17"/>
  <c r="N226" i="17"/>
  <c r="N805" i="17"/>
  <c r="N448" i="17"/>
  <c r="N1810" i="17"/>
  <c r="N290" i="17"/>
  <c r="N1739" i="17"/>
  <c r="N2232" i="17"/>
  <c r="N36" i="17"/>
  <c r="N1570" i="17"/>
  <c r="N3126" i="17"/>
  <c r="N2959" i="17"/>
  <c r="N3168" i="17"/>
  <c r="N21" i="17"/>
  <c r="N828" i="17"/>
  <c r="N1311" i="17"/>
  <c r="N477" i="17"/>
  <c r="N3212" i="17"/>
  <c r="N186" i="17"/>
  <c r="N1389" i="17"/>
  <c r="N175" i="17"/>
  <c r="N985" i="17"/>
  <c r="N3063" i="17"/>
  <c r="N775" i="17"/>
  <c r="N2039" i="17"/>
  <c r="N2226" i="17"/>
  <c r="N1146" i="17"/>
  <c r="N1434" i="17"/>
  <c r="N1419" i="17"/>
  <c r="N2309" i="17"/>
  <c r="N2460" i="17"/>
  <c r="N1836" i="17"/>
  <c r="N3067" i="17"/>
  <c r="N574" i="17"/>
  <c r="N361" i="17"/>
  <c r="N3313" i="17"/>
  <c r="N1841" i="17"/>
  <c r="N2049" i="17"/>
  <c r="N205" i="17"/>
  <c r="N2085" i="17"/>
  <c r="N557" i="17"/>
  <c r="N2040" i="17"/>
  <c r="N3339" i="17"/>
  <c r="N976" i="17"/>
  <c r="N2075" i="17"/>
  <c r="N41" i="17"/>
  <c r="N1078" i="17"/>
  <c r="N1791" i="17"/>
  <c r="N1301" i="17"/>
  <c r="N3140" i="17"/>
  <c r="N1376" i="17"/>
  <c r="N572" i="17"/>
  <c r="N1094" i="17"/>
  <c r="N1432" i="17"/>
  <c r="N1598" i="17"/>
  <c r="N3144" i="17"/>
  <c r="N1849" i="17"/>
  <c r="N389" i="17"/>
  <c r="N2198" i="17"/>
  <c r="N2993" i="17"/>
  <c r="N989" i="17"/>
  <c r="N1982" i="17"/>
  <c r="N1845" i="17"/>
  <c r="N3235" i="17"/>
  <c r="N1994" i="17"/>
  <c r="N429" i="17"/>
  <c r="N2927" i="17"/>
  <c r="N547" i="17"/>
  <c r="N2604" i="17"/>
  <c r="N285" i="17"/>
  <c r="N2731" i="17"/>
  <c r="N2838" i="17"/>
  <c r="N1379" i="17"/>
  <c r="N1944" i="17"/>
  <c r="N2367" i="17"/>
  <c r="N886" i="17"/>
  <c r="N1645" i="17"/>
  <c r="N1040" i="17"/>
  <c r="N421" i="17"/>
  <c r="N2018" i="17"/>
  <c r="N146" i="17"/>
  <c r="N1592" i="17"/>
  <c r="N1659" i="17"/>
  <c r="N2476" i="17"/>
  <c r="N1552" i="17"/>
  <c r="N3228" i="17"/>
  <c r="N1362" i="17"/>
  <c r="N54" i="17"/>
  <c r="N1261" i="17"/>
  <c r="N2327" i="17"/>
  <c r="N2206" i="17"/>
  <c r="N2471" i="17"/>
  <c r="N2873" i="17"/>
  <c r="N331" i="17"/>
  <c r="N1208" i="17"/>
  <c r="N2224" i="17"/>
  <c r="N2058" i="17"/>
  <c r="N2165" i="17"/>
  <c r="N1416" i="17"/>
  <c r="N2868" i="17"/>
  <c r="N1377" i="17"/>
  <c r="N1257" i="17"/>
  <c r="N3033" i="17"/>
  <c r="N112" i="17"/>
  <c r="N1524" i="17"/>
  <c r="N1430" i="17"/>
  <c r="N1064" i="17"/>
  <c r="N659" i="17"/>
  <c r="N3166" i="17"/>
  <c r="N3232" i="17"/>
  <c r="N1529" i="17"/>
  <c r="N1957" i="17"/>
  <c r="N3044" i="17"/>
  <c r="N1262" i="17"/>
  <c r="N2914" i="17"/>
  <c r="N2531" i="17"/>
  <c r="N3069" i="17"/>
  <c r="N2744" i="17"/>
  <c r="N759" i="17"/>
  <c r="N1477" i="17"/>
  <c r="N2558" i="17"/>
  <c r="N726" i="17"/>
  <c r="N1979" i="17"/>
  <c r="N625" i="17"/>
  <c r="N3058" i="17"/>
  <c r="N2986" i="17"/>
  <c r="N3059" i="17"/>
  <c r="N2041" i="17"/>
  <c r="N3239" i="17"/>
  <c r="N2337" i="17"/>
  <c r="N3383" i="17"/>
  <c r="N1075" i="17"/>
  <c r="N388" i="17"/>
  <c r="N2746" i="17"/>
  <c r="N222" i="17"/>
  <c r="N1127" i="17"/>
  <c r="N153" i="17"/>
  <c r="N1742" i="17"/>
  <c r="N1716" i="17"/>
  <c r="N2035" i="17"/>
  <c r="N2071" i="17"/>
  <c r="N2427" i="17"/>
  <c r="N1741" i="17"/>
  <c r="N2805" i="17"/>
  <c r="N1618" i="17"/>
  <c r="N309" i="17"/>
  <c r="N1894" i="17"/>
  <c r="N2977" i="17"/>
  <c r="N2848" i="17"/>
  <c r="N367" i="17"/>
  <c r="N1317" i="17"/>
  <c r="N2500" i="17"/>
  <c r="N1625" i="17"/>
  <c r="N2792" i="17"/>
  <c r="N569" i="17"/>
  <c r="N2177" i="17"/>
  <c r="N794" i="17"/>
  <c r="N1225" i="17"/>
  <c r="N1026" i="17"/>
  <c r="N2350" i="17"/>
  <c r="N3189" i="17"/>
  <c r="N1569" i="17"/>
  <c r="N1002" i="17"/>
  <c r="N2628" i="17"/>
  <c r="N1808" i="17"/>
  <c r="N1443" i="17"/>
  <c r="N2161" i="17"/>
  <c r="N619" i="17"/>
  <c r="N1737" i="17"/>
  <c r="N1493" i="17"/>
  <c r="N1378" i="17"/>
  <c r="N1372" i="17"/>
  <c r="N648" i="17"/>
  <c r="N2900" i="17"/>
  <c r="N1368" i="17"/>
  <c r="N601" i="17"/>
  <c r="N1807" i="17"/>
  <c r="N623" i="17"/>
  <c r="N546" i="17"/>
  <c r="N2494" i="17"/>
  <c r="N1459" i="17"/>
  <c r="N3237" i="17"/>
  <c r="N2538" i="17"/>
  <c r="N3030" i="17"/>
  <c r="N403" i="17"/>
  <c r="N1640" i="17"/>
  <c r="N2821" i="17"/>
  <c r="N674" i="17"/>
  <c r="N3229" i="17"/>
  <c r="N2950" i="17"/>
  <c r="N1881" i="17"/>
  <c r="N2800" i="17"/>
  <c r="N1902" i="17"/>
  <c r="N2770" i="17"/>
  <c r="N583" i="17"/>
  <c r="N1178" i="17"/>
  <c r="N606" i="17"/>
  <c r="N1948" i="17"/>
  <c r="N1144" i="17"/>
  <c r="N3268" i="17"/>
  <c r="N1005" i="17"/>
  <c r="N2222" i="17"/>
  <c r="N1936" i="17"/>
  <c r="N1530" i="17"/>
  <c r="N2472" i="17"/>
  <c r="N2720" i="17"/>
  <c r="N2774" i="17"/>
  <c r="N3137" i="17"/>
  <c r="N1202" i="17"/>
  <c r="N874" i="17"/>
  <c r="N1536" i="17"/>
  <c r="N3251" i="17"/>
  <c r="N2801" i="17"/>
  <c r="N1891" i="17"/>
  <c r="N3236" i="17"/>
  <c r="N1906" i="17"/>
  <c r="N1888" i="17"/>
  <c r="N2671" i="17"/>
  <c r="N2625" i="17"/>
  <c r="N2943" i="17"/>
  <c r="N1014" i="17"/>
  <c r="N2059" i="17"/>
  <c r="N1883" i="17"/>
  <c r="N2738" i="17"/>
  <c r="N532" i="17"/>
  <c r="N413" i="17"/>
  <c r="N3034" i="17"/>
  <c r="N1442" i="17"/>
  <c r="N2300" i="17"/>
  <c r="N7" i="17"/>
  <c r="N2005" i="17"/>
  <c r="N3152" i="17"/>
  <c r="N2595" i="17"/>
  <c r="N776" i="17"/>
  <c r="N22" i="17"/>
  <c r="N2871" i="17"/>
  <c r="N2276" i="17"/>
  <c r="N2128" i="17"/>
  <c r="N2487" i="17"/>
  <c r="N2353" i="17"/>
  <c r="N1987" i="17"/>
  <c r="N2825" i="17"/>
  <c r="N419" i="17"/>
  <c r="N3214" i="17"/>
  <c r="N1638" i="17"/>
  <c r="N766" i="17"/>
  <c r="N1952" i="17"/>
  <c r="N1988" i="17"/>
  <c r="N3192" i="17"/>
  <c r="N1933" i="17"/>
  <c r="N1956" i="17"/>
  <c r="N2841" i="17"/>
  <c r="N2812" i="17"/>
  <c r="N1101" i="17"/>
  <c r="N456" i="17"/>
  <c r="N2233" i="17"/>
  <c r="N1626" i="17"/>
  <c r="N90" i="17"/>
  <c r="N958" i="17"/>
  <c r="N2896" i="17"/>
  <c r="N1760" i="17"/>
  <c r="N1495" i="17"/>
  <c r="N1918" i="17"/>
  <c r="N2330" i="17"/>
  <c r="N1609" i="17"/>
  <c r="N2010" i="17"/>
  <c r="N261" i="17"/>
  <c r="N2015" i="17"/>
  <c r="N329" i="17"/>
  <c r="N52" i="17"/>
  <c r="N2634" i="17"/>
  <c r="N1911" i="17"/>
  <c r="N1658" i="17"/>
  <c r="N2264" i="17"/>
  <c r="N2721" i="17"/>
  <c r="N2054" i="17"/>
  <c r="N1383" i="17"/>
  <c r="N2354" i="17"/>
  <c r="N1549" i="17"/>
  <c r="N2991" i="17"/>
  <c r="N2335" i="17"/>
  <c r="N2652" i="17"/>
  <c r="N37" i="17"/>
  <c r="N1550" i="17"/>
  <c r="N1686" i="17"/>
  <c r="N1048" i="17"/>
  <c r="N55" i="17"/>
  <c r="N861" i="17"/>
  <c r="N2385" i="17"/>
  <c r="N929" i="17"/>
  <c r="N1540" i="17"/>
  <c r="N662" i="17"/>
  <c r="N2879" i="17"/>
  <c r="N2362" i="17"/>
  <c r="N1255" i="17"/>
  <c r="N3402" i="17"/>
  <c r="N2951" i="17"/>
  <c r="N2231" i="17"/>
  <c r="N3274" i="17"/>
  <c r="N1950" i="17"/>
  <c r="N2072" i="17"/>
  <c r="N130" i="17"/>
  <c r="N2547" i="17"/>
  <c r="N851" i="17"/>
  <c r="N3043" i="17"/>
  <c r="N961" i="17"/>
  <c r="N1820" i="17"/>
  <c r="N1085" i="17"/>
  <c r="N1151" i="17"/>
  <c r="N288" i="17"/>
  <c r="N2745" i="17"/>
  <c r="N1690" i="17"/>
  <c r="N3304" i="17"/>
  <c r="N27" i="17"/>
  <c r="N2997" i="17"/>
  <c r="N2204" i="17"/>
  <c r="N1859" i="17"/>
  <c r="N103" i="17"/>
  <c r="N2087" i="17"/>
  <c r="N1747" i="17"/>
  <c r="N3111" i="17"/>
  <c r="N2778" i="17"/>
  <c r="N34" i="17"/>
  <c r="N1560" i="17"/>
  <c r="N719" i="17"/>
  <c r="N3070" i="17"/>
  <c r="N1135" i="17"/>
  <c r="N416" i="17"/>
  <c r="N354" i="17"/>
  <c r="N1037" i="17"/>
  <c r="N1344" i="17"/>
  <c r="N804" i="17"/>
  <c r="N3314" i="17"/>
  <c r="N1726" i="17"/>
  <c r="N2084" i="17"/>
  <c r="N1601" i="17"/>
  <c r="N1962" i="17"/>
  <c r="N969" i="17"/>
  <c r="N1396" i="17"/>
  <c r="N1773" i="17"/>
  <c r="N2316" i="17"/>
  <c r="N3353" i="17"/>
  <c r="N105" i="17"/>
  <c r="N3128" i="17"/>
  <c r="N312" i="17"/>
  <c r="N2081" i="17"/>
  <c r="N2912" i="17"/>
  <c r="N2520" i="17"/>
  <c r="N2534" i="17"/>
  <c r="N1819" i="17"/>
  <c r="N1093" i="17"/>
  <c r="N2477" i="17"/>
  <c r="N1718" i="17"/>
  <c r="N642" i="17"/>
  <c r="N1896" i="17"/>
  <c r="N425" i="17"/>
  <c r="N624" i="17"/>
  <c r="N2127" i="17"/>
  <c r="N282" i="17"/>
  <c r="N2281" i="17"/>
  <c r="N1837" i="17"/>
  <c r="N181" i="17"/>
  <c r="N1232" i="17"/>
  <c r="N1698" i="17"/>
  <c r="N988" i="17"/>
  <c r="N1498" i="17"/>
  <c r="N1761" i="17"/>
  <c r="N63" i="17"/>
  <c r="N1520" i="17"/>
  <c r="N2727" i="17"/>
  <c r="N1044" i="17"/>
  <c r="N2978" i="17"/>
  <c r="N2563" i="17"/>
  <c r="N2310" i="17"/>
  <c r="N306" i="17"/>
  <c r="N2225" i="17"/>
  <c r="N2163" i="17"/>
  <c r="N2355" i="17"/>
  <c r="N1784" i="17"/>
  <c r="N1862" i="17"/>
  <c r="N2089" i="17"/>
  <c r="N814" i="17"/>
  <c r="N1543" i="17"/>
  <c r="N2955" i="17"/>
  <c r="N1177" i="17"/>
  <c r="N1421" i="17"/>
  <c r="N2483" i="17"/>
  <c r="N107" i="17"/>
  <c r="N2167" i="17"/>
  <c r="N2635" i="17"/>
  <c r="N2568" i="17"/>
  <c r="N482" i="17"/>
  <c r="N3191" i="17"/>
  <c r="N1654" i="17"/>
  <c r="N1834" i="17"/>
  <c r="N3006" i="17"/>
  <c r="N914" i="17"/>
  <c r="N2034" i="17"/>
  <c r="N879" i="17"/>
  <c r="N963" i="17"/>
  <c r="N2152" i="17"/>
  <c r="N204" i="17"/>
  <c r="N3327" i="17"/>
  <c r="N2863" i="17"/>
  <c r="N10" i="17"/>
  <c r="N778" i="17"/>
  <c r="N509" i="17"/>
  <c r="N464" i="17"/>
  <c r="N2443" i="17"/>
  <c r="N2291" i="17"/>
  <c r="N1402" i="17"/>
  <c r="N3422" i="17"/>
  <c r="N2511" i="17"/>
  <c r="N2748" i="17"/>
  <c r="N1277" i="17"/>
  <c r="N1469" i="17"/>
  <c r="N3170" i="17"/>
  <c r="N1315" i="17"/>
  <c r="N1556" i="17"/>
  <c r="N2968" i="17"/>
  <c r="N1596" i="17"/>
  <c r="N1244" i="17"/>
  <c r="N1212" i="17"/>
  <c r="N2594" i="17"/>
  <c r="N3072" i="17"/>
  <c r="N2528" i="17"/>
  <c r="N1154" i="17"/>
  <c r="N2344" i="17"/>
  <c r="N2834" i="17"/>
  <c r="N1209" i="17"/>
  <c r="N2009" i="17"/>
  <c r="N2055" i="17"/>
  <c r="N2132" i="17"/>
  <c r="N2142" i="17"/>
  <c r="N2875" i="17"/>
  <c r="N2056" i="17"/>
  <c r="N1597" i="17"/>
  <c r="N138" i="17"/>
  <c r="N995" i="17"/>
  <c r="N647" i="17"/>
  <c r="N2650" i="17"/>
  <c r="N2372" i="17"/>
  <c r="N1180" i="17"/>
  <c r="N87" i="17"/>
  <c r="N2874" i="17"/>
  <c r="N2880" i="17"/>
  <c r="N2618" i="17"/>
  <c r="N1350" i="17"/>
  <c r="N1385" i="17"/>
  <c r="N2051" i="17"/>
  <c r="N2794" i="17"/>
  <c r="N508" i="17"/>
  <c r="N3177" i="17"/>
  <c r="N3041" i="17"/>
  <c r="N2886" i="17"/>
  <c r="N812" i="17"/>
  <c r="N2864" i="17"/>
  <c r="N1787" i="17"/>
  <c r="N681" i="17"/>
  <c r="N2981" i="17"/>
  <c r="N3273" i="17"/>
  <c r="N2934" i="17"/>
  <c r="N1803" i="17"/>
  <c r="N382" i="17"/>
  <c r="N3103" i="17"/>
  <c r="N2804" i="17"/>
  <c r="N1840" i="17"/>
  <c r="N1782" i="17"/>
  <c r="N1332" i="17"/>
  <c r="N1975" i="17"/>
  <c r="N979" i="17"/>
  <c r="N2263" i="17"/>
  <c r="N3207" i="17"/>
  <c r="N3002" i="17"/>
  <c r="N3003" i="17"/>
  <c r="N2777" i="17"/>
  <c r="N498" i="17"/>
  <c r="N867" i="17"/>
  <c r="N950" i="17"/>
  <c r="N2877" i="17"/>
  <c r="N3406" i="17"/>
  <c r="N1699" i="17"/>
  <c r="N2441" i="17"/>
  <c r="N618" i="17"/>
  <c r="N2740" i="17"/>
  <c r="N1425" i="17"/>
  <c r="N3341" i="17"/>
  <c r="N898" i="17"/>
  <c r="N1125" i="17"/>
  <c r="N2784" i="17"/>
  <c r="N2037" i="17"/>
  <c r="N3029" i="17"/>
  <c r="N2872" i="17"/>
  <c r="N1893" i="17"/>
  <c r="N1229" i="17"/>
  <c r="N1258" i="17"/>
  <c r="N1701" i="17"/>
  <c r="N1248" i="17"/>
  <c r="N2170" i="17"/>
  <c r="N1278" i="17"/>
  <c r="N869" i="17"/>
  <c r="N338" i="17"/>
  <c r="N529" i="17"/>
  <c r="N469" i="17"/>
  <c r="N2260" i="17"/>
  <c r="N2313" i="17"/>
  <c r="N2370" i="17"/>
  <c r="N1621" i="17"/>
  <c r="N3231" i="17"/>
  <c r="N3234" i="17"/>
  <c r="N2542" i="17"/>
  <c r="N2007" i="17"/>
  <c r="N3009" i="17"/>
  <c r="N2297" i="17"/>
  <c r="N2733" i="17"/>
  <c r="N1204" i="17"/>
  <c r="N3119" i="17"/>
  <c r="N2649" i="17"/>
  <c r="N1790" i="17"/>
  <c r="N2571" i="17"/>
  <c r="N1563" i="17"/>
  <c r="N3037" i="17"/>
  <c r="N1947" i="17"/>
  <c r="N1219" i="17"/>
  <c r="N2688" i="17"/>
  <c r="N2893" i="17"/>
  <c r="N2648" i="17"/>
  <c r="N2420" i="17"/>
  <c r="N717" i="17"/>
  <c r="N2734" i="17"/>
  <c r="N2094" i="17"/>
  <c r="N3073" i="17"/>
  <c r="N360" i="17"/>
  <c r="N1565" i="17"/>
  <c r="N1566" i="17"/>
  <c r="N1126" i="17"/>
  <c r="N3190" i="17"/>
  <c r="N2090" i="17"/>
  <c r="N1983" i="17"/>
  <c r="N1843" i="17"/>
  <c r="N11" i="17"/>
  <c r="N2162" i="17"/>
  <c r="N604" i="17"/>
  <c r="N2452" i="17"/>
  <c r="N2888" i="17"/>
  <c r="N2747" i="17"/>
  <c r="N1481" i="17"/>
  <c r="N2817" i="17"/>
  <c r="N2878" i="17"/>
  <c r="N1061" i="17"/>
  <c r="N1499" i="17"/>
  <c r="N2014" i="17"/>
  <c r="N2424" i="17"/>
  <c r="N2513" i="17"/>
  <c r="N2523" i="17"/>
  <c r="N2117" i="17"/>
  <c r="N875" i="17"/>
  <c r="N2440" i="17"/>
  <c r="N1688" i="17"/>
  <c r="N2002" i="17"/>
  <c r="N2164" i="17"/>
  <c r="N1542" i="17"/>
  <c r="N3198" i="17"/>
  <c r="N615" i="17"/>
  <c r="N1738" i="17"/>
  <c r="N652" i="17"/>
  <c r="N190" i="17"/>
  <c r="N1523" i="17"/>
  <c r="N1554" i="17"/>
  <c r="N2789" i="17"/>
  <c r="N1692" i="17"/>
  <c r="N1914" i="17"/>
  <c r="N2584" i="17"/>
  <c r="N650" i="17"/>
  <c r="N2082" i="17"/>
  <c r="N2462" i="17"/>
  <c r="N594" i="17"/>
  <c r="N2689" i="17"/>
  <c r="N236" i="17"/>
  <c r="N1060" i="17"/>
  <c r="N3385" i="17"/>
  <c r="N2891" i="17"/>
  <c r="N57" i="17"/>
  <c r="N332" i="17"/>
  <c r="N1882" i="17"/>
  <c r="N1281" i="17"/>
  <c r="N2230" i="17"/>
  <c r="N1923" i="17"/>
  <c r="N1404" i="17"/>
  <c r="N2771" i="17"/>
  <c r="N1972" i="17"/>
  <c r="N3233" i="17"/>
  <c r="N1963" i="17"/>
  <c r="N247" i="17"/>
  <c r="N1799" i="17"/>
  <c r="N3223" i="17"/>
  <c r="N233" i="17"/>
  <c r="N2423" i="17"/>
  <c r="N3326" i="17"/>
  <c r="N2889" i="17"/>
  <c r="N1724" i="17"/>
  <c r="N2795" i="17"/>
  <c r="N956" i="17"/>
  <c r="N2605" i="17"/>
  <c r="N2606" i="17"/>
  <c r="N133" i="17"/>
  <c r="N2574" i="17"/>
  <c r="N2386" i="17"/>
  <c r="N3379" i="17"/>
  <c r="N2398" i="17"/>
  <c r="N113" i="17"/>
  <c r="N1496" i="17"/>
  <c r="N826" i="17"/>
  <c r="N2149" i="17"/>
  <c r="N89" i="17"/>
  <c r="N2573" i="17"/>
  <c r="N2428" i="17"/>
  <c r="N2535" i="17"/>
  <c r="N3071" i="17"/>
  <c r="N3305" i="17"/>
  <c r="N1705" i="17"/>
  <c r="N3064" i="17"/>
  <c r="N782" i="17"/>
  <c r="N2083" i="17"/>
  <c r="N1926" i="17"/>
  <c r="N2296" i="17"/>
  <c r="N94" i="17"/>
  <c r="N3082" i="17"/>
  <c r="N2150" i="17"/>
  <c r="N3060" i="17"/>
  <c r="N2559" i="17"/>
  <c r="N2780" i="17"/>
  <c r="N1976" i="17"/>
  <c r="N1977" i="17"/>
  <c r="N2253" i="17"/>
  <c r="N2739" i="17"/>
  <c r="N1632" i="17"/>
  <c r="N3062" i="17"/>
  <c r="N2916" i="17"/>
  <c r="N1522" i="17"/>
  <c r="N3117" i="17"/>
  <c r="N2788" i="17"/>
  <c r="N2399" i="17"/>
  <c r="N1571" i="17"/>
  <c r="N3371" i="17"/>
  <c r="N1789" i="17"/>
  <c r="N2489" i="17"/>
  <c r="N2275" i="17"/>
  <c r="N67" i="17"/>
  <c r="N1059" i="17"/>
  <c r="N1729" i="17"/>
  <c r="N911" i="17"/>
  <c r="N270" i="17"/>
  <c r="N2338" i="17"/>
  <c r="N2895" i="17"/>
  <c r="N673" i="17"/>
  <c r="N1853" i="17"/>
  <c r="N1765" i="17"/>
  <c r="N58" i="17"/>
  <c r="N2592" i="17"/>
  <c r="N2985" i="17"/>
  <c r="N857" i="17"/>
  <c r="N163" i="17"/>
  <c r="N164" i="17"/>
  <c r="N1303" i="17"/>
  <c r="N206" i="17"/>
  <c r="N1259" i="17"/>
  <c r="N242" i="17"/>
  <c r="N2589" i="17"/>
  <c r="N1925" i="17"/>
  <c r="N3061" i="17"/>
  <c r="N431" i="17"/>
  <c r="N283" i="17"/>
  <c r="N3169" i="17"/>
  <c r="N2357" i="17"/>
  <c r="N30" i="17"/>
  <c r="N355" i="17"/>
  <c r="N2019" i="17"/>
  <c r="N2918" i="17"/>
  <c r="N2541" i="17"/>
  <c r="N1220" i="17"/>
  <c r="N2597" i="17"/>
  <c r="N2995" i="17"/>
  <c r="N142" i="17"/>
  <c r="N2636" i="17"/>
  <c r="N2029" i="17"/>
  <c r="N3075" i="17"/>
  <c r="N1322" i="17"/>
  <c r="N335" i="17"/>
  <c r="N2377" i="17"/>
  <c r="N1003" i="17"/>
  <c r="N808" i="17"/>
  <c r="N1864" i="17"/>
  <c r="N1143" i="17"/>
  <c r="N2550" i="17"/>
  <c r="N3124" i="17"/>
  <c r="N613" i="17"/>
  <c r="N2203" i="17"/>
  <c r="N2008" i="17"/>
  <c r="N3376" i="17"/>
  <c r="N15" i="17"/>
  <c r="N1164" i="17"/>
  <c r="N1527" i="17"/>
  <c r="N1470" i="17"/>
  <c r="N1722" i="17"/>
  <c r="N12" i="17"/>
  <c r="N655" i="17"/>
  <c r="N1900" i="17"/>
  <c r="N49" i="17"/>
  <c r="N2261" i="17"/>
  <c r="N2020" i="17"/>
  <c r="N2915" i="17"/>
  <c r="N129" i="17"/>
  <c r="N2328" i="17"/>
  <c r="N2343" i="17"/>
  <c r="N327" i="17"/>
  <c r="N2432" i="17"/>
  <c r="N1197" i="17"/>
  <c r="N2069" i="17"/>
  <c r="N2892" i="17"/>
  <c r="N1505" i="17"/>
  <c r="N1660" i="17"/>
  <c r="N1779" i="17"/>
  <c r="N68" i="17"/>
  <c r="N1205" i="17"/>
  <c r="N2798" i="17"/>
  <c r="N2622" i="17"/>
  <c r="N418" i="17"/>
  <c r="N2437" i="17"/>
  <c r="N1928" i="17"/>
  <c r="N2593" i="17"/>
  <c r="N2308" i="17"/>
  <c r="N2980" i="17"/>
  <c r="N2106" i="17"/>
  <c r="N300" i="17"/>
  <c r="N1886" i="17"/>
  <c r="N197" i="17"/>
  <c r="N1756" i="17"/>
  <c r="N174" i="17"/>
  <c r="N3068" i="17"/>
  <c r="N272" i="17"/>
  <c r="N996" i="17"/>
  <c r="N168" i="17"/>
  <c r="N671" i="17"/>
  <c r="N2425" i="17"/>
  <c r="N2134" i="17"/>
  <c r="N716" i="17"/>
  <c r="N1792" i="17"/>
  <c r="N2728" i="17"/>
  <c r="N2876" i="17"/>
  <c r="N2397" i="17"/>
  <c r="N2772" i="17"/>
  <c r="N201" i="17"/>
  <c r="N684" i="17"/>
  <c r="N3130" i="17"/>
  <c r="N1406" i="17"/>
  <c r="N2530" i="17"/>
  <c r="N25" i="17"/>
  <c r="N2413" i="17"/>
  <c r="N2917" i="17"/>
  <c r="N2111" i="17"/>
  <c r="N2062" i="17"/>
  <c r="N2653" i="17"/>
  <c r="N947" i="17"/>
  <c r="N1630" i="17"/>
  <c r="N2723" i="17"/>
  <c r="N897" i="17"/>
  <c r="N427" i="17"/>
  <c r="N3118" i="17"/>
  <c r="N1650" i="17"/>
  <c r="N3112" i="17"/>
  <c r="N396" i="17"/>
  <c r="N317" i="17"/>
  <c r="N1095" i="17"/>
  <c r="N1047" i="17"/>
  <c r="N820" i="17"/>
  <c r="N1418" i="17"/>
  <c r="N2393" i="17"/>
  <c r="N1147" i="17"/>
  <c r="N1166" i="17"/>
  <c r="N245" i="17"/>
  <c r="N1466" i="17"/>
  <c r="N1709" i="17"/>
  <c r="N453" i="17"/>
  <c r="N2180" i="17"/>
  <c r="N483" i="17"/>
  <c r="N1736" i="17"/>
  <c r="N2619" i="17"/>
  <c r="N3173" i="17"/>
  <c r="N783" i="17"/>
  <c r="N2966" i="17"/>
  <c r="N863" i="17"/>
  <c r="N3042" i="17"/>
  <c r="N3095" i="17"/>
  <c r="N2449" i="17"/>
  <c r="N100" i="17"/>
  <c r="N91" i="17"/>
  <c r="N2172" i="17"/>
  <c r="N45" i="17"/>
  <c r="N2419" i="17"/>
  <c r="N1778" i="17"/>
  <c r="N1479" i="17"/>
  <c r="N1392" i="17"/>
  <c r="N714" i="17"/>
  <c r="N321" i="17"/>
  <c r="N1057" i="17"/>
  <c r="N1413" i="17"/>
  <c r="N513" i="17"/>
  <c r="N858" i="17"/>
  <c r="N1558" i="17"/>
  <c r="N1157" i="17"/>
  <c r="N971" i="17"/>
  <c r="N3194" i="17"/>
  <c r="N2140" i="17"/>
  <c r="N2064" i="17"/>
  <c r="N1615" i="17"/>
  <c r="N550" i="17"/>
  <c r="N2114" i="17"/>
  <c r="N1269" i="17"/>
  <c r="N239" i="17"/>
  <c r="N3090" i="17"/>
  <c r="N497" i="17"/>
  <c r="N3230" i="17"/>
  <c r="N829" i="17"/>
  <c r="N2983" i="17"/>
  <c r="N422" i="17"/>
  <c r="N387" i="17"/>
  <c r="N44" i="17"/>
  <c r="N394" i="17"/>
  <c r="N1152" i="17"/>
  <c r="N216" i="17"/>
  <c r="N1981" i="17"/>
  <c r="N2387" i="17"/>
  <c r="N2484" i="17"/>
  <c r="N2961" i="17"/>
  <c r="N144" i="17"/>
  <c r="N891" i="17"/>
  <c r="N35" i="17"/>
  <c r="N2447" i="17"/>
  <c r="N1619" i="17"/>
  <c r="N1179" i="17"/>
  <c r="N2121" i="17"/>
  <c r="N3010" i="17"/>
  <c r="N1683" i="17"/>
  <c r="N371" i="17"/>
  <c r="N1970" i="17"/>
  <c r="N1100" i="17"/>
  <c r="N3141" i="17"/>
  <c r="N837" i="17"/>
  <c r="N1441" i="17"/>
  <c r="N341" i="17"/>
  <c r="N3055" i="17"/>
  <c r="N2279" i="17"/>
  <c r="N1624" i="17"/>
  <c r="N2492" i="17"/>
  <c r="N687" i="17"/>
  <c r="N202" i="17"/>
  <c r="N1346" i="17"/>
  <c r="N1038" i="17"/>
  <c r="N3032" i="17"/>
  <c r="N24" i="17"/>
  <c r="N2240" i="17"/>
  <c r="N395" i="17"/>
  <c r="N844" i="17"/>
  <c r="N1426" i="17"/>
  <c r="N2960" i="17"/>
  <c r="N1788" i="17"/>
  <c r="N445" i="17"/>
  <c r="N1109" i="17"/>
  <c r="N2562" i="17"/>
  <c r="N614" i="17"/>
  <c r="N1148" i="17"/>
  <c r="N3278" i="17"/>
  <c r="N2356" i="17"/>
  <c r="N3293" i="17"/>
  <c r="N1431" i="17"/>
  <c r="N1160" i="17"/>
  <c r="N254" i="17"/>
  <c r="N1568" i="17"/>
  <c r="N2060" i="17"/>
  <c r="N2824" i="17"/>
  <c r="N391" i="17"/>
  <c r="N905" i="17"/>
  <c r="N1953" i="17"/>
  <c r="N26" i="17"/>
  <c r="N1927" i="17"/>
  <c r="N722" i="17"/>
  <c r="N2957" i="17"/>
  <c r="N2881" i="17"/>
  <c r="N1759" i="17"/>
  <c r="N930" i="17"/>
  <c r="N1314" i="17"/>
  <c r="N1795" i="17"/>
  <c r="N1076" i="17"/>
  <c r="N166" i="17"/>
  <c r="N160" i="17"/>
  <c r="N97" i="17"/>
  <c r="N603" i="17"/>
  <c r="N2251" i="17"/>
  <c r="N2124" i="17"/>
  <c r="N651" i="17"/>
  <c r="N807" i="17"/>
  <c r="N1051" i="17"/>
  <c r="N66" i="17"/>
  <c r="N1589" i="17"/>
  <c r="N1847" i="17"/>
  <c r="N314" i="17"/>
  <c r="N1797" i="17"/>
  <c r="N975" i="17"/>
  <c r="N931" i="17"/>
  <c r="N3252" i="17"/>
  <c r="N310" i="17"/>
  <c r="N143" i="17"/>
  <c r="N1715" i="17"/>
  <c r="N919" i="17"/>
  <c r="N1007" i="17"/>
  <c r="N32" i="17"/>
  <c r="N51" i="17"/>
  <c r="N476" i="17"/>
  <c r="N3039" i="17"/>
  <c r="N2656" i="17"/>
  <c r="N1769" i="17"/>
  <c r="N2290" i="17"/>
  <c r="N212" i="17"/>
  <c r="N118" i="17"/>
  <c r="N522" i="17"/>
  <c r="N665" i="17"/>
  <c r="N790" i="17"/>
  <c r="N345" i="17"/>
  <c r="N2438" i="17"/>
  <c r="N1366" i="17"/>
  <c r="N237" i="17"/>
  <c r="N561" i="17"/>
  <c r="N18" i="17"/>
  <c r="N1450" i="17"/>
  <c r="N1949" i="17"/>
  <c r="N2093" i="17"/>
  <c r="N2908" i="17"/>
  <c r="N43" i="17"/>
  <c r="N686" i="17"/>
  <c r="N2944" i="17"/>
  <c r="N2301" i="17"/>
  <c r="N351" i="17"/>
  <c r="N350" i="17"/>
  <c r="N241" i="17"/>
  <c r="N2849" i="17"/>
  <c r="N2012" i="17"/>
  <c r="N62" i="17"/>
  <c r="N1437" i="17"/>
  <c r="N1018" i="17"/>
  <c r="N109" i="17"/>
  <c r="N2586" i="17"/>
  <c r="N2265" i="17"/>
  <c r="N78" i="17"/>
  <c r="N3438" i="17"/>
  <c r="N17" i="17"/>
  <c r="N1249" i="17"/>
  <c r="N1393" i="17"/>
  <c r="N1745" i="17"/>
  <c r="N50" i="17"/>
  <c r="N473" i="17"/>
  <c r="N3392" i="17"/>
  <c r="N171" i="17"/>
  <c r="N1545" i="17"/>
  <c r="N3131" i="17"/>
  <c r="N1821" i="17"/>
  <c r="N1647" i="17"/>
  <c r="N1216" i="17"/>
  <c r="N484" i="17"/>
  <c r="N1687" i="17"/>
  <c r="N328" i="17"/>
  <c r="N60" i="17"/>
  <c r="N1488" i="17"/>
  <c r="N1809" i="17"/>
  <c r="N2975" i="17"/>
  <c r="N410" i="17"/>
  <c r="N2497" i="17"/>
  <c r="N581" i="17"/>
  <c r="N723" i="17"/>
  <c r="N3184" i="17"/>
  <c r="N2989" i="17"/>
  <c r="N31" i="17"/>
  <c r="N28" i="17"/>
  <c r="N2459" i="17"/>
  <c r="N2147" i="17"/>
  <c r="N2378" i="17"/>
  <c r="N2221" i="17"/>
  <c r="N846" i="17"/>
  <c r="N224" i="17"/>
  <c r="N2524" i="17"/>
  <c r="N949" i="17"/>
  <c r="N137" i="17"/>
  <c r="N108" i="17"/>
  <c r="N2025" i="17"/>
  <c r="N2192" i="17"/>
  <c r="N2092" i="17"/>
  <c r="N2962" i="17"/>
  <c r="N1233" i="17"/>
  <c r="N3051" i="17"/>
  <c r="N1964" i="17"/>
  <c r="N14" i="17"/>
  <c r="N3053" i="17"/>
  <c r="N198" i="17"/>
  <c r="N768" i="17"/>
  <c r="N806" i="17"/>
  <c r="N38" i="17"/>
  <c r="N3354" i="17"/>
  <c r="N3178" i="17"/>
  <c r="N2852" i="17"/>
  <c r="N65" i="17"/>
  <c r="N906" i="17"/>
  <c r="N2976" i="17"/>
  <c r="N81" i="17"/>
  <c r="N2639" i="17"/>
  <c r="N3096" i="17"/>
  <c r="N2708" i="17"/>
  <c r="N1138" i="17"/>
  <c r="N3023" i="17"/>
  <c r="N217" i="17"/>
  <c r="N2839" i="17"/>
  <c r="N3109" i="17"/>
  <c r="N1210" i="17"/>
  <c r="N3426" i="17"/>
  <c r="N1279" i="17"/>
  <c r="N1460" i="17"/>
  <c r="N199" i="17"/>
  <c r="N2193" i="17"/>
  <c r="N3391" i="17"/>
  <c r="N843" i="17"/>
  <c r="N2926" i="17"/>
  <c r="N1316" i="17"/>
  <c r="N1871" i="17"/>
  <c r="N1717" i="17"/>
  <c r="N1422" i="17"/>
  <c r="N1855" i="17"/>
  <c r="N3342" i="17"/>
  <c r="N907" i="17"/>
  <c r="N502" i="17"/>
  <c r="N2207" i="17"/>
  <c r="N1606" i="17"/>
  <c r="N1324" i="17"/>
  <c r="N1265" i="17"/>
  <c r="N2657" i="17"/>
  <c r="N2749" i="17"/>
  <c r="N2607" i="17"/>
  <c r="N1666" i="17"/>
  <c r="N2865" i="17"/>
  <c r="N2945" i="17"/>
  <c r="N1920" i="17"/>
  <c r="N106" i="17"/>
  <c r="N2302" i="17"/>
  <c r="N2693" i="17"/>
  <c r="N61" i="17"/>
  <c r="N3279" i="17"/>
  <c r="N2862" i="17"/>
  <c r="N3328" i="17"/>
  <c r="N3374" i="17"/>
  <c r="N3399" i="17"/>
  <c r="N301" i="17"/>
  <c r="N2311" i="17"/>
  <c r="N2408" i="17"/>
  <c r="N2685" i="17"/>
  <c r="N1234" i="17"/>
  <c r="N3147" i="17"/>
  <c r="N3153" i="17"/>
  <c r="N1183" i="17"/>
  <c r="N636" i="17"/>
  <c r="N2537" i="17"/>
  <c r="N2724" i="17"/>
  <c r="N2482" i="17"/>
  <c r="N253" i="17"/>
  <c r="N3364" i="17"/>
  <c r="N3001" i="17"/>
  <c r="N3439" i="17"/>
  <c r="N3317" i="17"/>
  <c r="N1663" i="17"/>
  <c r="N3322" i="17"/>
  <c r="N734" i="17"/>
  <c r="N3094" i="17"/>
  <c r="N2365" i="17"/>
  <c r="N3011" i="17"/>
  <c r="N3024" i="17"/>
  <c r="N2988" i="17"/>
  <c r="N3197" i="17"/>
  <c r="N2837" i="17"/>
  <c r="N2681" i="17"/>
  <c r="N2942" i="17"/>
  <c r="N2810" i="17"/>
  <c r="N2616" i="17"/>
  <c r="N1478" i="17"/>
  <c r="N1682" i="17"/>
  <c r="N1492" i="17"/>
  <c r="N2894" i="17"/>
  <c r="N3208" i="17"/>
  <c r="N2388" i="17"/>
  <c r="N2266" i="17"/>
  <c r="N2267" i="17"/>
  <c r="N2268" i="17"/>
  <c r="N2269" i="17"/>
  <c r="N2902" i="17"/>
  <c r="N2903" i="17"/>
  <c r="N2904" i="17"/>
  <c r="N2905" i="17"/>
  <c r="N2906" i="17"/>
  <c r="N2907" i="17"/>
  <c r="N3306" i="17"/>
  <c r="N75" i="17"/>
  <c r="N3307" i="17"/>
  <c r="N745" i="17"/>
  <c r="N744" i="17"/>
  <c r="N1325" i="17"/>
  <c r="N1872" i="17"/>
  <c r="N2465" i="17"/>
  <c r="N2580" i="17"/>
  <c r="N2581" i="17"/>
  <c r="N2582" i="17"/>
  <c r="N3396" i="17"/>
  <c r="N1755" i="17"/>
  <c r="N1693" i="17"/>
  <c r="N2270" i="17"/>
  <c r="N2271" i="17"/>
  <c r="N2272" i="17"/>
  <c r="N2394" i="17"/>
  <c r="N3097" i="17"/>
  <c r="N3098" i="17"/>
  <c r="N3099" i="17"/>
  <c r="N3100" i="17"/>
  <c r="N2052" i="17"/>
  <c r="N1501" i="17"/>
  <c r="N125" i="17"/>
  <c r="N1502" i="17"/>
  <c r="N1503" i="17"/>
  <c r="N126" i="17"/>
  <c r="N918" i="17"/>
  <c r="N3272" i="17"/>
  <c r="N2188" i="17"/>
  <c r="N2189" i="17"/>
  <c r="N2190" i="17"/>
  <c r="N2191" i="17"/>
  <c r="N435" i="17"/>
  <c r="N436" i="17"/>
  <c r="N1120" i="17"/>
  <c r="N1121" i="17"/>
  <c r="N1122" i="17"/>
  <c r="N211" i="17"/>
  <c r="N1562" i="17"/>
  <c r="N2282" i="17"/>
  <c r="N2992" i="17"/>
  <c r="N2158" i="17"/>
  <c r="N2379" i="17"/>
  <c r="N2380" i="17"/>
  <c r="N2381" i="17"/>
  <c r="N2382" i="17"/>
  <c r="N2383" i="17"/>
  <c r="N475" i="17"/>
  <c r="N86" i="17"/>
  <c r="N2303" i="17"/>
  <c r="N2304" i="17"/>
  <c r="N2305" i="17"/>
  <c r="N2306" i="17"/>
  <c r="N2307" i="17"/>
  <c r="N795" i="17"/>
  <c r="N140" i="17"/>
  <c r="N141" i="17"/>
  <c r="N1001" i="17"/>
  <c r="N2709" i="17"/>
  <c r="N2710" i="17"/>
  <c r="N2711" i="17"/>
  <c r="N2712" i="17"/>
  <c r="N2713" i="17"/>
  <c r="N2714" i="17"/>
  <c r="N2715" i="17"/>
  <c r="N2716" i="17"/>
  <c r="N231" i="17"/>
  <c r="N834" i="17"/>
  <c r="N1184" i="17"/>
  <c r="N2384" i="17"/>
  <c r="N2999" i="17"/>
  <c r="N1407" i="17"/>
  <c r="N1408" i="17"/>
  <c r="N56" i="17"/>
  <c r="N3145" i="17"/>
  <c r="N3146" i="17"/>
  <c r="N1572" i="17"/>
  <c r="N1573" i="17"/>
  <c r="N1574" i="17"/>
  <c r="N1575" i="17"/>
  <c r="N1576" i="17"/>
  <c r="N1577" i="17"/>
  <c r="N1578" i="17"/>
  <c r="N1776" i="17"/>
  <c r="N628" i="17"/>
  <c r="N1958" i="17"/>
  <c r="N1959" i="17"/>
  <c r="N1960" i="17"/>
  <c r="N85" i="17"/>
  <c r="N511" i="17"/>
  <c r="N2026" i="17"/>
  <c r="N2797" i="17"/>
  <c r="N2620" i="17"/>
  <c r="N2478" i="17"/>
  <c r="N2479" i="17"/>
  <c r="N2480" i="17"/>
  <c r="N2481" i="17"/>
  <c r="N2807" i="17"/>
  <c r="N2808" i="17"/>
  <c r="N2809" i="17"/>
  <c r="N3181" i="17"/>
  <c r="N3182" i="17"/>
  <c r="N3183" i="17"/>
  <c r="N3365" i="17"/>
  <c r="N101" i="17"/>
  <c r="N3366" i="17"/>
  <c r="N3410" i="17"/>
  <c r="N3411" i="17"/>
  <c r="N518" i="17"/>
  <c r="N519" i="17"/>
  <c r="N852" i="17"/>
  <c r="N853" i="17"/>
  <c r="N854" i="17"/>
  <c r="N1266" i="17"/>
  <c r="N1267" i="17"/>
  <c r="N1268" i="17"/>
  <c r="N2045" i="17"/>
  <c r="N2042" i="17"/>
  <c r="N2043" i="17"/>
  <c r="N2044" i="17"/>
  <c r="N2409" i="17"/>
  <c r="N2410" i="17"/>
  <c r="N2411" i="17"/>
  <c r="N2412" i="17"/>
  <c r="N3054" i="17"/>
  <c r="N3292" i="17"/>
  <c r="N158" i="17"/>
  <c r="N1069" i="17"/>
  <c r="N1070" i="17"/>
  <c r="N1664" i="17"/>
  <c r="N1665" i="17"/>
  <c r="N3302" i="17"/>
  <c r="N3196" i="17"/>
  <c r="N3417" i="17"/>
  <c r="N3369" i="17"/>
  <c r="N3367" i="17"/>
  <c r="N3368" i="17"/>
  <c r="N2735" i="17"/>
  <c r="N2097" i="17"/>
  <c r="N1710" i="17"/>
  <c r="N1711" i="17"/>
  <c r="N1712" i="17"/>
  <c r="N1713" i="17"/>
  <c r="N3309" i="17"/>
  <c r="N3310" i="17"/>
  <c r="N3311" i="17"/>
  <c r="N3312" i="17"/>
  <c r="N269" i="17"/>
  <c r="N3418" i="17"/>
  <c r="N1510" i="17"/>
  <c r="N1511" i="17"/>
  <c r="N2454" i="17"/>
  <c r="N2455" i="17"/>
  <c r="N563" i="17"/>
  <c r="N2456" i="17"/>
  <c r="N2457" i="17"/>
  <c r="N2458" i="17"/>
  <c r="N3199" i="17"/>
  <c r="N3200" i="17"/>
  <c r="N3201" i="17"/>
  <c r="N3202" i="17"/>
  <c r="N3203" i="17"/>
  <c r="N3204" i="17"/>
  <c r="N3205" i="17"/>
  <c r="N3206" i="17"/>
  <c r="N1318" i="17"/>
  <c r="N1319" i="17"/>
  <c r="N2536" i="17"/>
  <c r="N537" i="17"/>
  <c r="N3078" i="17"/>
  <c r="N3081" i="17"/>
  <c r="N3079" i="17"/>
  <c r="N3080" i="17"/>
  <c r="N2406" i="17"/>
  <c r="N3270" i="17"/>
  <c r="N2348" i="17"/>
  <c r="N3370" i="17"/>
  <c r="N390" i="17"/>
  <c r="N895" i="17"/>
  <c r="N2099" i="17"/>
  <c r="N2100" i="17"/>
  <c r="N2101" i="17"/>
  <c r="N2102" i="17"/>
  <c r="N2103" i="17"/>
  <c r="N2104" i="17"/>
  <c r="N2836" i="17"/>
  <c r="N900" i="17"/>
  <c r="N3210" i="17"/>
  <c r="N3211" i="17"/>
  <c r="N3398" i="17"/>
  <c r="N172" i="17"/>
  <c r="N2122" i="17"/>
  <c r="N3026" i="17"/>
  <c r="N2791" i="17"/>
  <c r="N2475" i="17"/>
  <c r="N3315" i="17"/>
  <c r="N3086" i="17"/>
  <c r="N275" i="17"/>
  <c r="N1337" i="17"/>
  <c r="N2575" i="17"/>
  <c r="N2576" i="17"/>
  <c r="N2577" i="17"/>
  <c r="N3218" i="17"/>
  <c r="N3215" i="17"/>
  <c r="N3216" i="17"/>
  <c r="N3217" i="17"/>
  <c r="N3219" i="17"/>
  <c r="N553" i="17"/>
  <c r="N178" i="17"/>
  <c r="N554" i="17"/>
  <c r="N179" i="17"/>
  <c r="N1733" i="17"/>
  <c r="N1731" i="17"/>
  <c r="N1732" i="17"/>
  <c r="N2485" i="17"/>
  <c r="N2486" i="17"/>
  <c r="N2286" i="17"/>
  <c r="N2722" i="17"/>
  <c r="N2578" i="17"/>
  <c r="N1338" i="17"/>
  <c r="N1339" i="17"/>
  <c r="N721" i="17"/>
  <c r="N3420" i="17"/>
  <c r="N276" i="17"/>
  <c r="N3318" i="17"/>
  <c r="N3316" i="17"/>
  <c r="N2866" i="17"/>
  <c r="N2129" i="17"/>
  <c r="N2130" i="17"/>
  <c r="N2131" i="17"/>
  <c r="N1531" i="17"/>
  <c r="N1532" i="17"/>
  <c r="N908" i="17"/>
  <c r="N909" i="17"/>
  <c r="N397" i="17"/>
  <c r="N3375" i="17"/>
  <c r="N29" i="17"/>
  <c r="N1130" i="17"/>
  <c r="N1538" i="17"/>
  <c r="N3092" i="17"/>
  <c r="N3377" i="17"/>
  <c r="N727" i="17"/>
  <c r="N916" i="17"/>
  <c r="N2146" i="17"/>
  <c r="N3165" i="17"/>
  <c r="N2598" i="17"/>
  <c r="N2599" i="17"/>
  <c r="N2600" i="17"/>
  <c r="N2601" i="17"/>
  <c r="N2510" i="17"/>
  <c r="N2882" i="17"/>
  <c r="N2883" i="17"/>
  <c r="N3101" i="17"/>
  <c r="N3102" i="17"/>
  <c r="N3224" i="17"/>
  <c r="N3225" i="17"/>
  <c r="N3226" i="17"/>
  <c r="N3227" i="17"/>
  <c r="N3319" i="17"/>
  <c r="N3320" i="17"/>
  <c r="N3321" i="17"/>
  <c r="N3378" i="17"/>
  <c r="N3400" i="17"/>
  <c r="N3423" i="17"/>
  <c r="N3424" i="17"/>
  <c r="N564" i="17"/>
  <c r="N2602" i="17"/>
  <c r="N923" i="17"/>
  <c r="N3180" i="17"/>
  <c r="N1937" i="17"/>
  <c r="N2157" i="17"/>
  <c r="N2603" i="17"/>
  <c r="N2813" i="17"/>
  <c r="N3031" i="17"/>
  <c r="N2325" i="17"/>
  <c r="N1357" i="17"/>
  <c r="N1358" i="17"/>
  <c r="N1359" i="17"/>
  <c r="N2154" i="17"/>
  <c r="N922" i="17"/>
  <c r="N2155" i="17"/>
  <c r="N280" i="17"/>
  <c r="N2156" i="17"/>
  <c r="N1360" i="17"/>
  <c r="N1361" i="17"/>
  <c r="N110" i="17"/>
  <c r="N1381" i="17"/>
  <c r="N3246" i="17"/>
  <c r="N3325" i="17"/>
  <c r="N2205" i="17"/>
  <c r="N3120" i="17"/>
  <c r="N3121" i="17"/>
  <c r="N3122" i="17"/>
  <c r="N3123" i="17"/>
  <c r="N1165" i="17"/>
  <c r="N2208" i="17"/>
  <c r="N2209" i="17"/>
  <c r="N2210" i="17"/>
  <c r="N2211" i="17"/>
  <c r="N3247" i="17"/>
  <c r="N3248" i="17"/>
  <c r="N3249" i="17"/>
  <c r="N432" i="17"/>
  <c r="N433" i="17"/>
  <c r="N1401" i="17"/>
  <c r="N2948" i="17"/>
  <c r="N2949" i="17"/>
  <c r="N3329" i="17"/>
  <c r="N3333" i="17"/>
  <c r="N3330" i="17"/>
  <c r="N3331" i="17"/>
  <c r="N3332" i="17"/>
  <c r="N2658" i="17"/>
  <c r="N2664" i="17"/>
  <c r="N2659" i="17"/>
  <c r="N2660" i="17"/>
  <c r="N2661" i="17"/>
  <c r="N2665" i="17"/>
  <c r="N2662" i="17"/>
  <c r="N2663" i="17"/>
  <c r="N1586" i="17"/>
  <c r="N1587" i="17"/>
  <c r="N1588" i="17"/>
  <c r="N3334" i="17"/>
  <c r="N3050" i="17"/>
  <c r="N584" i="17"/>
  <c r="N589" i="17"/>
  <c r="N585" i="17"/>
  <c r="N586" i="17"/>
  <c r="N590" i="17"/>
  <c r="N587" i="17"/>
  <c r="N588" i="17"/>
  <c r="N2212" i="17"/>
  <c r="N3382" i="17"/>
  <c r="N2564" i="17"/>
  <c r="N2565" i="17"/>
  <c r="N2566" i="17"/>
  <c r="N2567" i="17"/>
  <c r="N965" i="17"/>
  <c r="N966" i="17"/>
  <c r="N967" i="17"/>
  <c r="N3404" i="17"/>
  <c r="N3405" i="17"/>
  <c r="N2946" i="17"/>
  <c r="N2947" i="17"/>
  <c r="N48" i="17"/>
  <c r="N1399" i="17"/>
  <c r="N1400" i="17"/>
  <c r="N2219" i="17"/>
  <c r="N2672" i="17"/>
  <c r="N2673" i="17"/>
  <c r="N2963" i="17"/>
  <c r="N773" i="17"/>
  <c r="N443" i="17"/>
  <c r="N1600" i="17"/>
  <c r="N2965" i="17"/>
  <c r="N1913" i="17"/>
  <c r="N3295" i="17"/>
  <c r="N3296" i="17"/>
  <c r="N2924" i="17"/>
  <c r="N2533" i="17"/>
  <c r="N2694" i="17"/>
  <c r="N2695" i="17"/>
  <c r="N2696" i="17"/>
  <c r="N2697" i="17"/>
  <c r="N2698" i="17"/>
  <c r="N2699" i="17"/>
  <c r="N117" i="17"/>
  <c r="N2234" i="17"/>
  <c r="N2235" i="17"/>
  <c r="N2236" i="17"/>
  <c r="N2237" i="17"/>
  <c r="N2238" i="17"/>
  <c r="N2239" i="17"/>
  <c r="N3343" i="17"/>
  <c r="N3344" i="17"/>
  <c r="N3345" i="17"/>
  <c r="N3346" i="17"/>
  <c r="N777" i="17"/>
  <c r="N3253" i="17"/>
  <c r="N3254" i="17"/>
  <c r="N3255" i="17"/>
  <c r="N3256" i="17"/>
  <c r="N3257" i="17"/>
  <c r="N3258" i="17"/>
  <c r="N3259" i="17"/>
  <c r="N127" i="17"/>
  <c r="N3260" i="17"/>
  <c r="N3261" i="17"/>
  <c r="N3262" i="17"/>
  <c r="N3263" i="17"/>
  <c r="N3264" i="17"/>
  <c r="N3265" i="17"/>
  <c r="N3266" i="17"/>
  <c r="N3267" i="17"/>
  <c r="N2613" i="17"/>
  <c r="N1811" i="17"/>
  <c r="N1812" i="17"/>
  <c r="N2614" i="17"/>
  <c r="N1813" i="17"/>
  <c r="N2700" i="17"/>
  <c r="N608" i="17"/>
  <c r="N2870" i="17"/>
  <c r="N1607" i="17"/>
  <c r="N3132" i="17"/>
  <c r="N3136" i="17"/>
  <c r="N3133" i="17"/>
  <c r="N3134" i="17"/>
  <c r="N3135" i="17"/>
  <c r="N2702" i="17"/>
  <c r="N3427" i="17"/>
  <c r="N305" i="17"/>
  <c r="N3428" i="17"/>
  <c r="N3429" i="17"/>
  <c r="N2450" i="17"/>
  <c r="N2969" i="17"/>
  <c r="N2970" i="17"/>
  <c r="N2971" i="17"/>
  <c r="N2972" i="17"/>
  <c r="N2973" i="17"/>
  <c r="N2974" i="17"/>
  <c r="N2241" i="17"/>
  <c r="N3407" i="17"/>
  <c r="N3408" i="17"/>
  <c r="N993" i="17"/>
  <c r="N990" i="17"/>
  <c r="N991" i="17"/>
  <c r="N992" i="17"/>
  <c r="N2608" i="17"/>
  <c r="N2609" i="17"/>
  <c r="N2610" i="17"/>
  <c r="N2611" i="17"/>
  <c r="N2612" i="17"/>
  <c r="N3387" i="17"/>
  <c r="N3388" i="17"/>
  <c r="N607" i="17"/>
  <c r="N2994" i="17"/>
  <c r="N2736" i="17"/>
  <c r="N2911" i="17"/>
  <c r="N1019" i="17"/>
  <c r="N1020" i="17"/>
  <c r="N2292" i="17"/>
  <c r="N2668" i="17"/>
  <c r="N2666" i="17"/>
  <c r="N2667" i="17"/>
  <c r="N3005" i="17"/>
  <c r="N3349" i="17"/>
  <c r="N3350" i="17"/>
  <c r="N3351" i="17"/>
  <c r="N3276" i="17"/>
  <c r="N3431" i="17"/>
  <c r="N3412" i="17"/>
  <c r="N1651" i="17"/>
  <c r="N3277" i="17"/>
  <c r="N2923" i="17"/>
  <c r="N2515" i="17"/>
  <c r="N2312" i="17"/>
  <c r="N3085" i="17"/>
  <c r="N3007" i="17"/>
  <c r="N2867" i="17"/>
  <c r="N2617" i="17"/>
  <c r="N2405" i="17"/>
  <c r="N2741" i="17"/>
  <c r="N3352" i="17"/>
  <c r="N3172" i="17"/>
  <c r="N1034" i="17"/>
  <c r="N1035" i="17"/>
  <c r="N3154" i="17"/>
  <c r="N3155" i="17"/>
  <c r="N3156" i="17"/>
  <c r="N3157" i="17"/>
  <c r="N3158" i="17"/>
  <c r="N3159" i="17"/>
  <c r="N3160" i="17"/>
  <c r="N3161" i="17"/>
  <c r="N3162" i="17"/>
  <c r="N637" i="17"/>
  <c r="N638" i="17"/>
  <c r="N639" i="17"/>
  <c r="N634" i="17"/>
  <c r="N3012" i="17"/>
  <c r="N3013" i="17"/>
  <c r="N3014" i="17"/>
  <c r="N3015" i="17"/>
  <c r="N3016" i="17"/>
  <c r="N3017" i="17"/>
  <c r="N3018" i="17"/>
  <c r="N3019" i="17"/>
  <c r="N3020" i="17"/>
  <c r="N3021" i="17"/>
  <c r="N467" i="17"/>
  <c r="N214" i="17"/>
  <c r="N1662" i="17"/>
  <c r="N3361" i="17"/>
  <c r="N1320" i="17"/>
  <c r="N3362" i="17"/>
  <c r="N3363" i="17"/>
  <c r="N1321" i="17"/>
  <c r="N3323" i="17"/>
  <c r="N3432" i="17"/>
  <c r="N322" i="17"/>
  <c r="N2148" i="17"/>
  <c r="N3433" i="17"/>
  <c r="N3434" i="17"/>
  <c r="N3435" i="17"/>
  <c r="N323" i="17"/>
  <c r="N3436" i="17"/>
  <c r="N324" i="17"/>
  <c r="N1655" i="17"/>
  <c r="N1656" i="17"/>
  <c r="N2674" i="17"/>
  <c r="N2682" i="17"/>
  <c r="N2675" i="17"/>
  <c r="N2676" i="17"/>
  <c r="N2677" i="17"/>
  <c r="N2683" i="17"/>
  <c r="N2678" i="17"/>
  <c r="N2679" i="17"/>
  <c r="N2684" i="17"/>
  <c r="N2680" i="17"/>
  <c r="N3425" i="17"/>
  <c r="N1985" i="17"/>
  <c r="N3288" i="17"/>
  <c r="N3289" i="17"/>
  <c r="N3290" i="17"/>
  <c r="N2930" i="17"/>
  <c r="N2931" i="17"/>
  <c r="N2932" i="17"/>
  <c r="N2933" i="17"/>
  <c r="N3360" i="17"/>
  <c r="N1451" i="17"/>
  <c r="N1452" i="17"/>
  <c r="N1453" i="17"/>
  <c r="N1295" i="17"/>
  <c r="N218" i="17"/>
  <c r="N3413" i="17"/>
  <c r="N3414" i="17"/>
  <c r="N219" i="17"/>
  <c r="N3415" i="17"/>
  <c r="N3221" i="17"/>
  <c r="N3222" i="17"/>
  <c r="N2750" i="17"/>
  <c r="N2751" i="17"/>
  <c r="N2752" i="17"/>
  <c r="N2753" i="17"/>
  <c r="N2754" i="17"/>
  <c r="N2755" i="17"/>
  <c r="N2756" i="17"/>
  <c r="N2757" i="17"/>
  <c r="N2758" i="17"/>
  <c r="N2759" i="17"/>
  <c r="N2760" i="17"/>
  <c r="N2765" i="17"/>
  <c r="N2761" i="17"/>
  <c r="N2762" i="17"/>
  <c r="N2763" i="17"/>
  <c r="N2766" i="17"/>
  <c r="N2767" i="17"/>
  <c r="N2768" i="17"/>
  <c r="N2764" i="17"/>
  <c r="N1169" i="17"/>
  <c r="N1235" i="17"/>
  <c r="N3163" i="17"/>
  <c r="N2623" i="17"/>
  <c r="N2901" i="17"/>
  <c r="N504" i="17"/>
  <c r="N2521" i="17"/>
  <c r="N2522" i="17"/>
  <c r="N3393" i="17"/>
  <c r="N3394" i="17"/>
  <c r="N1590" i="17"/>
  <c r="N3395" i="17"/>
  <c r="N124" i="17"/>
  <c r="N2030" i="17"/>
  <c r="N816" i="17"/>
  <c r="N3087" i="17"/>
  <c r="N3088" i="17"/>
  <c r="N3089" i="17"/>
  <c r="N3384" i="17"/>
  <c r="N1036" i="17"/>
  <c r="N3380" i="17"/>
  <c r="N1454" i="17"/>
  <c r="N2317" i="17"/>
  <c r="N2322" i="17"/>
  <c r="N2318" i="17"/>
  <c r="N2319" i="17"/>
  <c r="N2323" i="17"/>
  <c r="N2320" i="17"/>
  <c r="N2324" i="17"/>
  <c r="N2321" i="17"/>
  <c r="N3025" i="17"/>
  <c r="N69" i="17"/>
  <c r="N3355" i="17"/>
  <c r="N3356" i="17"/>
  <c r="N3357" i="17"/>
  <c r="N3358" i="17"/>
  <c r="N1041" i="17"/>
  <c r="N70" i="17"/>
  <c r="N71" i="17"/>
  <c r="N72" i="17"/>
  <c r="N3359" i="17"/>
  <c r="N2063" i="17"/>
  <c r="N3280" i="17"/>
  <c r="N3281" i="17"/>
  <c r="N3282" i="17"/>
  <c r="N3283" i="17"/>
  <c r="N3284" i="17"/>
  <c r="N3285" i="17"/>
  <c r="N3286" i="17"/>
  <c r="N3287" i="17"/>
  <c r="N1856" i="17"/>
  <c r="N1857" i="17"/>
  <c r="N1858" i="17"/>
  <c r="N1447" i="17"/>
  <c r="N1448" i="17"/>
  <c r="N1449" i="17"/>
  <c r="N3047" i="17"/>
  <c r="N3297" i="17"/>
  <c r="N3298" i="17"/>
  <c r="N3299" i="17"/>
  <c r="N3300" i="17"/>
  <c r="N3301" i="17"/>
  <c r="N3421" i="17"/>
  <c r="N229" i="17"/>
  <c r="N3373" i="17"/>
  <c r="N1082" i="17"/>
  <c r="N3187" i="17"/>
  <c r="N3188" i="17"/>
  <c r="N2151" i="17"/>
  <c r="N349" i="17"/>
  <c r="N3372" i="17"/>
  <c r="N1921" i="17"/>
  <c r="N1300" i="17"/>
  <c r="N3048" i="17"/>
  <c r="N3049" i="17"/>
  <c r="N994" i="17"/>
  <c r="N2391" i="17"/>
  <c r="N53" i="17"/>
  <c r="N93" i="17"/>
  <c r="N2004" i="17"/>
  <c r="N3238" i="17"/>
  <c r="N2845" i="17"/>
  <c r="N3386" i="17"/>
  <c r="N1155" i="17"/>
  <c r="N3240" i="17"/>
  <c r="N3241" i="17"/>
  <c r="N3242" i="17"/>
  <c r="N3243" i="17"/>
  <c r="N3244" i="17"/>
  <c r="N735" i="17"/>
  <c r="N736" i="17"/>
  <c r="N3104" i="17"/>
  <c r="N3105" i="17"/>
  <c r="N3106" i="17"/>
  <c r="N3107" i="17"/>
  <c r="N3108" i="17"/>
  <c r="N549" i="17"/>
  <c r="N2016" i="17"/>
  <c r="N2366" i="17"/>
  <c r="N3437" i="17"/>
  <c r="N2853" i="17"/>
  <c r="N2854" i="17"/>
  <c r="N2855" i="17"/>
  <c r="N2856" i="17"/>
  <c r="N2857" i="17"/>
  <c r="N2858" i="17"/>
  <c r="N2859" i="17"/>
  <c r="N2860" i="17"/>
  <c r="N2861" i="17"/>
  <c r="N3430" i="17"/>
  <c r="N2935" i="17"/>
  <c r="N2936" i="17"/>
  <c r="N2937" i="17"/>
  <c r="N2938" i="17"/>
  <c r="N2939" i="17"/>
  <c r="N2940" i="17"/>
  <c r="N2941" i="17"/>
  <c r="N954" i="17"/>
  <c r="N155" i="17"/>
  <c r="N3409" i="17"/>
  <c r="N2502" i="17"/>
  <c r="N2503" i="17"/>
  <c r="N2504" i="17"/>
  <c r="N2505" i="17"/>
  <c r="N2506" i="17"/>
  <c r="N2507" i="17"/>
  <c r="N3110" i="17"/>
  <c r="N3389" i="17"/>
  <c r="N3390" i="17"/>
  <c r="N3335" i="17"/>
  <c r="N3336" i="17"/>
  <c r="N3337" i="17"/>
  <c r="N3338" i="17"/>
  <c r="N1602" i="17"/>
  <c r="N1603" i="17"/>
  <c r="N1604" i="17"/>
  <c r="N3052" i="17"/>
  <c r="N2987" i="17"/>
  <c r="N2913" i="17"/>
  <c r="N3269" i="17"/>
  <c r="N3348" i="17"/>
  <c r="N167" i="17"/>
  <c r="N3416" i="17"/>
  <c r="N407" i="17"/>
  <c r="N1198" i="17"/>
  <c r="N2074" i="17"/>
  <c r="N2346" i="17"/>
  <c r="N2560" i="17"/>
  <c r="N781" i="17"/>
  <c r="N1675" i="17"/>
  <c r="N2627" i="17"/>
  <c r="N2958" i="17"/>
  <c r="N2826" i="17"/>
  <c r="N1676" i="17"/>
  <c r="N423" i="17"/>
  <c r="N3419" i="17"/>
  <c r="N2118" i="17"/>
  <c r="N3143" i="17"/>
  <c r="N289" i="17"/>
  <c r="N152" i="17"/>
  <c r="R43" i="12"/>
  <c r="AH34" i="12" l="1"/>
  <c r="AH21" i="12"/>
  <c r="AG21" i="12"/>
  <c r="AL24" i="12"/>
  <c r="AL26" i="12"/>
  <c r="AL27" i="12"/>
  <c r="AL28" i="12"/>
  <c r="AL29" i="12"/>
  <c r="AL30" i="12"/>
  <c r="AL33" i="12"/>
  <c r="AL34" i="12"/>
  <c r="AL21" i="12"/>
  <c r="AK22" i="12"/>
  <c r="AK23" i="12"/>
  <c r="AK24" i="12"/>
  <c r="AK25" i="12"/>
  <c r="AK26" i="12"/>
  <c r="AK27" i="12"/>
  <c r="AK28" i="12"/>
  <c r="AK29" i="12"/>
  <c r="AK30" i="12"/>
  <c r="AK31" i="12"/>
  <c r="AK32" i="12"/>
  <c r="AK33" i="12"/>
  <c r="AK34" i="12"/>
  <c r="AK21" i="12"/>
  <c r="AH24" i="12"/>
  <c r="AH26" i="12"/>
  <c r="AH27" i="12"/>
  <c r="AH28" i="12"/>
  <c r="AH29" i="12"/>
  <c r="AH30" i="12"/>
  <c r="AH33" i="12"/>
  <c r="AG22" i="12"/>
  <c r="AG23" i="12"/>
  <c r="AG24" i="12"/>
  <c r="AG25" i="12"/>
  <c r="AG26" i="12"/>
  <c r="AG27" i="12"/>
  <c r="AG28" i="12"/>
  <c r="AG29" i="12"/>
  <c r="AG30" i="12"/>
  <c r="AG31" i="12"/>
  <c r="AG32" i="12"/>
  <c r="AG33" i="12"/>
  <c r="AG34" i="12"/>
  <c r="AK39" i="12"/>
  <c r="AK40" i="12"/>
  <c r="AK41" i="12"/>
  <c r="AK42" i="12"/>
  <c r="AK43" i="12"/>
  <c r="AK44" i="12"/>
  <c r="AK45" i="12"/>
  <c r="AK46" i="12"/>
  <c r="AK47" i="12"/>
  <c r="AK38" i="12"/>
  <c r="AG39" i="12"/>
  <c r="AG40" i="12"/>
  <c r="AG41" i="12"/>
  <c r="AG42" i="12"/>
  <c r="AG43" i="12"/>
  <c r="AG44" i="12"/>
  <c r="AG45" i="12"/>
  <c r="AG46" i="12"/>
  <c r="AG47" i="12"/>
  <c r="AG38" i="12"/>
  <c r="T21" i="12"/>
  <c r="X21" i="12"/>
  <c r="X22" i="12"/>
  <c r="X23" i="12"/>
  <c r="X24" i="12"/>
  <c r="X25" i="12"/>
  <c r="X26" i="12"/>
  <c r="X27" i="12"/>
  <c r="X28" i="12"/>
  <c r="X29" i="12"/>
  <c r="X30" i="12"/>
  <c r="X31" i="12"/>
  <c r="X32" i="12"/>
  <c r="X33" i="12"/>
  <c r="X34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AN24" i="12" l="1"/>
  <c r="AM24" i="12"/>
  <c r="AJ26" i="12"/>
  <c r="AJ34" i="12"/>
  <c r="AN28" i="12"/>
  <c r="AJ27" i="12"/>
  <c r="AM26" i="12"/>
  <c r="AN27" i="12"/>
  <c r="AM28" i="12"/>
  <c r="AM27" i="12"/>
  <c r="AN33" i="12"/>
  <c r="AM29" i="12"/>
  <c r="AN21" i="12"/>
  <c r="AM34" i="12"/>
  <c r="AM30" i="12"/>
  <c r="AN29" i="12"/>
  <c r="AM21" i="12"/>
  <c r="AK35" i="12"/>
  <c r="AJ30" i="12"/>
  <c r="AI33" i="12"/>
  <c r="AJ33" i="12"/>
  <c r="AI29" i="12"/>
  <c r="AJ29" i="12"/>
  <c r="AI24" i="12"/>
  <c r="AP34" i="12"/>
  <c r="AP29" i="12"/>
  <c r="AI28" i="12"/>
  <c r="AP30" i="12"/>
  <c r="AP27" i="12"/>
  <c r="AP33" i="12"/>
  <c r="AP26" i="12"/>
  <c r="AP21" i="12"/>
  <c r="AI21" i="12"/>
  <c r="AG35" i="12"/>
  <c r="AI27" i="12"/>
  <c r="AI34" i="12"/>
  <c r="AI30" i="12"/>
  <c r="AI26" i="12"/>
  <c r="AJ21" i="12"/>
  <c r="AP28" i="12"/>
  <c r="AM33" i="12"/>
  <c r="AN34" i="12"/>
  <c r="AN30" i="12"/>
  <c r="AJ28" i="12"/>
  <c r="AN26" i="12"/>
  <c r="AJ24" i="12"/>
  <c r="AP24" i="12"/>
  <c r="AG48" i="12"/>
  <c r="AK48" i="12"/>
  <c r="AO24" i="12" l="1"/>
  <c r="AO27" i="12"/>
  <c r="AO28" i="12"/>
  <c r="AO26" i="12"/>
  <c r="AO33" i="12"/>
  <c r="AO30" i="12"/>
  <c r="AO34" i="12"/>
  <c r="AO29" i="12"/>
  <c r="AO21" i="12"/>
  <c r="X35" i="12"/>
  <c r="T35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21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3" i="12"/>
  <c r="O3" i="18"/>
  <c r="P3" i="18"/>
  <c r="Q3" i="18"/>
  <c r="R3" i="18"/>
  <c r="S3" i="18"/>
  <c r="T3" i="18"/>
  <c r="U3" i="18"/>
  <c r="V3" i="18"/>
  <c r="W3" i="18"/>
  <c r="X3" i="18"/>
  <c r="Y3" i="18"/>
  <c r="Z3" i="18"/>
  <c r="AA3" i="18"/>
  <c r="AB3" i="18"/>
  <c r="AC3" i="18"/>
  <c r="AD3" i="18"/>
  <c r="AE3" i="18"/>
  <c r="AF3" i="18"/>
  <c r="AG3" i="18"/>
  <c r="AH3" i="18"/>
  <c r="G3" i="18"/>
  <c r="F3" i="18"/>
  <c r="AH2" i="18"/>
  <c r="AG2" i="18"/>
  <c r="AF2" i="18"/>
  <c r="AE2" i="18"/>
  <c r="AD2" i="18"/>
  <c r="AC2" i="18"/>
  <c r="AB2" i="18"/>
  <c r="AA2" i="18"/>
  <c r="Z2" i="18"/>
  <c r="Y2" i="18"/>
  <c r="X2" i="18"/>
  <c r="W2" i="18"/>
  <c r="V2" i="18"/>
  <c r="U2" i="18"/>
  <c r="T2" i="18"/>
  <c r="S2" i="18"/>
  <c r="R2" i="18"/>
  <c r="Q2" i="18"/>
  <c r="P2" i="18"/>
  <c r="O2" i="18"/>
  <c r="O3" i="17"/>
  <c r="P3" i="17"/>
  <c r="Q3" i="17"/>
  <c r="R3" i="17"/>
  <c r="S3" i="17"/>
  <c r="T3" i="17"/>
  <c r="U3" i="17"/>
  <c r="V3" i="17"/>
  <c r="W3" i="17"/>
  <c r="X3" i="17"/>
  <c r="Y3" i="17"/>
  <c r="Z3" i="17"/>
  <c r="AA3" i="17"/>
  <c r="AB3" i="17"/>
  <c r="AC3" i="17"/>
  <c r="AD3" i="17"/>
  <c r="F3" i="17"/>
  <c r="G3" i="17"/>
  <c r="AD2" i="17"/>
  <c r="AC2" i="17"/>
  <c r="AB2" i="17"/>
  <c r="AA2" i="17"/>
  <c r="Z2" i="17"/>
  <c r="Y2" i="17"/>
  <c r="X2" i="17"/>
  <c r="W2" i="17"/>
  <c r="V2" i="17"/>
  <c r="U2" i="17"/>
  <c r="T2" i="17"/>
  <c r="S2" i="17"/>
  <c r="R2" i="17"/>
  <c r="Q2" i="17"/>
  <c r="P2" i="17"/>
  <c r="O2" i="17"/>
  <c r="N236" i="18" l="1"/>
  <c r="K35" i="12"/>
  <c r="N77" i="18"/>
  <c r="A2" i="18"/>
  <c r="F2" i="18" s="1"/>
  <c r="N23" i="18"/>
  <c r="N53" i="18"/>
  <c r="N85" i="18"/>
  <c r="N117" i="18"/>
  <c r="N181" i="18"/>
  <c r="N212" i="18"/>
  <c r="N15" i="18"/>
  <c r="N31" i="18"/>
  <c r="N149" i="18"/>
  <c r="N303" i="18"/>
  <c r="N6" i="18"/>
  <c r="N14" i="18"/>
  <c r="N22" i="18"/>
  <c r="N30" i="18"/>
  <c r="N67" i="18"/>
  <c r="N99" i="18"/>
  <c r="N131" i="18"/>
  <c r="N163" i="18"/>
  <c r="N195" i="18"/>
  <c r="N268" i="18"/>
  <c r="N37" i="18"/>
  <c r="N45" i="18"/>
  <c r="N141" i="18"/>
  <c r="N12" i="18"/>
  <c r="N20" i="18"/>
  <c r="N28" i="18"/>
  <c r="N36" i="18"/>
  <c r="N59" i="18"/>
  <c r="N91" i="18"/>
  <c r="N123" i="18"/>
  <c r="N155" i="18"/>
  <c r="N187" i="18"/>
  <c r="N205" i="18"/>
  <c r="N376" i="18"/>
  <c r="N368" i="18"/>
  <c r="N360" i="18"/>
  <c r="N352" i="18"/>
  <c r="N344" i="18"/>
  <c r="N336" i="18"/>
  <c r="N328" i="18"/>
  <c r="N320" i="18"/>
  <c r="N312" i="18"/>
  <c r="N304" i="18"/>
  <c r="N296" i="18"/>
  <c r="N288" i="18"/>
  <c r="N280" i="18"/>
  <c r="N369" i="18"/>
  <c r="N361" i="18"/>
  <c r="N353" i="18"/>
  <c r="N345" i="18"/>
  <c r="N337" i="18"/>
  <c r="N329" i="18"/>
  <c r="N321" i="18"/>
  <c r="N313" i="18"/>
  <c r="N305" i="18"/>
  <c r="N297" i="18"/>
  <c r="N289" i="18"/>
  <c r="N281" i="18"/>
  <c r="N370" i="18"/>
  <c r="N362" i="18"/>
  <c r="N354" i="18"/>
  <c r="N346" i="18"/>
  <c r="N338" i="18"/>
  <c r="N330" i="18"/>
  <c r="N322" i="18"/>
  <c r="N314" i="18"/>
  <c r="N306" i="18"/>
  <c r="N298" i="18"/>
  <c r="N290" i="18"/>
  <c r="N282" i="18"/>
  <c r="N371" i="18"/>
  <c r="N363" i="18"/>
  <c r="N355" i="18"/>
  <c r="N347" i="18"/>
  <c r="N339" i="18"/>
  <c r="N331" i="18"/>
  <c r="N323" i="18"/>
  <c r="N315" i="18"/>
  <c r="N307" i="18"/>
  <c r="N299" i="18"/>
  <c r="N291" i="18"/>
  <c r="N283" i="18"/>
  <c r="N372" i="18"/>
  <c r="N364" i="18"/>
  <c r="N356" i="18"/>
  <c r="N348" i="18"/>
  <c r="N340" i="18"/>
  <c r="N332" i="18"/>
  <c r="N324" i="18"/>
  <c r="N316" i="18"/>
  <c r="N308" i="18"/>
  <c r="N300" i="18"/>
  <c r="N292" i="18"/>
  <c r="N284" i="18"/>
  <c r="N374" i="18"/>
  <c r="N366" i="18"/>
  <c r="N358" i="18"/>
  <c r="N350" i="18"/>
  <c r="N342" i="18"/>
  <c r="N334" i="18"/>
  <c r="N326" i="18"/>
  <c r="N318" i="18"/>
  <c r="N310" i="18"/>
  <c r="N302" i="18"/>
  <c r="N294" i="18"/>
  <c r="N286" i="18"/>
  <c r="N357" i="18"/>
  <c r="N325" i="18"/>
  <c r="N293" i="18"/>
  <c r="N277" i="18"/>
  <c r="N269" i="18"/>
  <c r="N261" i="18"/>
  <c r="N253" i="18"/>
  <c r="N245" i="18"/>
  <c r="N237" i="18"/>
  <c r="N229" i="18"/>
  <c r="N221" i="18"/>
  <c r="N213" i="18"/>
  <c r="N375" i="18"/>
  <c r="N343" i="18"/>
  <c r="N311" i="18"/>
  <c r="N278" i="18"/>
  <c r="N270" i="18"/>
  <c r="N262" i="18"/>
  <c r="N254" i="18"/>
  <c r="N246" i="18"/>
  <c r="N238" i="18"/>
  <c r="N230" i="18"/>
  <c r="N222" i="18"/>
  <c r="N214" i="18"/>
  <c r="N365" i="18"/>
  <c r="N333" i="18"/>
  <c r="N301" i="18"/>
  <c r="N279" i="18"/>
  <c r="N271" i="18"/>
  <c r="N263" i="18"/>
  <c r="N255" i="18"/>
  <c r="N247" i="18"/>
  <c r="N239" i="18"/>
  <c r="N231" i="18"/>
  <c r="N223" i="18"/>
  <c r="N215" i="18"/>
  <c r="N207" i="18"/>
  <c r="N351" i="18"/>
  <c r="N319" i="18"/>
  <c r="N287" i="18"/>
  <c r="N272" i="18"/>
  <c r="N264" i="18"/>
  <c r="N256" i="18"/>
  <c r="N248" i="18"/>
  <c r="N240" i="18"/>
  <c r="N232" i="18"/>
  <c r="N224" i="18"/>
  <c r="N216" i="18"/>
  <c r="N208" i="18"/>
  <c r="N373" i="18"/>
  <c r="N341" i="18"/>
  <c r="N309" i="18"/>
  <c r="N273" i="18"/>
  <c r="N265" i="18"/>
  <c r="N257" i="18"/>
  <c r="N249" i="18"/>
  <c r="N241" i="18"/>
  <c r="N233" i="18"/>
  <c r="N225" i="18"/>
  <c r="N217" i="18"/>
  <c r="N209" i="18"/>
  <c r="N349" i="18"/>
  <c r="N317" i="18"/>
  <c r="N285" i="18"/>
  <c r="N275" i="18"/>
  <c r="N267" i="18"/>
  <c r="N259" i="18"/>
  <c r="N251" i="18"/>
  <c r="N243" i="18"/>
  <c r="N235" i="18"/>
  <c r="N227" i="18"/>
  <c r="N219" i="18"/>
  <c r="N266" i="18"/>
  <c r="N234" i="18"/>
  <c r="N206" i="18"/>
  <c r="N198" i="18"/>
  <c r="N190" i="18"/>
  <c r="N182" i="18"/>
  <c r="N174" i="18"/>
  <c r="N166" i="18"/>
  <c r="N158" i="18"/>
  <c r="N150" i="18"/>
  <c r="N142" i="18"/>
  <c r="N134" i="18"/>
  <c r="N126" i="18"/>
  <c r="N118" i="18"/>
  <c r="N110" i="18"/>
  <c r="N102" i="18"/>
  <c r="N94" i="18"/>
  <c r="N86" i="18"/>
  <c r="N78" i="18"/>
  <c r="N70" i="18"/>
  <c r="N62" i="18"/>
  <c r="N54" i="18"/>
  <c r="N46" i="18"/>
  <c r="N38" i="18"/>
  <c r="N335" i="18"/>
  <c r="N252" i="18"/>
  <c r="N220" i="18"/>
  <c r="N211" i="18"/>
  <c r="N199" i="18"/>
  <c r="N191" i="18"/>
  <c r="N183" i="18"/>
  <c r="N175" i="18"/>
  <c r="N167" i="18"/>
  <c r="N159" i="18"/>
  <c r="N151" i="18"/>
  <c r="N143" i="18"/>
  <c r="N135" i="18"/>
  <c r="N127" i="18"/>
  <c r="N119" i="18"/>
  <c r="N111" i="18"/>
  <c r="N103" i="18"/>
  <c r="N95" i="18"/>
  <c r="N87" i="18"/>
  <c r="N79" i="18"/>
  <c r="N71" i="18"/>
  <c r="N63" i="18"/>
  <c r="N55" i="18"/>
  <c r="N47" i="18"/>
  <c r="N39" i="18"/>
  <c r="N295" i="18"/>
  <c r="N274" i="18"/>
  <c r="N242" i="18"/>
  <c r="N200" i="18"/>
  <c r="N192" i="18"/>
  <c r="N184" i="18"/>
  <c r="N176" i="18"/>
  <c r="N168" i="18"/>
  <c r="N160" i="18"/>
  <c r="N152" i="18"/>
  <c r="N144" i="18"/>
  <c r="N136" i="18"/>
  <c r="N128" i="18"/>
  <c r="N120" i="18"/>
  <c r="N112" i="18"/>
  <c r="N104" i="18"/>
  <c r="N96" i="18"/>
  <c r="N88" i="18"/>
  <c r="N80" i="18"/>
  <c r="N72" i="18"/>
  <c r="N64" i="18"/>
  <c r="N56" i="18"/>
  <c r="N48" i="18"/>
  <c r="N40" i="18"/>
  <c r="N367" i="18"/>
  <c r="N260" i="18"/>
  <c r="N228" i="18"/>
  <c r="N210" i="18"/>
  <c r="N201" i="18"/>
  <c r="N193" i="18"/>
  <c r="N185" i="18"/>
  <c r="N177" i="18"/>
  <c r="N169" i="18"/>
  <c r="N161" i="18"/>
  <c r="N153" i="18"/>
  <c r="N145" i="18"/>
  <c r="N137" i="18"/>
  <c r="N129" i="18"/>
  <c r="N121" i="18"/>
  <c r="N113" i="18"/>
  <c r="N105" i="18"/>
  <c r="N97" i="18"/>
  <c r="N89" i="18"/>
  <c r="N81" i="18"/>
  <c r="N73" i="18"/>
  <c r="N65" i="18"/>
  <c r="N57" i="18"/>
  <c r="N49" i="18"/>
  <c r="N41" i="18"/>
  <c r="N327" i="18"/>
  <c r="N250" i="18"/>
  <c r="N218" i="18"/>
  <c r="N202" i="18"/>
  <c r="N194" i="18"/>
  <c r="N186" i="18"/>
  <c r="N178" i="18"/>
  <c r="N170" i="18"/>
  <c r="N162" i="18"/>
  <c r="N154" i="18"/>
  <c r="N146" i="18"/>
  <c r="N138" i="18"/>
  <c r="N130" i="18"/>
  <c r="N122" i="18"/>
  <c r="N114" i="18"/>
  <c r="N106" i="18"/>
  <c r="N98" i="18"/>
  <c r="N90" i="18"/>
  <c r="N82" i="18"/>
  <c r="N74" i="18"/>
  <c r="N66" i="18"/>
  <c r="N58" i="18"/>
  <c r="N50" i="18"/>
  <c r="N42" i="18"/>
  <c r="N359" i="18"/>
  <c r="N258" i="18"/>
  <c r="N226" i="18"/>
  <c r="N204" i="18"/>
  <c r="N196" i="18"/>
  <c r="N188" i="18"/>
  <c r="N180" i="18"/>
  <c r="N172" i="18"/>
  <c r="N164" i="18"/>
  <c r="N156" i="18"/>
  <c r="N148" i="18"/>
  <c r="N140" i="18"/>
  <c r="N132" i="18"/>
  <c r="N124" i="18"/>
  <c r="N116" i="18"/>
  <c r="N108" i="18"/>
  <c r="N100" i="18"/>
  <c r="N92" i="18"/>
  <c r="N84" i="18"/>
  <c r="N76" i="18"/>
  <c r="N68" i="18"/>
  <c r="N60" i="18"/>
  <c r="N52" i="18"/>
  <c r="N44" i="18"/>
  <c r="N11" i="18"/>
  <c r="N19" i="18"/>
  <c r="N27" i="18"/>
  <c r="N35" i="18"/>
  <c r="N69" i="18"/>
  <c r="N101" i="18"/>
  <c r="N133" i="18"/>
  <c r="N165" i="18"/>
  <c r="N197" i="18"/>
  <c r="N276" i="18"/>
  <c r="N29" i="18"/>
  <c r="N109" i="18"/>
  <c r="N10" i="18"/>
  <c r="N18" i="18"/>
  <c r="N26" i="18"/>
  <c r="N34" i="18"/>
  <c r="N51" i="18"/>
  <c r="N83" i="18"/>
  <c r="N115" i="18"/>
  <c r="N147" i="18"/>
  <c r="N179" i="18"/>
  <c r="N7" i="18"/>
  <c r="N13" i="18"/>
  <c r="N173" i="18"/>
  <c r="N9" i="18"/>
  <c r="N17" i="18"/>
  <c r="N25" i="18"/>
  <c r="N33" i="18"/>
  <c r="N61" i="18"/>
  <c r="N93" i="18"/>
  <c r="N125" i="18"/>
  <c r="N157" i="18"/>
  <c r="N189" i="18"/>
  <c r="N244" i="18"/>
  <c r="N21" i="18"/>
  <c r="N8" i="18"/>
  <c r="N16" i="18"/>
  <c r="N24" i="18"/>
  <c r="N32" i="18"/>
  <c r="N43" i="18"/>
  <c r="N75" i="18"/>
  <c r="N107" i="18"/>
  <c r="N139" i="18"/>
  <c r="N171" i="18"/>
  <c r="N203" i="18"/>
  <c r="K17" i="12"/>
  <c r="G35" i="12"/>
  <c r="G17" i="12"/>
  <c r="N3" i="18" l="1"/>
  <c r="N3" i="17"/>
  <c r="A4" i="17" s="1"/>
  <c r="K1693" i="17" s="1"/>
  <c r="K665" i="17" l="1"/>
  <c r="K3218" i="17"/>
  <c r="K3046" i="17"/>
  <c r="L3046" i="17" s="1"/>
  <c r="K2448" i="17"/>
  <c r="L2448" i="17" s="1"/>
  <c r="K61" i="17"/>
  <c r="L61" i="17" s="1"/>
  <c r="K1440" i="17"/>
  <c r="K1917" i="17"/>
  <c r="L1917" i="17" s="1"/>
  <c r="K1447" i="17"/>
  <c r="K2483" i="17"/>
  <c r="K2954" i="17"/>
  <c r="K82" i="17"/>
  <c r="L82" i="17" s="1"/>
  <c r="K902" i="17"/>
  <c r="M902" i="17" s="1"/>
  <c r="K853" i="17"/>
  <c r="L853" i="17" s="1"/>
  <c r="K430" i="17"/>
  <c r="K3344" i="17"/>
  <c r="K3296" i="17"/>
  <c r="M3296" i="17" s="1"/>
  <c r="K2313" i="17"/>
  <c r="K470" i="17"/>
  <c r="K2505" i="17"/>
  <c r="L2505" i="17" s="1"/>
  <c r="K263" i="17"/>
  <c r="L263" i="17" s="1"/>
  <c r="K1217" i="17"/>
  <c r="L1217" i="17" s="1"/>
  <c r="K673" i="17"/>
  <c r="K1292" i="17"/>
  <c r="K2926" i="17"/>
  <c r="K3387" i="17"/>
  <c r="K2268" i="17"/>
  <c r="K3254" i="17"/>
  <c r="L3254" i="17" s="1"/>
  <c r="K571" i="17"/>
  <c r="M571" i="17" s="1"/>
  <c r="K574" i="17"/>
  <c r="L574" i="17" s="1"/>
  <c r="K374" i="17"/>
  <c r="M374" i="17" s="1"/>
  <c r="K2731" i="17"/>
  <c r="K1904" i="17"/>
  <c r="K2351" i="17"/>
  <c r="K1105" i="17"/>
  <c r="K565" i="17"/>
  <c r="M565" i="17" s="1"/>
  <c r="K2092" i="17"/>
  <c r="M2092" i="17" s="1"/>
  <c r="K1074" i="17"/>
  <c r="M1074" i="17" s="1"/>
  <c r="K2633" i="17"/>
  <c r="M2633" i="17" s="1"/>
  <c r="K337" i="17"/>
  <c r="K1525" i="17"/>
  <c r="K354" i="17"/>
  <c r="K2004" i="17"/>
  <c r="K621" i="17"/>
  <c r="M621" i="17" s="1"/>
  <c r="K2040" i="17"/>
  <c r="M2040" i="17" s="1"/>
  <c r="K3212" i="17"/>
  <c r="M3212" i="17" s="1"/>
  <c r="K1194" i="17"/>
  <c r="K1652" i="17"/>
  <c r="L1652" i="17" s="1"/>
  <c r="K249" i="17"/>
  <c r="L249" i="17" s="1"/>
  <c r="K1795" i="17"/>
  <c r="K2399" i="17"/>
  <c r="K2566" i="17"/>
  <c r="M2566" i="17" s="1"/>
  <c r="K1227" i="17"/>
  <c r="M1227" i="17" s="1"/>
  <c r="K1761" i="17"/>
  <c r="M1761" i="17" s="1"/>
  <c r="K492" i="17"/>
  <c r="K2372" i="17"/>
  <c r="L2372" i="17" s="1"/>
  <c r="K2981" i="17"/>
  <c r="K3329" i="17"/>
  <c r="K1077" i="17"/>
  <c r="K51" i="17"/>
  <c r="M51" i="17" s="1"/>
  <c r="K171" i="17"/>
  <c r="M171" i="17" s="1"/>
  <c r="K1574" i="17"/>
  <c r="L1574" i="17" s="1"/>
  <c r="K479" i="17"/>
  <c r="K691" i="17"/>
  <c r="K346" i="17"/>
  <c r="K618" i="17"/>
  <c r="K90" i="17"/>
  <c r="K2296" i="17"/>
  <c r="M2296" i="17" s="1"/>
  <c r="K1156" i="17"/>
  <c r="L1156" i="17" s="1"/>
  <c r="K1538" i="17"/>
  <c r="M1538" i="17" s="1"/>
  <c r="K3214" i="17"/>
  <c r="M3214" i="17" s="1"/>
  <c r="K1287" i="17"/>
  <c r="K1881" i="17"/>
  <c r="M1881" i="17" s="1"/>
  <c r="K397" i="17"/>
  <c r="K711" i="17"/>
  <c r="K3331" i="17"/>
  <c r="L3331" i="17" s="1"/>
  <c r="K459" i="17"/>
  <c r="M459" i="17" s="1"/>
  <c r="K1589" i="17"/>
  <c r="L1589" i="17" s="1"/>
  <c r="K2262" i="17"/>
  <c r="K1394" i="17"/>
  <c r="K1492" i="17"/>
  <c r="K1557" i="17"/>
  <c r="K938" i="17"/>
  <c r="K628" i="17"/>
  <c r="M628" i="17" s="1"/>
  <c r="K2999" i="17"/>
  <c r="M2999" i="17" s="1"/>
  <c r="K2567" i="17"/>
  <c r="L2567" i="17" s="1"/>
  <c r="K2975" i="17"/>
  <c r="K2021" i="17"/>
  <c r="L2021" i="17" s="1"/>
  <c r="K945" i="17"/>
  <c r="K6" i="17"/>
  <c r="K2112" i="17"/>
  <c r="K3207" i="17"/>
  <c r="M3207" i="17" s="1"/>
  <c r="K1905" i="17"/>
  <c r="L1905" i="17" s="1"/>
  <c r="K1914" i="17"/>
  <c r="M1914" i="17" s="1"/>
  <c r="K1529" i="17"/>
  <c r="K1789" i="17"/>
  <c r="K412" i="17"/>
  <c r="M412" i="17" s="1"/>
  <c r="K2524" i="17"/>
  <c r="K227" i="17"/>
  <c r="K2032" i="17"/>
  <c r="M2032" i="17" s="1"/>
  <c r="K1197" i="17"/>
  <c r="L1197" i="17" s="1"/>
  <c r="K3154" i="17"/>
  <c r="M3154" i="17" s="1"/>
  <c r="K2074" i="17"/>
  <c r="K2177" i="17"/>
  <c r="L2177" i="17" s="1"/>
  <c r="K616" i="17"/>
  <c r="M616" i="17" s="1"/>
  <c r="K687" i="17"/>
  <c r="K2680" i="17"/>
  <c r="K756" i="17"/>
  <c r="L756" i="17" s="1"/>
  <c r="K519" i="17"/>
  <c r="M519" i="17" s="1"/>
  <c r="K913" i="17"/>
  <c r="M913" i="17" s="1"/>
  <c r="K1126" i="17"/>
  <c r="K472" i="17"/>
  <c r="K3078" i="17"/>
  <c r="K3048" i="17"/>
  <c r="K1996" i="17"/>
  <c r="K2749" i="17"/>
  <c r="L2749" i="17" s="1"/>
  <c r="K2756" i="17"/>
  <c r="L2756" i="17" s="1"/>
  <c r="K1850" i="17"/>
  <c r="L1850" i="17" s="1"/>
  <c r="K2084" i="17"/>
  <c r="K315" i="17"/>
  <c r="K1143" i="17"/>
  <c r="K2333" i="17"/>
  <c r="K2038" i="17"/>
  <c r="K1648" i="17"/>
  <c r="M1648" i="17" s="1"/>
  <c r="K755" i="17"/>
  <c r="L755" i="17" s="1"/>
  <c r="K3189" i="17"/>
  <c r="L3189" i="17" s="1"/>
  <c r="K2446" i="17"/>
  <c r="K112" i="17"/>
  <c r="M112" i="17" s="1"/>
  <c r="K191" i="17"/>
  <c r="K2131" i="17"/>
  <c r="K2464" i="17"/>
  <c r="K3041" i="17"/>
  <c r="M3041" i="17" s="1"/>
  <c r="K851" i="17"/>
  <c r="M851" i="17" s="1"/>
  <c r="K2715" i="17"/>
  <c r="L2715" i="17" s="1"/>
  <c r="K2089" i="17"/>
  <c r="K1503" i="17"/>
  <c r="K848" i="17"/>
  <c r="L848" i="17" s="1"/>
  <c r="K198" i="17"/>
  <c r="K142" i="17"/>
  <c r="K3193" i="17"/>
  <c r="M3193" i="17" s="1"/>
  <c r="K2652" i="17"/>
  <c r="M2652" i="17" s="1"/>
  <c r="K3353" i="17"/>
  <c r="L3353" i="17" s="1"/>
  <c r="K1334" i="17"/>
  <c r="K1728" i="17"/>
  <c r="K2441" i="17"/>
  <c r="L2441" i="17" s="1"/>
  <c r="K1677" i="17"/>
  <c r="K1119" i="17"/>
  <c r="K2890" i="17"/>
  <c r="L2890" i="17" s="1"/>
  <c r="K389" i="17"/>
  <c r="M389" i="17" s="1"/>
  <c r="K2002" i="17"/>
  <c r="K2774" i="17"/>
  <c r="L2774" i="17" s="1"/>
  <c r="K701" i="17"/>
  <c r="K336" i="17"/>
  <c r="K612" i="17"/>
  <c r="K1635" i="17"/>
  <c r="K243" i="17"/>
  <c r="K1004" i="17"/>
  <c r="L1004" i="17" s="1"/>
  <c r="K1437" i="17"/>
  <c r="L1437" i="17" s="1"/>
  <c r="K1541" i="17"/>
  <c r="K349" i="17"/>
  <c r="K1439" i="17"/>
  <c r="K1970" i="17"/>
  <c r="K2209" i="17"/>
  <c r="K963" i="17"/>
  <c r="K1942" i="17"/>
  <c r="L1942" i="17" s="1"/>
  <c r="K636" i="17"/>
  <c r="K1867" i="17"/>
  <c r="K3060" i="17"/>
  <c r="K2479" i="17"/>
  <c r="K1778" i="17"/>
  <c r="K3030" i="17"/>
  <c r="K309" i="17"/>
  <c r="L309" i="17" s="1"/>
  <c r="K3127" i="17"/>
  <c r="L3127" i="17" s="1"/>
  <c r="K2549" i="17"/>
  <c r="K1649" i="17"/>
  <c r="K2045" i="17"/>
  <c r="K1103" i="17"/>
  <c r="K3187" i="17"/>
  <c r="K486" i="17"/>
  <c r="K2918" i="17"/>
  <c r="L2918" i="17" s="1"/>
  <c r="K149" i="17"/>
  <c r="M149" i="17" s="1"/>
  <c r="K471" i="17"/>
  <c r="L471" i="17" s="1"/>
  <c r="K2052" i="17"/>
  <c r="K1718" i="17"/>
  <c r="K2200" i="17"/>
  <c r="K3058" i="17"/>
  <c r="K2255" i="17"/>
  <c r="K2404" i="17"/>
  <c r="K1446" i="17"/>
  <c r="L1446" i="17" s="1"/>
  <c r="K2470" i="17"/>
  <c r="L2470" i="17" s="1"/>
  <c r="K578" i="17"/>
  <c r="K1324" i="17"/>
  <c r="K534" i="17"/>
  <c r="K1561" i="17"/>
  <c r="K2066" i="17"/>
  <c r="K3335" i="17"/>
  <c r="K1929" i="17"/>
  <c r="L1929" i="17" s="1"/>
  <c r="K1071" i="17"/>
  <c r="K3050" i="17"/>
  <c r="K269" i="17"/>
  <c r="K955" i="17"/>
  <c r="K672" i="17"/>
  <c r="K2670" i="17"/>
  <c r="K2419" i="17"/>
  <c r="M2419" i="17" s="1"/>
  <c r="K2310" i="17"/>
  <c r="M2310" i="17" s="1"/>
  <c r="K1992" i="17"/>
  <c r="K2349" i="17"/>
  <c r="K678" i="17"/>
  <c r="K431" i="17"/>
  <c r="K1069" i="17"/>
  <c r="K174" i="17"/>
  <c r="K2516" i="17"/>
  <c r="M2516" i="17" s="1"/>
  <c r="K2430" i="17"/>
  <c r="M2430" i="17" s="1"/>
  <c r="K2987" i="17"/>
  <c r="K865" i="17"/>
  <c r="K1998" i="17"/>
  <c r="K1803" i="17"/>
  <c r="K3090" i="17"/>
  <c r="K2301" i="17"/>
  <c r="K2467" i="17"/>
  <c r="K591" i="17"/>
  <c r="M591" i="17" s="1"/>
  <c r="K2575" i="17"/>
  <c r="K3159" i="17"/>
  <c r="K3080" i="17"/>
  <c r="L3080" i="17" s="1"/>
  <c r="K1642" i="17"/>
  <c r="K2827" i="17"/>
  <c r="K224" i="17"/>
  <c r="K3128" i="17"/>
  <c r="L3128" i="17" s="1"/>
  <c r="K453" i="17"/>
  <c r="M453" i="17" s="1"/>
  <c r="K606" i="17"/>
  <c r="M606" i="17" s="1"/>
  <c r="K1435" i="17"/>
  <c r="K1767" i="17"/>
  <c r="K2095" i="17"/>
  <c r="K1877" i="17"/>
  <c r="K1607" i="17"/>
  <c r="K1751" i="17"/>
  <c r="K207" i="17"/>
  <c r="M207" i="17" s="1"/>
  <c r="K1117" i="17"/>
  <c r="M1117" i="17" s="1"/>
  <c r="K2411" i="17"/>
  <c r="M2411" i="17" s="1"/>
  <c r="K341" i="17"/>
  <c r="K3300" i="17"/>
  <c r="K645" i="17"/>
  <c r="K3007" i="17"/>
  <c r="K1330" i="17"/>
  <c r="M1330" i="17" s="1"/>
  <c r="K3103" i="17"/>
  <c r="L3103" i="17" s="1"/>
  <c r="K2253" i="17"/>
  <c r="M2253" i="17" s="1"/>
  <c r="K501" i="17"/>
  <c r="K437" i="17"/>
  <c r="M437" i="17" s="1"/>
  <c r="K1804" i="17"/>
  <c r="L1804" i="17" s="1"/>
  <c r="K1936" i="17"/>
  <c r="K3015" i="17"/>
  <c r="K2635" i="17"/>
  <c r="M2635" i="17" s="1"/>
  <c r="K3156" i="17"/>
  <c r="L3156" i="17" s="1"/>
  <c r="K3139" i="17"/>
  <c r="M3139" i="17" s="1"/>
  <c r="K1189" i="17"/>
  <c r="M1189" i="17" s="1"/>
  <c r="K596" i="17"/>
  <c r="M596" i="17" s="1"/>
  <c r="K2488" i="17"/>
  <c r="K351" i="17"/>
  <c r="K1295" i="17"/>
  <c r="K3209" i="17"/>
  <c r="L3209" i="17" s="1"/>
  <c r="K2428" i="17"/>
  <c r="M2428" i="17" s="1"/>
  <c r="K1740" i="17"/>
  <c r="M1740" i="17" s="1"/>
  <c r="K1943" i="17"/>
  <c r="K268" i="17"/>
  <c r="L268" i="17" s="1"/>
  <c r="K995" i="17"/>
  <c r="K1894" i="17"/>
  <c r="K2668" i="17"/>
  <c r="K197" i="17"/>
  <c r="K3179" i="17"/>
  <c r="L3179" i="17" s="1"/>
  <c r="K3361" i="17"/>
  <c r="M3361" i="17" s="1"/>
  <c r="K3073" i="17"/>
  <c r="L3073" i="17" s="1"/>
  <c r="K1534" i="17"/>
  <c r="L1534" i="17" s="1"/>
  <c r="K509" i="17"/>
  <c r="M509" i="17" s="1"/>
  <c r="K2921" i="17"/>
  <c r="K2070" i="17"/>
  <c r="K104" i="17"/>
  <c r="K3378" i="17"/>
  <c r="M3378" i="17" s="1"/>
  <c r="K1240" i="17"/>
  <c r="M1240" i="17" s="1"/>
  <c r="K3220" i="17"/>
  <c r="K2876" i="17"/>
  <c r="M2876" i="17" s="1"/>
  <c r="K2916" i="17"/>
  <c r="K1598" i="17"/>
  <c r="K2415" i="17"/>
  <c r="K1565" i="17"/>
  <c r="M1565" i="17" s="1"/>
  <c r="K2513" i="17"/>
  <c r="M2513" i="17" s="1"/>
  <c r="K582" i="17"/>
  <c r="M582" i="17" s="1"/>
  <c r="K1896" i="17"/>
  <c r="K721" i="17"/>
  <c r="K445" i="17"/>
  <c r="K2950" i="17"/>
  <c r="K2102" i="17"/>
  <c r="K3260" i="17"/>
  <c r="M3260" i="17" s="1"/>
  <c r="K1915" i="17"/>
  <c r="L1915" i="17" s="1"/>
  <c r="K2109" i="17"/>
  <c r="M2109" i="17" s="1"/>
  <c r="K2012" i="17"/>
  <c r="M2012" i="17" s="1"/>
  <c r="K54" i="17"/>
  <c r="K1594" i="17"/>
  <c r="M1594" i="17" s="1"/>
  <c r="K949" i="17"/>
  <c r="K1118" i="17"/>
  <c r="K2409" i="17"/>
  <c r="L2409" i="17" s="1"/>
  <c r="K159" i="17"/>
  <c r="M159" i="17" s="1"/>
  <c r="K173" i="17"/>
  <c r="M173" i="17" s="1"/>
  <c r="K1505" i="17"/>
  <c r="K2806" i="17"/>
  <c r="K2211" i="17"/>
  <c r="K2604" i="17"/>
  <c r="K2625" i="17"/>
  <c r="K834" i="17"/>
  <c r="K879" i="17"/>
  <c r="M879" i="17" s="1"/>
  <c r="K709" i="17"/>
  <c r="K189" i="17"/>
  <c r="K2741" i="17"/>
  <c r="K3306" i="17"/>
  <c r="K2304" i="17"/>
  <c r="K2595" i="17"/>
  <c r="K88" i="17"/>
  <c r="L88" i="17" s="1"/>
  <c r="K469" i="17"/>
  <c r="L469" i="17" s="1"/>
  <c r="K2791" i="17"/>
  <c r="M2791" i="17" s="1"/>
  <c r="K2305" i="17"/>
  <c r="K29" i="17"/>
  <c r="K2174" i="17"/>
  <c r="K1665" i="17"/>
  <c r="K2011" i="17"/>
  <c r="K1744" i="17"/>
  <c r="K656" i="17"/>
  <c r="L656" i="17" s="1"/>
  <c r="K1575" i="17"/>
  <c r="M1575" i="17" s="1"/>
  <c r="K753" i="17"/>
  <c r="K1213" i="17"/>
  <c r="K1551" i="17"/>
  <c r="M1551" i="17" s="1"/>
  <c r="K2164" i="17"/>
  <c r="K2182" i="17"/>
  <c r="K805" i="17"/>
  <c r="M805" i="17" s="1"/>
  <c r="K3391" i="17"/>
  <c r="L3391" i="17" s="1"/>
  <c r="K398" i="17"/>
  <c r="M398" i="17" s="1"/>
  <c r="K2098" i="17"/>
  <c r="K369" i="17"/>
  <c r="M369" i="17" s="1"/>
  <c r="K2340" i="17"/>
  <c r="K2025" i="17"/>
  <c r="K271" i="17"/>
  <c r="K1687" i="17"/>
  <c r="L1687" i="17" s="1"/>
  <c r="K2055" i="17"/>
  <c r="L2055" i="17" s="1"/>
  <c r="K2348" i="17"/>
  <c r="M2348" i="17" s="1"/>
  <c r="K1844" i="17"/>
  <c r="L1844" i="17" s="1"/>
  <c r="K1754" i="17"/>
  <c r="M1754" i="17" s="1"/>
  <c r="K381" i="17"/>
  <c r="L381" i="17" s="1"/>
  <c r="K797" i="17"/>
  <c r="K745" i="17"/>
  <c r="K3251" i="17"/>
  <c r="K1237" i="17"/>
  <c r="L1237" i="17" s="1"/>
  <c r="K1817" i="17"/>
  <c r="K919" i="17"/>
  <c r="M919" i="17" s="1"/>
  <c r="K1170" i="17"/>
  <c r="M1170" i="17" s="1"/>
  <c r="K1749" i="17"/>
  <c r="K133" i="17"/>
  <c r="K2879" i="17"/>
  <c r="K1298" i="17"/>
  <c r="K609" i="17"/>
  <c r="L609" i="17" s="1"/>
  <c r="K1262" i="17"/>
  <c r="K3215" i="17"/>
  <c r="K2003" i="17"/>
  <c r="M2003" i="17" s="1"/>
  <c r="K1173" i="17"/>
  <c r="K231" i="17"/>
  <c r="K910" i="17"/>
  <c r="K2600" i="17"/>
  <c r="K2065" i="17"/>
  <c r="L2065" i="17" s="1"/>
  <c r="K3113" i="17"/>
  <c r="M3113" i="17" s="1"/>
  <c r="K922" i="17"/>
  <c r="K23" i="17"/>
  <c r="K2202" i="17"/>
  <c r="K2223" i="17"/>
  <c r="K34" i="17"/>
  <c r="K2389" i="17"/>
  <c r="K900" i="17"/>
  <c r="M900" i="17" s="1"/>
  <c r="K2452" i="17"/>
  <c r="K1224" i="17"/>
  <c r="K2737" i="17"/>
  <c r="K1137" i="17"/>
  <c r="K1311" i="17"/>
  <c r="K2386" i="17"/>
  <c r="K2337" i="17"/>
  <c r="M2337" i="17" s="1"/>
  <c r="K1924" i="17"/>
  <c r="M1924" i="17" s="1"/>
  <c r="K2236" i="17"/>
  <c r="K2843" i="17"/>
  <c r="M2843" i="17" s="1"/>
  <c r="K2841" i="17"/>
  <c r="L2841" i="17" s="1"/>
  <c r="K1245" i="17"/>
  <c r="K301" i="17"/>
  <c r="K387" i="17"/>
  <c r="K2546" i="17"/>
  <c r="M2546" i="17" s="1"/>
  <c r="K3381" i="17"/>
  <c r="M3381" i="17" s="1"/>
  <c r="K2698" i="17"/>
  <c r="L2698" i="17" s="1"/>
  <c r="K1429" i="17"/>
  <c r="K1121" i="17"/>
  <c r="K3429" i="17"/>
  <c r="K1671" i="17"/>
  <c r="K2973" i="17"/>
  <c r="K694" i="17"/>
  <c r="M694" i="17" s="1"/>
  <c r="K461" i="17"/>
  <c r="M461" i="17" s="1"/>
  <c r="K1120" i="17"/>
  <c r="K2435" i="17"/>
  <c r="K436" i="17"/>
  <c r="K3410" i="17"/>
  <c r="M3410" i="17" s="1"/>
  <c r="K1061" i="17"/>
  <c r="K1832" i="17"/>
  <c r="K1927" i="17"/>
  <c r="K185" i="17"/>
  <c r="M185" i="17" s="1"/>
  <c r="K2910" i="17"/>
  <c r="K3250" i="17"/>
  <c r="L3250" i="17" s="1"/>
  <c r="K1370" i="17"/>
  <c r="M1370" i="17" s="1"/>
  <c r="K1544" i="17"/>
  <c r="K2184" i="17"/>
  <c r="K1111" i="17"/>
  <c r="K2554" i="17"/>
  <c r="K455" i="17"/>
  <c r="M455" i="17" s="1"/>
  <c r="K2091" i="17"/>
  <c r="M2091" i="17" s="1"/>
  <c r="K377" i="17"/>
  <c r="K2984" i="17"/>
  <c r="M2984" i="17" s="1"/>
  <c r="K1939" i="17"/>
  <c r="L1939" i="17" s="1"/>
  <c r="K1097" i="17"/>
  <c r="K147" i="17"/>
  <c r="K560" i="17"/>
  <c r="L560" i="17" s="1"/>
  <c r="K365" i="17"/>
  <c r="L365" i="17" s="1"/>
  <c r="K1500" i="17"/>
  <c r="L1500" i="17" s="1"/>
  <c r="K2821" i="17"/>
  <c r="K2385" i="17"/>
  <c r="L2385" i="17" s="1"/>
  <c r="K126" i="17"/>
  <c r="M126" i="17" s="1"/>
  <c r="K1496" i="17"/>
  <c r="K868" i="17"/>
  <c r="K1226" i="17"/>
  <c r="M1226" i="17" s="1"/>
  <c r="K2974" i="17"/>
  <c r="L2974" i="17" s="1"/>
  <c r="K690" i="17"/>
  <c r="M690" i="17" s="1"/>
  <c r="K700" i="17"/>
  <c r="K1094" i="17"/>
  <c r="M1094" i="17" s="1"/>
  <c r="K1314" i="17"/>
  <c r="L1314" i="17" s="1"/>
  <c r="K212" i="17"/>
  <c r="K2632" i="17"/>
  <c r="K2947" i="17"/>
  <c r="L2947" i="17" s="1"/>
  <c r="K2837" i="17"/>
  <c r="M2837" i="17" s="1"/>
  <c r="K2232" i="17"/>
  <c r="L2232" i="17" s="1"/>
  <c r="K525" i="17"/>
  <c r="K2295" i="17"/>
  <c r="K832" i="17"/>
  <c r="K1947" i="17"/>
  <c r="K1559" i="17"/>
  <c r="K3241" i="17"/>
  <c r="K357" i="17"/>
  <c r="M357" i="17" s="1"/>
  <c r="K127" i="17"/>
  <c r="L127" i="17" s="1"/>
  <c r="K1553" i="17"/>
  <c r="L1553" i="17" s="1"/>
  <c r="K2233" i="17"/>
  <c r="K3051" i="17"/>
  <c r="M3051" i="17" s="1"/>
  <c r="K2355" i="17"/>
  <c r="K1786" i="17"/>
  <c r="K3124" i="17"/>
  <c r="K981" i="17"/>
  <c r="L981" i="17" s="1"/>
  <c r="K1976" i="17"/>
  <c r="L1976" i="17" s="1"/>
  <c r="K2655" i="17"/>
  <c r="K2711" i="17"/>
  <c r="K499" i="17"/>
  <c r="K2347" i="17"/>
  <c r="K1955" i="17"/>
  <c r="K2015" i="17"/>
  <c r="K279" i="17"/>
  <c r="M279" i="17" s="1"/>
  <c r="K2085" i="17"/>
  <c r="K3326" i="17"/>
  <c r="L3326" i="17" s="1"/>
  <c r="K3358" i="17"/>
  <c r="K692" i="17"/>
  <c r="K2142" i="17"/>
  <c r="K3122" i="17"/>
  <c r="K710" i="17"/>
  <c r="M710" i="17" s="1"/>
  <c r="K3045" i="17"/>
  <c r="M3045" i="17" s="1"/>
  <c r="K3031" i="17"/>
  <c r="M3031" i="17" s="1"/>
  <c r="K1863" i="17"/>
  <c r="K1615" i="17"/>
  <c r="M1615" i="17" s="1"/>
  <c r="K559" i="17"/>
  <c r="M559" i="17" s="1"/>
  <c r="K1729" i="17"/>
  <c r="K3418" i="17"/>
  <c r="K2110" i="17"/>
  <c r="K3269" i="17"/>
  <c r="M3269" i="17" s="1"/>
  <c r="K360" i="17"/>
  <c r="L360" i="17" s="1"/>
  <c r="K1044" i="17"/>
  <c r="K190" i="17"/>
  <c r="K1475" i="17"/>
  <c r="K2992" i="17"/>
  <c r="K1583" i="17"/>
  <c r="K2370" i="17"/>
  <c r="K1225" i="17"/>
  <c r="M1225" i="17" s="1"/>
  <c r="K2663" i="17"/>
  <c r="K1272" i="17"/>
  <c r="K2972" i="17"/>
  <c r="K1762" i="17"/>
  <c r="K2263" i="17"/>
  <c r="K2373" i="17"/>
  <c r="K3042" i="17"/>
  <c r="K1063" i="17"/>
  <c r="M1063" i="17" s="1"/>
  <c r="K836" i="17"/>
  <c r="K273" i="17"/>
  <c r="K388" i="17"/>
  <c r="K417" i="17"/>
  <c r="K2090" i="17"/>
  <c r="K1030" i="17"/>
  <c r="K2171" i="17"/>
  <c r="M2171" i="17" s="1"/>
  <c r="K3028" i="17"/>
  <c r="L3028" i="17" s="1"/>
  <c r="K2958" i="17"/>
  <c r="L2958" i="17" s="1"/>
  <c r="K2937" i="17"/>
  <c r="K2677" i="17"/>
  <c r="M2677" i="17" s="1"/>
  <c r="K280" i="17"/>
  <c r="K2137" i="17"/>
  <c r="K3043" i="17"/>
  <c r="K168" i="17"/>
  <c r="M168" i="17" s="1"/>
  <c r="K3411" i="17"/>
  <c r="L3411" i="17" s="1"/>
  <c r="K1666" i="17"/>
  <c r="M1666" i="17" s="1"/>
  <c r="K1618" i="17"/>
  <c r="M1618" i="17" s="1"/>
  <c r="K1885" i="17"/>
  <c r="K720" i="17"/>
  <c r="K2186" i="17"/>
  <c r="K183" i="17"/>
  <c r="K882" i="17"/>
  <c r="L882" i="17" s="1"/>
  <c r="K1923" i="17"/>
  <c r="L1923" i="17" s="1"/>
  <c r="K2221" i="17"/>
  <c r="M2221" i="17" s="1"/>
  <c r="K1968" i="17"/>
  <c r="K2051" i="17"/>
  <c r="K230" i="17"/>
  <c r="K573" i="17"/>
  <c r="K1684" i="17"/>
  <c r="K1631" i="17"/>
  <c r="M1631" i="17" s="1"/>
  <c r="K1521" i="17"/>
  <c r="M1521" i="17" s="1"/>
  <c r="K2553" i="17"/>
  <c r="K3003" i="17"/>
  <c r="K3140" i="17"/>
  <c r="L3140" i="17" s="1"/>
  <c r="K2882" i="17"/>
  <c r="M2882" i="17" s="1"/>
  <c r="K2613" i="17"/>
  <c r="K679" i="17"/>
  <c r="K813" i="17"/>
  <c r="M813" i="17" s="1"/>
  <c r="K2314" i="17"/>
  <c r="L2314" i="17" s="1"/>
  <c r="K1259" i="17"/>
  <c r="M1259" i="17" s="1"/>
  <c r="K385" i="17"/>
  <c r="K802" i="17"/>
  <c r="K1910" i="17"/>
  <c r="K1007" i="17"/>
  <c r="K556" i="17"/>
  <c r="K2596" i="17"/>
  <c r="K2744" i="17"/>
  <c r="M2744" i="17" s="1"/>
  <c r="K3107" i="17"/>
  <c r="M3107" i="17" s="1"/>
  <c r="K876" i="17"/>
  <c r="K477" i="17"/>
  <c r="L477" i="17" s="1"/>
  <c r="K160" i="17"/>
  <c r="K3320" i="17"/>
  <c r="K3029" i="17"/>
  <c r="K2733" i="17"/>
  <c r="K2818" i="17"/>
  <c r="M2818" i="17" s="1"/>
  <c r="K137" i="17"/>
  <c r="M137" i="17" s="1"/>
  <c r="K272" i="17"/>
  <c r="K893" i="17"/>
  <c r="K3018" i="17"/>
  <c r="K110" i="17"/>
  <c r="K2967" i="17"/>
  <c r="K296" i="17"/>
  <c r="M296" i="17" s="1"/>
  <c r="K2661" i="17"/>
  <c r="L2661" i="17" s="1"/>
  <c r="K1154" i="17"/>
  <c r="L1154" i="17" s="1"/>
  <c r="K2574" i="17"/>
  <c r="K47" i="17"/>
  <c r="K1564" i="17"/>
  <c r="L1564" i="17" s="1"/>
  <c r="K1188" i="17"/>
  <c r="K2188" i="17"/>
  <c r="K975" i="17"/>
  <c r="K3412" i="17"/>
  <c r="M3412" i="17" s="1"/>
  <c r="K2811" i="17"/>
  <c r="M2811" i="17" s="1"/>
  <c r="K3397" i="17"/>
  <c r="K1151" i="17"/>
  <c r="M1151" i="17" s="1"/>
  <c r="K1918" i="17"/>
  <c r="K2603" i="17"/>
  <c r="K1360" i="17"/>
  <c r="K429" i="17"/>
  <c r="L429" i="17" s="1"/>
  <c r="K2538" i="17"/>
  <c r="M2538" i="17" s="1"/>
  <c r="K24" i="17"/>
  <c r="M24" i="17" s="1"/>
  <c r="K3359" i="17"/>
  <c r="K1969" i="17"/>
  <c r="K1510" i="17"/>
  <c r="L1510" i="17" s="1"/>
  <c r="K1672" i="17"/>
  <c r="K1997" i="17"/>
  <c r="K941" i="17"/>
  <c r="K2563" i="17"/>
  <c r="L2563" i="17" s="1"/>
  <c r="K2693" i="17"/>
  <c r="M2693" i="17" s="1"/>
  <c r="K680" i="17"/>
  <c r="K347" i="17"/>
  <c r="M347" i="17" s="1"/>
  <c r="K321" i="17"/>
  <c r="K773" i="17"/>
  <c r="K964" i="17"/>
  <c r="K2896" i="17"/>
  <c r="K1131" i="17"/>
  <c r="L1131" i="17" s="1"/>
  <c r="K2673" i="17"/>
  <c r="L2673" i="17" s="1"/>
  <c r="K962" i="17"/>
  <c r="K843" i="17"/>
  <c r="M843" i="17" s="1"/>
  <c r="K3293" i="17"/>
  <c r="K1425" i="17"/>
  <c r="K148" i="17"/>
  <c r="K2299" i="17"/>
  <c r="M2299" i="17" s="1"/>
  <c r="K2598" i="17"/>
  <c r="L2598" i="17" s="1"/>
  <c r="K2754" i="17"/>
  <c r="L2754" i="17" s="1"/>
  <c r="K1064" i="17"/>
  <c r="M1064" i="17" s="1"/>
  <c r="K2612" i="17"/>
  <c r="K487" i="17"/>
  <c r="K413" i="17"/>
  <c r="K633" i="17"/>
  <c r="K3219" i="17"/>
  <c r="L3219" i="17" s="1"/>
  <c r="K2551" i="17"/>
  <c r="M2551" i="17" s="1"/>
  <c r="K3309" i="17"/>
  <c r="M3309" i="17" s="1"/>
  <c r="K128" i="17"/>
  <c r="K2160" i="17"/>
  <c r="K3143" i="17"/>
  <c r="K2518" i="17"/>
  <c r="K2768" i="17"/>
  <c r="K222" i="17"/>
  <c r="M222" i="17" s="1"/>
  <c r="K1466" i="17"/>
  <c r="M1466" i="17" s="1"/>
  <c r="K136" i="17"/>
  <c r="K3258" i="17"/>
  <c r="K3168" i="17"/>
  <c r="K2790" i="17"/>
  <c r="K1834" i="17"/>
  <c r="L1834" i="17" s="1"/>
  <c r="K240" i="17"/>
  <c r="K17" i="17"/>
  <c r="K2322" i="17"/>
  <c r="M2322" i="17" s="1"/>
  <c r="K1836" i="17"/>
  <c r="K1468" i="17"/>
  <c r="L1468" i="17" s="1"/>
  <c r="K2523" i="17"/>
  <c r="M2523" i="17" s="1"/>
  <c r="K1342" i="17"/>
  <c r="K3006" i="17"/>
  <c r="K275" i="17"/>
  <c r="K1710" i="17"/>
  <c r="K2605" i="17"/>
  <c r="L2605" i="17" s="1"/>
  <c r="K260" i="17"/>
  <c r="K1848" i="17"/>
  <c r="K2342" i="17"/>
  <c r="K409" i="17"/>
  <c r="K829" i="17"/>
  <c r="K597" i="17"/>
  <c r="K895" i="17"/>
  <c r="K3141" i="17"/>
  <c r="M3141" i="17" s="1"/>
  <c r="K1581" i="17"/>
  <c r="L1581" i="17" s="1"/>
  <c r="K762" i="17"/>
  <c r="L762" i="17" s="1"/>
  <c r="K2788" i="17"/>
  <c r="K604" i="17"/>
  <c r="L604" i="17" s="1"/>
  <c r="K1093" i="17"/>
  <c r="K1021" i="17"/>
  <c r="K1614" i="17"/>
  <c r="M1614" i="17" s="1"/>
  <c r="K3287" i="17"/>
  <c r="M3287" i="17" s="1"/>
  <c r="K3365" i="17"/>
  <c r="K1793" i="17"/>
  <c r="K2808" i="17"/>
  <c r="M2808" i="17" s="1"/>
  <c r="K992" i="17"/>
  <c r="K2689" i="17"/>
  <c r="K1238" i="17"/>
  <c r="K3234" i="17"/>
  <c r="K998" i="17"/>
  <c r="M998" i="17" s="1"/>
  <c r="K3360" i="17"/>
  <c r="M3360" i="17" s="1"/>
  <c r="K323" i="17"/>
  <c r="K1742" i="17"/>
  <c r="K1865" i="17"/>
  <c r="K2561" i="17"/>
  <c r="M2561" i="17" s="1"/>
  <c r="K686" i="17"/>
  <c r="K488" i="17"/>
  <c r="K194" i="17"/>
  <c r="L194" i="17" s="1"/>
  <c r="K1161" i="17"/>
  <c r="M1161" i="17" s="1"/>
  <c r="K1736" i="17"/>
  <c r="K2454" i="17"/>
  <c r="K307" i="17"/>
  <c r="K3203" i="17"/>
  <c r="K2771" i="17"/>
  <c r="K2624" i="17"/>
  <c r="M2624" i="17" s="1"/>
  <c r="K2825" i="17"/>
  <c r="M2825" i="17" s="1"/>
  <c r="K2162" i="17"/>
  <c r="L2162" i="17" s="1"/>
  <c r="K1422" i="17"/>
  <c r="K1526" i="17"/>
  <c r="K2226" i="17"/>
  <c r="K1658" i="17"/>
  <c r="K2167" i="17"/>
  <c r="K2528" i="17"/>
  <c r="K1408" i="17"/>
  <c r="M1408" i="17" s="1"/>
  <c r="K317" i="17"/>
  <c r="K2000" i="17"/>
  <c r="K1369" i="17"/>
  <c r="K1829" i="17"/>
  <c r="K1472" i="17"/>
  <c r="K1937" i="17"/>
  <c r="K3088" i="17"/>
  <c r="K1363" i="17"/>
  <c r="M1363" i="17" s="1"/>
  <c r="K2138" i="17"/>
  <c r="K2360" i="17"/>
  <c r="M2360" i="17" s="1"/>
  <c r="K2996" i="17"/>
  <c r="K2520" i="17"/>
  <c r="K502" i="17"/>
  <c r="K2822" i="17"/>
  <c r="K202" i="17"/>
  <c r="L202" i="17" s="1"/>
  <c r="K2169" i="17"/>
  <c r="L2169" i="17" s="1"/>
  <c r="K298" i="17"/>
  <c r="K1260" i="17"/>
  <c r="K2907" i="17"/>
  <c r="K2244" i="17"/>
  <c r="K3436" i="17"/>
  <c r="K2550" i="17"/>
  <c r="K3076" i="17"/>
  <c r="K1502" i="17"/>
  <c r="M1502" i="17" s="1"/>
  <c r="K2292" i="17"/>
  <c r="M2292" i="17" s="1"/>
  <c r="K2101" i="17"/>
  <c r="K1080" i="17"/>
  <c r="K1524" i="17"/>
  <c r="K2651" i="17"/>
  <c r="K3181" i="17"/>
  <c r="K441" i="17"/>
  <c r="M441" i="17" s="1"/>
  <c r="K2283" i="17"/>
  <c r="M2283" i="17" s="1"/>
  <c r="K2291" i="17"/>
  <c r="M2291" i="17" s="1"/>
  <c r="K3393" i="17"/>
  <c r="K725" i="17"/>
  <c r="K2459" i="17"/>
  <c r="K2666" i="17"/>
  <c r="K752" i="17"/>
  <c r="K319" i="17"/>
  <c r="K1366" i="17"/>
  <c r="M1366" i="17" s="1"/>
  <c r="K1714" i="17"/>
  <c r="M1714" i="17" s="1"/>
  <c r="K264" i="17"/>
  <c r="K688" i="17"/>
  <c r="M688" i="17" s="1"/>
  <c r="K1874" i="17"/>
  <c r="K1432" i="17"/>
  <c r="K2525" i="17"/>
  <c r="K3082" i="17"/>
  <c r="M3082" i="17" s="1"/>
  <c r="K2465" i="17"/>
  <c r="L2465" i="17" s="1"/>
  <c r="K1379" i="17"/>
  <c r="L1379" i="17" s="1"/>
  <c r="K2457" i="17"/>
  <c r="K1157" i="17"/>
  <c r="K2533" i="17"/>
  <c r="L2533" i="17" s="1"/>
  <c r="K784" i="17"/>
  <c r="K915" i="17"/>
  <c r="K961" i="17"/>
  <c r="K2836" i="17"/>
  <c r="L2836" i="17" s="1"/>
  <c r="K1483" i="17"/>
  <c r="M1483" i="17" s="1"/>
  <c r="K297" i="17"/>
  <c r="L297" i="17" s="1"/>
  <c r="K125" i="17"/>
  <c r="M125" i="17" s="1"/>
  <c r="K1785" i="17"/>
  <c r="K162" i="17"/>
  <c r="K1636" i="17"/>
  <c r="K1953" i="17"/>
  <c r="L1953" i="17" s="1"/>
  <c r="K1591" i="17"/>
  <c r="M1591" i="17" s="1"/>
  <c r="K2681" i="17"/>
  <c r="M2681" i="17" s="1"/>
  <c r="K536" i="17"/>
  <c r="K3285" i="17"/>
  <c r="K325" i="17"/>
  <c r="K1547" i="17"/>
  <c r="L1547" i="17" s="1"/>
  <c r="K3424" i="17"/>
  <c r="K2487" i="17"/>
  <c r="M2487" i="17" s="1"/>
  <c r="K167" i="17"/>
  <c r="M167" i="17" s="1"/>
  <c r="K1352" i="17"/>
  <c r="M1352" i="17" s="1"/>
  <c r="K2019" i="17"/>
  <c r="K808" i="17"/>
  <c r="K3004" i="17"/>
  <c r="K331" i="17"/>
  <c r="K2720" i="17"/>
  <c r="K1220" i="17"/>
  <c r="M1220" i="17" s="1"/>
  <c r="K64" i="17"/>
  <c r="L64" i="17" s="1"/>
  <c r="K2103" i="17"/>
  <c r="L2103" i="17" s="1"/>
  <c r="K2541" i="17"/>
  <c r="K1202" i="17"/>
  <c r="K933" i="17"/>
  <c r="K1770" i="17"/>
  <c r="K295" i="17"/>
  <c r="K786" i="17"/>
  <c r="L786" i="17" s="1"/>
  <c r="K1562" i="17"/>
  <c r="M1562" i="17" s="1"/>
  <c r="K3332" i="17"/>
  <c r="L3332" i="17" s="1"/>
  <c r="K392" i="17"/>
  <c r="K2584" i="17"/>
  <c r="K15" i="17"/>
  <c r="K2686" i="17"/>
  <c r="M2686" i="17" s="1"/>
  <c r="K631" i="17"/>
  <c r="K1309" i="17"/>
  <c r="K830" i="17"/>
  <c r="L830" i="17" s="1"/>
  <c r="K2912" i="17"/>
  <c r="L2912" i="17" s="1"/>
  <c r="K266" i="17"/>
  <c r="K2746" i="17"/>
  <c r="K1013" i="17"/>
  <c r="K1622" i="17"/>
  <c r="L1622" i="17" s="1"/>
  <c r="K1458" i="17"/>
  <c r="K46" i="17"/>
  <c r="M46" i="17" s="1"/>
  <c r="K2724" i="17"/>
  <c r="M2724" i="17" s="1"/>
  <c r="K2414" i="17"/>
  <c r="K847" i="17"/>
  <c r="L847" i="17" s="1"/>
  <c r="K450" i="17"/>
  <c r="L450" i="17" s="1"/>
  <c r="K2243" i="17"/>
  <c r="L2243" i="17" s="1"/>
  <c r="K2278" i="17"/>
  <c r="K72" i="17"/>
  <c r="K1216" i="17"/>
  <c r="L1216" i="17" s="1"/>
  <c r="K1275" i="17"/>
  <c r="M1275" i="17" s="1"/>
  <c r="K138" i="17"/>
  <c r="K39" i="17"/>
  <c r="K86" i="17"/>
  <c r="K2061" i="17"/>
  <c r="K1882" i="17"/>
  <c r="M1882" i="17" s="1"/>
  <c r="K2923" i="17"/>
  <c r="K576" i="17"/>
  <c r="L576" i="17" s="1"/>
  <c r="K2510" i="17"/>
  <c r="M2510" i="17" s="1"/>
  <c r="K2534" i="17"/>
  <c r="K1951" i="17"/>
  <c r="K2717" i="17"/>
  <c r="M2717" i="17" s="1"/>
  <c r="K3126" i="17"/>
  <c r="K3204" i="17"/>
  <c r="M3204" i="17" s="1"/>
  <c r="K489" i="17"/>
  <c r="K1572" i="17"/>
  <c r="L1572" i="17" s="1"/>
  <c r="K211" i="17"/>
  <c r="M211" i="17" s="1"/>
  <c r="K140" i="17"/>
  <c r="M140" i="17" s="1"/>
  <c r="K2730" i="17"/>
  <c r="K458" i="17"/>
  <c r="K1274" i="17"/>
  <c r="K722" i="17"/>
  <c r="M722" i="17" s="1"/>
  <c r="K252" i="17"/>
  <c r="A3" i="18"/>
  <c r="A4" i="18"/>
  <c r="K697" i="17"/>
  <c r="M697" i="17" s="1"/>
  <c r="K1290" i="17"/>
  <c r="K1858" i="17"/>
  <c r="K2721" i="17"/>
  <c r="K2453" i="17"/>
  <c r="L2453" i="17" s="1"/>
  <c r="K1008" i="17"/>
  <c r="K896" i="17"/>
  <c r="K2239" i="17"/>
  <c r="M2239" i="17" s="1"/>
  <c r="K3297" i="17"/>
  <c r="K886" i="17"/>
  <c r="K2009" i="17"/>
  <c r="M2009" i="17" s="1"/>
  <c r="K454" i="17"/>
  <c r="K12" i="17"/>
  <c r="K1727" i="17"/>
  <c r="K2343" i="17"/>
  <c r="L2343" i="17" s="1"/>
  <c r="K511" i="17"/>
  <c r="M511" i="17" s="1"/>
  <c r="K452" i="17"/>
  <c r="K2344" i="17"/>
  <c r="L2344" i="17" s="1"/>
  <c r="K2256" i="17"/>
  <c r="M2256" i="17" s="1"/>
  <c r="K2306" i="17"/>
  <c r="M2306" i="17" s="1"/>
  <c r="K1258" i="17"/>
  <c r="K1719" i="17"/>
  <c r="K2325" i="17"/>
  <c r="K2796" i="17"/>
  <c r="M2796" i="17" s="1"/>
  <c r="K2356" i="17"/>
  <c r="L2356" i="17" s="1"/>
  <c r="K2247" i="17"/>
  <c r="K2883" i="17"/>
  <c r="M2883" i="17" s="1"/>
  <c r="K2460" i="17"/>
  <c r="K3292" i="17"/>
  <c r="K239" i="17"/>
  <c r="K2832" i="17"/>
  <c r="L2832" i="17" s="1"/>
  <c r="K2939" i="17"/>
  <c r="M2939" i="17" s="1"/>
  <c r="K533" i="17"/>
  <c r="M533" i="17" s="1"/>
  <c r="K2571" i="17"/>
  <c r="K422" i="17"/>
  <c r="M422" i="17" s="1"/>
  <c r="K1611" i="17"/>
  <c r="L1611" i="17" s="1"/>
  <c r="K1454" i="17"/>
  <c r="K1152" i="17"/>
  <c r="K1808" i="17"/>
  <c r="M1808" i="17" s="1"/>
  <c r="K1221" i="17"/>
  <c r="M1221" i="17" s="1"/>
  <c r="K3057" i="17"/>
  <c r="K3389" i="17"/>
  <c r="K541" i="17"/>
  <c r="K610" i="17"/>
  <c r="M610" i="17" s="1"/>
  <c r="K1368" i="17"/>
  <c r="L1368" i="17" s="1"/>
  <c r="K1633" i="17"/>
  <c r="K1322" i="17"/>
  <c r="M1322" i="17" s="1"/>
  <c r="K2857" i="17"/>
  <c r="M2857" i="17" s="1"/>
  <c r="K2122" i="17"/>
  <c r="K2484" i="17"/>
  <c r="K2936" i="17"/>
  <c r="M2936" i="17" s="1"/>
  <c r="K866" i="17"/>
  <c r="K1095" i="17"/>
  <c r="K1597" i="17"/>
  <c r="K1560" i="17"/>
  <c r="K36" i="17"/>
  <c r="M36" i="17" s="1"/>
  <c r="K2922" i="17"/>
  <c r="M2922" i="17" s="1"/>
  <c r="K835" i="17"/>
  <c r="K1623" i="17"/>
  <c r="K2214" i="17"/>
  <c r="K1442" i="17"/>
  <c r="K2735" i="17"/>
  <c r="K2802" i="17"/>
  <c r="M2802" i="17" s="1"/>
  <c r="K1231" i="17"/>
  <c r="M1231" i="17" s="1"/>
  <c r="K2031" i="17"/>
  <c r="K801" i="17"/>
  <c r="K2416" i="17"/>
  <c r="K3091" i="17"/>
  <c r="K2358" i="17"/>
  <c r="K1270" i="17"/>
  <c r="K1147" i="17"/>
  <c r="M1147" i="17" s="1"/>
  <c r="K292" i="17"/>
  <c r="M292" i="17" s="1"/>
  <c r="K195" i="17"/>
  <c r="K2219" i="17"/>
  <c r="K1776" i="17"/>
  <c r="K1244" i="17"/>
  <c r="K775" i="17"/>
  <c r="K1854" i="17"/>
  <c r="K2436" i="17"/>
  <c r="K1085" i="17"/>
  <c r="M1085" i="17" s="1"/>
  <c r="K2451" i="17"/>
  <c r="L2451" i="17" s="1"/>
  <c r="K2679" i="17"/>
  <c r="K2844" i="17"/>
  <c r="M2844" i="17" s="1"/>
  <c r="K1680" i="17"/>
  <c r="K1184" i="17"/>
  <c r="M1184" i="17" s="1"/>
  <c r="K2366" i="17"/>
  <c r="K1398" i="17"/>
  <c r="K3190" i="17"/>
  <c r="M3190" i="17" s="1"/>
  <c r="K2998" i="17"/>
  <c r="M2998" i="17" s="1"/>
  <c r="K1899" i="17"/>
  <c r="K1783" i="17"/>
  <c r="K2014" i="17"/>
  <c r="K2176" i="17"/>
  <c r="K395" i="17"/>
  <c r="K2105" i="17"/>
  <c r="M2105" i="17" s="1"/>
  <c r="K1470" i="17"/>
  <c r="M1470" i="17" s="1"/>
  <c r="K1459" i="17"/>
  <c r="M1459" i="17" s="1"/>
  <c r="K2601" i="17"/>
  <c r="K1507" i="17"/>
  <c r="K909" i="17"/>
  <c r="L909" i="17" s="1"/>
  <c r="K1062" i="17"/>
  <c r="K10" i="17"/>
  <c r="K2542" i="17"/>
  <c r="L2542" i="17" s="1"/>
  <c r="K28" i="17"/>
  <c r="M28" i="17" s="1"/>
  <c r="K2412" i="17"/>
  <c r="K3146" i="17"/>
  <c r="K527" i="17"/>
  <c r="K2568" i="17"/>
  <c r="K1355" i="17"/>
  <c r="K2421" i="17"/>
  <c r="K348" i="17"/>
  <c r="L348" i="17" s="1"/>
  <c r="K617" i="17"/>
  <c r="L617" i="17" s="1"/>
  <c r="K2408" i="17"/>
  <c r="M2408" i="17" s="1"/>
  <c r="K3123" i="17"/>
  <c r="K1898" i="17"/>
  <c r="K2475" i="17"/>
  <c r="K2865" i="17"/>
  <c r="K3170" i="17"/>
  <c r="K1109" i="17"/>
  <c r="M1109" i="17" s="1"/>
  <c r="K2558" i="17"/>
  <c r="M2558" i="17" s="1"/>
  <c r="K997" i="17"/>
  <c r="K484" i="17"/>
  <c r="K2893" i="17"/>
  <c r="L2893" i="17" s="1"/>
  <c r="K2161" i="17"/>
  <c r="M2161" i="17" s="1"/>
  <c r="K774" i="17"/>
  <c r="K1698" i="17"/>
  <c r="K277" i="17"/>
  <c r="K2294" i="17"/>
  <c r="L2294" i="17" s="1"/>
  <c r="K593" i="17"/>
  <c r="L593" i="17" s="1"/>
  <c r="K1317" i="17"/>
  <c r="K1530" i="17"/>
  <c r="M1530" i="17" s="1"/>
  <c r="K30" i="17"/>
  <c r="K75" i="17"/>
  <c r="K1130" i="17"/>
  <c r="K738" i="17"/>
  <c r="K1711" i="17"/>
  <c r="M1711" i="17" s="1"/>
  <c r="K3364" i="17"/>
  <c r="M3364" i="17" s="1"/>
  <c r="K3401" i="17"/>
  <c r="K1029" i="17"/>
  <c r="L1029" i="17" s="1"/>
  <c r="K1569" i="17"/>
  <c r="K1211" i="17"/>
  <c r="K2133" i="17"/>
  <c r="K2111" i="17"/>
  <c r="L2111" i="17" s="1"/>
  <c r="K1279" i="17"/>
  <c r="M1279" i="17" s="1"/>
  <c r="K856" i="17"/>
  <c r="L856" i="17" s="1"/>
  <c r="K1657" i="17"/>
  <c r="K2197" i="17"/>
  <c r="K1066" i="17"/>
  <c r="M1066" i="17" s="1"/>
  <c r="K2234" i="17"/>
  <c r="K2195" i="17"/>
  <c r="K1266" i="17"/>
  <c r="M1266" i="17" s="1"/>
  <c r="K958" i="17"/>
  <c r="M958" i="17" s="1"/>
  <c r="K2983" i="17"/>
  <c r="M2983" i="17" s="1"/>
  <c r="K289" i="17"/>
  <c r="K2645" i="17"/>
  <c r="K55" i="17"/>
  <c r="K2383" i="17"/>
  <c r="K2702" i="17"/>
  <c r="K605" i="17"/>
  <c r="L605" i="17" s="1"/>
  <c r="K498" i="17"/>
  <c r="L498" i="17" s="1"/>
  <c r="K978" i="17"/>
  <c r="M978" i="17" s="1"/>
  <c r="K1453" i="17"/>
  <c r="K2667" i="17"/>
  <c r="M2667" i="17" s="1"/>
  <c r="K2309" i="17"/>
  <c r="K1164" i="17"/>
  <c r="K2777" i="17"/>
  <c r="K3164" i="17"/>
  <c r="M3164" i="17" s="1"/>
  <c r="K2920" i="17"/>
  <c r="M2920" i="17" s="1"/>
  <c r="K815" i="17"/>
  <c r="M815" i="17" s="1"/>
  <c r="K2640" i="17"/>
  <c r="K1781" i="17"/>
  <c r="K3052" i="17"/>
  <c r="K850" i="17"/>
  <c r="L850" i="17" s="1"/>
  <c r="K1753" i="17"/>
  <c r="K1683" i="17"/>
  <c r="M1683" i="17" s="1"/>
  <c r="K364" i="17"/>
  <c r="M364" i="17" s="1"/>
  <c r="K2586" i="17"/>
  <c r="L2586" i="17" s="1"/>
  <c r="K1926" i="17"/>
  <c r="K2759" i="17"/>
  <c r="K2627" i="17"/>
  <c r="K594" i="17"/>
  <c r="L594" i="17" s="1"/>
  <c r="K3435" i="17"/>
  <c r="K1206" i="17"/>
  <c r="M1206" i="17" s="1"/>
  <c r="K562" i="17"/>
  <c r="M562" i="17" s="1"/>
  <c r="K186" i="17"/>
  <c r="K1639" i="17"/>
  <c r="K2884" i="17"/>
  <c r="K446" i="17"/>
  <c r="K3053" i="17"/>
  <c r="K1477" i="17"/>
  <c r="K2048" i="17"/>
  <c r="L2048" i="17" s="1"/>
  <c r="K1624" i="17"/>
  <c r="M1624" i="17" s="1"/>
  <c r="K579" i="17"/>
  <c r="K1169" i="17"/>
  <c r="K3384" i="17"/>
  <c r="K718" i="17"/>
  <c r="K2141" i="17"/>
  <c r="M2141" i="17" s="1"/>
  <c r="K1218" i="17"/>
  <c r="K2307" i="17"/>
  <c r="M2307" i="17" s="1"/>
  <c r="K542" i="17"/>
  <c r="M542" i="17" s="1"/>
  <c r="K3439" i="17"/>
  <c r="L3439" i="17" s="1"/>
  <c r="K2684" i="17"/>
  <c r="K2809" i="17"/>
  <c r="M2809" i="17" s="1"/>
  <c r="K3280" i="17"/>
  <c r="M3280" i="17" s="1"/>
  <c r="K3221" i="17"/>
  <c r="M3221" i="17" s="1"/>
  <c r="K3277" i="17"/>
  <c r="K3160" i="17"/>
  <c r="K2829" i="17"/>
  <c r="M2829" i="17" s="1"/>
  <c r="K2401" i="17"/>
  <c r="M2401" i="17" s="1"/>
  <c r="K123" i="17"/>
  <c r="K584" i="17"/>
  <c r="M584" i="17" s="1"/>
  <c r="K626" i="17"/>
  <c r="K1673" i="17"/>
  <c r="M1673" i="17" s="1"/>
  <c r="K1820" i="17"/>
  <c r="K435" i="17"/>
  <c r="M435" i="17" s="1"/>
  <c r="K1145" i="17"/>
  <c r="L1145" i="17" s="1"/>
  <c r="K1794" i="17"/>
  <c r="L1794" i="17" s="1"/>
  <c r="K1283" i="17"/>
  <c r="L1283" i="17" s="1"/>
  <c r="K1172" i="17"/>
  <c r="K2629" i="17"/>
  <c r="K2190" i="17"/>
  <c r="K1042" i="17"/>
  <c r="K3270" i="17"/>
  <c r="L3270" i="17" s="1"/>
  <c r="K2216" i="17"/>
  <c r="M2216" i="17" s="1"/>
  <c r="K614" i="17"/>
  <c r="K390" i="17"/>
  <c r="K2016" i="17"/>
  <c r="K40" i="17"/>
  <c r="K870" i="17"/>
  <c r="M870" i="17" s="1"/>
  <c r="K842" i="17"/>
  <c r="K1138" i="17"/>
  <c r="M1138" i="17" s="1"/>
  <c r="K1099" i="17"/>
  <c r="M1099" i="17" s="1"/>
  <c r="K2059" i="17"/>
  <c r="K2341" i="17"/>
  <c r="K2924" i="17"/>
  <c r="M2924" i="17" s="1"/>
  <c r="K1135" i="17"/>
  <c r="L1135" i="17" s="1"/>
  <c r="K1362" i="17"/>
  <c r="M1362" i="17" s="1"/>
  <c r="K438" i="17"/>
  <c r="K2982" i="17"/>
  <c r="K1573" i="17"/>
  <c r="M1573" i="17" s="1"/>
  <c r="K903" i="17"/>
  <c r="L903" i="17" s="1"/>
  <c r="K1663" i="17"/>
  <c r="L1663" i="17" s="1"/>
  <c r="K1323" i="17"/>
  <c r="L1323" i="17" s="1"/>
  <c r="K1886" i="17"/>
  <c r="K2007" i="17"/>
  <c r="K513" i="17"/>
  <c r="K1209" i="17"/>
  <c r="M1209" i="17" s="1"/>
  <c r="K2062" i="17"/>
  <c r="M2062" i="17" s="1"/>
  <c r="K1845" i="17"/>
  <c r="K1129" i="17"/>
  <c r="K3356" i="17"/>
  <c r="K3371" i="17"/>
  <c r="K3354" i="17"/>
  <c r="K3276" i="17"/>
  <c r="K927" i="17"/>
  <c r="L927" i="17" s="1"/>
  <c r="K316" i="17"/>
  <c r="M316" i="17" s="1"/>
  <c r="K1017" i="17"/>
  <c r="L1017" i="17" s="1"/>
  <c r="K1410" i="17"/>
  <c r="K165" i="17"/>
  <c r="K1769" i="17"/>
  <c r="K2622" i="17"/>
  <c r="L2622" i="17" s="1"/>
  <c r="K2780" i="17"/>
  <c r="K116" i="17"/>
  <c r="K1682" i="17"/>
  <c r="M1682" i="17" s="1"/>
  <c r="K3274" i="17"/>
  <c r="K2564" i="17"/>
  <c r="K3235" i="17"/>
  <c r="L3235" i="17" s="1"/>
  <c r="K2919" i="17"/>
  <c r="K1940" i="17"/>
  <c r="M1940" i="17" s="1"/>
  <c r="K2433" i="17"/>
  <c r="K563" i="17"/>
  <c r="K1304" i="17"/>
  <c r="M1304" i="17" s="1"/>
  <c r="K1254" i="17"/>
  <c r="L1254" i="17" s="1"/>
  <c r="K1588" i="17"/>
  <c r="K899" i="17"/>
  <c r="K841" i="17"/>
  <c r="K918" i="17"/>
  <c r="M918" i="17" s="1"/>
  <c r="K1092" i="17"/>
  <c r="K3323" i="17"/>
  <c r="M3323" i="17" s="1"/>
  <c r="K1643" i="17"/>
  <c r="L1643" i="17" s="1"/>
  <c r="K2018" i="17"/>
  <c r="L2018" i="17" s="1"/>
  <c r="K238" i="17"/>
  <c r="K877" i="17"/>
  <c r="M877" i="17" s="1"/>
  <c r="K1420" i="17"/>
  <c r="K70" i="17"/>
  <c r="K891" i="17"/>
  <c r="K3205" i="17"/>
  <c r="K1539" i="17"/>
  <c r="M1539" i="17" s="1"/>
  <c r="K2925" i="17"/>
  <c r="K1823" i="17"/>
  <c r="K1930" i="17"/>
  <c r="K2196" i="17"/>
  <c r="K218" i="17"/>
  <c r="K3194" i="17"/>
  <c r="K1358" i="17"/>
  <c r="M1358" i="17" s="1"/>
  <c r="K1747" i="17"/>
  <c r="M1747" i="17" s="1"/>
  <c r="K302" i="17"/>
  <c r="K3352" i="17"/>
  <c r="K698" i="17"/>
  <c r="K619" i="17"/>
  <c r="K3104" i="17"/>
  <c r="M3104" i="17" s="1"/>
  <c r="K2892" i="17"/>
  <c r="K2192" i="17"/>
  <c r="M2192" i="17" s="1"/>
  <c r="K2159" i="17"/>
  <c r="L2159" i="17" s="1"/>
  <c r="K3092" i="17"/>
  <c r="K77" i="17"/>
  <c r="K1482" i="17"/>
  <c r="K515" i="17"/>
  <c r="K2077" i="17"/>
  <c r="M2077" i="17" s="1"/>
  <c r="K3315" i="17"/>
  <c r="K1514" i="17"/>
  <c r="M1514" i="17" s="1"/>
  <c r="K2494" i="17"/>
  <c r="M2494" i="17" s="1"/>
  <c r="K1318" i="17"/>
  <c r="K306" i="17"/>
  <c r="K864" i="17"/>
  <c r="K145" i="17"/>
  <c r="K490" i="17"/>
  <c r="M490" i="17" s="1"/>
  <c r="K2079" i="17"/>
  <c r="K2049" i="17"/>
  <c r="M2049" i="17" s="1"/>
  <c r="K838" i="17"/>
  <c r="M838" i="17" s="1"/>
  <c r="K2108" i="17"/>
  <c r="M2108" i="17" s="1"/>
  <c r="K2235" i="17"/>
  <c r="K2891" i="17"/>
  <c r="M2891" i="17" s="1"/>
  <c r="K406" i="17"/>
  <c r="L406" i="17" s="1"/>
  <c r="K1957" i="17"/>
  <c r="M1957" i="17" s="1"/>
  <c r="K2364" i="17"/>
  <c r="K281" i="17"/>
  <c r="M281" i="17" s="1"/>
  <c r="K2026" i="17"/>
  <c r="M2026" i="17" s="1"/>
  <c r="K1909" i="17"/>
  <c r="K2716" i="17"/>
  <c r="K1058" i="17"/>
  <c r="K1542" i="17"/>
  <c r="L1542" i="17" s="1"/>
  <c r="K2514" i="17"/>
  <c r="L2514" i="17" s="1"/>
  <c r="K3305" i="17"/>
  <c r="K3171" i="17"/>
  <c r="L3171" i="17" s="1"/>
  <c r="K1239" i="17"/>
  <c r="M1239" i="17" s="1"/>
  <c r="K2704" i="17"/>
  <c r="L2704" i="17" s="1"/>
  <c r="K2842" i="17"/>
  <c r="K2932" i="17"/>
  <c r="K3379" i="17"/>
  <c r="K1792" i="17"/>
  <c r="L1792" i="17" s="1"/>
  <c r="K1801" i="17"/>
  <c r="K286" i="17"/>
  <c r="M286" i="17" s="1"/>
  <c r="K2140" i="17"/>
  <c r="M2140" i="17" s="1"/>
  <c r="K1830" i="17"/>
  <c r="K3385" i="17"/>
  <c r="K1851" i="17"/>
  <c r="K1655" i="17"/>
  <c r="K2335" i="17"/>
  <c r="K3025" i="17"/>
  <c r="K1450" i="17"/>
  <c r="M1450" i="17" s="1"/>
  <c r="K71" i="17"/>
  <c r="M71" i="17" s="1"/>
  <c r="K150" i="17"/>
  <c r="M150" i="17" s="1"/>
  <c r="K361" i="17"/>
  <c r="K1549" i="17"/>
  <c r="M1549" i="17" s="1"/>
  <c r="K3428" i="17"/>
  <c r="L3428" i="17" s="1"/>
  <c r="K16" i="17"/>
  <c r="K3035" i="17"/>
  <c r="K2794" i="17"/>
  <c r="M2794" i="17" s="1"/>
  <c r="K1723" i="17"/>
  <c r="M1723" i="17" s="1"/>
  <c r="K991" i="17"/>
  <c r="L991" i="17" s="1"/>
  <c r="K538" i="17"/>
  <c r="M538" i="17" s="1"/>
  <c r="K1866" i="17"/>
  <c r="M1866" i="17" s="1"/>
  <c r="K2056" i="17"/>
  <c r="M2056" i="17" s="1"/>
  <c r="K1584" i="17"/>
  <c r="K2718" i="17"/>
  <c r="K1134" i="17"/>
  <c r="M1134" i="17" s="1"/>
  <c r="K944" i="17"/>
  <c r="M944" i="17" s="1"/>
  <c r="K3303" i="17"/>
  <c r="L3303" i="17" s="1"/>
  <c r="K1755" i="17"/>
  <c r="K603" i="17"/>
  <c r="K648" i="17"/>
  <c r="K1512" i="17"/>
  <c r="K2403" i="17"/>
  <c r="K3065" i="17"/>
  <c r="L3065" i="17" s="1"/>
  <c r="K2854" i="17"/>
  <c r="L2854" i="17" s="1"/>
  <c r="K2284" i="17"/>
  <c r="M2284" i="17" s="1"/>
  <c r="K312" i="17"/>
  <c r="K2683" i="17"/>
  <c r="L2683" i="17" s="1"/>
  <c r="K3244" i="17"/>
  <c r="L3244" i="17" s="1"/>
  <c r="K987" i="17"/>
  <c r="M987" i="17" s="1"/>
  <c r="K2934" i="17"/>
  <c r="K2662" i="17"/>
  <c r="M2662" i="17" s="1"/>
  <c r="K3150" i="17"/>
  <c r="L3150" i="17" s="1"/>
  <c r="K485" i="17"/>
  <c r="L485" i="17" s="1"/>
  <c r="K404" i="17"/>
  <c r="M404" i="17" s="1"/>
  <c r="K2813" i="17"/>
  <c r="M2813" i="17" s="1"/>
  <c r="K682" i="17"/>
  <c r="K1873" i="17"/>
  <c r="M1873" i="17" s="1"/>
  <c r="K2396" i="17"/>
  <c r="K1473" i="17"/>
  <c r="L1473" i="17" s="1"/>
  <c r="K3105" i="17"/>
  <c r="M3105" i="17" s="1"/>
  <c r="K2871" i="17"/>
  <c r="K2392" i="17"/>
  <c r="K1350" i="17"/>
  <c r="L1350" i="17" s="1"/>
  <c r="K426" i="17"/>
  <c r="K1009" i="17"/>
  <c r="L1009" i="17" s="1"/>
  <c r="K1052" i="17"/>
  <c r="K2614" i="17"/>
  <c r="M2614" i="17" s="1"/>
  <c r="K1697" i="17"/>
  <c r="L1697" i="17" s="1"/>
  <c r="K1554" i="17"/>
  <c r="M1554" i="17" s="1"/>
  <c r="K2491" i="17"/>
  <c r="K2126" i="17"/>
  <c r="K3236" i="17"/>
  <c r="K1107" i="17"/>
  <c r="M1107" i="17" s="1"/>
  <c r="K3252" i="17"/>
  <c r="K3133" i="17"/>
  <c r="M3133" i="17" s="1"/>
  <c r="K2870" i="17"/>
  <c r="L2870" i="17" s="1"/>
  <c r="K1407" i="17"/>
  <c r="K588" i="17"/>
  <c r="L588" i="17" s="1"/>
  <c r="K2350" i="17"/>
  <c r="L2350" i="17" s="1"/>
  <c r="K31" i="17"/>
  <c r="K1522" i="17"/>
  <c r="K1576" i="17"/>
  <c r="K26" i="17"/>
  <c r="M26" i="17" s="1"/>
  <c r="K157" i="17"/>
  <c r="L157" i="17" s="1"/>
  <c r="K888" i="17"/>
  <c r="K3083" i="17"/>
  <c r="K1964" i="17"/>
  <c r="M1964" i="17" s="1"/>
  <c r="K1382" i="17"/>
  <c r="K904" i="17"/>
  <c r="L904" i="17" s="1"/>
  <c r="K1887" i="17"/>
  <c r="K1011" i="17"/>
  <c r="L1011" i="17" s="1"/>
  <c r="K3180" i="17"/>
  <c r="M3180" i="17" s="1"/>
  <c r="K3402" i="17"/>
  <c r="K2397" i="17"/>
  <c r="K2799" i="17"/>
  <c r="L2799" i="17" s="1"/>
  <c r="K2545" i="17"/>
  <c r="K1948" i="17"/>
  <c r="M1948" i="17" s="1"/>
  <c r="K693" i="17"/>
  <c r="M693" i="17" s="1"/>
  <c r="K1001" i="17"/>
  <c r="M1001" i="17" s="1"/>
  <c r="K214" i="17"/>
  <c r="M214" i="17" s="1"/>
  <c r="K657" i="17"/>
  <c r="M657" i="17" s="1"/>
  <c r="K2029" i="17"/>
  <c r="K18" i="17"/>
  <c r="K705" i="17"/>
  <c r="K3295" i="17"/>
  <c r="L3295" i="17" s="1"/>
  <c r="K1536" i="17"/>
  <c r="M1536" i="17" s="1"/>
  <c r="K1828" i="17"/>
  <c r="K164" i="17"/>
  <c r="M164" i="17" s="1"/>
  <c r="K41" i="17"/>
  <c r="M41" i="17" s="1"/>
  <c r="K3233" i="17"/>
  <c r="K2643" i="17"/>
  <c r="M2643" i="17" s="1"/>
  <c r="K771" i="17"/>
  <c r="K423" i="17"/>
  <c r="M423" i="17" s="1"/>
  <c r="K3317" i="17"/>
  <c r="M3317" i="17" s="1"/>
  <c r="K1837" i="17"/>
  <c r="M1837" i="17" s="1"/>
  <c r="K1288" i="17"/>
  <c r="M1288" i="17" s="1"/>
  <c r="K684" i="17"/>
  <c r="K2362" i="17"/>
  <c r="K2572" i="17"/>
  <c r="K3197" i="17"/>
  <c r="K3213" i="17"/>
  <c r="M3213" i="17" s="1"/>
  <c r="K1136" i="17"/>
  <c r="M1136" i="17" s="1"/>
  <c r="K2346" i="17"/>
  <c r="L2346" i="17" s="1"/>
  <c r="K654" i="17"/>
  <c r="M654" i="17" s="1"/>
  <c r="K1284" i="17"/>
  <c r="M1284" i="17" s="1"/>
  <c r="K203" i="17"/>
  <c r="K2657" i="17"/>
  <c r="K2511" i="17"/>
  <c r="K3372" i="17"/>
  <c r="M3372" i="17" s="1"/>
  <c r="K1338" i="17"/>
  <c r="K2261" i="17"/>
  <c r="M2261" i="17" s="1"/>
  <c r="K646" i="17"/>
  <c r="M646" i="17" s="1"/>
  <c r="K1498" i="17"/>
  <c r="L1498" i="17" s="1"/>
  <c r="K3407" i="17"/>
  <c r="L3407" i="17" s="1"/>
  <c r="K1826" i="17"/>
  <c r="K1469" i="17"/>
  <c r="K500" i="17"/>
  <c r="M500" i="17" s="1"/>
  <c r="K3245" i="17"/>
  <c r="M3245" i="17" s="1"/>
  <c r="K473" i="17"/>
  <c r="M473" i="17" s="1"/>
  <c r="K234" i="17"/>
  <c r="L234" i="17" s="1"/>
  <c r="K3415" i="17"/>
  <c r="L3415" i="17" s="1"/>
  <c r="K2288" i="17"/>
  <c r="K2429" i="17"/>
  <c r="K2765" i="17"/>
  <c r="K3116" i="17"/>
  <c r="M3116" i="17" s="1"/>
  <c r="K906" i="17"/>
  <c r="K3294" i="17"/>
  <c r="M3294" i="17" s="1"/>
  <c r="K2116" i="17"/>
  <c r="M2116" i="17" s="1"/>
  <c r="K482" i="17"/>
  <c r="L482" i="17" s="1"/>
  <c r="K2873" i="17"/>
  <c r="K2490" i="17"/>
  <c r="K1941" i="17"/>
  <c r="K44" i="17"/>
  <c r="L44" i="17" s="1"/>
  <c r="K129" i="17"/>
  <c r="L129" i="17" s="1"/>
  <c r="K420" i="17"/>
  <c r="L420" i="17" s="1"/>
  <c r="K2732" i="17"/>
  <c r="L2732" i="17" s="1"/>
  <c r="K206" i="17"/>
  <c r="L206" i="17" s="1"/>
  <c r="K3390" i="17"/>
  <c r="K1276" i="17"/>
  <c r="K2298" i="17"/>
  <c r="K2588" i="17"/>
  <c r="M2588" i="17" s="1"/>
  <c r="K340" i="17"/>
  <c r="K916" i="17"/>
  <c r="L916" i="17" s="1"/>
  <c r="K1717" i="17"/>
  <c r="M1717" i="17" s="1"/>
  <c r="K966" i="17"/>
  <c r="M966" i="17" s="1"/>
  <c r="K658" i="17"/>
  <c r="K1072" i="17"/>
  <c r="K1378" i="17"/>
  <c r="L1378" i="17" s="1"/>
  <c r="K287" i="17"/>
  <c r="K2400" i="17"/>
  <c r="M2400" i="17" s="1"/>
  <c r="K839" i="17"/>
  <c r="M839" i="17" s="1"/>
  <c r="K3009" i="17"/>
  <c r="M3009" i="17" s="1"/>
  <c r="K2570" i="17"/>
  <c r="M2570" i="17" s="1"/>
  <c r="K494" i="17"/>
  <c r="K1814" i="17"/>
  <c r="M1814" i="17" s="1"/>
  <c r="K2800" i="17"/>
  <c r="K1864" i="17"/>
  <c r="K1055" i="17"/>
  <c r="M1055" i="17" s="1"/>
  <c r="K1012" i="17"/>
  <c r="K1068" i="17"/>
  <c r="M1068" i="17" s="1"/>
  <c r="K3386" i="17"/>
  <c r="M3386" i="17" s="1"/>
  <c r="K241" i="17"/>
  <c r="K2694" i="17"/>
  <c r="K3089" i="17"/>
  <c r="K1518" i="17"/>
  <c r="M1518" i="17" s="1"/>
  <c r="K2535" i="17"/>
  <c r="M2535" i="17" s="1"/>
  <c r="K3055" i="17"/>
  <c r="K1361" i="17"/>
  <c r="M1361" i="17" s="1"/>
  <c r="K3420" i="17"/>
  <c r="K2740" i="17"/>
  <c r="K342" i="17"/>
  <c r="K1405" i="17"/>
  <c r="K1630" i="17"/>
  <c r="L1630" i="17" s="1"/>
  <c r="K979" i="17"/>
  <c r="L979" i="17" s="1"/>
  <c r="K2897" i="17"/>
  <c r="K2559" i="17"/>
  <c r="L2559" i="17" s="1"/>
  <c r="K924" i="17"/>
  <c r="M924" i="17" s="1"/>
  <c r="K1112" i="17"/>
  <c r="L1112" i="17" s="1"/>
  <c r="K1115" i="17"/>
  <c r="K795" i="17"/>
  <c r="M795" i="17" s="1"/>
  <c r="K1726" i="17"/>
  <c r="M1726" i="17" s="1"/>
  <c r="K2082" i="17"/>
  <c r="M2082" i="17" s="1"/>
  <c r="K1190" i="17"/>
  <c r="M1190" i="17" s="1"/>
  <c r="K532" i="17"/>
  <c r="L532" i="17" s="1"/>
  <c r="K778" i="17"/>
  <c r="L778" i="17" s="1"/>
  <c r="K1377" i="17"/>
  <c r="K2815" i="17"/>
  <c r="K1847" i="17"/>
  <c r="K362" i="17"/>
  <c r="L362" i="17" s="1"/>
  <c r="K2069" i="17"/>
  <c r="M2069" i="17" s="1"/>
  <c r="K2472" i="17"/>
  <c r="M2472" i="17" s="1"/>
  <c r="K744" i="17"/>
  <c r="M744" i="17" s="1"/>
  <c r="K1961" i="17"/>
  <c r="K1733" i="17"/>
  <c r="K514" i="17"/>
  <c r="K326" i="17"/>
  <c r="K1150" i="17"/>
  <c r="M1150" i="17" s="1"/>
  <c r="K671" i="17"/>
  <c r="M671" i="17" s="1"/>
  <c r="K2327" i="17"/>
  <c r="M2327" i="17" s="1"/>
  <c r="K1550" i="17"/>
  <c r="M1550" i="17" s="1"/>
  <c r="K284" i="17"/>
  <c r="K2713" i="17"/>
  <c r="K1142" i="17"/>
  <c r="K2418" i="17"/>
  <c r="M2418" i="17" s="1"/>
  <c r="K122" i="17"/>
  <c r="L122" i="17" s="1"/>
  <c r="K3155" i="17"/>
  <c r="M3155" i="17" s="1"/>
  <c r="K2931" i="17"/>
  <c r="M2931" i="17" s="1"/>
  <c r="K1297" i="17"/>
  <c r="L1297" i="17" s="1"/>
  <c r="K3283" i="17"/>
  <c r="K2507" i="17"/>
  <c r="L2507" i="17" s="1"/>
  <c r="K790" i="17"/>
  <c r="K3249" i="17"/>
  <c r="L3249" i="17" s="1"/>
  <c r="K2208" i="17"/>
  <c r="M2208" i="17" s="1"/>
  <c r="K181" i="17"/>
  <c r="L181" i="17" s="1"/>
  <c r="K1650" i="17"/>
  <c r="L1650" i="17" s="1"/>
  <c r="K1973" i="17"/>
  <c r="M1973" i="17" s="1"/>
  <c r="K2260" i="17"/>
  <c r="K1455" i="17"/>
  <c r="K3427" i="17"/>
  <c r="K855" i="17"/>
  <c r="K1177" i="17"/>
  <c r="K640" i="17"/>
  <c r="L640" i="17" s="1"/>
  <c r="K109" i="17"/>
  <c r="M109" i="17" s="1"/>
  <c r="K1545" i="17"/>
  <c r="M1545" i="17" s="1"/>
  <c r="K2719" i="17"/>
  <c r="M2719" i="17" s="1"/>
  <c r="K210" i="17"/>
  <c r="K3169" i="17"/>
  <c r="M3169" i="17" s="1"/>
  <c r="K973" i="17"/>
  <c r="K434" i="17"/>
  <c r="L434" i="17" s="1"/>
  <c r="K3316" i="17"/>
  <c r="M3316" i="17" s="1"/>
  <c r="K63" i="17"/>
  <c r="M63" i="17" s="1"/>
  <c r="K1385" i="17"/>
  <c r="M1385" i="17" s="1"/>
  <c r="K1893" i="17"/>
  <c r="K791" i="17"/>
  <c r="K1722" i="17"/>
  <c r="M1722" i="17" s="1"/>
  <c r="K343" i="17"/>
  <c r="K566" i="17"/>
  <c r="M566" i="17" s="1"/>
  <c r="K111" i="17"/>
  <c r="M111" i="17" s="1"/>
  <c r="K2042" i="17"/>
  <c r="K1981" i="17"/>
  <c r="M1981" i="17" s="1"/>
  <c r="K2471" i="17"/>
  <c r="L2471" i="17" s="1"/>
  <c r="K448" i="17"/>
  <c r="M448" i="17" s="1"/>
  <c r="K2940" i="17"/>
  <c r="M2940" i="17" s="1"/>
  <c r="K1331" i="17"/>
  <c r="K1036" i="17"/>
  <c r="K3319" i="17"/>
  <c r="M3319" i="17" s="1"/>
  <c r="K2376" i="17"/>
  <c r="M2376" i="17" s="1"/>
  <c r="K946" i="17"/>
  <c r="M946" i="17" s="1"/>
  <c r="K531" i="17"/>
  <c r="M531" i="17" s="1"/>
  <c r="K1032" i="17"/>
  <c r="K58" i="17"/>
  <c r="M58" i="17" s="1"/>
  <c r="K2114" i="17"/>
  <c r="K45" i="17"/>
  <c r="K3148" i="17"/>
  <c r="M3148" i="17" s="1"/>
  <c r="K2249" i="17"/>
  <c r="M2249" i="17" s="1"/>
  <c r="K2080" i="17"/>
  <c r="M2080" i="17" s="1"/>
  <c r="K1373" i="17"/>
  <c r="L1373" i="17" s="1"/>
  <c r="K2154" i="17"/>
  <c r="L2154" i="17" s="1"/>
  <c r="K2845" i="17"/>
  <c r="K2476" i="17"/>
  <c r="L2476" i="17" s="1"/>
  <c r="K3340" i="17"/>
  <c r="L3340" i="17" s="1"/>
  <c r="K2502" i="17"/>
  <c r="M2502" i="17" s="1"/>
  <c r="K2215" i="17"/>
  <c r="M2215" i="17" s="1"/>
  <c r="K120" i="17"/>
  <c r="M120" i="17" s="1"/>
  <c r="K2363" i="17"/>
  <c r="M2363" i="17" s="1"/>
  <c r="K2659" i="17"/>
  <c r="K2966" i="17"/>
  <c r="K2165" i="17"/>
  <c r="M2165" i="17" s="1"/>
  <c r="K1527" i="17"/>
  <c r="M1527" i="17" s="1"/>
  <c r="K1168" i="17"/>
  <c r="M1168" i="17" s="1"/>
  <c r="K2762" i="17"/>
  <c r="M2762" i="17" s="1"/>
  <c r="K1928" i="17"/>
  <c r="M1928" i="17" s="1"/>
  <c r="K1533" i="17"/>
  <c r="M1533" i="17" s="1"/>
  <c r="K3291" i="17"/>
  <c r="K95" i="17"/>
  <c r="K2143" i="17"/>
  <c r="K2064" i="17"/>
  <c r="M2064" i="17" s="1"/>
  <c r="K3437" i="17"/>
  <c r="K2783" i="17"/>
  <c r="K3398" i="17"/>
  <c r="M3398" i="17" s="1"/>
  <c r="K1892" i="17"/>
  <c r="M1892" i="17" s="1"/>
  <c r="K674" i="17"/>
  <c r="L674" i="17" s="1"/>
  <c r="K2402" i="17"/>
  <c r="M2402" i="17" s="1"/>
  <c r="K2104" i="17"/>
  <c r="K2807" i="17"/>
  <c r="M2807" i="17" s="1"/>
  <c r="K2447" i="17"/>
  <c r="K2005" i="17"/>
  <c r="M2005" i="17" s="1"/>
  <c r="K1037" i="17"/>
  <c r="M1037" i="17" s="1"/>
  <c r="K956" i="17"/>
  <c r="L956" i="17" s="1"/>
  <c r="K1139" i="17"/>
  <c r="K2660" i="17"/>
  <c r="K3404" i="17"/>
  <c r="M3404" i="17" s="1"/>
  <c r="K548" i="17"/>
  <c r="L548" i="17" s="1"/>
  <c r="K1911" i="17"/>
  <c r="M1911" i="17" s="1"/>
  <c r="K734" i="17"/>
  <c r="M734" i="17" s="1"/>
  <c r="K1699" i="17"/>
  <c r="M1699" i="17" s="1"/>
  <c r="K253" i="17"/>
  <c r="M253" i="17" s="1"/>
  <c r="K539" i="17"/>
  <c r="K577" i="17"/>
  <c r="K56" i="17"/>
  <c r="K770" i="17"/>
  <c r="L770" i="17" s="1"/>
  <c r="K661" i="17"/>
  <c r="M661" i="17" s="1"/>
  <c r="K1391" i="17"/>
  <c r="M1391" i="17" s="1"/>
  <c r="K670" i="17"/>
  <c r="L670" i="17" s="1"/>
  <c r="K3419" i="17"/>
  <c r="L3419" i="17" s="1"/>
  <c r="K2478" i="17"/>
  <c r="M2478" i="17" s="1"/>
  <c r="K1543" i="17"/>
  <c r="K1738" i="17"/>
  <c r="K1884" i="17"/>
  <c r="K270" i="17"/>
  <c r="M270" i="17" s="1"/>
  <c r="K1540" i="17"/>
  <c r="M1540" i="17" s="1"/>
  <c r="K2619" i="17"/>
  <c r="L2619" i="17" s="1"/>
  <c r="K1819" i="17"/>
  <c r="M1819" i="17" s="1"/>
  <c r="K1250" i="17"/>
  <c r="K986" i="17"/>
  <c r="K1688" i="17"/>
  <c r="K3210" i="17"/>
  <c r="M3210" i="17" s="1"/>
  <c r="K2863" i="17"/>
  <c r="L2863" i="17" s="1"/>
  <c r="K809" i="17"/>
  <c r="M809" i="17" s="1"/>
  <c r="K1415" i="17"/>
  <c r="M1415" i="17" s="1"/>
  <c r="K2495" i="17"/>
  <c r="M2495" i="17" s="1"/>
  <c r="K3167" i="17"/>
  <c r="K1079" i="17"/>
  <c r="L1079" i="17" s="1"/>
  <c r="K2443" i="17"/>
  <c r="K2285" i="17"/>
  <c r="M2285" i="17" s="1"/>
  <c r="K2398" i="17"/>
  <c r="M2398" i="17" s="1"/>
  <c r="K1900" i="17"/>
  <c r="K613" i="17"/>
  <c r="L613" i="17" s="1"/>
  <c r="K3198" i="17"/>
  <c r="K1056" i="17"/>
  <c r="M1056" i="17" s="1"/>
  <c r="K2099" i="17"/>
  <c r="K2620" i="17"/>
  <c r="K971" i="17"/>
  <c r="L971" i="17" s="1"/>
  <c r="K2297" i="17"/>
  <c r="M2297" i="17" s="1"/>
  <c r="K650" i="17"/>
  <c r="M650" i="17" s="1"/>
  <c r="K2540" i="17"/>
  <c r="M2540" i="17" s="1"/>
  <c r="K589" i="17"/>
  <c r="M589" i="17" s="1"/>
  <c r="K2391" i="17"/>
  <c r="K3370" i="17"/>
  <c r="K1775" i="17"/>
  <c r="K1108" i="17"/>
  <c r="L1108" i="17" s="1"/>
  <c r="K1895" i="17"/>
  <c r="M1895" i="17" s="1"/>
  <c r="K2303" i="17"/>
  <c r="M2303" i="17" s="1"/>
  <c r="K2432" i="17"/>
  <c r="M2432" i="17" s="1"/>
  <c r="K993" i="17"/>
  <c r="K1067" i="17"/>
  <c r="K837" i="17"/>
  <c r="K2100" i="17"/>
  <c r="M2100" i="17" s="1"/>
  <c r="K2536" i="17"/>
  <c r="L2536" i="17" s="1"/>
  <c r="K1146" i="17"/>
  <c r="M1146" i="17" s="1"/>
  <c r="K2046" i="17"/>
  <c r="M2046" i="17" s="1"/>
  <c r="K2442" i="17"/>
  <c r="M2442" i="17" s="1"/>
  <c r="K1463" i="17"/>
  <c r="L1463" i="17" s="1"/>
  <c r="K1019" i="17"/>
  <c r="K3383" i="17"/>
  <c r="K291" i="17"/>
  <c r="K772" i="17"/>
  <c r="M772" i="17" s="1"/>
  <c r="K2220" i="17"/>
  <c r="K247" i="17"/>
  <c r="M247" i="17" s="1"/>
  <c r="K2784" i="17"/>
  <c r="M2784" i="17" s="1"/>
  <c r="K887" i="17"/>
  <c r="M887" i="17" s="1"/>
  <c r="K2118" i="17"/>
  <c r="K1106" i="17"/>
  <c r="K1640" i="17"/>
  <c r="K2639" i="17"/>
  <c r="K2175" i="17"/>
  <c r="M2175" i="17" s="1"/>
  <c r="K1935" i="17"/>
  <c r="M1935" i="17" s="1"/>
  <c r="K67" i="17"/>
  <c r="L67" i="17" s="1"/>
  <c r="K2838" i="17"/>
  <c r="K200" i="17"/>
  <c r="L200" i="17" s="1"/>
  <c r="K708" i="17"/>
  <c r="K254" i="17"/>
  <c r="K400" i="17"/>
  <c r="L400" i="17" s="1"/>
  <c r="K1840" i="17"/>
  <c r="M1840" i="17" s="1"/>
  <c r="K2207" i="17"/>
  <c r="M2207" i="17" s="1"/>
  <c r="K1582" i="17"/>
  <c r="M1582" i="17" s="1"/>
  <c r="K2703" i="17"/>
  <c r="K2729" i="17"/>
  <c r="K1396" i="17"/>
  <c r="K1428" i="17"/>
  <c r="K2590" i="17"/>
  <c r="K575" i="17"/>
  <c r="M575" i="17" s="1"/>
  <c r="K639" i="17"/>
  <c r="M639" i="17" s="1"/>
  <c r="K611" i="17"/>
  <c r="M611" i="17" s="1"/>
  <c r="K3036" i="17"/>
  <c r="L3036" i="17" s="1"/>
  <c r="K936" i="17"/>
  <c r="K1508" i="17"/>
  <c r="K3433" i="17"/>
  <c r="K2678" i="17"/>
  <c r="L2678" i="17" s="1"/>
  <c r="K1520" i="17"/>
  <c r="L1520" i="17" s="1"/>
  <c r="K1320" i="17"/>
  <c r="M1320" i="17" s="1"/>
  <c r="K3023" i="17"/>
  <c r="L3023" i="17" s="1"/>
  <c r="K600" i="17"/>
  <c r="L600" i="17" s="1"/>
  <c r="K1057" i="17"/>
  <c r="K970" i="17"/>
  <c r="K1537" i="17"/>
  <c r="K1603" i="17"/>
  <c r="L1603" i="17" s="1"/>
  <c r="K2820" i="17"/>
  <c r="M2820" i="17" s="1"/>
  <c r="K580" i="17"/>
  <c r="L580" i="17" s="1"/>
  <c r="K1709" i="17"/>
  <c r="M1709" i="17" s="1"/>
  <c r="K267" i="17"/>
  <c r="M267" i="17" s="1"/>
  <c r="K2941" i="17"/>
  <c r="L2941" i="17" s="1"/>
  <c r="K7" i="17"/>
  <c r="L7" i="17" s="1"/>
  <c r="K3056" i="17"/>
  <c r="K1402" i="17"/>
  <c r="M1402" i="17" s="1"/>
  <c r="K328" i="17"/>
  <c r="M328" i="17" s="1"/>
  <c r="K415" i="17"/>
  <c r="M415" i="17" s="1"/>
  <c r="K623" i="17"/>
  <c r="M623" i="17" s="1"/>
  <c r="K1465" i="17"/>
  <c r="M1465" i="17" s="1"/>
  <c r="K2198" i="17"/>
  <c r="M2198" i="17" s="1"/>
  <c r="K1261" i="17"/>
  <c r="L1261" i="17" s="1"/>
  <c r="K1528" i="17"/>
  <c r="M1528" i="17" s="1"/>
  <c r="K276" i="17"/>
  <c r="M276" i="17" s="1"/>
  <c r="K2315" i="17"/>
  <c r="L2315" i="17" s="1"/>
  <c r="K3341" i="17"/>
  <c r="K641" i="17"/>
  <c r="M641" i="17" s="1"/>
  <c r="K3366" i="17"/>
  <c r="M3366" i="17" s="1"/>
  <c r="K314" i="17"/>
  <c r="K2556" i="17"/>
  <c r="K3272" i="17"/>
  <c r="K3308" i="17"/>
  <c r="M3308" i="17" s="1"/>
  <c r="K2245" i="17"/>
  <c r="L2245" i="17" s="1"/>
  <c r="K2618" i="17"/>
  <c r="M2618" i="17" s="1"/>
  <c r="K869" i="17"/>
  <c r="M869" i="17" s="1"/>
  <c r="K939" i="17"/>
  <c r="L939" i="17" s="1"/>
  <c r="K1489" i="17"/>
  <c r="K3268" i="17"/>
  <c r="L3268" i="17" s="1"/>
  <c r="K108" i="17"/>
  <c r="M108" i="17" s="1"/>
  <c r="K810" i="17"/>
  <c r="L810" i="17" s="1"/>
  <c r="K2328" i="17"/>
  <c r="M2328" i="17" s="1"/>
  <c r="K152" i="17"/>
  <c r="M152" i="17" s="1"/>
  <c r="K1925" i="17"/>
  <c r="L1925" i="17" s="1"/>
  <c r="K741" i="17"/>
  <c r="K1579" i="17"/>
  <c r="K699" i="17"/>
  <c r="K608" i="17"/>
  <c r="K2877" i="17"/>
  <c r="M2877" i="17" s="1"/>
  <c r="K2864" i="17"/>
  <c r="M2864" i="17" s="1"/>
  <c r="K2956" i="17"/>
  <c r="K2773" i="17"/>
  <c r="M2773" i="17" s="1"/>
  <c r="K2728" i="17"/>
  <c r="L2728" i="17" s="1"/>
  <c r="K2382" i="17"/>
  <c r="K2106" i="17"/>
  <c r="M2106" i="17" s="1"/>
  <c r="K219" i="17"/>
  <c r="K1734" i="17"/>
  <c r="K615" i="17"/>
  <c r="L615" i="17" s="1"/>
  <c r="K52" i="17"/>
  <c r="M52" i="17" s="1"/>
  <c r="K2120" i="17"/>
  <c r="M2120" i="17" s="1"/>
  <c r="K3102" i="17"/>
  <c r="K53" i="17"/>
  <c r="K414" i="17"/>
  <c r="L414" i="17" s="1"/>
  <c r="K1563" i="17"/>
  <c r="K3186" i="17"/>
  <c r="M3186" i="17" s="1"/>
  <c r="K2695" i="17"/>
  <c r="M2695" i="17" s="1"/>
  <c r="K3132" i="17"/>
  <c r="M3132" i="17" s="1"/>
  <c r="K158" i="17"/>
  <c r="L158" i="17" s="1"/>
  <c r="K2691" i="17"/>
  <c r="M2691" i="17" s="1"/>
  <c r="K1267" i="17"/>
  <c r="M1267" i="17" s="1"/>
  <c r="K401" i="17"/>
  <c r="K1824" i="17"/>
  <c r="K996" i="17"/>
  <c r="M996" i="17" s="1"/>
  <c r="K483" i="17"/>
  <c r="K1674" i="17"/>
  <c r="M1674" i="17" s="1"/>
  <c r="K862" i="17"/>
  <c r="M862" i="17" s="1"/>
  <c r="K427" i="17"/>
  <c r="L427" i="17" s="1"/>
  <c r="K2687" i="17"/>
  <c r="M2687" i="17" s="1"/>
  <c r="K2752" i="17"/>
  <c r="M2752" i="17" s="1"/>
  <c r="K3349" i="17"/>
  <c r="K2617" i="17"/>
  <c r="L2617" i="17" s="1"/>
  <c r="K1856" i="17"/>
  <c r="L1856" i="17" s="1"/>
  <c r="K352" i="17"/>
  <c r="K2339" i="17"/>
  <c r="L2339" i="17" s="1"/>
  <c r="K629" i="17"/>
  <c r="L629" i="17" s="1"/>
  <c r="K3038" i="17"/>
  <c r="M3038" i="17" s="1"/>
  <c r="K1986" i="17"/>
  <c r="M1986" i="17" s="1"/>
  <c r="K3059" i="17"/>
  <c r="M3059" i="17" s="1"/>
  <c r="K929" i="17"/>
  <c r="L929" i="17" s="1"/>
  <c r="K2183" i="17"/>
  <c r="L2183" i="17" s="1"/>
  <c r="K1210" i="17"/>
  <c r="M1210" i="17" s="1"/>
  <c r="K3174" i="17"/>
  <c r="M3174" i="17" s="1"/>
  <c r="K2977" i="17"/>
  <c r="L2977" i="17" s="1"/>
  <c r="K917" i="17"/>
  <c r="K196" i="17"/>
  <c r="M196" i="17" s="1"/>
  <c r="K246" i="17"/>
  <c r="M246" i="17" s="1"/>
  <c r="K1024" i="17"/>
  <c r="M1024" i="17" s="1"/>
  <c r="K3134" i="17"/>
  <c r="M3134" i="17" s="1"/>
  <c r="K2707" i="17"/>
  <c r="M2707" i="17" s="1"/>
  <c r="K1875" i="17"/>
  <c r="M1875" i="17" s="1"/>
  <c r="K2989" i="17"/>
  <c r="L2989" i="17" s="1"/>
  <c r="K2081" i="17"/>
  <c r="L2081" i="17" s="1"/>
  <c r="K1205" i="17"/>
  <c r="M1205" i="17" s="1"/>
  <c r="K2193" i="17"/>
  <c r="K1389" i="17"/>
  <c r="M1389" i="17" s="1"/>
  <c r="K3208" i="17"/>
  <c r="K2853" i="17"/>
  <c r="M2853" i="17" s="1"/>
  <c r="K1857" i="17"/>
  <c r="M1857" i="17" s="1"/>
  <c r="K2593" i="17"/>
  <c r="M2593" i="17" s="1"/>
  <c r="K1196" i="17"/>
  <c r="K643" i="17"/>
  <c r="L643" i="17" s="1"/>
  <c r="K495" i="17"/>
  <c r="K2455" i="17"/>
  <c r="L2455" i="17" s="1"/>
  <c r="K308" i="17"/>
  <c r="M308" i="17" s="1"/>
  <c r="K205" i="17"/>
  <c r="M205" i="17" s="1"/>
  <c r="K3377" i="17"/>
  <c r="M3377" i="17" s="1"/>
  <c r="K2688" i="17"/>
  <c r="K2345" i="17"/>
  <c r="K1003" i="17"/>
  <c r="M1003" i="17" s="1"/>
  <c r="K1568" i="17"/>
  <c r="K1249" i="17"/>
  <c r="M1249" i="17" s="1"/>
  <c r="K2179" i="17"/>
  <c r="M2179" i="17" s="1"/>
  <c r="K1054" i="17"/>
  <c r="M1054" i="17" s="1"/>
  <c r="K1114" i="17"/>
  <c r="L1114" i="17" s="1"/>
  <c r="K1807" i="17"/>
  <c r="K1480" i="17"/>
  <c r="L1480" i="17" s="1"/>
  <c r="K177" i="17"/>
  <c r="K898" i="17"/>
  <c r="K2047" i="17"/>
  <c r="M2047" i="17" s="1"/>
  <c r="K2130" i="17"/>
  <c r="M2130" i="17" s="1"/>
  <c r="K3191" i="17"/>
  <c r="M3191" i="17" s="1"/>
  <c r="K1193" i="17"/>
  <c r="L1193" i="17" s="1"/>
  <c r="K3265" i="17"/>
  <c r="K2701" i="17"/>
  <c r="K332" i="17"/>
  <c r="K1187" i="17"/>
  <c r="K2631" i="17"/>
  <c r="M2631" i="17" s="1"/>
  <c r="K3301" i="17"/>
  <c r="M3301" i="17" s="1"/>
  <c r="K1158" i="17"/>
  <c r="M1158" i="17" s="1"/>
  <c r="K2929" i="17"/>
  <c r="M2929" i="17" s="1"/>
  <c r="K950" i="17"/>
  <c r="K2915" i="17"/>
  <c r="K920" i="17"/>
  <c r="K216" i="17"/>
  <c r="L216" i="17" s="1"/>
  <c r="K1912" i="17"/>
  <c r="M1912" i="17" s="1"/>
  <c r="K114" i="17"/>
  <c r="L114" i="17" s="1"/>
  <c r="K3299" i="17"/>
  <c r="M3299" i="17" s="1"/>
  <c r="K2147" i="17"/>
  <c r="M2147" i="17" s="1"/>
  <c r="K1975" i="17"/>
  <c r="K2456" i="17"/>
  <c r="K1087" i="17"/>
  <c r="M1087" i="17" s="1"/>
  <c r="K2076" i="17"/>
  <c r="K2352" i="17"/>
  <c r="L2352" i="17" s="1"/>
  <c r="K391" i="17"/>
  <c r="M391" i="17" s="1"/>
  <c r="K1166" i="17"/>
  <c r="M1166" i="17" s="1"/>
  <c r="K789" i="17"/>
  <c r="M789" i="17" s="1"/>
  <c r="K132" i="17"/>
  <c r="K2381" i="17"/>
  <c r="K1176" i="17"/>
  <c r="K115" i="17"/>
  <c r="K1720" i="17"/>
  <c r="M1720" i="17" s="1"/>
  <c r="K1774" i="17"/>
  <c r="M1774" i="17" s="1"/>
  <c r="K2764" i="17"/>
  <c r="M2764" i="17" s="1"/>
  <c r="K3039" i="17"/>
  <c r="M3039" i="17" s="1"/>
  <c r="K1133" i="17"/>
  <c r="K2751" i="17"/>
  <c r="K1984" i="17"/>
  <c r="K3333" i="17"/>
  <c r="K2946" i="17"/>
  <c r="M2946" i="17" s="1"/>
  <c r="K462" i="17"/>
  <c r="M462" i="17" s="1"/>
  <c r="K2264" i="17"/>
  <c r="M2264" i="17" s="1"/>
  <c r="K2856" i="17"/>
  <c r="M2856" i="17" s="1"/>
  <c r="K1179" i="17"/>
  <c r="K3108" i="17"/>
  <c r="K1519" i="17"/>
  <c r="K1950" i="17"/>
  <c r="K2699" i="17"/>
  <c r="M2699" i="17" s="1"/>
  <c r="K1444" i="17"/>
  <c r="L1444" i="17" s="1"/>
  <c r="K3166" i="17"/>
  <c r="M3166" i="17" s="1"/>
  <c r="K505" i="17"/>
  <c r="L505" i="17" s="1"/>
  <c r="K2503" i="17"/>
  <c r="M2503" i="17" s="1"/>
  <c r="K1089" i="17"/>
  <c r="K1944" i="17"/>
  <c r="K2628" i="17"/>
  <c r="K99" i="17"/>
  <c r="K1000" i="17"/>
  <c r="M1000" i="17" s="1"/>
  <c r="K2930" i="17"/>
  <c r="L2930" i="17" s="1"/>
  <c r="K2753" i="17"/>
  <c r="M2753" i="17" s="1"/>
  <c r="K1513" i="17"/>
  <c r="K1356" i="17"/>
  <c r="K217" i="17"/>
  <c r="K399" i="17"/>
  <c r="K1185" i="17"/>
  <c r="M1185" i="17" s="1"/>
  <c r="K1347" i="17"/>
  <c r="K2758" i="17"/>
  <c r="K394" i="17"/>
  <c r="M394" i="17" s="1"/>
  <c r="K2814" i="17"/>
  <c r="L2814" i="17" s="1"/>
  <c r="K300" i="17"/>
  <c r="K3206" i="17"/>
  <c r="L3206" i="17" s="1"/>
  <c r="K1656" i="17"/>
  <c r="M1656" i="17" s="1"/>
  <c r="K874" i="17"/>
  <c r="M874" i="17" s="1"/>
  <c r="K1853" i="17"/>
  <c r="M1853" i="17" s="1"/>
  <c r="K2224" i="17"/>
  <c r="M2224" i="17" s="1"/>
  <c r="K2917" i="17"/>
  <c r="M2917" i="17" s="1"/>
  <c r="K2770" i="17"/>
  <c r="K2828" i="17"/>
  <c r="M2828" i="17" s="1"/>
  <c r="K2068" i="17"/>
  <c r="K1280" i="17"/>
  <c r="M1280" i="17" s="1"/>
  <c r="K1341" i="17"/>
  <c r="K2201" i="17"/>
  <c r="M2201" i="17" s="1"/>
  <c r="K683" i="17"/>
  <c r="K2282" i="17"/>
  <c r="M2282" i="17" s="1"/>
  <c r="K763" i="17"/>
  <c r="K2861" i="17"/>
  <c r="K2862" i="17"/>
  <c r="K1327" i="17"/>
  <c r="K2480" i="17"/>
  <c r="L2480" i="17" s="1"/>
  <c r="K405" i="17"/>
  <c r="M405" i="17" s="1"/>
  <c r="K2440" i="17"/>
  <c r="M2440" i="17" s="1"/>
  <c r="K3001" i="17"/>
  <c r="L3001" i="17" s="1"/>
  <c r="K3013" i="17"/>
  <c r="M3013" i="17" s="1"/>
  <c r="K256" i="17"/>
  <c r="K1604" i="17"/>
  <c r="K3304" i="17"/>
  <c r="M3304" i="17" s="1"/>
  <c r="K1637" i="17"/>
  <c r="M1637" i="17" s="1"/>
  <c r="K586" i="17"/>
  <c r="M586" i="17" s="1"/>
  <c r="K1590" i="17"/>
  <c r="M1590" i="17" s="1"/>
  <c r="K2682" i="17"/>
  <c r="M2682" i="17" s="1"/>
  <c r="K1488" i="17"/>
  <c r="M1488" i="17" s="1"/>
  <c r="K2665" i="17"/>
  <c r="L2665" i="17" s="1"/>
  <c r="K735" i="17"/>
  <c r="K1229" i="17"/>
  <c r="K2544" i="17"/>
  <c r="M2544" i="17" s="1"/>
  <c r="K1091" i="17"/>
  <c r="M1091" i="17" s="1"/>
  <c r="K1421" i="17"/>
  <c r="M1421" i="17" s="1"/>
  <c r="K1620" i="17"/>
  <c r="M1620" i="17" s="1"/>
  <c r="K2555" i="17"/>
  <c r="K1708" i="17"/>
  <c r="K3054" i="17"/>
  <c r="M3054" i="17" s="1"/>
  <c r="K1140" i="17"/>
  <c r="L1140" i="17" s="1"/>
  <c r="K2481" i="17"/>
  <c r="M2481" i="17" s="1"/>
  <c r="K1219" i="17"/>
  <c r="M1219" i="17" s="1"/>
  <c r="K2700" i="17"/>
  <c r="M2700" i="17" s="1"/>
  <c r="K2043" i="17"/>
  <c r="M2043" i="17" s="1"/>
  <c r="K728" i="17"/>
  <c r="M728" i="17" s="1"/>
  <c r="K62" i="17"/>
  <c r="K1908" i="17"/>
  <c r="K1897" i="17"/>
  <c r="L1897" i="17" s="1"/>
  <c r="K1467" i="17"/>
  <c r="M1467" i="17" s="1"/>
  <c r="K2835" i="17"/>
  <c r="M2835" i="17" s="1"/>
  <c r="K2664" i="17"/>
  <c r="M2664" i="17" s="1"/>
  <c r="K2259" i="17"/>
  <c r="M2259" i="17" s="1"/>
  <c r="K1739" i="17"/>
  <c r="K1702" i="17"/>
  <c r="K2795" i="17"/>
  <c r="K2898" i="17"/>
  <c r="K3273" i="17"/>
  <c r="L3273" i="17" s="1"/>
  <c r="K3027" i="17"/>
  <c r="M3027" i="17" s="1"/>
  <c r="K1182" i="17"/>
  <c r="M1182" i="17" s="1"/>
  <c r="K931" i="17"/>
  <c r="M931" i="17" s="1"/>
  <c r="K1999" i="17"/>
  <c r="K2368" i="17"/>
  <c r="K324" i="17"/>
  <c r="L324" i="17" s="1"/>
  <c r="K3289" i="17"/>
  <c r="K353" i="17"/>
  <c r="M353" i="17" s="1"/>
  <c r="K3362" i="17"/>
  <c r="L3362" i="17" s="1"/>
  <c r="K1026" i="17"/>
  <c r="K1511" i="17"/>
  <c r="M1511" i="17" s="1"/>
  <c r="K2636" i="17"/>
  <c r="K1606" i="17"/>
  <c r="K204" i="17"/>
  <c r="L204" i="17" s="1"/>
  <c r="K2022" i="17"/>
  <c r="K2901" i="17"/>
  <c r="L2901" i="17" s="1"/>
  <c r="K2953" i="17"/>
  <c r="M2953" i="17" s="1"/>
  <c r="K912" i="17"/>
  <c r="K1257" i="17"/>
  <c r="M1257" i="17" s="1"/>
  <c r="K1977" i="17"/>
  <c r="K2761" i="17"/>
  <c r="M2761" i="17" s="1"/>
  <c r="K3227" i="17"/>
  <c r="L3227" i="17" s="1"/>
  <c r="K463" i="17"/>
  <c r="K2060" i="17"/>
  <c r="M2060" i="17" s="1"/>
  <c r="K382" i="17"/>
  <c r="L382" i="17" s="1"/>
  <c r="K2280" i="17"/>
  <c r="L2280" i="17" s="1"/>
  <c r="K2498" i="17"/>
  <c r="M2498" i="17" s="1"/>
  <c r="K2980" i="17"/>
  <c r="L2980" i="17" s="1"/>
  <c r="K330" i="17"/>
  <c r="K1724" i="17"/>
  <c r="K1243" i="17"/>
  <c r="K957" i="17"/>
  <c r="M957" i="17" s="1"/>
  <c r="K2050" i="17"/>
  <c r="M2050" i="17" s="1"/>
  <c r="K3348" i="17"/>
  <c r="M3348" i="17" s="1"/>
  <c r="K2875" i="17"/>
  <c r="L2875" i="17" s="1"/>
  <c r="K994" i="17"/>
  <c r="M994" i="17" s="1"/>
  <c r="K595" i="17"/>
  <c r="K3176" i="17"/>
  <c r="K1043" i="17"/>
  <c r="M1043" i="17" s="1"/>
  <c r="K3382" i="17"/>
  <c r="K1178" i="17"/>
  <c r="L1178" i="17" s="1"/>
  <c r="K3253" i="17"/>
  <c r="M3253" i="17" s="1"/>
  <c r="K935" i="17"/>
  <c r="M935" i="17" s="1"/>
  <c r="K2227" i="17"/>
  <c r="M2227" i="17" s="1"/>
  <c r="K719" i="17"/>
  <c r="K2181" i="17"/>
  <c r="K1348" i="17"/>
  <c r="M1348" i="17" s="1"/>
  <c r="K25" i="17"/>
  <c r="K2885" i="17"/>
  <c r="M2885" i="17" s="1"/>
  <c r="K820" i="17"/>
  <c r="M820" i="17" s="1"/>
  <c r="K3327" i="17"/>
  <c r="M3327" i="17" s="1"/>
  <c r="K1409" i="17"/>
  <c r="K1235" i="17"/>
  <c r="K622" i="17"/>
  <c r="K2529" i="17"/>
  <c r="K1278" i="17"/>
  <c r="L1278" i="17" s="1"/>
  <c r="K84" i="17"/>
  <c r="M84" i="17" s="1"/>
  <c r="K1090" i="17"/>
  <c r="M1090" i="17" s="1"/>
  <c r="K135" i="17"/>
  <c r="M135" i="17" s="1"/>
  <c r="K1664" i="17"/>
  <c r="L1664" i="17" s="1"/>
  <c r="K714" i="17"/>
  <c r="K3337" i="17"/>
  <c r="M3337" i="17" s="1"/>
  <c r="K3162" i="17"/>
  <c r="K1669" i="17"/>
  <c r="M1669" i="17" s="1"/>
  <c r="K1811" i="17"/>
  <c r="L1811" i="17" s="1"/>
  <c r="K2139" i="17"/>
  <c r="K3257" i="17"/>
  <c r="M3257" i="17" s="1"/>
  <c r="K60" i="17"/>
  <c r="K107" i="17"/>
  <c r="K3246" i="17"/>
  <c r="M3246" i="17" s="1"/>
  <c r="K3182" i="17"/>
  <c r="K545" i="17"/>
  <c r="L545" i="17" s="1"/>
  <c r="K1593" i="17"/>
  <c r="M1593" i="17" s="1"/>
  <c r="K2786" i="17"/>
  <c r="K2781" i="17"/>
  <c r="M2781" i="17" s="1"/>
  <c r="K2482" i="17"/>
  <c r="K1464" i="17"/>
  <c r="K32" i="17"/>
  <c r="M32" i="17" s="1"/>
  <c r="K468" i="17"/>
  <c r="K2782" i="17"/>
  <c r="M2782" i="17" s="1"/>
  <c r="K3047" i="17"/>
  <c r="M3047" i="17" s="1"/>
  <c r="K737" i="17"/>
  <c r="M737" i="17" s="1"/>
  <c r="K3369" i="17"/>
  <c r="K512" i="17"/>
  <c r="K2997" i="17"/>
  <c r="K1871" i="17"/>
  <c r="K155" i="17"/>
  <c r="L155" i="17" s="1"/>
  <c r="K1932" i="17"/>
  <c r="L1932" i="17" s="1"/>
  <c r="K567" i="17"/>
  <c r="M567" i="17" s="1"/>
  <c r="K960" i="17"/>
  <c r="M960" i="17" s="1"/>
  <c r="K2705" i="17"/>
  <c r="M2705" i="17" s="1"/>
  <c r="K976" i="17"/>
  <c r="M976" i="17" s="1"/>
  <c r="K816" i="17"/>
  <c r="L816" i="17" s="1"/>
  <c r="K2519" i="17"/>
  <c r="K124" i="17"/>
  <c r="K689" i="17"/>
  <c r="L689" i="17" s="1"/>
  <c r="K223" i="17"/>
  <c r="M223" i="17" s="1"/>
  <c r="K396" i="17"/>
  <c r="M396" i="17" s="1"/>
  <c r="K740" i="17"/>
  <c r="M740" i="17" s="1"/>
  <c r="K1634" i="17"/>
  <c r="K1403" i="17"/>
  <c r="K1357" i="17"/>
  <c r="K783" i="17"/>
  <c r="K2324" i="17"/>
  <c r="L2324" i="17" s="1"/>
  <c r="K2375" i="17"/>
  <c r="M2375" i="17" s="1"/>
  <c r="K1798" i="17"/>
  <c r="K2634" i="17"/>
  <c r="L2634" i="17" s="1"/>
  <c r="K3363" i="17"/>
  <c r="K2943" i="17"/>
  <c r="K2030" i="17"/>
  <c r="K2839" i="17"/>
  <c r="K1101" i="17"/>
  <c r="M1101" i="17" s="1"/>
  <c r="K3413" i="17"/>
  <c r="M3413" i="17" s="1"/>
  <c r="K496" i="17"/>
  <c r="K2155" i="17"/>
  <c r="M2155" i="17" s="1"/>
  <c r="K2656" i="17"/>
  <c r="M2656" i="17" s="1"/>
  <c r="K754" i="17"/>
  <c r="K81" i="17"/>
  <c r="K1070" i="17"/>
  <c r="M1070" i="17" s="1"/>
  <c r="K278" i="17"/>
  <c r="M278" i="17" s="1"/>
  <c r="K1174" i="17"/>
  <c r="M1174" i="17" s="1"/>
  <c r="K642" i="17"/>
  <c r="K50" i="17"/>
  <c r="M50" i="17" s="1"/>
  <c r="K1155" i="17"/>
  <c r="K3114" i="17"/>
  <c r="K2477" i="17"/>
  <c r="M2477" i="17" s="1"/>
  <c r="K2607" i="17"/>
  <c r="K2367" i="17"/>
  <c r="K2866" i="17"/>
  <c r="M2866" i="17" s="1"/>
  <c r="K940" i="17"/>
  <c r="M940" i="17" s="1"/>
  <c r="K2129" i="17"/>
  <c r="M2129" i="17" s="1"/>
  <c r="K1667" i="17"/>
  <c r="K38" i="17"/>
  <c r="K3040" i="17"/>
  <c r="L3040" i="17" s="1"/>
  <c r="K703" i="17"/>
  <c r="K676" i="17"/>
  <c r="L676" i="17" s="1"/>
  <c r="K2539" i="17"/>
  <c r="L2539" i="17" s="1"/>
  <c r="K1162" i="17"/>
  <c r="M1162" i="17" s="1"/>
  <c r="K2323" i="17"/>
  <c r="M2323" i="17" s="1"/>
  <c r="K1200" i="17"/>
  <c r="K1646" i="17"/>
  <c r="AL23" i="12" s="1"/>
  <c r="K2793" i="17"/>
  <c r="AL41" i="12" s="1"/>
  <c r="K2136" i="17"/>
  <c r="AL43" i="12" s="1"/>
  <c r="K59" i="17"/>
  <c r="K761" i="17"/>
  <c r="AL45" i="12" s="1"/>
  <c r="K1608" i="17"/>
  <c r="AL32" i="12" s="1"/>
  <c r="K1033" i="17"/>
  <c r="AL46" i="12" s="1"/>
  <c r="K156" i="17"/>
  <c r="AL31" i="12" s="1"/>
  <c r="K1124" i="17"/>
  <c r="AL25" i="12" s="1"/>
  <c r="K881" i="17"/>
  <c r="M881" i="17" s="1"/>
  <c r="K2276" i="17"/>
  <c r="K1265" i="17"/>
  <c r="L1265" i="17" s="1"/>
  <c r="K1113" i="17"/>
  <c r="M1113" i="17" s="1"/>
  <c r="K2508" i="17"/>
  <c r="M2508" i="17" s="1"/>
  <c r="K1659" i="17"/>
  <c r="M1659" i="17" s="1"/>
  <c r="K1902" i="17"/>
  <c r="K1242" i="17"/>
  <c r="M1242" i="17" s="1"/>
  <c r="K681" i="17"/>
  <c r="K1020" i="17"/>
  <c r="K553" i="17"/>
  <c r="M553" i="17" s="1"/>
  <c r="K872" i="17"/>
  <c r="L872" i="17" s="1"/>
  <c r="K92" i="17"/>
  <c r="M92" i="17" s="1"/>
  <c r="K2904" i="17"/>
  <c r="M2904" i="17" s="1"/>
  <c r="K3069" i="17"/>
  <c r="M3069" i="17" s="1"/>
  <c r="K2710" i="17"/>
  <c r="L2710" i="17" s="1"/>
  <c r="K1495" i="17"/>
  <c r="K1907" i="17"/>
  <c r="K2279" i="17"/>
  <c r="M2279" i="17" s="1"/>
  <c r="K3423" i="17"/>
  <c r="L3423" i="17" s="1"/>
  <c r="K333" i="17"/>
  <c r="M333" i="17" s="1"/>
  <c r="K1833" i="17"/>
  <c r="L1833" i="17" s="1"/>
  <c r="K930" i="17"/>
  <c r="K1326" i="17"/>
  <c r="K1028" i="17"/>
  <c r="K1696" i="17"/>
  <c r="K3307" i="17"/>
  <c r="L3307" i="17" s="1"/>
  <c r="K411" i="17"/>
  <c r="L411" i="17" s="1"/>
  <c r="K2591" i="17"/>
  <c r="M2591" i="17" s="1"/>
  <c r="K3017" i="17"/>
  <c r="M3017" i="17" s="1"/>
  <c r="K822" i="17"/>
  <c r="K1612" i="17"/>
  <c r="K1413" i="17"/>
  <c r="M1413" i="17" s="1"/>
  <c r="K1797" i="17"/>
  <c r="K1812" i="17"/>
  <c r="M1812" i="17" s="1"/>
  <c r="K2071" i="17"/>
  <c r="L2071" i="17" s="1"/>
  <c r="K2010" i="17"/>
  <c r="M2010" i="17" s="1"/>
  <c r="K1764" i="17"/>
  <c r="M1764" i="17" s="1"/>
  <c r="K1476" i="17"/>
  <c r="L1476" i="17" s="1"/>
  <c r="K3238" i="17"/>
  <c r="K1626" i="17"/>
  <c r="K2115" i="17"/>
  <c r="K1247" i="17"/>
  <c r="M1247" i="17" s="1"/>
  <c r="K2889" i="17"/>
  <c r="L2889" i="17" s="1"/>
  <c r="K3152" i="17"/>
  <c r="K651" i="17"/>
  <c r="M651" i="17" s="1"/>
  <c r="K1073" i="17"/>
  <c r="M1073" i="17" s="1"/>
  <c r="K2113" i="17"/>
  <c r="K796" i="17"/>
  <c r="K1595" i="17"/>
  <c r="K1372" i="17"/>
  <c r="L1372" i="17" s="1"/>
  <c r="K1233" i="17"/>
  <c r="M1233" i="17" s="1"/>
  <c r="K3183" i="17"/>
  <c r="M3183" i="17" s="1"/>
  <c r="K3247" i="17"/>
  <c r="M3247" i="17" s="1"/>
  <c r="K2522" i="17"/>
  <c r="K3322" i="17"/>
  <c r="L3322" i="17" s="1"/>
  <c r="K638" i="17"/>
  <c r="K2228" i="17"/>
  <c r="K1365" i="17"/>
  <c r="M1365" i="17" s="1"/>
  <c r="K3408" i="17"/>
  <c r="L3408" i="17" s="1"/>
  <c r="K985" i="17"/>
  <c r="M985" i="17" s="1"/>
  <c r="K141" i="17"/>
  <c r="M141" i="17" s="1"/>
  <c r="K383" i="17"/>
  <c r="K476" i="17"/>
  <c r="K1949" i="17"/>
  <c r="M1949" i="17" s="1"/>
  <c r="K1779" i="17"/>
  <c r="K1002" i="17"/>
  <c r="M1002" i="17" s="1"/>
  <c r="K2150" i="17"/>
  <c r="M2150" i="17" s="1"/>
  <c r="K1387" i="17"/>
  <c r="L1387" i="17" s="1"/>
  <c r="K2582" i="17"/>
  <c r="M2582" i="17" s="1"/>
  <c r="K517" i="17"/>
  <c r="K1601" i="17"/>
  <c r="M1601" i="17" s="1"/>
  <c r="K3199" i="17"/>
  <c r="M3199" i="17" s="1"/>
  <c r="K2747" i="17"/>
  <c r="L2747" i="17" s="1"/>
  <c r="K1725" i="17"/>
  <c r="M1725" i="17" s="1"/>
  <c r="K2078" i="17"/>
  <c r="M2078" i="17" s="1"/>
  <c r="K1879" i="17"/>
  <c r="K2658" i="17"/>
  <c r="M2658" i="17" s="1"/>
  <c r="K890" i="17"/>
  <c r="K464" i="17"/>
  <c r="K480" i="17"/>
  <c r="K1306" i="17"/>
  <c r="K74" i="17"/>
  <c r="M74" i="17" s="1"/>
  <c r="K2641" i="17"/>
  <c r="L2641" i="17" s="1"/>
  <c r="K528" i="17"/>
  <c r="M528" i="17" s="1"/>
  <c r="K601" i="17"/>
  <c r="M601" i="17" s="1"/>
  <c r="K1296" i="17"/>
  <c r="K1192" i="17"/>
  <c r="K1047" i="17"/>
  <c r="K1552" i="17"/>
  <c r="K3063" i="17"/>
  <c r="L3063" i="17" s="1"/>
  <c r="K2420" i="17"/>
  <c r="M2420" i="17" s="1"/>
  <c r="K777" i="17"/>
  <c r="M777" i="17" s="1"/>
  <c r="K974" i="17"/>
  <c r="M974" i="17" s="1"/>
  <c r="K716" i="17"/>
  <c r="M716" i="17" s="1"/>
  <c r="K3079" i="17"/>
  <c r="K911" i="17"/>
  <c r="L911" i="17" s="1"/>
  <c r="K2053" i="17"/>
  <c r="K2206" i="17"/>
  <c r="M2206" i="17" s="1"/>
  <c r="K2585" i="17"/>
  <c r="L2585" i="17" s="1"/>
  <c r="K2626" i="17"/>
  <c r="M2626" i="17" s="1"/>
  <c r="K2965" i="17"/>
  <c r="L2965" i="17" s="1"/>
  <c r="K98" i="17"/>
  <c r="L98" i="17" s="1"/>
  <c r="K2148" i="17"/>
  <c r="K3010" i="17"/>
  <c r="K2393" i="17"/>
  <c r="K143" i="17"/>
  <c r="M143" i="17" s="1"/>
  <c r="K1333" i="17"/>
  <c r="M1333" i="17" s="1"/>
  <c r="K3242" i="17"/>
  <c r="M3242" i="17" s="1"/>
  <c r="K1291" i="17"/>
  <c r="M1291" i="17" s="1"/>
  <c r="K1913" i="17"/>
  <c r="M1913" i="17" s="1"/>
  <c r="K3243" i="17"/>
  <c r="K2271" i="17"/>
  <c r="K3355" i="17"/>
  <c r="K3120" i="17"/>
  <c r="M3120" i="17" s="1"/>
  <c r="K2422" i="17"/>
  <c r="M2422" i="17" s="1"/>
  <c r="K1452" i="17"/>
  <c r="M1452" i="17" s="1"/>
  <c r="K262" i="17"/>
  <c r="L262" i="17" s="1"/>
  <c r="K2500" i="17"/>
  <c r="L2500" i="17" s="1"/>
  <c r="K2410" i="17"/>
  <c r="M2410" i="17" s="1"/>
  <c r="K821" i="17"/>
  <c r="M821" i="17" s="1"/>
  <c r="K1269" i="17"/>
  <c r="M1269" i="17" s="1"/>
  <c r="K65" i="17"/>
  <c r="M65" i="17" s="1"/>
  <c r="K1294" i="17"/>
  <c r="L1294" i="17" s="1"/>
  <c r="K1548" i="17"/>
  <c r="M1548" i="17" s="1"/>
  <c r="K2380" i="17"/>
  <c r="M2380" i="17" s="1"/>
  <c r="K892" i="17"/>
  <c r="M892" i="17" s="1"/>
  <c r="K3117" i="17"/>
  <c r="K146" i="17"/>
  <c r="M146" i="17" s="1"/>
  <c r="K1675" i="17"/>
  <c r="M1675" i="17" s="1"/>
  <c r="K407" i="17"/>
  <c r="L407" i="17" s="1"/>
  <c r="K221" i="17"/>
  <c r="M221" i="17" s="1"/>
  <c r="K3351" i="17"/>
  <c r="M3351" i="17" s="1"/>
  <c r="K209" i="17"/>
  <c r="M209" i="17" s="1"/>
  <c r="K2321" i="17"/>
  <c r="L2321" i="17" s="1"/>
  <c r="K229" i="17"/>
  <c r="K1813" i="17"/>
  <c r="K1082" i="17"/>
  <c r="K3431" i="17"/>
  <c r="L3431" i="17" s="1"/>
  <c r="K2985" i="17"/>
  <c r="L2985" i="17" s="1"/>
  <c r="K1654" i="17"/>
  <c r="M1654" i="17" s="1"/>
  <c r="K2894" i="17"/>
  <c r="M2894" i="17" s="1"/>
  <c r="K225" i="17"/>
  <c r="M225" i="17" s="1"/>
  <c r="K378" i="17"/>
  <c r="K69" i="17"/>
  <c r="L69" i="17" s="1"/>
  <c r="K1617" i="17"/>
  <c r="M1617" i="17" s="1"/>
  <c r="K2496" i="17"/>
  <c r="M2496" i="17" s="1"/>
  <c r="K1782" i="17"/>
  <c r="M1782" i="17" s="1"/>
  <c r="K187" i="17"/>
  <c r="K2849" i="17"/>
  <c r="M2849" i="17" s="1"/>
  <c r="K1186" i="17"/>
  <c r="K2959" i="17"/>
  <c r="K449" i="17"/>
  <c r="M449" i="17" s="1"/>
  <c r="K825" i="17"/>
  <c r="K572" i="17"/>
  <c r="L572" i="17" s="1"/>
  <c r="K2938" i="17"/>
  <c r="L2938" i="17" s="1"/>
  <c r="K1868" i="17"/>
  <c r="M1868" i="17" s="1"/>
  <c r="K1934" i="17"/>
  <c r="M1934" i="17" s="1"/>
  <c r="K175" i="17"/>
  <c r="K3112" i="17"/>
  <c r="K999" i="17"/>
  <c r="M999" i="17" s="1"/>
  <c r="K2810" i="17"/>
  <c r="K2204" i="17"/>
  <c r="M2204" i="17" s="1"/>
  <c r="K259" i="17"/>
  <c r="M259" i="17" s="1"/>
  <c r="K3230" i="17"/>
  <c r="M3230" i="17" s="1"/>
  <c r="K244" i="17"/>
  <c r="M244" i="17" s="1"/>
  <c r="K1141" i="17"/>
  <c r="L1141" i="17" s="1"/>
  <c r="K1653" i="17"/>
  <c r="M1653" i="17" s="1"/>
  <c r="K2610" i="17"/>
  <c r="K743" i="17"/>
  <c r="K248" i="17"/>
  <c r="L248" i="17" s="1"/>
  <c r="K1625" i="17"/>
  <c r="L1625" i="17" s="1"/>
  <c r="K1487" i="17"/>
  <c r="M1487" i="17" s="1"/>
  <c r="K2270" i="17"/>
  <c r="M2270" i="17" s="1"/>
  <c r="K2117" i="17"/>
  <c r="K2450" i="17"/>
  <c r="M2450" i="17" s="1"/>
  <c r="K583" i="17"/>
  <c r="K3266" i="17"/>
  <c r="K943" i="17"/>
  <c r="M943" i="17" s="1"/>
  <c r="K3196" i="17"/>
  <c r="M3196" i="17" s="1"/>
  <c r="K2485" i="17"/>
  <c r="M2485" i="17" s="1"/>
  <c r="K2577" i="17"/>
  <c r="M2577" i="17" s="1"/>
  <c r="K2463" i="17"/>
  <c r="K1301" i="17"/>
  <c r="K3338" i="17"/>
  <c r="K668" i="17"/>
  <c r="K2379" i="17"/>
  <c r="M2379" i="17" s="1"/>
  <c r="K1383" i="17"/>
  <c r="L1383" i="17" s="1"/>
  <c r="K2187" i="17"/>
  <c r="L2187" i="17" s="1"/>
  <c r="K982" i="17"/>
  <c r="M982" i="17" s="1"/>
  <c r="K2675" i="17"/>
  <c r="K831" i="17"/>
  <c r="K2589" i="17"/>
  <c r="K1419" i="17"/>
  <c r="K2417" i="17"/>
  <c r="L2417" i="17" s="1"/>
  <c r="K1171" i="17"/>
  <c r="M1171" i="17" s="1"/>
  <c r="K2449" i="17"/>
  <c r="K1523" i="17"/>
  <c r="M1523" i="17" s="1"/>
  <c r="K794" i="17"/>
  <c r="K2909" i="17"/>
  <c r="K1345" i="17"/>
  <c r="M1345" i="17" s="1"/>
  <c r="K1010" i="17"/>
  <c r="K2274" i="17"/>
  <c r="M2274" i="17" s="1"/>
  <c r="K637" i="17"/>
  <c r="M637" i="17" s="1"/>
  <c r="K3388" i="17"/>
  <c r="M3388" i="17" s="1"/>
  <c r="K3262" i="17"/>
  <c r="L3262" i="17" s="1"/>
  <c r="K153" i="17"/>
  <c r="K2434" i="17"/>
  <c r="K3033" i="17"/>
  <c r="K2738" i="17"/>
  <c r="K1302" i="17"/>
  <c r="M1302" i="17" s="1"/>
  <c r="K1768" i="17"/>
  <c r="M1768" i="17" s="1"/>
  <c r="K685" i="17"/>
  <c r="M685" i="17" s="1"/>
  <c r="K1204" i="17"/>
  <c r="M1204" i="17" s="1"/>
  <c r="K2123" i="17"/>
  <c r="M2123" i="17" s="1"/>
  <c r="K2054" i="17"/>
  <c r="K118" i="17"/>
  <c r="K1344" i="17"/>
  <c r="M1344" i="17" s="1"/>
  <c r="K1491" i="17"/>
  <c r="M1491" i="17" s="1"/>
  <c r="K3396" i="17"/>
  <c r="M3396" i="17" s="1"/>
  <c r="K2334" i="17"/>
  <c r="K2848" i="17"/>
  <c r="L2848" i="17" s="1"/>
  <c r="K1952" i="17"/>
  <c r="K2205" i="17"/>
  <c r="K2803" i="17"/>
  <c r="M2803" i="17" s="1"/>
  <c r="K630" i="17"/>
  <c r="K2739" i="17"/>
  <c r="M2739" i="17" s="1"/>
  <c r="K3324" i="17"/>
  <c r="M3324" i="17" s="1"/>
  <c r="K713" i="17"/>
  <c r="L713" i="17" s="1"/>
  <c r="K1988" i="17"/>
  <c r="M1988" i="17" s="1"/>
  <c r="K739" i="17"/>
  <c r="L739" i="17" s="1"/>
  <c r="K2750" i="17"/>
  <c r="L2750" i="17" s="1"/>
  <c r="K2787" i="17"/>
  <c r="M2787" i="17" s="1"/>
  <c r="K2168" i="17"/>
  <c r="M2168" i="17" s="1"/>
  <c r="K857" i="17"/>
  <c r="L857" i="17" s="1"/>
  <c r="K2222" i="17"/>
  <c r="M2222" i="17" s="1"/>
  <c r="K543" i="17"/>
  <c r="L543" i="17" s="1"/>
  <c r="K858" i="17"/>
  <c r="M858" i="17" s="1"/>
  <c r="K375" i="17"/>
  <c r="K179" i="17"/>
  <c r="M179" i="17" s="1"/>
  <c r="K363" i="17"/>
  <c r="M363" i="17" s="1"/>
  <c r="K178" i="17"/>
  <c r="K977" i="17"/>
  <c r="M977" i="17" s="1"/>
  <c r="K3151" i="17"/>
  <c r="M3151" i="17" s="1"/>
  <c r="K968" i="17"/>
  <c r="M968" i="17" s="1"/>
  <c r="K3216" i="17"/>
  <c r="M3216" i="17" s="1"/>
  <c r="K2968" i="17"/>
  <c r="K2036" i="17"/>
  <c r="K768" i="17"/>
  <c r="K8" i="17"/>
  <c r="M8" i="17" s="1"/>
  <c r="K1616" i="17"/>
  <c r="M1616" i="17" s="1"/>
  <c r="K3062" i="17"/>
  <c r="M3062" i="17" s="1"/>
  <c r="K2874" i="17"/>
  <c r="L2874" i="17" s="1"/>
  <c r="K2044" i="17"/>
  <c r="M2044" i="17" s="1"/>
  <c r="K182" i="17"/>
  <c r="M182" i="17" s="1"/>
  <c r="K2506" i="17"/>
  <c r="K3064" i="17"/>
  <c r="M3064" i="17" s="1"/>
  <c r="K1253" i="17"/>
  <c r="K2846" i="17"/>
  <c r="M2846" i="17" s="1"/>
  <c r="K2580" i="17"/>
  <c r="L2580" i="17" s="1"/>
  <c r="K3279" i="17"/>
  <c r="M3279" i="17" s="1"/>
  <c r="K2521" i="17"/>
  <c r="L2521" i="17" s="1"/>
  <c r="K3149" i="17"/>
  <c r="L3149" i="17" s="1"/>
  <c r="K1644" i="17"/>
  <c r="K932" i="17"/>
  <c r="L932" i="17" s="1"/>
  <c r="K2949" i="17"/>
  <c r="K1791" i="17"/>
  <c r="L1791" i="17" s="1"/>
  <c r="K1046" i="17"/>
  <c r="L1046" i="17" s="1"/>
  <c r="K1842" i="17"/>
  <c r="M1842" i="17" s="1"/>
  <c r="K3256" i="17"/>
  <c r="M3256" i="17" s="1"/>
  <c r="K3075" i="17"/>
  <c r="K967" i="17"/>
  <c r="K1375" i="17"/>
  <c r="M1375" i="17" s="1"/>
  <c r="K3438" i="17"/>
  <c r="K2599" i="17"/>
  <c r="L2599" i="17" s="1"/>
  <c r="K1125" i="17"/>
  <c r="L1125" i="17" s="1"/>
  <c r="K3084" i="17"/>
  <c r="M3084" i="17" s="1"/>
  <c r="K1676" i="17"/>
  <c r="K2637" i="17"/>
  <c r="K180" i="17"/>
  <c r="K2293" i="17"/>
  <c r="K261" i="17"/>
  <c r="K2993" i="17"/>
  <c r="M2993" i="17" s="1"/>
  <c r="K1777" i="17"/>
  <c r="M1777" i="17" s="1"/>
  <c r="K2125" i="17"/>
  <c r="K1531" i="17"/>
  <c r="L1531" i="17" s="1"/>
  <c r="K1721" i="17"/>
  <c r="K544" i="17"/>
  <c r="M544" i="17" s="1"/>
  <c r="K402" i="17"/>
  <c r="L402" i="17" s="1"/>
  <c r="K3350" i="17"/>
  <c r="K49" i="17"/>
  <c r="M49" i="17" s="1"/>
  <c r="K1416" i="17"/>
  <c r="M1416" i="17" s="1"/>
  <c r="K2961" i="17"/>
  <c r="M2961" i="17" s="1"/>
  <c r="K3405" i="17"/>
  <c r="M3405" i="17" s="1"/>
  <c r="K2034" i="17"/>
  <c r="K817" i="17"/>
  <c r="K2445" i="17"/>
  <c r="K2172" i="17"/>
  <c r="K2830" i="17"/>
  <c r="M2830" i="17" s="1"/>
  <c r="K1752" i="17"/>
  <c r="M1752" i="17" s="1"/>
  <c r="K3336" i="17"/>
  <c r="K3093" i="17"/>
  <c r="M3093" i="17" s="1"/>
  <c r="K2281" i="17"/>
  <c r="M2281" i="17" s="1"/>
  <c r="K3032" i="17"/>
  <c r="K3229" i="17"/>
  <c r="K2024" i="17"/>
  <c r="K1743" i="17"/>
  <c r="M1743" i="17" s="1"/>
  <c r="K1566" i="17"/>
  <c r="M1566" i="17" s="1"/>
  <c r="K78" i="17"/>
  <c r="M78" i="17" s="1"/>
  <c r="K2990" i="17"/>
  <c r="M2990" i="17" s="1"/>
  <c r="K94" i="17"/>
  <c r="K792" i="17"/>
  <c r="K3339" i="17"/>
  <c r="K733" i="17"/>
  <c r="K2995" i="17"/>
  <c r="M2995" i="17" s="1"/>
  <c r="K2914" i="17"/>
  <c r="M2914" i="17" s="1"/>
  <c r="K1861" i="17"/>
  <c r="M1861" i="17" s="1"/>
  <c r="K2805" i="17"/>
  <c r="M2805" i="17" s="1"/>
  <c r="K384" i="17"/>
  <c r="M384" i="17" s="1"/>
  <c r="K1165" i="17"/>
  <c r="K1427" i="17"/>
  <c r="L1427" i="17" s="1"/>
  <c r="K2816" i="17"/>
  <c r="M2816" i="17" s="1"/>
  <c r="K3248" i="17"/>
  <c r="M3248" i="17" s="1"/>
  <c r="K785" i="17"/>
  <c r="M785" i="17" s="1"/>
  <c r="K1641" i="17"/>
  <c r="M1641" i="17" s="1"/>
  <c r="K1286" i="17"/>
  <c r="L1286" i="17" s="1"/>
  <c r="K3416" i="17"/>
  <c r="M3416" i="17" s="1"/>
  <c r="K11" i="17"/>
  <c r="M11" i="17" s="1"/>
  <c r="K1461" i="17"/>
  <c r="K1715" i="17"/>
  <c r="M1715" i="17" s="1"/>
  <c r="K2146" i="17"/>
  <c r="M2146" i="17" s="1"/>
  <c r="K3325" i="17"/>
  <c r="M3325" i="17" s="1"/>
  <c r="K1991" i="17"/>
  <c r="M1991" i="17" s="1"/>
  <c r="K549" i="17"/>
  <c r="L549" i="17" s="1"/>
  <c r="K3380" i="17"/>
  <c r="M3380" i="17" s="1"/>
  <c r="K1716" i="17"/>
  <c r="K2960" i="17"/>
  <c r="K742" i="17"/>
  <c r="M742" i="17" s="1"/>
  <c r="K937" i="17"/>
  <c r="L937" i="17" s="1"/>
  <c r="K2592" i="17"/>
  <c r="M2592" i="17" s="1"/>
  <c r="K443" i="17"/>
  <c r="L443" i="17" s="1"/>
  <c r="K3184" i="17"/>
  <c r="M3184" i="17" s="1"/>
  <c r="K3012" i="17"/>
  <c r="M3012" i="17" s="1"/>
  <c r="K87" i="17"/>
  <c r="K478" i="17"/>
  <c r="M249" i="17"/>
  <c r="M1834" i="17"/>
  <c r="M1360" i="17"/>
  <c r="L1360" i="17"/>
  <c r="M775" i="17"/>
  <c r="L775" i="17"/>
  <c r="M545" i="17"/>
  <c r="M640" i="17"/>
  <c r="M301" i="17"/>
  <c r="L301" i="17"/>
  <c r="M362" i="17"/>
  <c r="L874" i="17"/>
  <c r="M82" i="17"/>
  <c r="M2505" i="17"/>
  <c r="M90" i="17"/>
  <c r="L90" i="17"/>
  <c r="L2296" i="17"/>
  <c r="L2550" i="17"/>
  <c r="M2550" i="17"/>
  <c r="M904" i="17"/>
  <c r="L1095" i="17"/>
  <c r="M1095" i="17"/>
  <c r="M2396" i="17"/>
  <c r="L2396" i="17"/>
  <c r="M1368" i="17"/>
  <c r="M891" i="17"/>
  <c r="L891" i="17"/>
  <c r="L1727" i="17"/>
  <c r="M1727" i="17"/>
  <c r="L2464" i="17"/>
  <c r="M2464" i="17"/>
  <c r="M1734" i="17"/>
  <c r="L1734" i="17"/>
  <c r="M3025" i="17"/>
  <c r="L3025" i="17"/>
  <c r="L671" i="17"/>
  <c r="M275" i="17"/>
  <c r="L275" i="17"/>
  <c r="L1726" i="17"/>
  <c r="M2245" i="17"/>
  <c r="M1458" i="17"/>
  <c r="L1458" i="17"/>
  <c r="M979" i="17"/>
  <c r="L957" i="17"/>
  <c r="M676" i="17"/>
  <c r="M2613" i="17"/>
  <c r="L2613" i="17"/>
  <c r="M1446" i="17"/>
  <c r="M2399" i="17"/>
  <c r="L2399" i="17"/>
  <c r="M486" i="17"/>
  <c r="L486" i="17"/>
  <c r="M2188" i="17"/>
  <c r="L2188" i="17"/>
  <c r="M309" i="17"/>
  <c r="M1970" i="17"/>
  <c r="L1970" i="17"/>
  <c r="M915" i="17"/>
  <c r="L915" i="17"/>
  <c r="M3305" i="17"/>
  <c r="L3305" i="17"/>
  <c r="M2514" i="17"/>
  <c r="M2364" i="17"/>
  <c r="L2364" i="17"/>
  <c r="M3315" i="17"/>
  <c r="L3315" i="17"/>
  <c r="M3320" i="17"/>
  <c r="L3320" i="17"/>
  <c r="M2137" i="17"/>
  <c r="L2137" i="17"/>
  <c r="M2892" i="17"/>
  <c r="L2892" i="17"/>
  <c r="M2595" i="17"/>
  <c r="L2595" i="17"/>
  <c r="M2827" i="17"/>
  <c r="L2827" i="17"/>
  <c r="M2973" i="17"/>
  <c r="L2973" i="17"/>
  <c r="M1218" i="17"/>
  <c r="L1218" i="17"/>
  <c r="M3053" i="17"/>
  <c r="L3053" i="17"/>
  <c r="L2398" i="17"/>
  <c r="L2285" i="17"/>
  <c r="L3041" i="17"/>
  <c r="K1974" i="17"/>
  <c r="K800" i="17"/>
  <c r="K972" i="17"/>
  <c r="K2407" i="17"/>
  <c r="K105" i="17"/>
  <c r="K2653" i="17"/>
  <c r="K2557" i="17"/>
  <c r="Y21" i="12" s="1"/>
  <c r="K2709" i="17"/>
  <c r="K2594" i="17"/>
  <c r="K2671" i="17"/>
  <c r="K1772" i="17"/>
  <c r="K2265" i="17"/>
  <c r="K1343" i="17"/>
  <c r="K2886" i="17"/>
  <c r="K1891" i="17"/>
  <c r="K1816" i="17"/>
  <c r="K2134" i="17"/>
  <c r="K1406" i="17"/>
  <c r="K1587" i="17"/>
  <c r="K782" i="17"/>
  <c r="K3314" i="17"/>
  <c r="K826" i="17"/>
  <c r="K3098" i="17"/>
  <c r="K1448" i="17"/>
  <c r="K2565" i="17"/>
  <c r="K184" i="17"/>
  <c r="K3343" i="17"/>
  <c r="K647" i="17"/>
  <c r="K1621" i="17"/>
  <c r="K466" i="17"/>
  <c r="K2903" i="17"/>
  <c r="K1384" i="17"/>
  <c r="K2017" i="17"/>
  <c r="K1985" i="17"/>
  <c r="K3232" i="17"/>
  <c r="K1592" i="17"/>
  <c r="K3267" i="17"/>
  <c r="K299" i="17"/>
  <c r="K1737" i="17"/>
  <c r="K3135" i="17"/>
  <c r="K1956" i="17"/>
  <c r="K746" i="17"/>
  <c r="K2023" i="17"/>
  <c r="K2316" i="17"/>
  <c r="K68" i="17"/>
  <c r="K474" i="17"/>
  <c r="K2895" i="17"/>
  <c r="K3111" i="17"/>
  <c r="K3237" i="17"/>
  <c r="K1516" i="17"/>
  <c r="K3302" i="17"/>
  <c r="K634" i="17"/>
  <c r="K2537" i="17"/>
  <c r="K1647" i="17"/>
  <c r="K2170" i="17"/>
  <c r="K1989" i="17"/>
  <c r="K1827" i="17"/>
  <c r="K1771" i="17"/>
  <c r="K731" i="17"/>
  <c r="K334" i="17"/>
  <c r="K880" i="17"/>
  <c r="K3008" i="17"/>
  <c r="K2178" i="17"/>
  <c r="K2504" i="17"/>
  <c r="K1346" i="17"/>
  <c r="K1486" i="17"/>
  <c r="K13" i="17"/>
  <c r="K806" i="17"/>
  <c r="K3288" i="17"/>
  <c r="K1692" i="17"/>
  <c r="K1484" i="17"/>
  <c r="K2107" i="17"/>
  <c r="K1920" i="17"/>
  <c r="K37" i="17"/>
  <c r="K1822" i="17"/>
  <c r="K3278" i="17"/>
  <c r="K1690" i="17"/>
  <c r="K386" i="17"/>
  <c r="K1424" i="17"/>
  <c r="K1954" i="17"/>
  <c r="K1535" i="17"/>
  <c r="K2646" i="17"/>
  <c r="K1436" i="17"/>
  <c r="K1075" i="17"/>
  <c r="K2913" i="17"/>
  <c r="K293" i="17"/>
  <c r="K669" i="17"/>
  <c r="K1315" i="17"/>
  <c r="K2246" i="17"/>
  <c r="K3394" i="17"/>
  <c r="K766" i="17"/>
  <c r="K747" i="17"/>
  <c r="K1806" i="17"/>
  <c r="K990" i="17"/>
  <c r="K1255" i="17"/>
  <c r="K518" i="17"/>
  <c r="K3263" i="17"/>
  <c r="K2124" i="17"/>
  <c r="K510" i="17"/>
  <c r="K2834" i="17"/>
  <c r="K523" i="17"/>
  <c r="K1412" i="17"/>
  <c r="K788" i="17"/>
  <c r="K2962" i="17"/>
  <c r="K1285" i="17"/>
  <c r="K1773" i="17"/>
  <c r="K2831" i="17"/>
  <c r="K934" i="17"/>
  <c r="K1494" i="17"/>
  <c r="K1104" i="17"/>
  <c r="K290" i="17"/>
  <c r="K1668" i="17"/>
  <c r="K2971" i="17"/>
  <c r="K908" i="17"/>
  <c r="K3200" i="17"/>
  <c r="K3115" i="17"/>
  <c r="K1160" i="17"/>
  <c r="K585" i="17"/>
  <c r="K516" i="17"/>
  <c r="K2530" i="17"/>
  <c r="K2361" i="17"/>
  <c r="K1695" i="17"/>
  <c r="K1256" i="17"/>
  <c r="K3192" i="17"/>
  <c r="K2532" i="17"/>
  <c r="K2287" i="17"/>
  <c r="K3110" i="17"/>
  <c r="K727" i="17"/>
  <c r="K1325" i="17"/>
  <c r="K103" i="17"/>
  <c r="K3101" i="17"/>
  <c r="K2905" i="17"/>
  <c r="K2013" i="17"/>
  <c r="K2336" i="17"/>
  <c r="K632" i="17"/>
  <c r="K760" i="17"/>
  <c r="K169" i="17"/>
  <c r="K2888" i="17"/>
  <c r="K1300" i="17"/>
  <c r="K233" i="17"/>
  <c r="K659" i="17"/>
  <c r="K2908" i="17"/>
  <c r="K2275" i="17"/>
  <c r="K2394" i="17"/>
  <c r="K460" i="17"/>
  <c r="K1086" i="17"/>
  <c r="K1627" i="17"/>
  <c r="K311" i="17"/>
  <c r="K170" i="17"/>
  <c r="K1195" i="17"/>
  <c r="K873" i="17"/>
  <c r="K2906" i="17"/>
  <c r="K3422" i="17"/>
  <c r="K1821" i="17"/>
  <c r="K833" i="17"/>
  <c r="K2462" i="17"/>
  <c r="K1578" i="17"/>
  <c r="K1978" i="17"/>
  <c r="K265" i="17"/>
  <c r="K2778" i="17"/>
  <c r="K283" i="17"/>
  <c r="K1831" i="17"/>
  <c r="K1880" i="17"/>
  <c r="K3175" i="17"/>
  <c r="K2413" i="17"/>
  <c r="K3096" i="17"/>
  <c r="K1843" i="17"/>
  <c r="K3281" i="17"/>
  <c r="K2225" i="17"/>
  <c r="K1651" i="17"/>
  <c r="K655" i="17"/>
  <c r="K712" i="17"/>
  <c r="K2153" i="17"/>
  <c r="K318" i="17"/>
  <c r="K2252" i="17"/>
  <c r="K2166" i="17"/>
  <c r="K2798" i="17"/>
  <c r="K2461" i="17"/>
  <c r="K2708" i="17"/>
  <c r="K117" i="17"/>
  <c r="K844" i="17"/>
  <c r="K602" i="17"/>
  <c r="K845" i="17"/>
  <c r="K2697" i="17"/>
  <c r="K3178" i="17"/>
  <c r="K335" i="17"/>
  <c r="K540" i="17"/>
  <c r="K2609" i="17"/>
  <c r="K1018" i="17"/>
  <c r="K2531" i="17"/>
  <c r="K2611" i="17"/>
  <c r="K2237" i="17"/>
  <c r="K1445" i="17"/>
  <c r="K3259" i="17"/>
  <c r="K2951" i="17"/>
  <c r="K285" i="17"/>
  <c r="K2083" i="17"/>
  <c r="K376" i="17"/>
  <c r="K20" i="17"/>
  <c r="K327" i="17"/>
  <c r="K2562" i="17"/>
  <c r="K1901" i="17"/>
  <c r="K3217" i="17"/>
  <c r="K1016" i="17"/>
  <c r="K410" i="17"/>
  <c r="K951" i="17"/>
  <c r="K1839" i="17"/>
  <c r="K1374" i="17"/>
  <c r="K624" i="17"/>
  <c r="K884" i="17"/>
  <c r="K2509" i="17"/>
  <c r="K1418" i="17"/>
  <c r="K3071" i="17"/>
  <c r="K3417" i="17"/>
  <c r="K192" i="17"/>
  <c r="K1965" i="17"/>
  <c r="K2384" i="17"/>
  <c r="K2986" i="17"/>
  <c r="K91" i="17"/>
  <c r="K2135" i="17"/>
  <c r="K1980" i="17"/>
  <c r="K1596" i="17"/>
  <c r="K2425" i="17"/>
  <c r="K215" i="17"/>
  <c r="K2988" i="17"/>
  <c r="K1303" i="17"/>
  <c r="K1078" i="17"/>
  <c r="K1629" i="17"/>
  <c r="K3271" i="17"/>
  <c r="K1388" i="17"/>
  <c r="K1234" i="17"/>
  <c r="K3357" i="17"/>
  <c r="K3228" i="17"/>
  <c r="K2547" i="17"/>
  <c r="K3425" i="17"/>
  <c r="K2075" i="17"/>
  <c r="K444" i="17"/>
  <c r="K1153" i="17"/>
  <c r="K1110" i="17"/>
  <c r="K1175" i="17"/>
  <c r="K1872" i="17"/>
  <c r="K1700" i="17"/>
  <c r="K1098" i="17"/>
  <c r="K1203" i="17"/>
  <c r="K3375" i="17"/>
  <c r="K569" i="17"/>
  <c r="K724" i="17"/>
  <c r="K1810" i="17"/>
  <c r="K1443" i="17"/>
  <c r="K1367" i="17"/>
  <c r="K35" i="17"/>
  <c r="K1818" i="17"/>
  <c r="K859" i="17"/>
  <c r="K552" i="17"/>
  <c r="K2086" i="17"/>
  <c r="K2371" i="17"/>
  <c r="L565" i="17"/>
  <c r="M2603" i="17"/>
  <c r="L2603" i="17"/>
  <c r="M1671" i="17"/>
  <c r="L1671" i="17"/>
  <c r="M2780" i="17"/>
  <c r="L2780" i="17"/>
  <c r="M810" i="17"/>
  <c r="L2830" i="17"/>
  <c r="M2771" i="17"/>
  <c r="L2771" i="17"/>
  <c r="M354" i="17"/>
  <c r="L354" i="17"/>
  <c r="L2561" i="17"/>
  <c r="M1547" i="17"/>
  <c r="M1996" i="17"/>
  <c r="L1996" i="17"/>
  <c r="M1238" i="17"/>
  <c r="L1238" i="17"/>
  <c r="M711" i="17"/>
  <c r="L711" i="17"/>
  <c r="M1093" i="17"/>
  <c r="L1093" i="17"/>
  <c r="M1576" i="17"/>
  <c r="L1576" i="17"/>
  <c r="M1442" i="17"/>
  <c r="L1442" i="17"/>
  <c r="M387" i="17"/>
  <c r="L387" i="17"/>
  <c r="L2131" i="17"/>
  <c r="M2131" i="17"/>
  <c r="M181" i="17"/>
  <c r="L2864" i="17"/>
  <c r="M395" i="17"/>
  <c r="L395" i="17"/>
  <c r="L2885" i="17"/>
  <c r="M25" i="17"/>
  <c r="L25" i="17"/>
  <c r="M1007" i="17"/>
  <c r="L1007" i="17"/>
  <c r="M2409" i="17"/>
  <c r="L2328" i="17"/>
  <c r="M3382" i="17"/>
  <c r="L3382" i="17"/>
  <c r="M2632" i="17"/>
  <c r="L2632" i="17"/>
  <c r="L1118" i="17"/>
  <c r="M1118" i="17"/>
  <c r="M1801" i="17"/>
  <c r="L1801" i="17"/>
  <c r="M3006" i="17"/>
  <c r="L3006" i="17"/>
  <c r="M971" i="17"/>
  <c r="L3319" i="17"/>
  <c r="M1036" i="17"/>
  <c r="L1036" i="17"/>
  <c r="M1622" i="17"/>
  <c r="M2373" i="17"/>
  <c r="L2373" i="17"/>
  <c r="L2263" i="17"/>
  <c r="M2263" i="17"/>
  <c r="M631" i="17"/>
  <c r="L631" i="17"/>
  <c r="M1583" i="17"/>
  <c r="L1583" i="17"/>
  <c r="M786" i="17"/>
  <c r="L2992" i="17"/>
  <c r="M2992" i="17"/>
  <c r="M295" i="17"/>
  <c r="L295" i="17"/>
  <c r="M174" i="17"/>
  <c r="L174" i="17"/>
  <c r="M1069" i="17"/>
  <c r="L1069" i="17"/>
  <c r="M2670" i="17"/>
  <c r="L2670" i="17"/>
  <c r="M1672" i="17"/>
  <c r="L1672" i="17"/>
  <c r="L672" i="17"/>
  <c r="M672" i="17"/>
  <c r="M1729" i="17"/>
  <c r="L1729" i="17"/>
  <c r="M2066" i="17"/>
  <c r="L2066" i="17"/>
  <c r="M1561" i="17"/>
  <c r="L1561" i="17"/>
  <c r="L2255" i="17"/>
  <c r="M2255" i="17"/>
  <c r="L3058" i="17"/>
  <c r="M3058" i="17"/>
  <c r="M3187" i="17"/>
  <c r="L3187" i="17"/>
  <c r="M1188" i="17"/>
  <c r="L1188" i="17"/>
  <c r="M2749" i="17"/>
  <c r="L3030" i="17"/>
  <c r="M3030" i="17"/>
  <c r="L1778" i="17"/>
  <c r="M1778" i="17"/>
  <c r="M3046" i="17"/>
  <c r="L296" i="17"/>
  <c r="M2209" i="17"/>
  <c r="L2209" i="17"/>
  <c r="L2967" i="17"/>
  <c r="M2967" i="17"/>
  <c r="M110" i="17"/>
  <c r="L110" i="17"/>
  <c r="M3007" i="17"/>
  <c r="L3007" i="17"/>
  <c r="M1635" i="17"/>
  <c r="L1635" i="17"/>
  <c r="L722" i="17"/>
  <c r="L2079" i="17"/>
  <c r="M2079" i="17"/>
  <c r="L490" i="17"/>
  <c r="M1877" i="17"/>
  <c r="L1877" i="17"/>
  <c r="M1832" i="17"/>
  <c r="L1832" i="17"/>
  <c r="L1677" i="17"/>
  <c r="M1677" i="17"/>
  <c r="M829" i="17"/>
  <c r="L829" i="17"/>
  <c r="M1947" i="17"/>
  <c r="L1947" i="17"/>
  <c r="M2666" i="17"/>
  <c r="L2666" i="17"/>
  <c r="M3194" i="17"/>
  <c r="L3194" i="17"/>
  <c r="M382" i="17"/>
  <c r="M3277" i="17"/>
  <c r="L3277" i="17"/>
  <c r="L3221" i="17"/>
  <c r="L413" i="17"/>
  <c r="M413" i="17"/>
  <c r="M2901" i="17"/>
  <c r="M198" i="17"/>
  <c r="L198" i="17"/>
  <c r="L353" i="17"/>
  <c r="M3273" i="17"/>
  <c r="M2625" i="17"/>
  <c r="L2625" i="17"/>
  <c r="M1477" i="17"/>
  <c r="L1477" i="17"/>
  <c r="M502" i="17"/>
  <c r="L502" i="17"/>
  <c r="L2481" i="17"/>
  <c r="K2423" i="17"/>
  <c r="K2725" i="17"/>
  <c r="K3037" i="17"/>
  <c r="K1159" i="17"/>
  <c r="K1599" i="17"/>
  <c r="K1685" i="17"/>
  <c r="K1438" i="17"/>
  <c r="K2578" i="17"/>
  <c r="K3067" i="17"/>
  <c r="K3224" i="17"/>
  <c r="K715" i="17"/>
  <c r="K79" i="17"/>
  <c r="K2254" i="17"/>
  <c r="K1148" i="17"/>
  <c r="K1228" i="17"/>
  <c r="K106" i="17"/>
  <c r="K1706" i="17"/>
  <c r="K76" i="17"/>
  <c r="K2073" i="17"/>
  <c r="K2405" i="17"/>
  <c r="K1931" i="17"/>
  <c r="K1888" i="17"/>
  <c r="K2833" i="17"/>
  <c r="K416" i="17"/>
  <c r="K550" i="17"/>
  <c r="K1232" i="17"/>
  <c r="K3097" i="17"/>
  <c r="K1096" i="17"/>
  <c r="K804" i="17"/>
  <c r="K2902" i="17"/>
  <c r="K2199" i="17"/>
  <c r="K1313" i="17"/>
  <c r="K3239" i="17"/>
  <c r="K1490" i="17"/>
  <c r="K780" i="17"/>
  <c r="K921" i="17"/>
  <c r="K529" i="17"/>
  <c r="K393" i="17"/>
  <c r="K1945" i="17"/>
  <c r="K1281" i="17"/>
  <c r="K1049" i="17"/>
  <c r="K2650" i="17"/>
  <c r="K2035" i="17"/>
  <c r="K3153" i="17"/>
  <c r="K66" i="17"/>
  <c r="K1144" i="17"/>
  <c r="K2248" i="17"/>
  <c r="K1849" i="17"/>
  <c r="K1713" i="17"/>
  <c r="K2499" i="17"/>
  <c r="K2726" i="17"/>
  <c r="K1132" i="17"/>
  <c r="K2602" i="17"/>
  <c r="K2027" i="17"/>
  <c r="K1478" i="17"/>
  <c r="K1745" i="17"/>
  <c r="K3142" i="17"/>
  <c r="K1765" i="17"/>
  <c r="K96" i="17"/>
  <c r="K372" i="17"/>
  <c r="K1938" i="17"/>
  <c r="K2597" i="17"/>
  <c r="K3414" i="17"/>
  <c r="K1307" i="17"/>
  <c r="K3231" i="17"/>
  <c r="K748" i="17"/>
  <c r="K3100" i="17"/>
  <c r="K2512" i="17"/>
  <c r="K21" i="17"/>
  <c r="K2868" i="17"/>
  <c r="K1022" i="17"/>
  <c r="K2743" i="17"/>
  <c r="K428" i="17"/>
  <c r="K840" i="17"/>
  <c r="K2302" i="17"/>
  <c r="K2359" i="17"/>
  <c r="K635" i="17"/>
  <c r="K1946" i="17"/>
  <c r="K1167" i="17"/>
  <c r="K653" i="17"/>
  <c r="K3131" i="17"/>
  <c r="K1705" i="17"/>
  <c r="K3312" i="17"/>
  <c r="K2493" i="17"/>
  <c r="K704" i="17"/>
  <c r="K2406" i="17"/>
  <c r="K408" i="17"/>
  <c r="K989" i="17"/>
  <c r="K1735" i="17"/>
  <c r="K199" i="17"/>
  <c r="K3049" i="17"/>
  <c r="K3201" i="17"/>
  <c r="K1059" i="17"/>
  <c r="K2742" i="17"/>
  <c r="K1401" i="17"/>
  <c r="K2466" i="17"/>
  <c r="K2094" i="17"/>
  <c r="K2517" i="17"/>
  <c r="K1780" i="17"/>
  <c r="K954" i="17"/>
  <c r="K2630" i="17"/>
  <c r="K1014" i="17"/>
  <c r="K1460" i="17"/>
  <c r="K1065" i="17"/>
  <c r="K220" i="17"/>
  <c r="K1015" i="17"/>
  <c r="K1328" i="17"/>
  <c r="K2063" i="17"/>
  <c r="K1198" i="17"/>
  <c r="K3158" i="17"/>
  <c r="K2690" i="17"/>
  <c r="K1493" i="17"/>
  <c r="K3021" i="17"/>
  <c r="K702" i="17"/>
  <c r="K2878" i="17"/>
  <c r="K1838" i="17"/>
  <c r="K2163" i="17"/>
  <c r="K1497" i="17"/>
  <c r="K749" i="17"/>
  <c r="K914" i="17"/>
  <c r="K2991" i="17"/>
  <c r="K303" i="17"/>
  <c r="K2374" i="17"/>
  <c r="K439" i="17"/>
  <c r="K161" i="17"/>
  <c r="K1457" i="17"/>
  <c r="K2180" i="17"/>
  <c r="K1933" i="17"/>
  <c r="K1979" i="17"/>
  <c r="K2149" i="17"/>
  <c r="K3094" i="17"/>
  <c r="K338" i="17"/>
  <c r="K1214" i="17"/>
  <c r="K2469" i="17"/>
  <c r="K2238" i="17"/>
  <c r="K2474" i="17"/>
  <c r="K2672" i="17"/>
  <c r="K3026" i="17"/>
  <c r="K89" i="17"/>
  <c r="K3373" i="17"/>
  <c r="K2769" i="17"/>
  <c r="K1746" i="17"/>
  <c r="K2378" i="17"/>
  <c r="K3157" i="17"/>
  <c r="K344" i="17"/>
  <c r="K1869" i="17"/>
  <c r="K1870" i="17"/>
  <c r="K2676" i="17"/>
  <c r="K163" i="17"/>
  <c r="K1972" i="17"/>
  <c r="K2872" i="17"/>
  <c r="K3077" i="17"/>
  <c r="K1208" i="17"/>
  <c r="K1180" i="17"/>
  <c r="K1515" i="17"/>
  <c r="K193" i="17"/>
  <c r="K2424" i="17"/>
  <c r="K729" i="17"/>
  <c r="K1600" i="17"/>
  <c r="K1628" i="17"/>
  <c r="K73" i="17"/>
  <c r="K717" i="17"/>
  <c r="K42" i="17"/>
  <c r="K1686" i="17"/>
  <c r="K1337" i="17"/>
  <c r="K3211" i="17"/>
  <c r="K1251" i="17"/>
  <c r="K3119" i="17"/>
  <c r="K2722" i="17"/>
  <c r="K3318" i="17"/>
  <c r="K863" i="17"/>
  <c r="K2041" i="17"/>
  <c r="K1517" i="17"/>
  <c r="K2119" i="17"/>
  <c r="K379" i="17"/>
  <c r="K1982" i="17"/>
  <c r="K3321" i="17"/>
  <c r="K923" i="17"/>
  <c r="K440" i="17"/>
  <c r="K2230" i="17"/>
  <c r="K418" i="17"/>
  <c r="K504" i="17"/>
  <c r="K1053" i="17"/>
  <c r="K1852" i="17"/>
  <c r="K1759" i="17"/>
  <c r="K1501" i="17"/>
  <c r="K2867" i="17"/>
  <c r="K2020" i="17"/>
  <c r="K3261" i="17"/>
  <c r="K2438" i="17"/>
  <c r="K451" i="17"/>
  <c r="K2804" i="17"/>
  <c r="K2185" i="17"/>
  <c r="K85" i="17"/>
  <c r="K2039" i="17"/>
  <c r="K980" i="17"/>
  <c r="K1619" i="17"/>
  <c r="K2189" i="17"/>
  <c r="K508" i="17"/>
  <c r="K355" i="17"/>
  <c r="K242" i="17"/>
  <c r="K867" i="17"/>
  <c r="K3002" i="17"/>
  <c r="K983" i="17"/>
  <c r="K1282" i="17"/>
  <c r="K2887" i="17"/>
  <c r="K644" i="17"/>
  <c r="K894" i="17"/>
  <c r="K1038" i="17"/>
  <c r="K1707" i="17"/>
  <c r="K707" i="17"/>
  <c r="K2869" i="17"/>
  <c r="K304" i="17"/>
  <c r="K2969" i="17"/>
  <c r="K1084" i="17"/>
  <c r="K1340" i="17"/>
  <c r="K1349" i="17"/>
  <c r="K942" i="17"/>
  <c r="K947" i="17"/>
  <c r="K274" i="17"/>
  <c r="K2859" i="17"/>
  <c r="K1757" i="17"/>
  <c r="K2852" i="17"/>
  <c r="K1050" i="17"/>
  <c r="K232" i="17"/>
  <c r="K1411" i="17"/>
  <c r="K568" i="17"/>
  <c r="K2792" i="17"/>
  <c r="K736" i="17"/>
  <c r="K547" i="17"/>
  <c r="K3421" i="17"/>
  <c r="K1246" i="17"/>
  <c r="K1041" i="17"/>
  <c r="K1434" i="17"/>
  <c r="K3005" i="17"/>
  <c r="K2581" i="17"/>
  <c r="K3044" i="17"/>
  <c r="K322" i="17"/>
  <c r="K1116" i="17"/>
  <c r="K255" i="17"/>
  <c r="K2377" i="17"/>
  <c r="K969" i="17"/>
  <c r="K1431" i="17"/>
  <c r="K1006" i="17"/>
  <c r="K1967" i="17"/>
  <c r="K1750" i="17"/>
  <c r="K359" i="17"/>
  <c r="K2779" i="17"/>
  <c r="K2006" i="17"/>
  <c r="K812" i="17"/>
  <c r="K506" i="17"/>
  <c r="K1756" i="17"/>
  <c r="K3072" i="17"/>
  <c r="M3048" i="17"/>
  <c r="L3048" i="17"/>
  <c r="M2518" i="17"/>
  <c r="L2518" i="17"/>
  <c r="M2186" i="17"/>
  <c r="L2186" i="17"/>
  <c r="M1633" i="17"/>
  <c r="L1633" i="17"/>
  <c r="M689" i="17"/>
  <c r="L2171" i="17"/>
  <c r="L84" i="17"/>
  <c r="M122" i="17"/>
  <c r="M1753" i="17"/>
  <c r="L1753" i="17"/>
  <c r="L1184" i="17"/>
  <c r="L1055" i="17"/>
  <c r="M3329" i="17"/>
  <c r="L3329" i="17"/>
  <c r="M3181" i="17"/>
  <c r="L3181" i="17"/>
  <c r="M2689" i="17"/>
  <c r="L2689" i="17"/>
  <c r="M3436" i="17"/>
  <c r="L3436" i="17"/>
  <c r="L1887" i="17"/>
  <c r="M1887" i="17"/>
  <c r="M1522" i="17"/>
  <c r="L1522" i="17"/>
  <c r="M1270" i="17"/>
  <c r="L1270" i="17"/>
  <c r="L1052" i="17"/>
  <c r="M1052" i="17"/>
  <c r="L2934" i="17"/>
  <c r="M2934" i="17"/>
  <c r="M1557" i="17"/>
  <c r="L1557" i="17"/>
  <c r="M2333" i="17"/>
  <c r="L2333" i="17"/>
  <c r="M6" i="17"/>
  <c r="L6" i="17"/>
  <c r="M2164" i="17"/>
  <c r="L2164" i="17"/>
  <c r="M1030" i="17"/>
  <c r="L1030" i="17"/>
  <c r="L3372" i="17"/>
  <c r="L278" i="17"/>
  <c r="M1108" i="17"/>
  <c r="M3295" i="17"/>
  <c r="L1853" i="17"/>
  <c r="M45" i="17"/>
  <c r="L45" i="17"/>
  <c r="L2535" i="17"/>
  <c r="M2366" i="17"/>
  <c r="L2366" i="17"/>
  <c r="L1101" i="17"/>
  <c r="M2455" i="17"/>
  <c r="L1948" i="17"/>
  <c r="M2315" i="17"/>
  <c r="M240" i="17"/>
  <c r="L240" i="17"/>
  <c r="M618" i="17"/>
  <c r="L618" i="17"/>
  <c r="M1432" i="17"/>
  <c r="L1432" i="17"/>
  <c r="M1177" i="17"/>
  <c r="L1177" i="17"/>
  <c r="M938" i="17"/>
  <c r="L938" i="17"/>
  <c r="M3254" i="17"/>
  <c r="M2142" i="17"/>
  <c r="L2142" i="17"/>
  <c r="M2112" i="17"/>
  <c r="L2112" i="17"/>
  <c r="L573" i="17"/>
  <c r="M573" i="17"/>
  <c r="M1932" i="17"/>
  <c r="L2566" i="17"/>
  <c r="M1997" i="17"/>
  <c r="L1997" i="17"/>
  <c r="M231" i="17"/>
  <c r="L231" i="17"/>
  <c r="M2025" i="17"/>
  <c r="L2025" i="17"/>
  <c r="M2355" i="17"/>
  <c r="L2355" i="17"/>
  <c r="M2268" i="17"/>
  <c r="L2268" i="17"/>
  <c r="M99" i="17"/>
  <c r="L99" i="17"/>
  <c r="M1603" i="17"/>
  <c r="M2590" i="17"/>
  <c r="L2590" i="17"/>
  <c r="L1168" i="17"/>
  <c r="L1146" i="17"/>
  <c r="M2536" i="17"/>
  <c r="L3317" i="17"/>
  <c r="L2502" i="17"/>
  <c r="M1937" i="17"/>
  <c r="L1937" i="17"/>
  <c r="M1105" i="17"/>
  <c r="L1105" i="17"/>
  <c r="L2680" i="17"/>
  <c r="M2680" i="17"/>
  <c r="L1658" i="17"/>
  <c r="M1658" i="17"/>
  <c r="L2337" i="17"/>
  <c r="M3387" i="17"/>
  <c r="L3387" i="17"/>
  <c r="L2386" i="17"/>
  <c r="M2386" i="17"/>
  <c r="M1311" i="17"/>
  <c r="L1311" i="17"/>
  <c r="L3418" i="17"/>
  <c r="M3418" i="17"/>
  <c r="M3203" i="17"/>
  <c r="L3203" i="17"/>
  <c r="M34" i="17"/>
  <c r="L34" i="17"/>
  <c r="M331" i="17"/>
  <c r="L331" i="17"/>
  <c r="L397" i="17"/>
  <c r="M397" i="17"/>
  <c r="L2278" i="17"/>
  <c r="M2278" i="17"/>
  <c r="M2879" i="17"/>
  <c r="L2879" i="17"/>
  <c r="L1955" i="17"/>
  <c r="M1955" i="17"/>
  <c r="L745" i="17"/>
  <c r="M745" i="17"/>
  <c r="M797" i="17"/>
  <c r="L797" i="17"/>
  <c r="L2347" i="17"/>
  <c r="M2347" i="17"/>
  <c r="M162" i="17"/>
  <c r="L162" i="17"/>
  <c r="M271" i="17"/>
  <c r="L271" i="17"/>
  <c r="M2182" i="17"/>
  <c r="L2182" i="17"/>
  <c r="L3276" i="17"/>
  <c r="M3276" i="17"/>
  <c r="L3354" i="17"/>
  <c r="M3354" i="17"/>
  <c r="M227" i="17"/>
  <c r="L227" i="17"/>
  <c r="L784" i="17"/>
  <c r="M784" i="17"/>
  <c r="M513" i="17"/>
  <c r="L513" i="17"/>
  <c r="M2184" i="17"/>
  <c r="L2184" i="17"/>
  <c r="M438" i="17"/>
  <c r="L438" i="17"/>
  <c r="L1362" i="17"/>
  <c r="M1665" i="17"/>
  <c r="L1665" i="17"/>
  <c r="M1607" i="17"/>
  <c r="L1607" i="17"/>
  <c r="M842" i="17"/>
  <c r="L842" i="17"/>
  <c r="L870" i="17"/>
  <c r="M1042" i="17"/>
  <c r="L1042" i="17"/>
  <c r="M2190" i="17"/>
  <c r="L2190" i="17"/>
  <c r="M633" i="17"/>
  <c r="L633" i="17"/>
  <c r="M1820" i="17"/>
  <c r="L1820" i="17"/>
  <c r="L1673" i="17"/>
  <c r="L694" i="17"/>
  <c r="L142" i="17"/>
  <c r="M142" i="17"/>
  <c r="M3170" i="17"/>
  <c r="L3170" i="17"/>
  <c r="M2822" i="17"/>
  <c r="L2822" i="17"/>
  <c r="L2946" i="17"/>
  <c r="M2421" i="17"/>
  <c r="L2421" i="17"/>
  <c r="M1355" i="17"/>
  <c r="L1355" i="17"/>
  <c r="L1774" i="17"/>
  <c r="M2352" i="17"/>
  <c r="M3090" i="17"/>
  <c r="L3090" i="17"/>
  <c r="L111" i="17"/>
  <c r="M1062" i="17"/>
  <c r="L1062" i="17"/>
  <c r="L566" i="17"/>
  <c r="L2820" i="17"/>
  <c r="L270" i="17"/>
  <c r="L1884" i="17"/>
  <c r="M1884" i="17"/>
  <c r="M556" i="17"/>
  <c r="L556" i="17"/>
  <c r="M2678" i="17"/>
  <c r="M129" i="17"/>
  <c r="M44" i="17"/>
  <c r="M594" i="17"/>
  <c r="L661" i="17"/>
  <c r="M770" i="17"/>
  <c r="L575" i="17"/>
  <c r="L3116" i="17"/>
  <c r="L1911" i="17"/>
  <c r="M2176" i="17"/>
  <c r="L2176" i="17"/>
  <c r="M2447" i="17"/>
  <c r="L2447" i="17"/>
  <c r="M2480" i="17"/>
  <c r="L2639" i="17"/>
  <c r="M2639" i="17"/>
  <c r="M1338" i="17"/>
  <c r="L1338" i="17"/>
  <c r="M3437" i="17"/>
  <c r="L3437" i="17"/>
  <c r="M2090" i="17"/>
  <c r="L2090" i="17"/>
  <c r="M2220" i="17"/>
  <c r="L2220" i="17"/>
  <c r="L772" i="17"/>
  <c r="L1341" i="17"/>
  <c r="M1341" i="17"/>
  <c r="M3340" i="17"/>
  <c r="L1895" i="17"/>
  <c r="K2560" i="17"/>
  <c r="K154" i="17"/>
  <c r="K2145" i="17"/>
  <c r="K2880" i="17"/>
  <c r="K1354" i="17"/>
  <c r="K2300" i="17"/>
  <c r="K2426" i="17"/>
  <c r="K1181" i="17"/>
  <c r="K1481" i="17"/>
  <c r="K1741" i="17"/>
  <c r="K1825" i="17"/>
  <c r="K2210" i="17"/>
  <c r="K1846" i="17"/>
  <c r="K1876" i="17"/>
  <c r="K2927" i="17"/>
  <c r="K1353" i="17"/>
  <c r="K2308" i="17"/>
  <c r="K776" i="17"/>
  <c r="K558" i="17"/>
  <c r="K1730" i="17"/>
  <c r="K356" i="17"/>
  <c r="K537" i="17"/>
  <c r="K726" i="17"/>
  <c r="K1395" i="17"/>
  <c r="K3240" i="17"/>
  <c r="K666" i="17"/>
  <c r="K953" i="17"/>
  <c r="K2935" i="17"/>
  <c r="K3086" i="17"/>
  <c r="K2087" i="17"/>
  <c r="K2858" i="17"/>
  <c r="K1963" i="17"/>
  <c r="K2944" i="17"/>
  <c r="K1390" i="17"/>
  <c r="K1215" i="17"/>
  <c r="K2132" i="17"/>
  <c r="K1051" i="17"/>
  <c r="K1670" i="17"/>
  <c r="K1662" i="17"/>
  <c r="K2994" i="17"/>
  <c r="K2548" i="17"/>
  <c r="K2427" i="17"/>
  <c r="K2058" i="17"/>
  <c r="K1613" i="17"/>
  <c r="K3399" i="17"/>
  <c r="K3368" i="17"/>
  <c r="K2615" i="17"/>
  <c r="K1610" i="17"/>
  <c r="K3282" i="17"/>
  <c r="K3024" i="17"/>
  <c r="K2851" i="17"/>
  <c r="K497" i="17"/>
  <c r="K2727" i="17"/>
  <c r="K2979" i="17"/>
  <c r="K3400" i="17"/>
  <c r="K250" i="17"/>
  <c r="K1815" i="17"/>
  <c r="K2736" i="17"/>
  <c r="K2151" i="17"/>
  <c r="K2311" i="17"/>
  <c r="K102" i="17"/>
  <c r="K3177" i="17"/>
  <c r="K2326" i="17"/>
  <c r="K1222" i="17"/>
  <c r="K2387" i="17"/>
  <c r="K2552" i="17"/>
  <c r="K607" i="17"/>
  <c r="K368" i="17"/>
  <c r="K1485" i="17"/>
  <c r="K3346" i="17"/>
  <c r="K852" i="17"/>
  <c r="K1571" i="17"/>
  <c r="K3136" i="17"/>
  <c r="K1083" i="17"/>
  <c r="K1040" i="17"/>
  <c r="K2257" i="17"/>
  <c r="K1632" i="17"/>
  <c r="K1532" i="17"/>
  <c r="K599" i="17"/>
  <c r="K1316" i="17"/>
  <c r="K2231" i="17"/>
  <c r="K1731" i="17"/>
  <c r="K1694" i="17"/>
  <c r="K493" i="17"/>
  <c r="K3185" i="17"/>
  <c r="K2976" i="17"/>
  <c r="K695" i="17"/>
  <c r="K2332" i="17"/>
  <c r="K201" i="17"/>
  <c r="K3074" i="17"/>
  <c r="K2573" i="17"/>
  <c r="K1122" i="17"/>
  <c r="K2847" i="17"/>
  <c r="K130" i="17"/>
  <c r="K1922" i="17"/>
  <c r="K3284" i="17"/>
  <c r="K2395" i="17"/>
  <c r="K1456" i="17"/>
  <c r="K2674" i="17"/>
  <c r="K590" i="17"/>
  <c r="K530" i="17"/>
  <c r="K2860" i="17"/>
  <c r="K928" i="17"/>
  <c r="K1994" i="17"/>
  <c r="K1248" i="17"/>
  <c r="K424" i="17"/>
  <c r="K2489" i="17"/>
  <c r="K2057" i="17"/>
  <c r="M3252" i="17"/>
  <c r="L3252" i="17"/>
  <c r="M1092" i="17"/>
  <c r="L1092" i="17"/>
  <c r="L1912" i="17"/>
  <c r="M1008" i="17"/>
  <c r="L1008" i="17"/>
  <c r="L553" i="17"/>
  <c r="M2313" i="17"/>
  <c r="L2313" i="17"/>
  <c r="M2768" i="17"/>
  <c r="L2768" i="17"/>
  <c r="M1684" i="17"/>
  <c r="L1684" i="17"/>
  <c r="M1021" i="17"/>
  <c r="L1021" i="17"/>
  <c r="M1854" i="17"/>
  <c r="L1854" i="17"/>
  <c r="M2735" i="17"/>
  <c r="L2735" i="17"/>
  <c r="M1597" i="17"/>
  <c r="L1597" i="17"/>
  <c r="M1472" i="17"/>
  <c r="L1472" i="17"/>
  <c r="M679" i="17"/>
  <c r="L679" i="17"/>
  <c r="M3218" i="17"/>
  <c r="L3218" i="17"/>
  <c r="M1687" i="17"/>
  <c r="M1786" i="17"/>
  <c r="L1786" i="17"/>
  <c r="M2007" i="17"/>
  <c r="L2007" i="17"/>
  <c r="M1119" i="17"/>
  <c r="L1119" i="17"/>
  <c r="L1185" i="17"/>
  <c r="M10" i="17"/>
  <c r="L10" i="17"/>
  <c r="M340" i="17"/>
  <c r="L340" i="17"/>
  <c r="L2588" i="17"/>
  <c r="M3435" i="17"/>
  <c r="L3435" i="17"/>
  <c r="M2351" i="17"/>
  <c r="L2351" i="17"/>
  <c r="M687" i="17"/>
  <c r="L687" i="17"/>
  <c r="M1077" i="17"/>
  <c r="L1077" i="17"/>
  <c r="M964" i="17"/>
  <c r="L964" i="17"/>
  <c r="M2102" i="17"/>
  <c r="L2102" i="17"/>
  <c r="M2950" i="17"/>
  <c r="L2950" i="17"/>
  <c r="L1565" i="17"/>
  <c r="M429" i="17"/>
  <c r="M72" i="17"/>
  <c r="L72" i="17"/>
  <c r="M686" i="17"/>
  <c r="L686" i="17"/>
  <c r="M2070" i="17"/>
  <c r="L2070" i="17"/>
  <c r="M197" i="17"/>
  <c r="L197" i="17"/>
  <c r="M2668" i="17"/>
  <c r="L2668" i="17"/>
  <c r="M1894" i="17"/>
  <c r="L1894" i="17"/>
  <c r="M351" i="17"/>
  <c r="L351" i="17"/>
  <c r="L2635" i="17"/>
  <c r="M1936" i="17"/>
  <c r="L1936" i="17"/>
  <c r="L1330" i="17"/>
  <c r="M645" i="17"/>
  <c r="L645" i="17"/>
  <c r="M2383" i="17"/>
  <c r="L2383" i="17"/>
  <c r="M2195" i="17"/>
  <c r="L2195" i="17"/>
  <c r="M3219" i="17"/>
  <c r="M1211" i="17"/>
  <c r="L1211" i="17"/>
  <c r="M3029" i="17"/>
  <c r="L3029" i="17"/>
  <c r="M1130" i="17"/>
  <c r="L1130" i="17"/>
  <c r="M1559" i="17"/>
  <c r="L1559" i="17"/>
  <c r="L46" i="17"/>
  <c r="M1152" i="17"/>
  <c r="L1152" i="17"/>
  <c r="M1454" i="17"/>
  <c r="L1454" i="17"/>
  <c r="M3208" i="17"/>
  <c r="L3208" i="17"/>
  <c r="M3292" i="17"/>
  <c r="L3292" i="17"/>
  <c r="M2617" i="17"/>
  <c r="M1258" i="17"/>
  <c r="L1258" i="17"/>
  <c r="M1864" i="17"/>
  <c r="L1864" i="17"/>
  <c r="K1023" i="17"/>
  <c r="K2144" i="17"/>
  <c r="K706" i="17"/>
  <c r="K3138" i="17"/>
  <c r="K1990" i="17"/>
  <c r="K1799" i="17"/>
  <c r="K1271" i="17"/>
  <c r="K176" i="17"/>
  <c r="K2766" i="17"/>
  <c r="K1025" i="17"/>
  <c r="K1567" i="17"/>
  <c r="K2527" i="17"/>
  <c r="K620" i="17"/>
  <c r="K592" i="17"/>
  <c r="K2312" i="17"/>
  <c r="K779" i="17"/>
  <c r="K2748" i="17"/>
  <c r="K988" i="17"/>
  <c r="K1809" i="17"/>
  <c r="K2390" i="17"/>
  <c r="K14" i="17"/>
  <c r="K370" i="17"/>
  <c r="K2289" i="17"/>
  <c r="K1312" i="17"/>
  <c r="K522" i="17"/>
  <c r="K1983" i="17"/>
  <c r="K1605" i="17"/>
  <c r="K759" i="17"/>
  <c r="K2088" i="17"/>
  <c r="K2319" i="17"/>
  <c r="K2277" i="17"/>
  <c r="K2250" i="17"/>
  <c r="K2121" i="17"/>
  <c r="K442" i="17"/>
  <c r="K2714" i="17"/>
  <c r="K2331" i="17"/>
  <c r="K662" i="17"/>
  <c r="K3130" i="17"/>
  <c r="K952" i="17"/>
  <c r="K823" i="17"/>
  <c r="K2608" i="17"/>
  <c r="K3342" i="17"/>
  <c r="K3345" i="17"/>
  <c r="K305" i="17"/>
  <c r="K1319" i="17"/>
  <c r="K811" i="17"/>
  <c r="K1841" i="17"/>
  <c r="K1212" i="17"/>
  <c r="K2242" i="17"/>
  <c r="K1796" i="17"/>
  <c r="K625" i="17"/>
  <c r="K1392" i="17"/>
  <c r="K798" i="17"/>
  <c r="K432" i="17"/>
  <c r="K2900" i="17"/>
  <c r="K1201" i="17"/>
  <c r="K2072" i="17"/>
  <c r="K2911" i="17"/>
  <c r="K1971" i="17"/>
  <c r="K371" i="17"/>
  <c r="K2492" i="17"/>
  <c r="K2826" i="17"/>
  <c r="K235" i="17"/>
  <c r="K1321" i="17"/>
  <c r="K1859" i="17"/>
  <c r="K213" i="17"/>
  <c r="K649" i="17"/>
  <c r="K3137" i="17"/>
  <c r="K793" i="17"/>
  <c r="K1123" i="17"/>
  <c r="K2819" i="17"/>
  <c r="K2642" i="17"/>
  <c r="K27" i="17"/>
  <c r="K2286" i="17"/>
  <c r="K564" i="17"/>
  <c r="K1241" i="17"/>
  <c r="K1386" i="17"/>
  <c r="K2978" i="17"/>
  <c r="K2173" i="17"/>
  <c r="K1400" i="17"/>
  <c r="K3144" i="17"/>
  <c r="K22" i="17"/>
  <c r="K3195" i="17"/>
  <c r="K551" i="17"/>
  <c r="K467" i="17"/>
  <c r="K3034" i="17"/>
  <c r="K1691" i="17"/>
  <c r="K3016" i="17"/>
  <c r="K2623" i="17"/>
  <c r="K3061" i="17"/>
  <c r="K1207" i="17"/>
  <c r="K751" i="17"/>
  <c r="K2543" i="17"/>
  <c r="K367" i="17"/>
  <c r="K3129" i="17"/>
  <c r="K2329" i="17"/>
  <c r="K818" i="17"/>
  <c r="K1441" i="17"/>
  <c r="K2241" i="17"/>
  <c r="K80" i="17"/>
  <c r="K345" i="17"/>
  <c r="K587" i="17"/>
  <c r="K555" i="17"/>
  <c r="K3255" i="17"/>
  <c r="K984" i="17"/>
  <c r="K1191" i="17"/>
  <c r="K769" i="17"/>
  <c r="K2330" i="17"/>
  <c r="K959" i="17"/>
  <c r="K1310" i="17"/>
  <c r="K627" i="17"/>
  <c r="K43" i="17"/>
  <c r="K2970" i="17"/>
  <c r="K1509" i="17"/>
  <c r="K2458" i="17"/>
  <c r="K907" i="17"/>
  <c r="K1993" i="17"/>
  <c r="K2579" i="17"/>
  <c r="K3095" i="17"/>
  <c r="K3147" i="17"/>
  <c r="K2194" i="17"/>
  <c r="K421" i="17"/>
  <c r="K1995" i="17"/>
  <c r="K282" i="17"/>
  <c r="K520" i="17"/>
  <c r="K2767" i="17"/>
  <c r="K3226" i="17"/>
  <c r="K3121" i="17"/>
  <c r="K1703" i="17"/>
  <c r="K803" i="17"/>
  <c r="K1149" i="17"/>
  <c r="K3430" i="17"/>
  <c r="K883" i="17"/>
  <c r="K1399" i="17"/>
  <c r="K2899" i="17"/>
  <c r="K2616" i="17"/>
  <c r="K3434" i="17"/>
  <c r="K2437" i="17"/>
  <c r="K151" i="17"/>
  <c r="K3222" i="17"/>
  <c r="K3376" i="17"/>
  <c r="K2273" i="17"/>
  <c r="K875" i="17"/>
  <c r="K521" i="17"/>
  <c r="K1336" i="17"/>
  <c r="K1889" i="17"/>
  <c r="K310" i="17"/>
  <c r="K2964" i="17"/>
  <c r="K1273" i="17"/>
  <c r="K1263" i="17"/>
  <c r="K861" i="17"/>
  <c r="K2649" i="17"/>
  <c r="K1787" i="17"/>
  <c r="K258" i="17"/>
  <c r="K3290" i="17"/>
  <c r="K2320" i="17"/>
  <c r="K1570" i="17"/>
  <c r="K1252" i="17"/>
  <c r="K1862" i="17"/>
  <c r="K598" i="17"/>
  <c r="K1835" i="17"/>
  <c r="K3374" i="17"/>
  <c r="K134" i="17"/>
  <c r="K2776" i="17"/>
  <c r="K456" i="17"/>
  <c r="K1903" i="17"/>
  <c r="K3403" i="17"/>
  <c r="K3014" i="17"/>
  <c r="K3334" i="17"/>
  <c r="K1638" i="17"/>
  <c r="K787" i="17"/>
  <c r="K1329" i="17"/>
  <c r="K2952" i="17"/>
  <c r="K228" i="17"/>
  <c r="K1031" i="17"/>
  <c r="K1546" i="17"/>
  <c r="K3264" i="17"/>
  <c r="K1039" i="17"/>
  <c r="K57" i="17"/>
  <c r="K257" i="17"/>
  <c r="K2583" i="17"/>
  <c r="K799" i="17"/>
  <c r="K1199" i="17"/>
  <c r="K121" i="17"/>
  <c r="K3125" i="17"/>
  <c r="K854" i="17"/>
  <c r="K2963" i="17"/>
  <c r="K1760" i="17"/>
  <c r="K667" i="17"/>
  <c r="K2621" i="17"/>
  <c r="K2097" i="17"/>
  <c r="K2881" i="17"/>
  <c r="K97" i="17"/>
  <c r="K2217" i="17"/>
  <c r="K905" i="17"/>
  <c r="K3068" i="17"/>
  <c r="K3367" i="17"/>
  <c r="K1474" i="17"/>
  <c r="K1960" i="17"/>
  <c r="K1332" i="17"/>
  <c r="K1580" i="17"/>
  <c r="K767" i="17"/>
  <c r="K1223" i="17"/>
  <c r="K403" i="17"/>
  <c r="K2269" i="17"/>
  <c r="K2127" i="17"/>
  <c r="K294" i="17"/>
  <c r="K2191" i="17"/>
  <c r="K3347" i="17"/>
  <c r="K2654" i="17"/>
  <c r="K2823" i="17"/>
  <c r="K1289" i="17"/>
  <c r="K1423" i="17"/>
  <c r="K119" i="17"/>
  <c r="K1163" i="17"/>
  <c r="K2037" i="17"/>
  <c r="K2955" i="17"/>
  <c r="K1763" i="17"/>
  <c r="K9" i="17"/>
  <c r="K3087" i="17"/>
  <c r="K2734" i="17"/>
  <c r="K1293" i="17"/>
  <c r="K925" i="17"/>
  <c r="K2258" i="17"/>
  <c r="K871" i="17"/>
  <c r="K1645" i="17"/>
  <c r="K2775" i="17"/>
  <c r="K1034" i="17"/>
  <c r="K2760" i="17"/>
  <c r="K1962" i="17"/>
  <c r="K3022" i="17"/>
  <c r="K2685" i="17"/>
  <c r="K1183" i="17"/>
  <c r="K1088" i="17"/>
  <c r="K2473" i="17"/>
  <c r="K1661" i="17"/>
  <c r="K2486" i="17"/>
  <c r="K237" i="17"/>
  <c r="K2669" i="17"/>
  <c r="K3118" i="17"/>
  <c r="K2497" i="17"/>
  <c r="K144" i="17"/>
  <c r="K1506" i="17"/>
  <c r="K765" i="17"/>
  <c r="K288" i="17"/>
  <c r="K1308" i="17"/>
  <c r="K2696" i="17"/>
  <c r="K465" i="17"/>
  <c r="K3202" i="17"/>
  <c r="K554" i="17"/>
  <c r="K1609" i="17"/>
  <c r="K2212" i="17"/>
  <c r="K3173" i="17"/>
  <c r="K329" i="17"/>
  <c r="K3395" i="17"/>
  <c r="K3432" i="17"/>
  <c r="M2923" i="17"/>
  <c r="L2923" i="17"/>
  <c r="L441" i="17"/>
  <c r="M2720" i="17"/>
  <c r="L2720" i="17"/>
  <c r="M3122" i="17"/>
  <c r="L3122" i="17"/>
  <c r="M183" i="17"/>
  <c r="L183" i="17"/>
  <c r="M218" i="17"/>
  <c r="L218" i="17"/>
  <c r="L3193" i="17"/>
  <c r="M2301" i="17"/>
  <c r="L2301" i="17"/>
  <c r="M12" i="17"/>
  <c r="L12" i="17"/>
  <c r="M2367" i="17"/>
  <c r="L2367" i="17"/>
  <c r="L152" i="17"/>
  <c r="M949" i="17"/>
  <c r="L949" i="17"/>
  <c r="L1518" i="17"/>
  <c r="L276" i="17"/>
  <c r="L2032" i="17"/>
  <c r="M756" i="17"/>
  <c r="M2524" i="17"/>
  <c r="L2524" i="17"/>
  <c r="L3207" i="17"/>
  <c r="L1614" i="17"/>
  <c r="L2358" i="17"/>
  <c r="M2358" i="17"/>
  <c r="M1009" i="17"/>
  <c r="L252" i="17"/>
  <c r="M252" i="17"/>
  <c r="L70" i="17"/>
  <c r="M70" i="17"/>
  <c r="M2604" i="17"/>
  <c r="L2604" i="17"/>
  <c r="M1811" i="17"/>
  <c r="M2433" i="17"/>
  <c r="L2433" i="17"/>
  <c r="M2954" i="17"/>
  <c r="L2954" i="17"/>
  <c r="L2167" i="17"/>
  <c r="M2167" i="17"/>
  <c r="M2223" i="17"/>
  <c r="L2223" i="17"/>
  <c r="M910" i="17"/>
  <c r="L910" i="17"/>
  <c r="M133" i="17"/>
  <c r="L133" i="17"/>
  <c r="M2038" i="17"/>
  <c r="L2038" i="17"/>
  <c r="M1636" i="17"/>
  <c r="L1636" i="17"/>
  <c r="M1347" i="17"/>
  <c r="L1347" i="17"/>
  <c r="M2865" i="17"/>
  <c r="L2865" i="17"/>
  <c r="M1520" i="17"/>
  <c r="M906" i="17"/>
  <c r="L906" i="17"/>
  <c r="M2335" i="17"/>
  <c r="L2335" i="17"/>
  <c r="L500" i="17"/>
  <c r="L2483" i="17"/>
  <c r="M2483" i="17"/>
  <c r="L2299" i="17"/>
  <c r="M148" i="17"/>
  <c r="L148" i="17"/>
  <c r="M1425" i="17"/>
  <c r="L1425" i="17"/>
  <c r="M665" i="17"/>
  <c r="L665" i="17"/>
  <c r="L628" i="17"/>
  <c r="M3331" i="17"/>
  <c r="M773" i="17"/>
  <c r="L773" i="17"/>
  <c r="M1795" i="17"/>
  <c r="L1795" i="17"/>
  <c r="M1770" i="17"/>
  <c r="L1770" i="17"/>
  <c r="M2651" i="17"/>
  <c r="L2651" i="17"/>
  <c r="L489" i="17"/>
  <c r="M489" i="17"/>
  <c r="M2415" i="17"/>
  <c r="L2415" i="17"/>
  <c r="M1598" i="17"/>
  <c r="L1598" i="17"/>
  <c r="M470" i="17"/>
  <c r="L470" i="17"/>
  <c r="M104" i="17"/>
  <c r="L104" i="17"/>
  <c r="M2921" i="17"/>
  <c r="L2921" i="17"/>
  <c r="L3424" i="17"/>
  <c r="M3424" i="17"/>
  <c r="M2004" i="17"/>
  <c r="L2004" i="17"/>
  <c r="M212" i="17"/>
  <c r="L212" i="17"/>
  <c r="M3209" i="17"/>
  <c r="M1295" i="17"/>
  <c r="L1295" i="17"/>
  <c r="L1226" i="17"/>
  <c r="M868" i="17"/>
  <c r="L868" i="17"/>
  <c r="M1496" i="17"/>
  <c r="L1496" i="17"/>
  <c r="M3015" i="17"/>
  <c r="L3015" i="17"/>
  <c r="M560" i="17"/>
  <c r="M147" i="17"/>
  <c r="L147" i="17"/>
  <c r="M1097" i="17"/>
  <c r="L1097" i="17"/>
  <c r="M1004" i="17"/>
  <c r="M2777" i="17"/>
  <c r="L2777" i="17"/>
  <c r="M1164" i="17"/>
  <c r="L1164" i="17"/>
  <c r="L1111" i="17"/>
  <c r="M1111" i="17"/>
  <c r="M612" i="17"/>
  <c r="L612" i="17"/>
  <c r="M2702" i="17"/>
  <c r="L2702" i="17"/>
  <c r="M2011" i="17"/>
  <c r="L2011" i="17"/>
  <c r="M1751" i="17"/>
  <c r="L1751" i="17"/>
  <c r="M2234" i="17"/>
  <c r="L2234" i="17"/>
  <c r="M752" i="17"/>
  <c r="L752" i="17"/>
  <c r="M2111" i="17"/>
  <c r="M2133" i="17"/>
  <c r="L2133" i="17"/>
  <c r="M3043" i="17"/>
  <c r="L3043" i="17"/>
  <c r="M1061" i="17"/>
  <c r="L1061" i="17"/>
  <c r="M738" i="17"/>
  <c r="L738" i="17"/>
  <c r="M597" i="17"/>
  <c r="L597" i="17"/>
  <c r="M75" i="17"/>
  <c r="L75" i="17"/>
  <c r="M2304" i="17"/>
  <c r="L2304" i="17"/>
  <c r="L277" i="17"/>
  <c r="M277" i="17"/>
  <c r="M1693" i="17"/>
  <c r="L1693" i="17"/>
  <c r="M1698" i="17"/>
  <c r="L1698" i="17"/>
  <c r="M224" i="17"/>
  <c r="L224" i="17"/>
  <c r="M774" i="17"/>
  <c r="L774" i="17"/>
  <c r="M2525" i="17"/>
  <c r="L2525" i="17"/>
  <c r="L1389" i="17"/>
  <c r="M2403" i="17"/>
  <c r="L2403" i="17"/>
  <c r="M1512" i="17"/>
  <c r="L1512" i="17"/>
  <c r="L239" i="17"/>
  <c r="M239" i="17"/>
  <c r="M929" i="17"/>
  <c r="M2718" i="17"/>
  <c r="L2718" i="17"/>
  <c r="M1584" i="17"/>
  <c r="L1584" i="17"/>
  <c r="M1719" i="17"/>
  <c r="L1719" i="17"/>
  <c r="M483" i="17"/>
  <c r="L483" i="17"/>
  <c r="L996" i="17"/>
  <c r="M3035" i="17"/>
  <c r="L3035" i="17"/>
  <c r="M16" i="17"/>
  <c r="L16" i="17"/>
  <c r="M287" i="17"/>
  <c r="L287" i="17"/>
  <c r="K3000" i="17"/>
  <c r="K172" i="17"/>
  <c r="K3081" i="17"/>
  <c r="K131" i="17"/>
  <c r="K380" i="17"/>
  <c r="K2772" i="17"/>
  <c r="K245" i="17"/>
  <c r="K1081" i="17"/>
  <c r="K2638" i="17"/>
  <c r="K1230" i="17"/>
  <c r="K660" i="17"/>
  <c r="K3225" i="17"/>
  <c r="K139" i="17"/>
  <c r="K3161" i="17"/>
  <c r="K366" i="17"/>
  <c r="K696" i="17"/>
  <c r="K2272" i="17"/>
  <c r="K19" i="17"/>
  <c r="K2587" i="17"/>
  <c r="K1586" i="17"/>
  <c r="K226" i="17"/>
  <c r="K1449" i="17"/>
  <c r="K1359" i="17"/>
  <c r="K1766" i="17"/>
  <c r="K2157" i="17"/>
  <c r="K1855" i="17"/>
  <c r="K1299" i="17"/>
  <c r="K2218" i="17"/>
  <c r="K1602" i="17"/>
  <c r="K764" i="17"/>
  <c r="K1585" i="17"/>
  <c r="K677" i="17"/>
  <c r="K2290" i="17"/>
  <c r="K781" i="17"/>
  <c r="K3172" i="17"/>
  <c r="K1681" i="17"/>
  <c r="K2692" i="17"/>
  <c r="K2712" i="17"/>
  <c r="K2001" i="17"/>
  <c r="K33" i="17"/>
  <c r="K2576" i="17"/>
  <c r="K100" i="17"/>
  <c r="K3298" i="17"/>
  <c r="K3099" i="17"/>
  <c r="K3165" i="17"/>
  <c r="K885" i="17"/>
  <c r="K2267" i="17"/>
  <c r="K320" i="17"/>
  <c r="K2569" i="17"/>
  <c r="K1790" i="17"/>
  <c r="K1556" i="17"/>
  <c r="K1906" i="17"/>
  <c r="K1883" i="17"/>
  <c r="K846" i="17"/>
  <c r="K2444" i="17"/>
  <c r="K2067" i="17"/>
  <c r="K1479" i="17"/>
  <c r="K824" i="17"/>
  <c r="K1127" i="17"/>
  <c r="K1890" i="17"/>
  <c r="K901" i="17"/>
  <c r="K2945" i="17"/>
  <c r="K827" i="17"/>
  <c r="K1878" i="17"/>
  <c r="K732" i="17"/>
  <c r="K2933" i="17"/>
  <c r="K83" i="17"/>
  <c r="K1689" i="17"/>
  <c r="K3406" i="17"/>
  <c r="K1966" i="17"/>
  <c r="K3066" i="17"/>
  <c r="K2606" i="17"/>
  <c r="K2647" i="17"/>
  <c r="K2028" i="17"/>
  <c r="K3223" i="17"/>
  <c r="K2797" i="17"/>
  <c r="K1462" i="17"/>
  <c r="K251" i="17"/>
  <c r="K3145" i="17"/>
  <c r="K48" i="17"/>
  <c r="K1558" i="17"/>
  <c r="K3070" i="17"/>
  <c r="K1499" i="17"/>
  <c r="K313" i="17"/>
  <c r="K1802" i="17"/>
  <c r="K1987" i="17"/>
  <c r="K2745" i="17"/>
  <c r="K113" i="17"/>
  <c r="K2251" i="17"/>
  <c r="K1417" i="17"/>
  <c r="K1555" i="17"/>
  <c r="K1339" i="17"/>
  <c r="K1393" i="17"/>
  <c r="K1919" i="17"/>
  <c r="K1471" i="17"/>
  <c r="K2824" i="17"/>
  <c r="K93" i="17"/>
  <c r="K491" i="17"/>
  <c r="K3106" i="17"/>
  <c r="K2353" i="17"/>
  <c r="K2855" i="17"/>
  <c r="K2840" i="17"/>
  <c r="K965" i="17"/>
  <c r="K3163" i="17"/>
  <c r="K878" i="17"/>
  <c r="K897" i="17"/>
  <c r="K3109" i="17"/>
  <c r="K1701" i="17"/>
  <c r="K3328" i="17"/>
  <c r="K3409" i="17"/>
  <c r="K1045" i="17"/>
  <c r="K1048" i="17"/>
  <c r="K1060" i="17"/>
  <c r="K1035" i="17"/>
  <c r="K1076" i="17"/>
  <c r="K503" i="17"/>
  <c r="K2152" i="17"/>
  <c r="K3085" i="17"/>
  <c r="K2957" i="17"/>
  <c r="K1678" i="17"/>
  <c r="K889" i="17"/>
  <c r="K2128" i="17"/>
  <c r="K2755" i="17"/>
  <c r="K2388" i="17"/>
  <c r="K828" i="17"/>
  <c r="K3019" i="17"/>
  <c r="K2317" i="17"/>
  <c r="K1376" i="17"/>
  <c r="K1805" i="17"/>
  <c r="K1577" i="17"/>
  <c r="K433" i="17"/>
  <c r="K757" i="17"/>
  <c r="K2357" i="17"/>
  <c r="K3188" i="17"/>
  <c r="K2942" i="17"/>
  <c r="K3011" i="17"/>
  <c r="K524" i="17"/>
  <c r="K652" i="17"/>
  <c r="K1704" i="17"/>
  <c r="K425" i="17"/>
  <c r="K1380" i="17"/>
  <c r="K2093" i="17"/>
  <c r="K3311" i="17"/>
  <c r="K1660" i="17"/>
  <c r="K373" i="17"/>
  <c r="K1335" i="17"/>
  <c r="K2266" i="17"/>
  <c r="K1397" i="17"/>
  <c r="K507" i="17"/>
  <c r="K1758" i="17"/>
  <c r="K3313" i="17"/>
  <c r="K2318" i="17"/>
  <c r="K570" i="17"/>
  <c r="K2644" i="17"/>
  <c r="K730" i="17"/>
  <c r="K1451" i="17"/>
  <c r="K2338" i="17"/>
  <c r="K926" i="17"/>
  <c r="K2812" i="17"/>
  <c r="K208" i="17"/>
  <c r="K2240" i="17"/>
  <c r="K2431" i="17"/>
  <c r="K1236" i="17"/>
  <c r="K2354" i="17"/>
  <c r="K758" i="17"/>
  <c r="K2801" i="17"/>
  <c r="K1426" i="17"/>
  <c r="K1800" i="17"/>
  <c r="K1788" i="17"/>
  <c r="K2096" i="17"/>
  <c r="K561" i="17"/>
  <c r="K1732" i="17"/>
  <c r="K419" i="17"/>
  <c r="K339" i="17"/>
  <c r="K481" i="17"/>
  <c r="K2229" i="17"/>
  <c r="K1860" i="17"/>
  <c r="K457" i="17"/>
  <c r="K2468" i="17"/>
  <c r="K1100" i="17"/>
  <c r="K1504" i="17"/>
  <c r="K581" i="17"/>
  <c r="K860" i="17"/>
  <c r="K188" i="17"/>
  <c r="K675" i="17"/>
  <c r="K358" i="17"/>
  <c r="K3330" i="17"/>
  <c r="K2213" i="17"/>
  <c r="K3286" i="17"/>
  <c r="K849" i="17"/>
  <c r="K663" i="17"/>
  <c r="K3020" i="17"/>
  <c r="K1679" i="17"/>
  <c r="K3310" i="17"/>
  <c r="K1128" i="17"/>
  <c r="K1027" i="17"/>
  <c r="K475" i="17"/>
  <c r="K2928" i="17"/>
  <c r="K819" i="17"/>
  <c r="K814" i="17"/>
  <c r="K948" i="17"/>
  <c r="K2850" i="17"/>
  <c r="K2008" i="17"/>
  <c r="K750" i="17"/>
  <c r="K2158" i="17"/>
  <c r="K1433" i="17"/>
  <c r="K664" i="17"/>
  <c r="K1381" i="17"/>
  <c r="K101" i="17"/>
  <c r="K1277" i="17"/>
  <c r="K2948" i="17"/>
  <c r="K1268" i="17"/>
  <c r="K2817" i="17"/>
  <c r="K2526" i="17"/>
  <c r="K1430" i="17"/>
  <c r="K3426" i="17"/>
  <c r="K2648" i="17"/>
  <c r="K1414" i="17"/>
  <c r="K1102" i="17"/>
  <c r="K1712" i="17"/>
  <c r="K1784" i="17"/>
  <c r="K1748" i="17"/>
  <c r="K2706" i="17"/>
  <c r="K526" i="17"/>
  <c r="K1959" i="17"/>
  <c r="K2789" i="17"/>
  <c r="K2365" i="17"/>
  <c r="K2033" i="17"/>
  <c r="K1958" i="17"/>
  <c r="K1916" i="17"/>
  <c r="K2723" i="17"/>
  <c r="K1364" i="17"/>
  <c r="K350" i="17"/>
  <c r="K2501" i="17"/>
  <c r="K3275" i="17"/>
  <c r="K557" i="17"/>
  <c r="K1351" i="17"/>
  <c r="K2763" i="17"/>
  <c r="K2757" i="17"/>
  <c r="K807" i="17"/>
  <c r="K2203" i="17"/>
  <c r="K1371" i="17"/>
  <c r="K447" i="17"/>
  <c r="K236" i="17"/>
  <c r="K3392" i="17"/>
  <c r="K1305" i="17"/>
  <c r="K1404" i="17"/>
  <c r="K723" i="17"/>
  <c r="K2439" i="17"/>
  <c r="K546" i="17"/>
  <c r="K2785" i="17"/>
  <c r="K1264" i="17"/>
  <c r="K2515" i="17"/>
  <c r="K535" i="17"/>
  <c r="K1005" i="17"/>
  <c r="K1921" i="17"/>
  <c r="K2156" i="17"/>
  <c r="K2369" i="17"/>
  <c r="K166" i="17"/>
  <c r="L74" i="17" l="1"/>
  <c r="M2598" i="17"/>
  <c r="M916" i="17"/>
  <c r="M1953" i="17"/>
  <c r="M2836" i="17"/>
  <c r="M1473" i="17"/>
  <c r="L1206" i="17"/>
  <c r="L2546" i="17"/>
  <c r="L3378" i="17"/>
  <c r="L2999" i="17"/>
  <c r="M2756" i="17"/>
  <c r="L1227" i="17"/>
  <c r="M2605" i="17"/>
  <c r="M2169" i="17"/>
  <c r="L149" i="17"/>
  <c r="M3179" i="17"/>
  <c r="L1275" i="17"/>
  <c r="M2055" i="17"/>
  <c r="L357" i="17"/>
  <c r="M2661" i="17"/>
  <c r="L582" i="17"/>
  <c r="M574" i="17"/>
  <c r="L1074" i="17"/>
  <c r="M3189" i="17"/>
  <c r="L1150" i="17"/>
  <c r="L1402" i="17"/>
  <c r="L3154" i="17"/>
  <c r="L423" i="17"/>
  <c r="L2807" i="17"/>
  <c r="M548" i="17"/>
  <c r="L2699" i="17"/>
  <c r="L2544" i="17"/>
  <c r="L2877" i="17"/>
  <c r="M2324" i="17"/>
  <c r="M1265" i="17"/>
  <c r="L3104" i="17"/>
  <c r="L2077" i="17"/>
  <c r="M2417" i="17"/>
  <c r="L3308" i="17"/>
  <c r="M1278" i="17"/>
  <c r="L3186" i="17"/>
  <c r="L2782" i="17"/>
  <c r="M1574" i="17"/>
  <c r="L2631" i="17"/>
  <c r="M1791" i="17"/>
  <c r="L3213" i="17"/>
  <c r="L2064" i="17"/>
  <c r="M2622" i="17"/>
  <c r="M400" i="17"/>
  <c r="L1637" i="17"/>
  <c r="L1940" i="17"/>
  <c r="L2047" i="17"/>
  <c r="L918" i="17"/>
  <c r="M2599" i="17"/>
  <c r="L1249" i="17"/>
  <c r="M2453" i="17"/>
  <c r="L1882" i="17"/>
  <c r="L2141" i="17"/>
  <c r="L2060" i="17"/>
  <c r="L2208" i="17"/>
  <c r="L987" i="17"/>
  <c r="L1107" i="17"/>
  <c r="L1024" i="17"/>
  <c r="L1873" i="17"/>
  <c r="L1720" i="17"/>
  <c r="L1616" i="17"/>
  <c r="M853" i="17"/>
  <c r="L2206" i="17"/>
  <c r="M3307" i="17"/>
  <c r="M1792" i="17"/>
  <c r="L1527" i="17"/>
  <c r="L3210" i="17"/>
  <c r="L1467" i="17"/>
  <c r="M1217" i="17"/>
  <c r="L3204" i="17"/>
  <c r="M434" i="17"/>
  <c r="L1669" i="17"/>
  <c r="L1957" i="17"/>
  <c r="L2686" i="17"/>
  <c r="M1630" i="17"/>
  <c r="M850" i="17"/>
  <c r="M2567" i="17"/>
  <c r="L1247" i="17"/>
  <c r="M2280" i="17"/>
  <c r="M3028" i="17"/>
  <c r="M3391" i="17"/>
  <c r="L3141" i="17"/>
  <c r="M1572" i="17"/>
  <c r="L3260" i="17"/>
  <c r="M202" i="17"/>
  <c r="M2465" i="17"/>
  <c r="L207" i="17"/>
  <c r="L1648" i="17"/>
  <c r="L3412" i="17"/>
  <c r="L2428" i="17"/>
  <c r="L2825" i="17"/>
  <c r="L167" i="17"/>
  <c r="M605" i="17"/>
  <c r="L710" i="17"/>
  <c r="L519" i="17"/>
  <c r="L459" i="17"/>
  <c r="L455" i="17"/>
  <c r="M2947" i="17"/>
  <c r="M609" i="17"/>
  <c r="M1197" i="17"/>
  <c r="L998" i="17"/>
  <c r="M1929" i="17"/>
  <c r="M469" i="17"/>
  <c r="M2890" i="17"/>
  <c r="M3103" i="17"/>
  <c r="M1131" i="17"/>
  <c r="L2837" i="17"/>
  <c r="L1220" i="17"/>
  <c r="L1631" i="17"/>
  <c r="L1683" i="17"/>
  <c r="M580" i="17"/>
  <c r="L3082" i="17"/>
  <c r="L900" i="17"/>
  <c r="L51" i="17"/>
  <c r="M194" i="17"/>
  <c r="L621" i="17"/>
  <c r="L2498" i="17"/>
  <c r="M88" i="17"/>
  <c r="L1408" i="17"/>
  <c r="L2092" i="17"/>
  <c r="M2314" i="17"/>
  <c r="M2974" i="17"/>
  <c r="M755" i="17"/>
  <c r="L1231" i="17"/>
  <c r="M3065" i="17"/>
  <c r="L2551" i="17"/>
  <c r="M3128" i="17"/>
  <c r="L2494" i="17"/>
  <c r="M3411" i="17"/>
  <c r="M1905" i="17"/>
  <c r="L2487" i="17"/>
  <c r="M1942" i="17"/>
  <c r="L211" i="17"/>
  <c r="L2983" i="17"/>
  <c r="L3361" i="17"/>
  <c r="L1761" i="17"/>
  <c r="L533" i="17"/>
  <c r="L913" i="17"/>
  <c r="L3212" i="17"/>
  <c r="L690" i="17"/>
  <c r="M1589" i="17"/>
  <c r="L2920" i="17"/>
  <c r="M365" i="17"/>
  <c r="M64" i="17"/>
  <c r="L1366" i="17"/>
  <c r="L2513" i="17"/>
  <c r="L2744" i="17"/>
  <c r="M656" i="17"/>
  <c r="M2065" i="17"/>
  <c r="L389" i="17"/>
  <c r="L1288" i="17"/>
  <c r="L2510" i="17"/>
  <c r="L3269" i="17"/>
  <c r="L1521" i="17"/>
  <c r="L2310" i="17"/>
  <c r="L171" i="17"/>
  <c r="M981" i="17"/>
  <c r="M1237" i="17"/>
  <c r="L2430" i="17"/>
  <c r="M3156" i="17"/>
  <c r="L2939" i="17"/>
  <c r="M498" i="17"/>
  <c r="M2448" i="17"/>
  <c r="L571" i="17"/>
  <c r="L461" i="17"/>
  <c r="M263" i="17"/>
  <c r="L159" i="17"/>
  <c r="L185" i="17"/>
  <c r="M1923" i="17"/>
  <c r="M3127" i="17"/>
  <c r="M830" i="17"/>
  <c r="M2874" i="17"/>
  <c r="L92" i="17"/>
  <c r="L1225" i="17"/>
  <c r="M1145" i="17"/>
  <c r="L1085" i="17"/>
  <c r="M1915" i="17"/>
  <c r="M1156" i="17"/>
  <c r="L2283" i="17"/>
  <c r="L1466" i="17"/>
  <c r="L851" i="17"/>
  <c r="L2652" i="17"/>
  <c r="L1591" i="17"/>
  <c r="L1363" i="17"/>
  <c r="L1924" i="17"/>
  <c r="L2040" i="17"/>
  <c r="L36" i="17"/>
  <c r="L3381" i="17"/>
  <c r="L1747" i="17"/>
  <c r="L1502" i="17"/>
  <c r="L623" i="17"/>
  <c r="M617" i="17"/>
  <c r="M2563" i="17"/>
  <c r="L3287" i="17"/>
  <c r="L902" i="17"/>
  <c r="L453" i="17"/>
  <c r="L591" i="17"/>
  <c r="L2026" i="17"/>
  <c r="L2538" i="17"/>
  <c r="L2818" i="17"/>
  <c r="L2724" i="17"/>
  <c r="L3045" i="17"/>
  <c r="L1063" i="17"/>
  <c r="L1857" i="17"/>
  <c r="M3150" i="17"/>
  <c r="L2010" i="17"/>
  <c r="AL44" i="12"/>
  <c r="AN44" i="12" s="1"/>
  <c r="AL22" i="12"/>
  <c r="L2204" i="17"/>
  <c r="Y26" i="12"/>
  <c r="Y32" i="12"/>
  <c r="AM43" i="12"/>
  <c r="AN43" i="12"/>
  <c r="Y23" i="12"/>
  <c r="Y30" i="12"/>
  <c r="L1465" i="17"/>
  <c r="M1379" i="17"/>
  <c r="M127" i="17"/>
  <c r="L3113" i="17"/>
  <c r="M3431" i="17"/>
  <c r="Y28" i="12"/>
  <c r="AM41" i="12"/>
  <c r="AN41" i="12"/>
  <c r="AL38" i="12"/>
  <c r="AL40" i="12"/>
  <c r="M2958" i="17"/>
  <c r="M1372" i="17"/>
  <c r="Y25" i="12"/>
  <c r="AN46" i="12"/>
  <c r="AM46" i="12"/>
  <c r="Y29" i="12"/>
  <c r="AL42" i="12"/>
  <c r="AL47" i="12"/>
  <c r="L2691" i="17"/>
  <c r="M1500" i="17"/>
  <c r="M572" i="17"/>
  <c r="AL39" i="12"/>
  <c r="AM39" i="12" s="1"/>
  <c r="Y31" i="12"/>
  <c r="Y33" i="12"/>
  <c r="Y24" i="12"/>
  <c r="Y27" i="12"/>
  <c r="Y34" i="12"/>
  <c r="M3063" i="17"/>
  <c r="AM45" i="12"/>
  <c r="AN45" i="12"/>
  <c r="Y22" i="12"/>
  <c r="M2500" i="17"/>
  <c r="L1641" i="17"/>
  <c r="L21" i="12"/>
  <c r="L584" i="17"/>
  <c r="M932" i="17"/>
  <c r="M3362" i="17"/>
  <c r="L2752" i="17"/>
  <c r="M114" i="17"/>
  <c r="M1178" i="17"/>
  <c r="L221" i="17"/>
  <c r="L3324" i="17"/>
  <c r="L2375" i="17"/>
  <c r="L1174" i="17"/>
  <c r="L2876" i="17"/>
  <c r="L2844" i="17"/>
  <c r="L1866" i="17"/>
  <c r="M1652" i="17"/>
  <c r="L125" i="17"/>
  <c r="L2809" i="17"/>
  <c r="M2350" i="17"/>
  <c r="M1323" i="17"/>
  <c r="M1029" i="17"/>
  <c r="L2936" i="17"/>
  <c r="M3268" i="17"/>
  <c r="M157" i="17"/>
  <c r="L422" i="17"/>
  <c r="M2372" i="17"/>
  <c r="L2787" i="17"/>
  <c r="L196" i="17"/>
  <c r="M1468" i="17"/>
  <c r="L32" i="12"/>
  <c r="L3214" i="17"/>
  <c r="M762" i="17"/>
  <c r="L126" i="17"/>
  <c r="M1492" i="17"/>
  <c r="L23" i="12"/>
  <c r="M1676" i="17"/>
  <c r="L25" i="12"/>
  <c r="L3369" i="17"/>
  <c r="L29" i="12"/>
  <c r="L26" i="12"/>
  <c r="L352" i="17"/>
  <c r="L31" i="12"/>
  <c r="L33" i="12"/>
  <c r="M2325" i="17"/>
  <c r="L24" i="12"/>
  <c r="L27" i="12"/>
  <c r="L28" i="12"/>
  <c r="L30" i="12"/>
  <c r="L34" i="12"/>
  <c r="L22" i="12"/>
  <c r="L3410" i="17"/>
  <c r="L1986" i="17"/>
  <c r="L2402" i="17"/>
  <c r="M7" i="17"/>
  <c r="M1261" i="17"/>
  <c r="L449" i="17"/>
  <c r="M1427" i="17"/>
  <c r="L3059" i="17"/>
  <c r="M593" i="17"/>
  <c r="L2009" i="17"/>
  <c r="M629" i="17"/>
  <c r="L1530" i="17"/>
  <c r="L2091" i="17"/>
  <c r="L596" i="17"/>
  <c r="M268" i="17"/>
  <c r="L3360" i="17"/>
  <c r="M3206" i="17"/>
  <c r="L1964" i="17"/>
  <c r="M482" i="17"/>
  <c r="M1850" i="17"/>
  <c r="L2003" i="17"/>
  <c r="L1722" i="17"/>
  <c r="M3235" i="17"/>
  <c r="L1538" i="17"/>
  <c r="L1205" i="17"/>
  <c r="L437" i="17"/>
  <c r="L1814" i="17"/>
  <c r="M3080" i="17"/>
  <c r="M477" i="17"/>
  <c r="L112" i="17"/>
  <c r="M1897" i="17"/>
  <c r="M2177" i="17"/>
  <c r="L2667" i="17"/>
  <c r="L815" i="17"/>
  <c r="L1094" i="17"/>
  <c r="L2503" i="17"/>
  <c r="L2924" i="17"/>
  <c r="L2883" i="17"/>
  <c r="L2523" i="17"/>
  <c r="M2893" i="17"/>
  <c r="L41" i="17"/>
  <c r="L688" i="17"/>
  <c r="L363" i="17"/>
  <c r="L877" i="17"/>
  <c r="L1656" i="17"/>
  <c r="L1615" i="17"/>
  <c r="L2256" i="17"/>
  <c r="M1314" i="17"/>
  <c r="M1534" i="17"/>
  <c r="L843" i="17"/>
  <c r="M3140" i="17"/>
  <c r="L2813" i="17"/>
  <c r="M856" i="17"/>
  <c r="L2998" i="17"/>
  <c r="L2643" i="17"/>
  <c r="L2717" i="17"/>
  <c r="L1754" i="17"/>
  <c r="M1917" i="17"/>
  <c r="L2677" i="17"/>
  <c r="L1170" i="17"/>
  <c r="L999" i="17"/>
  <c r="L2891" i="17"/>
  <c r="L1914" i="17"/>
  <c r="M909" i="17"/>
  <c r="L1370" i="17"/>
  <c r="L2477" i="17"/>
  <c r="M450" i="17"/>
  <c r="L2808" i="17"/>
  <c r="M2841" i="17"/>
  <c r="M2385" i="17"/>
  <c r="L347" i="17"/>
  <c r="L3337" i="17"/>
  <c r="L2984" i="17"/>
  <c r="M2021" i="17"/>
  <c r="L369" i="17"/>
  <c r="L1087" i="17"/>
  <c r="L1151" i="17"/>
  <c r="L1549" i="17"/>
  <c r="L1528" i="17"/>
  <c r="L2056" i="17"/>
  <c r="L1492" i="17"/>
  <c r="L2168" i="17"/>
  <c r="M604" i="17"/>
  <c r="M848" i="17"/>
  <c r="L1881" i="17"/>
  <c r="L2816" i="17"/>
  <c r="M1140" i="17"/>
  <c r="M1564" i="17"/>
  <c r="L478" i="17"/>
  <c r="M478" i="17"/>
  <c r="L2960" i="17"/>
  <c r="M2960" i="17"/>
  <c r="M1461" i="17"/>
  <c r="L1461" i="17"/>
  <c r="M3339" i="17"/>
  <c r="L3339" i="17"/>
  <c r="L3229" i="17"/>
  <c r="M3229" i="17"/>
  <c r="M2445" i="17"/>
  <c r="L2445" i="17"/>
  <c r="M2293" i="17"/>
  <c r="L2293" i="17"/>
  <c r="M768" i="17"/>
  <c r="L768" i="17"/>
  <c r="M3033" i="17"/>
  <c r="L3033" i="17"/>
  <c r="M2589" i="17"/>
  <c r="L2589" i="17"/>
  <c r="M3338" i="17"/>
  <c r="L3338" i="17"/>
  <c r="L1813" i="17"/>
  <c r="M1813" i="17"/>
  <c r="L3010" i="17"/>
  <c r="M3010" i="17"/>
  <c r="M1047" i="17"/>
  <c r="L1047" i="17"/>
  <c r="M480" i="17"/>
  <c r="L480" i="17"/>
  <c r="L796" i="17"/>
  <c r="M796" i="17"/>
  <c r="L1626" i="17"/>
  <c r="M1626" i="17"/>
  <c r="M1028" i="17"/>
  <c r="L1028" i="17"/>
  <c r="L1495" i="17"/>
  <c r="M1495" i="17"/>
  <c r="M681" i="17"/>
  <c r="L681" i="17"/>
  <c r="M2030" i="17"/>
  <c r="L2030" i="17"/>
  <c r="M1357" i="17"/>
  <c r="L1357" i="17"/>
  <c r="M2519" i="17"/>
  <c r="L2519" i="17"/>
  <c r="M622" i="17"/>
  <c r="L622" i="17"/>
  <c r="M2181" i="17"/>
  <c r="L2181" i="17"/>
  <c r="L3176" i="17"/>
  <c r="M3176" i="17"/>
  <c r="M1724" i="17"/>
  <c r="L1724" i="17"/>
  <c r="M1908" i="17"/>
  <c r="L1908" i="17"/>
  <c r="L735" i="17"/>
  <c r="M735" i="17"/>
  <c r="L1604" i="17"/>
  <c r="M1604" i="17"/>
  <c r="L2862" i="17"/>
  <c r="M2862" i="17"/>
  <c r="M2068" i="17"/>
  <c r="L2068" i="17"/>
  <c r="M217" i="17"/>
  <c r="L217" i="17"/>
  <c r="M1944" i="17"/>
  <c r="L1944" i="17"/>
  <c r="M1519" i="17"/>
  <c r="L1519" i="17"/>
  <c r="L1984" i="17"/>
  <c r="M1984" i="17"/>
  <c r="M1176" i="17"/>
  <c r="L1176" i="17"/>
  <c r="L920" i="17"/>
  <c r="M920" i="17"/>
  <c r="M332" i="17"/>
  <c r="L332" i="17"/>
  <c r="M401" i="17"/>
  <c r="L401" i="17"/>
  <c r="M699" i="17"/>
  <c r="L699" i="17"/>
  <c r="M2556" i="17"/>
  <c r="L2556" i="17"/>
  <c r="M970" i="17"/>
  <c r="L970" i="17"/>
  <c r="M1508" i="17"/>
  <c r="L1508" i="17"/>
  <c r="L1396" i="17"/>
  <c r="M1396" i="17"/>
  <c r="M708" i="17"/>
  <c r="L708" i="17"/>
  <c r="M1106" i="17"/>
  <c r="L1106" i="17"/>
  <c r="M3383" i="17"/>
  <c r="L3383" i="17"/>
  <c r="M837" i="17"/>
  <c r="L837" i="17"/>
  <c r="M3370" i="17"/>
  <c r="L3370" i="17"/>
  <c r="M2099" i="17"/>
  <c r="L2099" i="17"/>
  <c r="M986" i="17"/>
  <c r="L986" i="17"/>
  <c r="M1543" i="17"/>
  <c r="L1543" i="17"/>
  <c r="M577" i="17"/>
  <c r="L577" i="17"/>
  <c r="M2660" i="17"/>
  <c r="L2660" i="17"/>
  <c r="M95" i="17"/>
  <c r="L95" i="17"/>
  <c r="M2966" i="17"/>
  <c r="L2966" i="17"/>
  <c r="L2845" i="17"/>
  <c r="M2845" i="17"/>
  <c r="M1142" i="17"/>
  <c r="L1142" i="17"/>
  <c r="L2815" i="17"/>
  <c r="M2815" i="17"/>
  <c r="L1115" i="17"/>
  <c r="M1115" i="17"/>
  <c r="M342" i="17"/>
  <c r="L342" i="17"/>
  <c r="M2694" i="17"/>
  <c r="L2694" i="17"/>
  <c r="M1072" i="17"/>
  <c r="L1072" i="17"/>
  <c r="L1276" i="17"/>
  <c r="M1276" i="17"/>
  <c r="L2490" i="17"/>
  <c r="M2490" i="17"/>
  <c r="L2429" i="17"/>
  <c r="M2429" i="17"/>
  <c r="M1826" i="17"/>
  <c r="L1826" i="17"/>
  <c r="M2657" i="17"/>
  <c r="L2657" i="17"/>
  <c r="M2572" i="17"/>
  <c r="L2572" i="17"/>
  <c r="L18" i="17"/>
  <c r="M18" i="17"/>
  <c r="M603" i="17"/>
  <c r="L603" i="17"/>
  <c r="L1058" i="17"/>
  <c r="M1058" i="17"/>
  <c r="M864" i="17"/>
  <c r="L864" i="17"/>
  <c r="L698" i="17"/>
  <c r="M698" i="17"/>
  <c r="M1930" i="17"/>
  <c r="L1930" i="17"/>
  <c r="M899" i="17"/>
  <c r="L899" i="17"/>
  <c r="M165" i="17"/>
  <c r="L165" i="17"/>
  <c r="L3356" i="17"/>
  <c r="M3356" i="17"/>
  <c r="L2016" i="17"/>
  <c r="M2016" i="17"/>
  <c r="M1172" i="17"/>
  <c r="L1172" i="17"/>
  <c r="L3384" i="17"/>
  <c r="M3384" i="17"/>
  <c r="L2759" i="17"/>
  <c r="M2759" i="17"/>
  <c r="M1781" i="17"/>
  <c r="L1781" i="17"/>
  <c r="M2645" i="17"/>
  <c r="L2645" i="17"/>
  <c r="M2197" i="17"/>
  <c r="L2197" i="17"/>
  <c r="L1898" i="17"/>
  <c r="M1898" i="17"/>
  <c r="M527" i="17"/>
  <c r="L527" i="17"/>
  <c r="M1507" i="17"/>
  <c r="L1507" i="17"/>
  <c r="L1783" i="17"/>
  <c r="M1783" i="17"/>
  <c r="L1776" i="17"/>
  <c r="M1776" i="17"/>
  <c r="M2416" i="17"/>
  <c r="L2416" i="17"/>
  <c r="M1623" i="17"/>
  <c r="L1623" i="17"/>
  <c r="M541" i="17"/>
  <c r="L541" i="17"/>
  <c r="M86" i="17"/>
  <c r="L86" i="17"/>
  <c r="M2746" i="17"/>
  <c r="L2746" i="17"/>
  <c r="L2584" i="17"/>
  <c r="M2584" i="17"/>
  <c r="L1202" i="17"/>
  <c r="M1202" i="17"/>
  <c r="M808" i="17"/>
  <c r="L808" i="17"/>
  <c r="M3285" i="17"/>
  <c r="L3285" i="17"/>
  <c r="M1157" i="17"/>
  <c r="L1157" i="17"/>
  <c r="L725" i="17"/>
  <c r="M725" i="17"/>
  <c r="M1080" i="17"/>
  <c r="L1080" i="17"/>
  <c r="L2996" i="17"/>
  <c r="M2996" i="17"/>
  <c r="M1369" i="17"/>
  <c r="L1369" i="17"/>
  <c r="M1526" i="17"/>
  <c r="L1526" i="17"/>
  <c r="L2454" i="17"/>
  <c r="M2454" i="17"/>
  <c r="M1742" i="17"/>
  <c r="L1742" i="17"/>
  <c r="M2788" i="17"/>
  <c r="L2788" i="17"/>
  <c r="M2342" i="17"/>
  <c r="L2342" i="17"/>
  <c r="L3168" i="17"/>
  <c r="M3168" i="17"/>
  <c r="L2612" i="17"/>
  <c r="M2612" i="17"/>
  <c r="M1969" i="17"/>
  <c r="L1969" i="17"/>
  <c r="M47" i="17"/>
  <c r="L47" i="17"/>
  <c r="L893" i="17"/>
  <c r="M893" i="17"/>
  <c r="M802" i="17"/>
  <c r="L802" i="17"/>
  <c r="M2051" i="17"/>
  <c r="L2051" i="17"/>
  <c r="M1885" i="17"/>
  <c r="L1885" i="17"/>
  <c r="M2972" i="17"/>
  <c r="L2972" i="17"/>
  <c r="M190" i="17"/>
  <c r="L190" i="17"/>
  <c r="L3358" i="17"/>
  <c r="M3358" i="17"/>
  <c r="M2711" i="17"/>
  <c r="L2711" i="17"/>
  <c r="M2295" i="17"/>
  <c r="L2295" i="17"/>
  <c r="M436" i="17"/>
  <c r="L436" i="17"/>
  <c r="M1121" i="17"/>
  <c r="L1121" i="17"/>
  <c r="L2737" i="17"/>
  <c r="M2737" i="17"/>
  <c r="M23" i="17"/>
  <c r="L23" i="17"/>
  <c r="M1213" i="17"/>
  <c r="L1213" i="17"/>
  <c r="M29" i="17"/>
  <c r="L29" i="17"/>
  <c r="M2741" i="17"/>
  <c r="L2741" i="17"/>
  <c r="M54" i="17"/>
  <c r="L54" i="17"/>
  <c r="L721" i="17"/>
  <c r="M721" i="17"/>
  <c r="M1767" i="17"/>
  <c r="L1767" i="17"/>
  <c r="M1998" i="17"/>
  <c r="L1998" i="17"/>
  <c r="M269" i="17"/>
  <c r="L269" i="17"/>
  <c r="M1718" i="17"/>
  <c r="L1718" i="17"/>
  <c r="L2045" i="17"/>
  <c r="M2045" i="17"/>
  <c r="M3060" i="17"/>
  <c r="L3060" i="17"/>
  <c r="M349" i="17"/>
  <c r="L349" i="17"/>
  <c r="L701" i="17"/>
  <c r="M701" i="17"/>
  <c r="L1728" i="17"/>
  <c r="M1728" i="17"/>
  <c r="M1503" i="17"/>
  <c r="L1503" i="17"/>
  <c r="M315" i="17"/>
  <c r="L315" i="17"/>
  <c r="L472" i="17"/>
  <c r="M472" i="17"/>
  <c r="M1789" i="17"/>
  <c r="L1789" i="17"/>
  <c r="L1287" i="17"/>
  <c r="M1287" i="17"/>
  <c r="M691" i="17"/>
  <c r="L691" i="17"/>
  <c r="M337" i="17"/>
  <c r="L337" i="17"/>
  <c r="M2731" i="17"/>
  <c r="L2731" i="17"/>
  <c r="M3355" i="17"/>
  <c r="L3355" i="17"/>
  <c r="M2228" i="17"/>
  <c r="L2228" i="17"/>
  <c r="L1696" i="17"/>
  <c r="M1696" i="17"/>
  <c r="M2628" i="17"/>
  <c r="L2628" i="17"/>
  <c r="L2076" i="17"/>
  <c r="M2076" i="17"/>
  <c r="L2193" i="17"/>
  <c r="M2193" i="17"/>
  <c r="M3349" i="17"/>
  <c r="L3349" i="17"/>
  <c r="M219" i="17"/>
  <c r="L219" i="17"/>
  <c r="M3056" i="17"/>
  <c r="L3056" i="17"/>
  <c r="M3433" i="17"/>
  <c r="L3433" i="17"/>
  <c r="L291" i="17"/>
  <c r="M291" i="17"/>
  <c r="L2620" i="17"/>
  <c r="M2620" i="17"/>
  <c r="M56" i="17"/>
  <c r="L56" i="17"/>
  <c r="M2143" i="17"/>
  <c r="L2143" i="17"/>
  <c r="M855" i="17"/>
  <c r="L855" i="17"/>
  <c r="M2800" i="17"/>
  <c r="L2800" i="17"/>
  <c r="L1469" i="17"/>
  <c r="M1469" i="17"/>
  <c r="M705" i="17"/>
  <c r="L705" i="17"/>
  <c r="M426" i="17"/>
  <c r="L426" i="17"/>
  <c r="L1769" i="17"/>
  <c r="M1769" i="17"/>
  <c r="M2309" i="17"/>
  <c r="L2309" i="17"/>
  <c r="L3091" i="17"/>
  <c r="M3091" i="17"/>
  <c r="M2460" i="17"/>
  <c r="L2460" i="17"/>
  <c r="M2061" i="17"/>
  <c r="L2061" i="17"/>
  <c r="M933" i="17"/>
  <c r="L933" i="17"/>
  <c r="L1874" i="17"/>
  <c r="M1874" i="17"/>
  <c r="L2226" i="17"/>
  <c r="M2226" i="17"/>
  <c r="L2790" i="17"/>
  <c r="M2790" i="17"/>
  <c r="L3293" i="17"/>
  <c r="M3293" i="17"/>
  <c r="L499" i="17"/>
  <c r="M499" i="17"/>
  <c r="L1245" i="17"/>
  <c r="M1245" i="17"/>
  <c r="M1173" i="17"/>
  <c r="L1173" i="17"/>
  <c r="L2340" i="17"/>
  <c r="M2340" i="17"/>
  <c r="M3306" i="17"/>
  <c r="L3306" i="17"/>
  <c r="M445" i="17"/>
  <c r="L445" i="17"/>
  <c r="M2488" i="17"/>
  <c r="L2488" i="17"/>
  <c r="M2095" i="17"/>
  <c r="L2095" i="17"/>
  <c r="M1904" i="17"/>
  <c r="L1904" i="17"/>
  <c r="M1135" i="17"/>
  <c r="M1611" i="17"/>
  <c r="L616" i="17"/>
  <c r="L2053" i="17"/>
  <c r="M2053" i="17"/>
  <c r="M1428" i="17"/>
  <c r="L1428" i="17"/>
  <c r="M973" i="17"/>
  <c r="L973" i="17"/>
  <c r="L1847" i="17"/>
  <c r="M1847" i="17"/>
  <c r="M3197" i="17"/>
  <c r="L3197" i="17"/>
  <c r="M1382" i="17"/>
  <c r="L1382" i="17"/>
  <c r="M682" i="17"/>
  <c r="L682" i="17"/>
  <c r="L3379" i="17"/>
  <c r="M3379" i="17"/>
  <c r="L325" i="17"/>
  <c r="M325" i="17"/>
  <c r="L2306" i="17"/>
  <c r="M2441" i="17"/>
  <c r="L1066" i="17"/>
  <c r="L509" i="17"/>
  <c r="M3244" i="17"/>
  <c r="L2418" i="17"/>
  <c r="L1070" i="17"/>
  <c r="L668" i="17"/>
  <c r="M668" i="17"/>
  <c r="M3162" i="17"/>
  <c r="L3162" i="17"/>
  <c r="L2114" i="17"/>
  <c r="M2114" i="17"/>
  <c r="M3089" i="17"/>
  <c r="L3089" i="17"/>
  <c r="L2511" i="17"/>
  <c r="M2511" i="17"/>
  <c r="L31" i="17"/>
  <c r="M31" i="17"/>
  <c r="M648" i="17"/>
  <c r="L648" i="17"/>
  <c r="M841" i="17"/>
  <c r="L841" i="17"/>
  <c r="M1886" i="17"/>
  <c r="L1886" i="17"/>
  <c r="M2627" i="17"/>
  <c r="L2627" i="17"/>
  <c r="M1569" i="17"/>
  <c r="L1569" i="17"/>
  <c r="M2014" i="17"/>
  <c r="L2014" i="17"/>
  <c r="M454" i="17"/>
  <c r="L454" i="17"/>
  <c r="L1865" i="17"/>
  <c r="M1865" i="17"/>
  <c r="M720" i="17"/>
  <c r="L720" i="17"/>
  <c r="L246" i="17"/>
  <c r="M1804" i="17"/>
  <c r="M2243" i="17"/>
  <c r="M3428" i="17"/>
  <c r="L1715" i="17"/>
  <c r="L733" i="17"/>
  <c r="M733" i="17"/>
  <c r="M261" i="17"/>
  <c r="L261" i="17"/>
  <c r="L1253" i="17"/>
  <c r="M1253" i="17"/>
  <c r="L1010" i="17"/>
  <c r="M1010" i="17"/>
  <c r="M3266" i="17"/>
  <c r="L3266" i="17"/>
  <c r="L825" i="17"/>
  <c r="M825" i="17"/>
  <c r="M2393" i="17"/>
  <c r="L2393" i="17"/>
  <c r="L1797" i="17"/>
  <c r="M1797" i="17"/>
  <c r="M468" i="17"/>
  <c r="L468" i="17"/>
  <c r="L399" i="17"/>
  <c r="M399" i="17"/>
  <c r="M1563" i="17"/>
  <c r="L1563" i="17"/>
  <c r="M3272" i="17"/>
  <c r="L3272" i="17"/>
  <c r="M1537" i="17"/>
  <c r="L1537" i="17"/>
  <c r="M1775" i="17"/>
  <c r="L1775" i="17"/>
  <c r="L1738" i="17"/>
  <c r="M1738" i="17"/>
  <c r="M2104" i="17"/>
  <c r="L2104" i="17"/>
  <c r="M771" i="17"/>
  <c r="L771" i="17"/>
  <c r="M1655" i="17"/>
  <c r="L1655" i="17"/>
  <c r="M2629" i="17"/>
  <c r="L2629" i="17"/>
  <c r="M55" i="17"/>
  <c r="L55" i="17"/>
  <c r="L1680" i="17"/>
  <c r="M1680" i="17"/>
  <c r="L3126" i="17"/>
  <c r="M3126" i="17"/>
  <c r="L15" i="17"/>
  <c r="M15" i="17"/>
  <c r="L1785" i="17"/>
  <c r="M1785" i="17"/>
  <c r="L1829" i="17"/>
  <c r="M1829" i="17"/>
  <c r="L321" i="17"/>
  <c r="M321" i="17"/>
  <c r="M3018" i="17"/>
  <c r="L3018" i="17"/>
  <c r="M280" i="17"/>
  <c r="L280" i="17"/>
  <c r="M3429" i="17"/>
  <c r="L3429" i="17"/>
  <c r="L2174" i="17"/>
  <c r="M2174" i="17"/>
  <c r="M995" i="17"/>
  <c r="L995" i="17"/>
  <c r="L3300" i="17"/>
  <c r="M3300" i="17"/>
  <c r="L1803" i="17"/>
  <c r="M1803" i="17"/>
  <c r="M191" i="17"/>
  <c r="L191" i="17"/>
  <c r="M945" i="17"/>
  <c r="L945" i="17"/>
  <c r="M346" i="17"/>
  <c r="L346" i="17"/>
  <c r="L1551" i="17"/>
  <c r="M381" i="17"/>
  <c r="L3304" i="17"/>
  <c r="L559" i="17"/>
  <c r="L610" i="17"/>
  <c r="L2165" i="17"/>
  <c r="L412" i="17"/>
  <c r="L2161" i="17"/>
  <c r="M1939" i="17"/>
  <c r="L2882" i="17"/>
  <c r="L1594" i="17"/>
  <c r="L3404" i="17"/>
  <c r="L8" i="17"/>
  <c r="L3051" i="17"/>
  <c r="L3280" i="17"/>
  <c r="L3296" i="17"/>
  <c r="L2024" i="17"/>
  <c r="M2024" i="17"/>
  <c r="L2949" i="17"/>
  <c r="M2949" i="17"/>
  <c r="M1419" i="17"/>
  <c r="L1419" i="17"/>
  <c r="M1552" i="17"/>
  <c r="L1552" i="17"/>
  <c r="M1595" i="17"/>
  <c r="L1595" i="17"/>
  <c r="L2607" i="17"/>
  <c r="M2607" i="17"/>
  <c r="M1243" i="17"/>
  <c r="L1243" i="17"/>
  <c r="M3289" i="17"/>
  <c r="L3289" i="17"/>
  <c r="M1229" i="17"/>
  <c r="L1229" i="17"/>
  <c r="M1950" i="17"/>
  <c r="L1950" i="17"/>
  <c r="M1568" i="17"/>
  <c r="L1568" i="17"/>
  <c r="M1824" i="17"/>
  <c r="L1824" i="17"/>
  <c r="M254" i="17"/>
  <c r="L254" i="17"/>
  <c r="L1405" i="17"/>
  <c r="M1405" i="17"/>
  <c r="M2545" i="17"/>
  <c r="L2545" i="17"/>
  <c r="M2196" i="17"/>
  <c r="L2196" i="17"/>
  <c r="L2919" i="17"/>
  <c r="M2919" i="17"/>
  <c r="L40" i="17"/>
  <c r="M40" i="17"/>
  <c r="M30" i="17"/>
  <c r="L30" i="17"/>
  <c r="M1244" i="17"/>
  <c r="L1244" i="17"/>
  <c r="M2244" i="17"/>
  <c r="L2244" i="17"/>
  <c r="M487" i="17"/>
  <c r="L487" i="17"/>
  <c r="M160" i="17"/>
  <c r="L160" i="17"/>
  <c r="L230" i="17"/>
  <c r="M230" i="17"/>
  <c r="M417" i="17"/>
  <c r="L417" i="17"/>
  <c r="M692" i="17"/>
  <c r="L692" i="17"/>
  <c r="M1137" i="17"/>
  <c r="L1137" i="17"/>
  <c r="L2211" i="17"/>
  <c r="M2211" i="17"/>
  <c r="L2916" i="17"/>
  <c r="M2916" i="17"/>
  <c r="L1642" i="17"/>
  <c r="M1642" i="17"/>
  <c r="M336" i="17"/>
  <c r="L336" i="17"/>
  <c r="L1143" i="17"/>
  <c r="M1143" i="17"/>
  <c r="M2926" i="17"/>
  <c r="L2926" i="17"/>
  <c r="M1378" i="17"/>
  <c r="M2533" i="17"/>
  <c r="M1510" i="17"/>
  <c r="M3249" i="17"/>
  <c r="L2100" i="17"/>
  <c r="M1657" i="17"/>
  <c r="L1657" i="17"/>
  <c r="L1317" i="17"/>
  <c r="M1317" i="17"/>
  <c r="M3220" i="17"/>
  <c r="L3220" i="17"/>
  <c r="M200" i="17"/>
  <c r="M61" i="17"/>
  <c r="M485" i="17"/>
  <c r="M98" i="17"/>
  <c r="M778" i="17"/>
  <c r="L1284" i="17"/>
  <c r="M1165" i="17"/>
  <c r="L1165" i="17"/>
  <c r="M1644" i="17"/>
  <c r="L1644" i="17"/>
  <c r="L2036" i="17"/>
  <c r="M2036" i="17"/>
  <c r="M2205" i="17"/>
  <c r="L2205" i="17"/>
  <c r="L831" i="17"/>
  <c r="M831" i="17"/>
  <c r="M3117" i="17"/>
  <c r="L3117" i="17"/>
  <c r="L3079" i="17"/>
  <c r="M3079" i="17"/>
  <c r="L1612" i="17"/>
  <c r="M1612" i="17"/>
  <c r="M2943" i="17"/>
  <c r="L2943" i="17"/>
  <c r="M107" i="17"/>
  <c r="L107" i="17"/>
  <c r="L300" i="17"/>
  <c r="M300" i="17"/>
  <c r="M3108" i="17"/>
  <c r="L3108" i="17"/>
  <c r="M2915" i="17"/>
  <c r="L2915" i="17"/>
  <c r="L1579" i="17"/>
  <c r="M1579" i="17"/>
  <c r="M2118" i="17"/>
  <c r="L2118" i="17"/>
  <c r="L1250" i="17"/>
  <c r="M1250" i="17"/>
  <c r="M539" i="17"/>
  <c r="L539" i="17"/>
  <c r="M3291" i="17"/>
  <c r="L3291" i="17"/>
  <c r="L1032" i="17"/>
  <c r="M1032" i="17"/>
  <c r="M791" i="17"/>
  <c r="L791" i="17"/>
  <c r="M2713" i="17"/>
  <c r="L2713" i="17"/>
  <c r="M1377" i="17"/>
  <c r="L1377" i="17"/>
  <c r="L494" i="17"/>
  <c r="M494" i="17"/>
  <c r="M2873" i="17"/>
  <c r="L2873" i="17"/>
  <c r="L203" i="17"/>
  <c r="M203" i="17"/>
  <c r="L2029" i="17"/>
  <c r="M2029" i="17"/>
  <c r="M312" i="17"/>
  <c r="L312" i="17"/>
  <c r="M361" i="17"/>
  <c r="L361" i="17"/>
  <c r="M2716" i="17"/>
  <c r="L2716" i="17"/>
  <c r="L3352" i="17"/>
  <c r="M3352" i="17"/>
  <c r="M1588" i="17"/>
  <c r="L1588" i="17"/>
  <c r="M1129" i="17"/>
  <c r="L1129" i="17"/>
  <c r="M1169" i="17"/>
  <c r="L1169" i="17"/>
  <c r="M2640" i="17"/>
  <c r="L2640" i="17"/>
  <c r="L289" i="17"/>
  <c r="M289" i="17"/>
  <c r="L3401" i="17"/>
  <c r="M3401" i="17"/>
  <c r="M3123" i="17"/>
  <c r="L3123" i="17"/>
  <c r="M1899" i="17"/>
  <c r="L1899" i="17"/>
  <c r="M801" i="17"/>
  <c r="L801" i="17"/>
  <c r="M2571" i="17"/>
  <c r="L2571" i="17"/>
  <c r="M1290" i="17"/>
  <c r="L1290" i="17"/>
  <c r="L1951" i="17"/>
  <c r="M1951" i="17"/>
  <c r="M2541" i="17"/>
  <c r="L2541" i="17"/>
  <c r="M3393" i="17"/>
  <c r="L3393" i="17"/>
  <c r="L1736" i="17"/>
  <c r="M1736" i="17"/>
  <c r="M1793" i="17"/>
  <c r="L1793" i="17"/>
  <c r="M128" i="17"/>
  <c r="L128" i="17"/>
  <c r="L680" i="17"/>
  <c r="M680" i="17"/>
  <c r="M2574" i="17"/>
  <c r="L2574" i="17"/>
  <c r="L385" i="17"/>
  <c r="M385" i="17"/>
  <c r="M1968" i="17"/>
  <c r="L1968" i="17"/>
  <c r="L2937" i="17"/>
  <c r="M2937" i="17"/>
  <c r="M1272" i="17"/>
  <c r="L1272" i="17"/>
  <c r="M1863" i="17"/>
  <c r="L1863" i="17"/>
  <c r="M2655" i="17"/>
  <c r="L2655" i="17"/>
  <c r="L525" i="17"/>
  <c r="M525" i="17"/>
  <c r="M2821" i="17"/>
  <c r="L2821" i="17"/>
  <c r="L377" i="17"/>
  <c r="M377" i="17"/>
  <c r="M922" i="17"/>
  <c r="L922" i="17"/>
  <c r="M3215" i="17"/>
  <c r="L3215" i="17"/>
  <c r="M753" i="17"/>
  <c r="L753" i="17"/>
  <c r="L2305" i="17"/>
  <c r="M2305" i="17"/>
  <c r="M1505" i="17"/>
  <c r="L1505" i="17"/>
  <c r="M1943" i="17"/>
  <c r="L1943" i="17"/>
  <c r="M1435" i="17"/>
  <c r="L1435" i="17"/>
  <c r="M865" i="17"/>
  <c r="L865" i="17"/>
  <c r="M3050" i="17"/>
  <c r="L3050" i="17"/>
  <c r="M2052" i="17"/>
  <c r="L2052" i="17"/>
  <c r="L1867" i="17"/>
  <c r="M1867" i="17"/>
  <c r="M2089" i="17"/>
  <c r="L2089" i="17"/>
  <c r="M2084" i="17"/>
  <c r="L2084" i="17"/>
  <c r="L2074" i="17"/>
  <c r="M2074" i="17"/>
  <c r="M2975" i="17"/>
  <c r="L2975" i="17"/>
  <c r="M2262" i="17"/>
  <c r="L2262" i="17"/>
  <c r="M479" i="17"/>
  <c r="L479" i="17"/>
  <c r="M1194" i="17"/>
  <c r="L1194" i="17"/>
  <c r="M430" i="17"/>
  <c r="L430" i="17"/>
  <c r="L1189" i="17"/>
  <c r="L2012" i="17"/>
  <c r="L2687" i="17"/>
  <c r="L2828" i="17"/>
  <c r="L3038" i="17"/>
  <c r="L2450" i="17"/>
  <c r="L1267" i="17"/>
  <c r="L2411" i="17"/>
  <c r="L1064" i="17"/>
  <c r="L448" i="17"/>
  <c r="L1653" i="17"/>
  <c r="L2478" i="17"/>
  <c r="M2710" i="17"/>
  <c r="M588" i="17"/>
  <c r="L3032" i="17"/>
  <c r="M3032" i="17"/>
  <c r="M967" i="17"/>
  <c r="L967" i="17"/>
  <c r="L2054" i="17"/>
  <c r="M2054" i="17"/>
  <c r="L1301" i="17"/>
  <c r="M1301" i="17"/>
  <c r="M3112" i="17"/>
  <c r="L3112" i="17"/>
  <c r="L229" i="17"/>
  <c r="M229" i="17"/>
  <c r="L2148" i="17"/>
  <c r="M2148" i="17"/>
  <c r="L464" i="17"/>
  <c r="M464" i="17"/>
  <c r="M2113" i="17"/>
  <c r="L2113" i="17"/>
  <c r="M38" i="17"/>
  <c r="L38" i="17"/>
  <c r="M754" i="17"/>
  <c r="L754" i="17"/>
  <c r="L2997" i="17"/>
  <c r="M2997" i="17"/>
  <c r="M1235" i="17"/>
  <c r="L1235" i="17"/>
  <c r="L330" i="17"/>
  <c r="M330" i="17"/>
  <c r="M2368" i="17"/>
  <c r="L2368" i="17"/>
  <c r="M62" i="17"/>
  <c r="L62" i="17"/>
  <c r="M256" i="17"/>
  <c r="L256" i="17"/>
  <c r="L1356" i="17"/>
  <c r="M1356" i="17"/>
  <c r="M2381" i="17"/>
  <c r="L2381" i="17"/>
  <c r="M2345" i="17"/>
  <c r="L2345" i="17"/>
  <c r="M1489" i="17"/>
  <c r="L1489" i="17"/>
  <c r="L1057" i="17"/>
  <c r="M1057" i="17"/>
  <c r="M2391" i="17"/>
  <c r="L2391" i="17"/>
  <c r="M2659" i="17"/>
  <c r="L2659" i="17"/>
  <c r="L1455" i="17"/>
  <c r="M1455" i="17"/>
  <c r="M1733" i="17"/>
  <c r="L1733" i="17"/>
  <c r="M2740" i="17"/>
  <c r="L2740" i="17"/>
  <c r="M658" i="17"/>
  <c r="L658" i="17"/>
  <c r="M2288" i="17"/>
  <c r="L2288" i="17"/>
  <c r="M2362" i="17"/>
  <c r="L2362" i="17"/>
  <c r="L2397" i="17"/>
  <c r="M2397" i="17"/>
  <c r="M2491" i="17"/>
  <c r="L2491" i="17"/>
  <c r="L1755" i="17"/>
  <c r="M1755" i="17"/>
  <c r="M2842" i="17"/>
  <c r="L2842" i="17"/>
  <c r="L77" i="17"/>
  <c r="M77" i="17"/>
  <c r="L238" i="17"/>
  <c r="M238" i="17"/>
  <c r="M2341" i="17"/>
  <c r="L2341" i="17"/>
  <c r="M2684" i="17"/>
  <c r="L2684" i="17"/>
  <c r="L1926" i="17"/>
  <c r="M1926" i="17"/>
  <c r="M484" i="17"/>
  <c r="L484" i="17"/>
  <c r="M2601" i="17"/>
  <c r="L2601" i="17"/>
  <c r="M2219" i="17"/>
  <c r="L2219" i="17"/>
  <c r="L835" i="17"/>
  <c r="M835" i="17"/>
  <c r="M3389" i="17"/>
  <c r="L3389" i="17"/>
  <c r="M2247" i="17"/>
  <c r="L2247" i="17"/>
  <c r="M2730" i="17"/>
  <c r="L2730" i="17"/>
  <c r="M39" i="17"/>
  <c r="L39" i="17"/>
  <c r="M392" i="17"/>
  <c r="L392" i="17"/>
  <c r="M536" i="17"/>
  <c r="L536" i="17"/>
  <c r="L2457" i="17"/>
  <c r="M2457" i="17"/>
  <c r="M2101" i="17"/>
  <c r="L2101" i="17"/>
  <c r="L2000" i="17"/>
  <c r="M2000" i="17"/>
  <c r="M323" i="17"/>
  <c r="L323" i="17"/>
  <c r="M1848" i="17"/>
  <c r="L1848" i="17"/>
  <c r="M3258" i="17"/>
  <c r="L3258" i="17"/>
  <c r="M962" i="17"/>
  <c r="L962" i="17"/>
  <c r="M3397" i="17"/>
  <c r="L3397" i="17"/>
  <c r="L876" i="17"/>
  <c r="M876" i="17"/>
  <c r="M3003" i="17"/>
  <c r="L3003" i="17"/>
  <c r="M1044" i="17"/>
  <c r="L1044" i="17"/>
  <c r="M700" i="17"/>
  <c r="L700" i="17"/>
  <c r="M1429" i="17"/>
  <c r="L1429" i="17"/>
  <c r="M1224" i="17"/>
  <c r="L1224" i="17"/>
  <c r="M2098" i="17"/>
  <c r="L2098" i="17"/>
  <c r="L189" i="17"/>
  <c r="M189" i="17"/>
  <c r="L1896" i="17"/>
  <c r="M1896" i="17"/>
  <c r="L501" i="17"/>
  <c r="M501" i="17"/>
  <c r="M3159" i="17"/>
  <c r="L3159" i="17"/>
  <c r="M2349" i="17"/>
  <c r="L2349" i="17"/>
  <c r="L578" i="17"/>
  <c r="M578" i="17"/>
  <c r="M1649" i="17"/>
  <c r="L1649" i="17"/>
  <c r="M1541" i="17"/>
  <c r="L1541" i="17"/>
  <c r="M1334" i="17"/>
  <c r="L1334" i="17"/>
  <c r="L2446" i="17"/>
  <c r="M2446" i="17"/>
  <c r="M1126" i="17"/>
  <c r="L1126" i="17"/>
  <c r="M1529" i="17"/>
  <c r="L1529" i="17"/>
  <c r="M492" i="17"/>
  <c r="L492" i="17"/>
  <c r="L1440" i="17"/>
  <c r="M1440" i="17"/>
  <c r="L404" i="17"/>
  <c r="L1056" i="17"/>
  <c r="M297" i="17"/>
  <c r="L1601" i="17"/>
  <c r="M1112" i="17"/>
  <c r="L2633" i="17"/>
  <c r="M2507" i="17"/>
  <c r="M2665" i="17"/>
  <c r="M3407" i="17"/>
  <c r="M3250" i="17"/>
  <c r="L2410" i="17"/>
  <c r="L919" i="17"/>
  <c r="L87" i="17"/>
  <c r="M87" i="17"/>
  <c r="M792" i="17"/>
  <c r="L792" i="17"/>
  <c r="M180" i="17"/>
  <c r="L180" i="17"/>
  <c r="L2909" i="17"/>
  <c r="M2909" i="17"/>
  <c r="M378" i="17"/>
  <c r="L378" i="17"/>
  <c r="M1192" i="17"/>
  <c r="L1192" i="17"/>
  <c r="M476" i="17"/>
  <c r="L476" i="17"/>
  <c r="M3238" i="17"/>
  <c r="L3238" i="17"/>
  <c r="M1326" i="17"/>
  <c r="L1326" i="17"/>
  <c r="L3114" i="17"/>
  <c r="M3114" i="17"/>
  <c r="L1464" i="17"/>
  <c r="M1464" i="17"/>
  <c r="M714" i="17"/>
  <c r="L714" i="17"/>
  <c r="M595" i="17"/>
  <c r="L595" i="17"/>
  <c r="M1606" i="17"/>
  <c r="L1606" i="17"/>
  <c r="M1708" i="17"/>
  <c r="L1708" i="17"/>
  <c r="M1089" i="17"/>
  <c r="L1089" i="17"/>
  <c r="M2456" i="17"/>
  <c r="L2456" i="17"/>
  <c r="M1196" i="17"/>
  <c r="L1196" i="17"/>
  <c r="M2382" i="17"/>
  <c r="L2382" i="17"/>
  <c r="M2729" i="17"/>
  <c r="L2729" i="17"/>
  <c r="M1067" i="17"/>
  <c r="L1067" i="17"/>
  <c r="M241" i="17"/>
  <c r="L241" i="17"/>
  <c r="M3083" i="17"/>
  <c r="L3083" i="17"/>
  <c r="L3385" i="17"/>
  <c r="M3385" i="17"/>
  <c r="M306" i="17"/>
  <c r="L306" i="17"/>
  <c r="L1823" i="17"/>
  <c r="M1823" i="17"/>
  <c r="M2564" i="17"/>
  <c r="L2564" i="17"/>
  <c r="L1410" i="17"/>
  <c r="M1410" i="17"/>
  <c r="M390" i="17"/>
  <c r="L390" i="17"/>
  <c r="M1639" i="17"/>
  <c r="L1639" i="17"/>
  <c r="M1453" i="17"/>
  <c r="L1453" i="17"/>
  <c r="M3146" i="17"/>
  <c r="L3146" i="17"/>
  <c r="M2679" i="17"/>
  <c r="L2679" i="17"/>
  <c r="M2484" i="17"/>
  <c r="L2484" i="17"/>
  <c r="L886" i="17"/>
  <c r="M886" i="17"/>
  <c r="M2019" i="17"/>
  <c r="L2019" i="17"/>
  <c r="M264" i="17"/>
  <c r="L264" i="17"/>
  <c r="M1260" i="17"/>
  <c r="L1260" i="17"/>
  <c r="M1422" i="17"/>
  <c r="L1422" i="17"/>
  <c r="M3359" i="17"/>
  <c r="L3359" i="17"/>
  <c r="M272" i="17"/>
  <c r="L272" i="17"/>
  <c r="L273" i="17"/>
  <c r="M273" i="17"/>
  <c r="M2435" i="17"/>
  <c r="L2435" i="17"/>
  <c r="L673" i="17"/>
  <c r="M673" i="17"/>
  <c r="M1553" i="17"/>
  <c r="L538" i="17"/>
  <c r="M2750" i="17"/>
  <c r="M3073" i="17"/>
  <c r="L2843" i="17"/>
  <c r="L2198" i="17"/>
  <c r="M816" i="17"/>
  <c r="M2154" i="17"/>
  <c r="M1663" i="17"/>
  <c r="M1480" i="17"/>
  <c r="L1716" i="17"/>
  <c r="M1716" i="17"/>
  <c r="L817" i="17"/>
  <c r="M817" i="17"/>
  <c r="L2506" i="17"/>
  <c r="M2506" i="17"/>
  <c r="M2434" i="17"/>
  <c r="L2434" i="17"/>
  <c r="M2959" i="17"/>
  <c r="L2959" i="17"/>
  <c r="L1403" i="17"/>
  <c r="M1403" i="17"/>
  <c r="M719" i="17"/>
  <c r="L719" i="17"/>
  <c r="L1702" i="17"/>
  <c r="M1702" i="17"/>
  <c r="M2861" i="17"/>
  <c r="L2861" i="17"/>
  <c r="M2751" i="17"/>
  <c r="L2751" i="17"/>
  <c r="M2701" i="17"/>
  <c r="L2701" i="17"/>
  <c r="L917" i="17"/>
  <c r="M917" i="17"/>
  <c r="M53" i="17"/>
  <c r="L53" i="17"/>
  <c r="M314" i="17"/>
  <c r="L314" i="17"/>
  <c r="M936" i="17"/>
  <c r="L936" i="17"/>
  <c r="M1019" i="17"/>
  <c r="L1019" i="17"/>
  <c r="M3167" i="17"/>
  <c r="L3167" i="17"/>
  <c r="M1139" i="17"/>
  <c r="L1139" i="17"/>
  <c r="L210" i="17"/>
  <c r="M210" i="17"/>
  <c r="L3390" i="17"/>
  <c r="M3390" i="17"/>
  <c r="L3233" i="17"/>
  <c r="M3233" i="17"/>
  <c r="L2392" i="17"/>
  <c r="M2392" i="17"/>
  <c r="L2235" i="17"/>
  <c r="M2235" i="17"/>
  <c r="L123" i="17"/>
  <c r="M123" i="17"/>
  <c r="M266" i="17"/>
  <c r="L266" i="17"/>
  <c r="L2360" i="17"/>
  <c r="M2344" i="17"/>
  <c r="M3326" i="17"/>
  <c r="M847" i="17"/>
  <c r="M1844" i="17"/>
  <c r="L1618" i="17"/>
  <c r="L2761" i="17"/>
  <c r="M3243" i="17"/>
  <c r="L3243" i="17"/>
  <c r="M2941" i="17"/>
  <c r="M2081" i="17"/>
  <c r="M1283" i="17"/>
  <c r="M2774" i="17"/>
  <c r="L179" i="17"/>
  <c r="M674" i="17"/>
  <c r="L374" i="17"/>
  <c r="M2172" i="17"/>
  <c r="L2172" i="17"/>
  <c r="L3350" i="17"/>
  <c r="M3350" i="17"/>
  <c r="M3438" i="17"/>
  <c r="L3438" i="17"/>
  <c r="M178" i="17"/>
  <c r="L178" i="17"/>
  <c r="M630" i="17"/>
  <c r="L630" i="17"/>
  <c r="M2738" i="17"/>
  <c r="L2738" i="17"/>
  <c r="M743" i="17"/>
  <c r="L743" i="17"/>
  <c r="M2810" i="17"/>
  <c r="L2810" i="17"/>
  <c r="M1082" i="17"/>
  <c r="L1082" i="17"/>
  <c r="M1306" i="17"/>
  <c r="L1306" i="17"/>
  <c r="L1779" i="17"/>
  <c r="M1779" i="17"/>
  <c r="M2115" i="17"/>
  <c r="L2115" i="17"/>
  <c r="M1907" i="17"/>
  <c r="L1907" i="17"/>
  <c r="M1020" i="17"/>
  <c r="L1020" i="17"/>
  <c r="M2276" i="17"/>
  <c r="L2276" i="17"/>
  <c r="M703" i="17"/>
  <c r="L703" i="17"/>
  <c r="L2839" i="17"/>
  <c r="M2839" i="17"/>
  <c r="M783" i="17"/>
  <c r="L783" i="17"/>
  <c r="M124" i="17"/>
  <c r="L124" i="17"/>
  <c r="M3182" i="17"/>
  <c r="L3182" i="17"/>
  <c r="L2529" i="17"/>
  <c r="M2529" i="17"/>
  <c r="M463" i="17"/>
  <c r="L463" i="17"/>
  <c r="M2022" i="17"/>
  <c r="L2022" i="17"/>
  <c r="L2898" i="17"/>
  <c r="M2898" i="17"/>
  <c r="M1327" i="17"/>
  <c r="L1327" i="17"/>
  <c r="M3333" i="17"/>
  <c r="L3333" i="17"/>
  <c r="M115" i="17"/>
  <c r="L115" i="17"/>
  <c r="L1187" i="17"/>
  <c r="M1187" i="17"/>
  <c r="M898" i="17"/>
  <c r="L898" i="17"/>
  <c r="M495" i="17"/>
  <c r="L495" i="17"/>
  <c r="L608" i="17"/>
  <c r="M608" i="17"/>
  <c r="M1640" i="17"/>
  <c r="L1640" i="17"/>
  <c r="M2443" i="17"/>
  <c r="L2443" i="17"/>
  <c r="M1688" i="17"/>
  <c r="L1688" i="17"/>
  <c r="M1331" i="17"/>
  <c r="L1331" i="17"/>
  <c r="M343" i="17"/>
  <c r="L343" i="17"/>
  <c r="M326" i="17"/>
  <c r="L326" i="17"/>
  <c r="M2298" i="17"/>
  <c r="L2298" i="17"/>
  <c r="M1941" i="17"/>
  <c r="L1941" i="17"/>
  <c r="M2765" i="17"/>
  <c r="L2765" i="17"/>
  <c r="M3236" i="17"/>
  <c r="L3236" i="17"/>
  <c r="M145" i="17"/>
  <c r="L145" i="17"/>
  <c r="L515" i="17"/>
  <c r="M515" i="17"/>
  <c r="L619" i="17"/>
  <c r="M619" i="17"/>
  <c r="M1420" i="17"/>
  <c r="L1420" i="17"/>
  <c r="L3371" i="17"/>
  <c r="M3371" i="17"/>
  <c r="L626" i="17"/>
  <c r="M626" i="17"/>
  <c r="L718" i="17"/>
  <c r="M718" i="17"/>
  <c r="L446" i="17"/>
  <c r="M446" i="17"/>
  <c r="L3052" i="17"/>
  <c r="M3052" i="17"/>
  <c r="L2475" i="17"/>
  <c r="M2475" i="17"/>
  <c r="M2568" i="17"/>
  <c r="L2568" i="17"/>
  <c r="L2214" i="17"/>
  <c r="M2214" i="17"/>
  <c r="M866" i="17"/>
  <c r="L866" i="17"/>
  <c r="L2721" i="17"/>
  <c r="M2721" i="17"/>
  <c r="M1274" i="17"/>
  <c r="L1274" i="17"/>
  <c r="M1013" i="17"/>
  <c r="L1013" i="17"/>
  <c r="L3004" i="17"/>
  <c r="M3004" i="17"/>
  <c r="L2459" i="17"/>
  <c r="M2459" i="17"/>
  <c r="L1524" i="17"/>
  <c r="M1524" i="17"/>
  <c r="M2520" i="17"/>
  <c r="L2520" i="17"/>
  <c r="M307" i="17"/>
  <c r="L307" i="17"/>
  <c r="M992" i="17"/>
  <c r="L992" i="17"/>
  <c r="M409" i="17"/>
  <c r="L409" i="17"/>
  <c r="M1342" i="17"/>
  <c r="L1342" i="17"/>
  <c r="M3143" i="17"/>
  <c r="L3143" i="17"/>
  <c r="M1918" i="17"/>
  <c r="L1918" i="17"/>
  <c r="M1910" i="17"/>
  <c r="L1910" i="17"/>
  <c r="M1762" i="17"/>
  <c r="L1762" i="17"/>
  <c r="M1475" i="17"/>
  <c r="L1475" i="17"/>
  <c r="M832" i="17"/>
  <c r="L832" i="17"/>
  <c r="M1544" i="17"/>
  <c r="L1544" i="17"/>
  <c r="M2202" i="17"/>
  <c r="L2202" i="17"/>
  <c r="M1749" i="17"/>
  <c r="L1749" i="17"/>
  <c r="M431" i="17"/>
  <c r="L431" i="17"/>
  <c r="M955" i="17"/>
  <c r="L955" i="17"/>
  <c r="M534" i="17"/>
  <c r="L534" i="17"/>
  <c r="M2200" i="17"/>
  <c r="L2200" i="17"/>
  <c r="M1103" i="17"/>
  <c r="L1103" i="17"/>
  <c r="M2479" i="17"/>
  <c r="L2479" i="17"/>
  <c r="L1439" i="17"/>
  <c r="M1439" i="17"/>
  <c r="L3078" i="17"/>
  <c r="M3078" i="17"/>
  <c r="L2981" i="17"/>
  <c r="M2981" i="17"/>
  <c r="M1525" i="17"/>
  <c r="L1525" i="17"/>
  <c r="M1447" i="17"/>
  <c r="L1447" i="17"/>
  <c r="M2747" i="17"/>
  <c r="L1280" i="17"/>
  <c r="M155" i="17"/>
  <c r="M406" i="17"/>
  <c r="L108" i="17"/>
  <c r="L1344" i="17"/>
  <c r="L1269" i="17"/>
  <c r="L795" i="17"/>
  <c r="M2476" i="17"/>
  <c r="M216" i="17"/>
  <c r="L742" i="17"/>
  <c r="L1348" i="17"/>
  <c r="L1043" i="17"/>
  <c r="M1542" i="17"/>
  <c r="M118" i="17"/>
  <c r="L118" i="17"/>
  <c r="M583" i="17"/>
  <c r="L583" i="17"/>
  <c r="M2610" i="17"/>
  <c r="L2610" i="17"/>
  <c r="M2271" i="17"/>
  <c r="L2271" i="17"/>
  <c r="M638" i="17"/>
  <c r="L638" i="17"/>
  <c r="M81" i="17"/>
  <c r="L81" i="17"/>
  <c r="M1871" i="17"/>
  <c r="L1871" i="17"/>
  <c r="L2795" i="17"/>
  <c r="M2795" i="17"/>
  <c r="M177" i="17"/>
  <c r="L177" i="17"/>
  <c r="M3427" i="17"/>
  <c r="L3427" i="17"/>
  <c r="M790" i="17"/>
  <c r="L790" i="17"/>
  <c r="M514" i="17"/>
  <c r="L514" i="17"/>
  <c r="L2126" i="17"/>
  <c r="M2126" i="17"/>
  <c r="M1851" i="17"/>
  <c r="L1851" i="17"/>
  <c r="M2932" i="17"/>
  <c r="L2932" i="17"/>
  <c r="M1482" i="17"/>
  <c r="L1482" i="17"/>
  <c r="M2884" i="17"/>
  <c r="L2884" i="17"/>
  <c r="M1858" i="17"/>
  <c r="L1858" i="17"/>
  <c r="M458" i="17"/>
  <c r="L458" i="17"/>
  <c r="L2907" i="17"/>
  <c r="M2907" i="17"/>
  <c r="M2160" i="17"/>
  <c r="L2160" i="17"/>
  <c r="M388" i="17"/>
  <c r="L388" i="17"/>
  <c r="M2233" i="17"/>
  <c r="L2233" i="17"/>
  <c r="M2806" i="17"/>
  <c r="L2806" i="17"/>
  <c r="M341" i="17"/>
  <c r="L341" i="17"/>
  <c r="M678" i="17"/>
  <c r="L678" i="17"/>
  <c r="M1324" i="17"/>
  <c r="L1324" i="17"/>
  <c r="M1394" i="17"/>
  <c r="L1394" i="17"/>
  <c r="M1292" i="17"/>
  <c r="L1292" i="17"/>
  <c r="M3344" i="17"/>
  <c r="L3344" i="17"/>
  <c r="L1345" i="17"/>
  <c r="L3064" i="17"/>
  <c r="L3246" i="17"/>
  <c r="L1375" i="17"/>
  <c r="M1079" i="17"/>
  <c r="L3169" i="17"/>
  <c r="M204" i="17"/>
  <c r="L2940" i="17"/>
  <c r="M911" i="17"/>
  <c r="M414" i="17"/>
  <c r="M2683" i="17"/>
  <c r="L2803" i="17"/>
  <c r="L3199" i="17"/>
  <c r="L1003" i="17"/>
  <c r="M1350" i="17"/>
  <c r="M3040" i="17"/>
  <c r="L1949" i="17"/>
  <c r="L821" i="17"/>
  <c r="M69" i="17"/>
  <c r="M643" i="17"/>
  <c r="L58" i="17"/>
  <c r="L2106" i="17"/>
  <c r="L881" i="17"/>
  <c r="L3054" i="17"/>
  <c r="M3227" i="17"/>
  <c r="L146" i="17"/>
  <c r="M402" i="17"/>
  <c r="L32" i="17"/>
  <c r="M324" i="17"/>
  <c r="M2799" i="17"/>
  <c r="L1413" i="17"/>
  <c r="L3279" i="17"/>
  <c r="L2993" i="17"/>
  <c r="M2637" i="17"/>
  <c r="L2637" i="17"/>
  <c r="M375" i="17"/>
  <c r="L375" i="17"/>
  <c r="M794" i="17"/>
  <c r="L794" i="17"/>
  <c r="M1667" i="17"/>
  <c r="L1667" i="17"/>
  <c r="L512" i="17"/>
  <c r="M512" i="17"/>
  <c r="L1409" i="17"/>
  <c r="M1409" i="17"/>
  <c r="M2770" i="17"/>
  <c r="L2770" i="17"/>
  <c r="M1133" i="17"/>
  <c r="L1133" i="17"/>
  <c r="M3265" i="17"/>
  <c r="L3265" i="17"/>
  <c r="M2838" i="17"/>
  <c r="L2838" i="17"/>
  <c r="M3283" i="17"/>
  <c r="L3283" i="17"/>
  <c r="M3420" i="17"/>
  <c r="L3420" i="17"/>
  <c r="M684" i="17"/>
  <c r="L684" i="17"/>
  <c r="M888" i="17"/>
  <c r="L888" i="17"/>
  <c r="M1830" i="17"/>
  <c r="L1830" i="17"/>
  <c r="M2925" i="17"/>
  <c r="L2925" i="17"/>
  <c r="M579" i="17"/>
  <c r="L579" i="17"/>
  <c r="M2122" i="17"/>
  <c r="L2122" i="17"/>
  <c r="M317" i="17"/>
  <c r="L317" i="17"/>
  <c r="M2663" i="17"/>
  <c r="L2663" i="17"/>
  <c r="M2910" i="17"/>
  <c r="L2910" i="17"/>
  <c r="M2236" i="17"/>
  <c r="L2236" i="17"/>
  <c r="L1262" i="17"/>
  <c r="M1262" i="17"/>
  <c r="M2575" i="17"/>
  <c r="L2575" i="17"/>
  <c r="M1463" i="17"/>
  <c r="L1073" i="17"/>
  <c r="M2673" i="17"/>
  <c r="M1664" i="17"/>
  <c r="L2693" i="17"/>
  <c r="M2451" i="17"/>
  <c r="M2698" i="17"/>
  <c r="M2586" i="17"/>
  <c r="L182" i="17"/>
  <c r="M956" i="17"/>
  <c r="M1794" i="17"/>
  <c r="M3439" i="17"/>
  <c r="L173" i="17"/>
  <c r="M1437" i="17"/>
  <c r="M2103" i="17"/>
  <c r="L2811" i="17"/>
  <c r="M3336" i="17"/>
  <c r="L3336" i="17"/>
  <c r="L2125" i="17"/>
  <c r="M2125" i="17"/>
  <c r="L2334" i="17"/>
  <c r="M2334" i="17"/>
  <c r="M2449" i="17"/>
  <c r="L2449" i="17"/>
  <c r="M187" i="17"/>
  <c r="L187" i="17"/>
  <c r="M1879" i="17"/>
  <c r="L1879" i="17"/>
  <c r="L3152" i="17"/>
  <c r="M3152" i="17"/>
  <c r="M642" i="17"/>
  <c r="L642" i="17"/>
  <c r="M496" i="17"/>
  <c r="L496" i="17"/>
  <c r="L1798" i="17"/>
  <c r="M1798" i="17"/>
  <c r="L2786" i="17"/>
  <c r="M2786" i="17"/>
  <c r="L2139" i="17"/>
  <c r="M2139" i="17"/>
  <c r="L912" i="17"/>
  <c r="M912" i="17"/>
  <c r="M1026" i="17"/>
  <c r="L1026" i="17"/>
  <c r="L683" i="17"/>
  <c r="M683" i="17"/>
  <c r="M2758" i="17"/>
  <c r="L2758" i="17"/>
  <c r="L2956" i="17"/>
  <c r="M2956" i="17"/>
  <c r="M3341" i="17"/>
  <c r="L3341" i="17"/>
  <c r="M1900" i="17"/>
  <c r="L1900" i="17"/>
  <c r="M2783" i="17"/>
  <c r="L2783" i="17"/>
  <c r="M2042" i="17"/>
  <c r="L2042" i="17"/>
  <c r="M2897" i="17"/>
  <c r="L2897" i="17"/>
  <c r="L3055" i="17"/>
  <c r="M3055" i="17"/>
  <c r="L1012" i="17"/>
  <c r="M1012" i="17"/>
  <c r="M1828" i="17"/>
  <c r="L1828" i="17"/>
  <c r="M3205" i="17"/>
  <c r="L3205" i="17"/>
  <c r="M563" i="17"/>
  <c r="L563" i="17"/>
  <c r="M116" i="17"/>
  <c r="L116" i="17"/>
  <c r="L2982" i="17"/>
  <c r="M2982" i="17"/>
  <c r="L3160" i="17"/>
  <c r="M3160" i="17"/>
  <c r="M1398" i="17"/>
  <c r="L1398" i="17"/>
  <c r="M2436" i="17"/>
  <c r="L2436" i="17"/>
  <c r="M1560" i="17"/>
  <c r="L1560" i="17"/>
  <c r="L896" i="17"/>
  <c r="M896" i="17"/>
  <c r="M1309" i="17"/>
  <c r="L1309" i="17"/>
  <c r="M961" i="17"/>
  <c r="L961" i="17"/>
  <c r="M319" i="17"/>
  <c r="L319" i="17"/>
  <c r="M3076" i="17"/>
  <c r="L3076" i="17"/>
  <c r="M3088" i="17"/>
  <c r="L3088" i="17"/>
  <c r="M2528" i="17"/>
  <c r="L2528" i="17"/>
  <c r="M488" i="17"/>
  <c r="L488" i="17"/>
  <c r="M3234" i="17"/>
  <c r="L3234" i="17"/>
  <c r="M895" i="17"/>
  <c r="L895" i="17"/>
  <c r="M1710" i="17"/>
  <c r="L1710" i="17"/>
  <c r="M17" i="17"/>
  <c r="L17" i="17"/>
  <c r="M2896" i="17"/>
  <c r="L2896" i="17"/>
  <c r="M941" i="17"/>
  <c r="L941" i="17"/>
  <c r="M975" i="17"/>
  <c r="L975" i="17"/>
  <c r="M2733" i="17"/>
  <c r="L2733" i="17"/>
  <c r="M2596" i="17"/>
  <c r="L2596" i="17"/>
  <c r="M3042" i="17"/>
  <c r="L3042" i="17"/>
  <c r="M2370" i="17"/>
  <c r="L2370" i="17"/>
  <c r="M2110" i="17"/>
  <c r="L2110" i="17"/>
  <c r="M2015" i="17"/>
  <c r="L2015" i="17"/>
  <c r="M3124" i="17"/>
  <c r="L3124" i="17"/>
  <c r="L3241" i="17"/>
  <c r="M3241" i="17"/>
  <c r="M2554" i="17"/>
  <c r="L2554" i="17"/>
  <c r="M1927" i="17"/>
  <c r="L1927" i="17"/>
  <c r="M2389" i="17"/>
  <c r="L2389" i="17"/>
  <c r="M2600" i="17"/>
  <c r="L2600" i="17"/>
  <c r="M1298" i="17"/>
  <c r="L1298" i="17"/>
  <c r="L3251" i="17"/>
  <c r="M3251" i="17"/>
  <c r="M1744" i="17"/>
  <c r="L1744" i="17"/>
  <c r="M834" i="17"/>
  <c r="L834" i="17"/>
  <c r="M2467" i="17"/>
  <c r="L2467" i="17"/>
  <c r="M3335" i="17"/>
  <c r="L3335" i="17"/>
  <c r="M2404" i="17"/>
  <c r="L2404" i="17"/>
  <c r="M963" i="17"/>
  <c r="L963" i="17"/>
  <c r="M243" i="17"/>
  <c r="L243" i="17"/>
  <c r="M1952" i="17"/>
  <c r="L1952" i="17"/>
  <c r="M2463" i="17"/>
  <c r="L2463" i="17"/>
  <c r="M1186" i="17"/>
  <c r="L1186" i="17"/>
  <c r="M383" i="17"/>
  <c r="L383" i="17"/>
  <c r="M930" i="17"/>
  <c r="L930" i="17"/>
  <c r="M2482" i="17"/>
  <c r="L2482" i="17"/>
  <c r="M1739" i="17"/>
  <c r="L1739" i="17"/>
  <c r="M132" i="17"/>
  <c r="L132" i="17"/>
  <c r="M2688" i="17"/>
  <c r="L2688" i="17"/>
  <c r="L741" i="17"/>
  <c r="M741" i="17"/>
  <c r="M2703" i="17"/>
  <c r="L2703" i="17"/>
  <c r="L993" i="17"/>
  <c r="M993" i="17"/>
  <c r="M1893" i="17"/>
  <c r="L1893" i="17"/>
  <c r="M284" i="17"/>
  <c r="L284" i="17"/>
  <c r="M1845" i="17"/>
  <c r="L1845" i="17"/>
  <c r="M2412" i="17"/>
  <c r="L2412" i="17"/>
  <c r="M3057" i="17"/>
  <c r="L3057" i="17"/>
  <c r="L2534" i="17"/>
  <c r="M2534" i="17"/>
  <c r="M1120" i="17"/>
  <c r="L1120" i="17"/>
  <c r="M636" i="17"/>
  <c r="L636" i="17"/>
  <c r="L1352" i="17"/>
  <c r="L887" i="17"/>
  <c r="M1017" i="17"/>
  <c r="L2719" i="17"/>
  <c r="L2109" i="17"/>
  <c r="M1581" i="17"/>
  <c r="L2291" i="17"/>
  <c r="M739" i="17"/>
  <c r="L1533" i="17"/>
  <c r="L976" i="17"/>
  <c r="M1476" i="17"/>
  <c r="L924" i="17"/>
  <c r="M939" i="17"/>
  <c r="L2570" i="17"/>
  <c r="M3303" i="17"/>
  <c r="M3353" i="17"/>
  <c r="L1740" i="17"/>
  <c r="M2754" i="17"/>
  <c r="L1913" i="17"/>
  <c r="L531" i="17"/>
  <c r="L1554" i="17"/>
  <c r="L606" i="17"/>
  <c r="L2922" i="17"/>
  <c r="M1216" i="17"/>
  <c r="L2292" i="17"/>
  <c r="M3415" i="17"/>
  <c r="M348" i="17"/>
  <c r="L398" i="17"/>
  <c r="M420" i="17"/>
  <c r="M2814" i="17"/>
  <c r="L2376" i="17"/>
  <c r="L3013" i="17"/>
  <c r="L1161" i="17"/>
  <c r="L697" i="17"/>
  <c r="L222" i="17"/>
  <c r="M1373" i="17"/>
  <c r="L286" i="17"/>
  <c r="L2495" i="17"/>
  <c r="M1154" i="17"/>
  <c r="M3332" i="17"/>
  <c r="L2227" i="17"/>
  <c r="M2715" i="17"/>
  <c r="M94" i="17"/>
  <c r="L94" i="17"/>
  <c r="M2675" i="17"/>
  <c r="L2675" i="17"/>
  <c r="M175" i="17"/>
  <c r="L175" i="17"/>
  <c r="M517" i="17"/>
  <c r="L517" i="17"/>
  <c r="L822" i="17"/>
  <c r="M822" i="17"/>
  <c r="M1634" i="17"/>
  <c r="L1634" i="17"/>
  <c r="M2636" i="17"/>
  <c r="L2636" i="17"/>
  <c r="M1179" i="17"/>
  <c r="L1179" i="17"/>
  <c r="M1807" i="17"/>
  <c r="L1807" i="17"/>
  <c r="M2260" i="17"/>
  <c r="L2260" i="17"/>
  <c r="M1961" i="17"/>
  <c r="L1961" i="17"/>
  <c r="M2871" i="17"/>
  <c r="L2871" i="17"/>
  <c r="L302" i="17"/>
  <c r="M302" i="17"/>
  <c r="M614" i="17"/>
  <c r="L614" i="17"/>
  <c r="M2031" i="17"/>
  <c r="L2031" i="17"/>
  <c r="L3297" i="17"/>
  <c r="M3297" i="17"/>
  <c r="M138" i="17"/>
  <c r="L138" i="17"/>
  <c r="M2138" i="17"/>
  <c r="L2138" i="17"/>
  <c r="M3365" i="17"/>
  <c r="L3365" i="17"/>
  <c r="M1836" i="17"/>
  <c r="L1836" i="17"/>
  <c r="M709" i="17"/>
  <c r="L709" i="17"/>
  <c r="M1992" i="17"/>
  <c r="L1992" i="17"/>
  <c r="L2002" i="17"/>
  <c r="M2002" i="17"/>
  <c r="M206" i="17"/>
  <c r="M2471" i="17"/>
  <c r="M2321" i="17"/>
  <c r="M2989" i="17"/>
  <c r="L2284" i="17"/>
  <c r="L1575" i="17"/>
  <c r="L2363" i="17"/>
  <c r="M1498" i="17"/>
  <c r="M1976" i="17"/>
  <c r="L1892" i="17"/>
  <c r="L3386" i="17"/>
  <c r="L892" i="17"/>
  <c r="M2704" i="17"/>
  <c r="L657" i="17"/>
  <c r="L3309" i="17"/>
  <c r="L3107" i="17"/>
  <c r="L3012" i="17"/>
  <c r="L994" i="17"/>
  <c r="L589" i="17"/>
  <c r="L2034" i="17"/>
  <c r="M2034" i="17"/>
  <c r="M2968" i="17"/>
  <c r="L2968" i="17"/>
  <c r="M153" i="17"/>
  <c r="L153" i="17"/>
  <c r="M3363" i="17"/>
  <c r="L3363" i="17"/>
  <c r="M60" i="17"/>
  <c r="L60" i="17"/>
  <c r="M1999" i="17"/>
  <c r="L1999" i="17"/>
  <c r="M763" i="17"/>
  <c r="L763" i="17"/>
  <c r="M1975" i="17"/>
  <c r="L1975" i="17"/>
  <c r="L3198" i="17"/>
  <c r="M3198" i="17"/>
  <c r="M3402" i="17"/>
  <c r="L3402" i="17"/>
  <c r="M1909" i="17"/>
  <c r="L1909" i="17"/>
  <c r="M3092" i="17"/>
  <c r="L3092" i="17"/>
  <c r="M2059" i="17"/>
  <c r="L2059" i="17"/>
  <c r="L186" i="17"/>
  <c r="M186" i="17"/>
  <c r="M2414" i="17"/>
  <c r="L2414" i="17"/>
  <c r="M260" i="17"/>
  <c r="L260" i="17"/>
  <c r="M2553" i="17"/>
  <c r="L2553" i="17"/>
  <c r="M836" i="17"/>
  <c r="L836" i="17"/>
  <c r="M2085" i="17"/>
  <c r="L2085" i="17"/>
  <c r="M1817" i="17"/>
  <c r="L1817" i="17"/>
  <c r="M1071" i="17"/>
  <c r="L1071" i="17"/>
  <c r="L2348" i="17"/>
  <c r="L253" i="17"/>
  <c r="L2108" i="17"/>
  <c r="L716" i="17"/>
  <c r="M427" i="17"/>
  <c r="L2681" i="17"/>
  <c r="M3419" i="17"/>
  <c r="L267" i="17"/>
  <c r="M991" i="17"/>
  <c r="M2356" i="17"/>
  <c r="L3364" i="17"/>
  <c r="L978" i="17"/>
  <c r="M360" i="17"/>
  <c r="L966" i="17"/>
  <c r="M2018" i="17"/>
  <c r="M2980" i="17"/>
  <c r="L3366" i="17"/>
  <c r="L1459" i="17"/>
  <c r="L137" i="17"/>
  <c r="M3036" i="17"/>
  <c r="M600" i="17"/>
  <c r="L1819" i="17"/>
  <c r="L1483" i="17"/>
  <c r="L140" i="17"/>
  <c r="L24" i="17"/>
  <c r="M1141" i="17"/>
  <c r="M903" i="17"/>
  <c r="M2162" i="17"/>
  <c r="L225" i="17"/>
  <c r="L2931" i="17"/>
  <c r="M2048" i="17"/>
  <c r="M3171" i="17"/>
  <c r="M2470" i="17"/>
  <c r="L1054" i="17"/>
  <c r="L2656" i="17"/>
  <c r="M2728" i="17"/>
  <c r="L150" i="17"/>
  <c r="M1721" i="17"/>
  <c r="L1721" i="17"/>
  <c r="M2117" i="17"/>
  <c r="L2117" i="17"/>
  <c r="L1296" i="17"/>
  <c r="M1296" i="17"/>
  <c r="M2522" i="17"/>
  <c r="L2522" i="17"/>
  <c r="L1902" i="17"/>
  <c r="M1902" i="17"/>
  <c r="M1155" i="17"/>
  <c r="L1155" i="17"/>
  <c r="M1977" i="17"/>
  <c r="L1977" i="17"/>
  <c r="L1513" i="17"/>
  <c r="M1513" i="17"/>
  <c r="L950" i="17"/>
  <c r="M950" i="17"/>
  <c r="M3102" i="17"/>
  <c r="L3102" i="17"/>
  <c r="M1407" i="17"/>
  <c r="L1407" i="17"/>
  <c r="L1318" i="17"/>
  <c r="M1318" i="17"/>
  <c r="M3274" i="17"/>
  <c r="L3274" i="17"/>
  <c r="M997" i="17"/>
  <c r="L997" i="17"/>
  <c r="M195" i="17"/>
  <c r="L195" i="17"/>
  <c r="M452" i="17"/>
  <c r="L452" i="17"/>
  <c r="M298" i="17"/>
  <c r="L298" i="17"/>
  <c r="M136" i="17"/>
  <c r="L136" i="17"/>
  <c r="L2452" i="17"/>
  <c r="M2452" i="17"/>
  <c r="M2987" i="17"/>
  <c r="L2987" i="17"/>
  <c r="L2593" i="17"/>
  <c r="M3149" i="17"/>
  <c r="M2977" i="17"/>
  <c r="L1666" i="17"/>
  <c r="L2253" i="17"/>
  <c r="L1259" i="17"/>
  <c r="L2408" i="17"/>
  <c r="M1254" i="17"/>
  <c r="L3139" i="17"/>
  <c r="L1240" i="17"/>
  <c r="L2046" i="17"/>
  <c r="L1714" i="17"/>
  <c r="L2401" i="17"/>
  <c r="L1117" i="17"/>
  <c r="L805" i="17"/>
  <c r="L3031" i="17"/>
  <c r="L2624" i="17"/>
  <c r="L2123" i="17"/>
  <c r="L384" i="17"/>
  <c r="L3069" i="17"/>
  <c r="L968" i="17"/>
  <c r="M576" i="17"/>
  <c r="L728" i="17"/>
  <c r="L2419" i="17"/>
  <c r="L2327" i="17"/>
  <c r="M471" i="17"/>
  <c r="M2912" i="17"/>
  <c r="M3075" i="17"/>
  <c r="L3075" i="17"/>
  <c r="M890" i="17"/>
  <c r="L890" i="17"/>
  <c r="L2555" i="17"/>
  <c r="M2555" i="17"/>
  <c r="L2549" i="17"/>
  <c r="M2549" i="17"/>
  <c r="L2281" i="17"/>
  <c r="L1590" i="17"/>
  <c r="L1488" i="17"/>
  <c r="L168" i="17"/>
  <c r="L2516" i="17"/>
  <c r="L52" i="17"/>
  <c r="M2232" i="17"/>
  <c r="L2791" i="17"/>
  <c r="L3416" i="17"/>
  <c r="L2618" i="17"/>
  <c r="L813" i="17"/>
  <c r="M2918" i="17"/>
  <c r="M882" i="17"/>
  <c r="L3380" i="17"/>
  <c r="L2221" i="17"/>
  <c r="L2259" i="17"/>
  <c r="L1562" i="17"/>
  <c r="L2322" i="17"/>
  <c r="L279" i="17"/>
  <c r="L879" i="17"/>
  <c r="L1304" i="17"/>
  <c r="L209" i="17"/>
  <c r="K77" i="18"/>
  <c r="K236" i="18"/>
  <c r="K43" i="18"/>
  <c r="K165" i="18"/>
  <c r="K86" i="18"/>
  <c r="K333" i="18"/>
  <c r="K334" i="18"/>
  <c r="K360" i="18"/>
  <c r="K32" i="18"/>
  <c r="K133" i="18"/>
  <c r="K335" i="18"/>
  <c r="K275" i="18"/>
  <c r="K357" i="18"/>
  <c r="K304" i="18"/>
  <c r="K14" i="18"/>
  <c r="K287" i="18"/>
  <c r="K376" i="18"/>
  <c r="K179" i="18"/>
  <c r="K132" i="18"/>
  <c r="K119" i="18"/>
  <c r="K174" i="18"/>
  <c r="K311" i="18"/>
  <c r="K289" i="18"/>
  <c r="K20" i="18"/>
  <c r="K95" i="18"/>
  <c r="K111" i="18"/>
  <c r="K8" i="18"/>
  <c r="K54" i="18"/>
  <c r="K349" i="18"/>
  <c r="K302" i="18"/>
  <c r="K328" i="18"/>
  <c r="K149" i="18"/>
  <c r="K188" i="18"/>
  <c r="K21" i="18"/>
  <c r="K62" i="18"/>
  <c r="K310" i="18"/>
  <c r="K336" i="18"/>
  <c r="K31" i="18"/>
  <c r="K6" i="18"/>
  <c r="K154" i="18"/>
  <c r="K284" i="18"/>
  <c r="K346" i="18"/>
  <c r="K160" i="18"/>
  <c r="K112" i="18"/>
  <c r="K316" i="18"/>
  <c r="K97" i="18"/>
  <c r="K152" i="18"/>
  <c r="K223" i="18"/>
  <c r="K323" i="18"/>
  <c r="K364" i="18"/>
  <c r="K40" i="18"/>
  <c r="K370" i="18"/>
  <c r="K283" i="18"/>
  <c r="K129" i="18"/>
  <c r="K255" i="18"/>
  <c r="K355" i="18"/>
  <c r="K58" i="18"/>
  <c r="K202" i="18"/>
  <c r="K232" i="18"/>
  <c r="K332" i="18"/>
  <c r="K12" i="18"/>
  <c r="K28" i="18"/>
  <c r="K72" i="18"/>
  <c r="K70" i="18"/>
  <c r="K344" i="18"/>
  <c r="K278" i="18"/>
  <c r="K164" i="18"/>
  <c r="K151" i="18"/>
  <c r="K221" i="18"/>
  <c r="K37" i="18"/>
  <c r="K42" i="18"/>
  <c r="K169" i="18"/>
  <c r="K233" i="18"/>
  <c r="K298" i="18"/>
  <c r="K50" i="18"/>
  <c r="K113" i="18"/>
  <c r="K168" i="18"/>
  <c r="K239" i="18"/>
  <c r="K339" i="18"/>
  <c r="K122" i="18"/>
  <c r="K194" i="18"/>
  <c r="K56" i="18"/>
  <c r="K224" i="18"/>
  <c r="K324" i="18"/>
  <c r="K347" i="18"/>
  <c r="K35" i="18"/>
  <c r="K74" i="18"/>
  <c r="K137" i="18"/>
  <c r="K192" i="18"/>
  <c r="K263" i="18"/>
  <c r="K363" i="18"/>
  <c r="K249" i="18"/>
  <c r="K27" i="18"/>
  <c r="K82" i="18"/>
  <c r="K145" i="18"/>
  <c r="K200" i="18"/>
  <c r="K209" i="18"/>
  <c r="K271" i="18"/>
  <c r="K371" i="18"/>
  <c r="K57" i="18"/>
  <c r="K83" i="18"/>
  <c r="K156" i="18"/>
  <c r="K250" i="18"/>
  <c r="K143" i="18"/>
  <c r="K198" i="18"/>
  <c r="K213" i="18"/>
  <c r="K313" i="18"/>
  <c r="K45" i="18"/>
  <c r="K93" i="18"/>
  <c r="K38" i="18"/>
  <c r="K189" i="18"/>
  <c r="K274" i="18"/>
  <c r="K78" i="18"/>
  <c r="K301" i="18"/>
  <c r="K326" i="18"/>
  <c r="K352" i="18"/>
  <c r="K212" i="18"/>
  <c r="K157" i="18"/>
  <c r="K44" i="18"/>
  <c r="K150" i="18"/>
  <c r="K373" i="18"/>
  <c r="K262" i="18"/>
  <c r="K59" i="18"/>
  <c r="K125" i="18"/>
  <c r="K52" i="18"/>
  <c r="K39" i="18"/>
  <c r="K94" i="18"/>
  <c r="K365" i="18"/>
  <c r="K342" i="18"/>
  <c r="K368" i="18"/>
  <c r="K117" i="18"/>
  <c r="K286" i="18"/>
  <c r="K203" i="18"/>
  <c r="K196" i="18"/>
  <c r="K183" i="18"/>
  <c r="K227" i="18"/>
  <c r="K319" i="18"/>
  <c r="K253" i="18"/>
  <c r="K353" i="18"/>
  <c r="K163" i="18"/>
  <c r="K285" i="18"/>
  <c r="K312" i="18"/>
  <c r="K33" i="18"/>
  <c r="K76" i="18"/>
  <c r="K63" i="18"/>
  <c r="K118" i="18"/>
  <c r="K230" i="18"/>
  <c r="K366" i="18"/>
  <c r="K187" i="18"/>
  <c r="K245" i="18"/>
  <c r="K25" i="18"/>
  <c r="K84" i="18"/>
  <c r="K210" i="18"/>
  <c r="K71" i="18"/>
  <c r="K126" i="18"/>
  <c r="K238" i="18"/>
  <c r="K374" i="18"/>
  <c r="K155" i="18"/>
  <c r="K47" i="18"/>
  <c r="K80" i="18"/>
  <c r="K248" i="18"/>
  <c r="K348" i="18"/>
  <c r="K314" i="18"/>
  <c r="K11" i="18"/>
  <c r="K98" i="18"/>
  <c r="K161" i="18"/>
  <c r="K225" i="18"/>
  <c r="K290" i="18"/>
  <c r="K170" i="18"/>
  <c r="K244" i="18"/>
  <c r="K242" i="18"/>
  <c r="K318" i="18"/>
  <c r="K15" i="18"/>
  <c r="K51" i="18"/>
  <c r="K206" i="18"/>
  <c r="K106" i="18"/>
  <c r="K96" i="18"/>
  <c r="K300" i="18"/>
  <c r="K362" i="18"/>
  <c r="K114" i="18"/>
  <c r="K177" i="18"/>
  <c r="K241" i="18"/>
  <c r="K306" i="18"/>
  <c r="K48" i="18"/>
  <c r="K10" i="18"/>
  <c r="K65" i="18"/>
  <c r="K120" i="18"/>
  <c r="K291" i="18"/>
  <c r="K18" i="18"/>
  <c r="K138" i="18"/>
  <c r="K201" i="18"/>
  <c r="K265" i="18"/>
  <c r="K330" i="18"/>
  <c r="K23" i="18"/>
  <c r="K121" i="18"/>
  <c r="K146" i="18"/>
  <c r="K273" i="18"/>
  <c r="K338" i="18"/>
  <c r="K105" i="18"/>
  <c r="K107" i="18"/>
  <c r="K276" i="18"/>
  <c r="K258" i="18"/>
  <c r="K211" i="18"/>
  <c r="K251" i="18"/>
  <c r="K277" i="18"/>
  <c r="K280" i="18"/>
  <c r="K67" i="18"/>
  <c r="K124" i="18"/>
  <c r="K345" i="18"/>
  <c r="K9" i="18"/>
  <c r="K100" i="18"/>
  <c r="K260" i="18"/>
  <c r="K87" i="18"/>
  <c r="K142" i="18"/>
  <c r="K341" i="18"/>
  <c r="K254" i="18"/>
  <c r="K91" i="18"/>
  <c r="K173" i="18"/>
  <c r="K108" i="18"/>
  <c r="K159" i="18"/>
  <c r="K234" i="18"/>
  <c r="K229" i="18"/>
  <c r="K329" i="18"/>
  <c r="K22" i="18"/>
  <c r="K13" i="18"/>
  <c r="K116" i="18"/>
  <c r="K103" i="18"/>
  <c r="K158" i="18"/>
  <c r="K270" i="18"/>
  <c r="K295" i="18"/>
  <c r="K175" i="18"/>
  <c r="K16" i="18"/>
  <c r="K69" i="18"/>
  <c r="K46" i="18"/>
  <c r="K317" i="18"/>
  <c r="K294" i="18"/>
  <c r="K320" i="18"/>
  <c r="K303" i="18"/>
  <c r="K214" i="18"/>
  <c r="K85" i="18"/>
  <c r="K147" i="18"/>
  <c r="K140" i="18"/>
  <c r="K127" i="18"/>
  <c r="K182" i="18"/>
  <c r="K343" i="18"/>
  <c r="K297" i="18"/>
  <c r="K367" i="18"/>
  <c r="K115" i="18"/>
  <c r="K148" i="18"/>
  <c r="K218" i="18"/>
  <c r="K135" i="18"/>
  <c r="K190" i="18"/>
  <c r="K375" i="18"/>
  <c r="K305" i="18"/>
  <c r="K141" i="18"/>
  <c r="K24" i="18"/>
  <c r="K166" i="18"/>
  <c r="K89" i="18"/>
  <c r="K144" i="18"/>
  <c r="K215" i="18"/>
  <c r="K315" i="18"/>
  <c r="K216" i="18"/>
  <c r="K162" i="18"/>
  <c r="K292" i="18"/>
  <c r="K354" i="18"/>
  <c r="K264" i="18"/>
  <c r="K178" i="18"/>
  <c r="K208" i="18"/>
  <c r="K308" i="18"/>
  <c r="K36" i="18"/>
  <c r="K66" i="18"/>
  <c r="K184" i="18"/>
  <c r="K64" i="18"/>
  <c r="K176" i="18"/>
  <c r="K240" i="18"/>
  <c r="K340" i="18"/>
  <c r="K195" i="18"/>
  <c r="K327" i="18"/>
  <c r="K321" i="18"/>
  <c r="K172" i="18"/>
  <c r="K252" i="18"/>
  <c r="K267" i="18"/>
  <c r="K325" i="18"/>
  <c r="K296" i="18"/>
  <c r="K181" i="18"/>
  <c r="K180" i="18"/>
  <c r="K167" i="18"/>
  <c r="K266" i="18"/>
  <c r="K237" i="18"/>
  <c r="K337" i="18"/>
  <c r="K268" i="18"/>
  <c r="K101" i="18"/>
  <c r="K219" i="18"/>
  <c r="K281" i="18"/>
  <c r="K61" i="18"/>
  <c r="K68" i="18"/>
  <c r="K55" i="18"/>
  <c r="K110" i="18"/>
  <c r="K222" i="18"/>
  <c r="K358" i="18"/>
  <c r="K205" i="18"/>
  <c r="K53" i="18"/>
  <c r="K350" i="18"/>
  <c r="K171" i="18"/>
  <c r="K109" i="18"/>
  <c r="K204" i="18"/>
  <c r="K191" i="18"/>
  <c r="K235" i="18"/>
  <c r="K351" i="18"/>
  <c r="K261" i="18"/>
  <c r="K361" i="18"/>
  <c r="K131" i="18"/>
  <c r="K7" i="18"/>
  <c r="K102" i="18"/>
  <c r="K139" i="18"/>
  <c r="K29" i="18"/>
  <c r="K226" i="18"/>
  <c r="K199" i="18"/>
  <c r="K243" i="18"/>
  <c r="K269" i="18"/>
  <c r="K369" i="18"/>
  <c r="K99" i="18"/>
  <c r="K60" i="18"/>
  <c r="K19" i="18"/>
  <c r="K90" i="18"/>
  <c r="K153" i="18"/>
  <c r="K217" i="18"/>
  <c r="K279" i="18"/>
  <c r="K282" i="18"/>
  <c r="K186" i="18"/>
  <c r="K88" i="18"/>
  <c r="K256" i="18"/>
  <c r="K356" i="18"/>
  <c r="K34" i="18"/>
  <c r="K41" i="18"/>
  <c r="K231" i="18"/>
  <c r="K331" i="18"/>
  <c r="K26" i="18"/>
  <c r="K49" i="18"/>
  <c r="K104" i="18"/>
  <c r="K272" i="18"/>
  <c r="K372" i="18"/>
  <c r="K130" i="18"/>
  <c r="K193" i="18"/>
  <c r="K257" i="18"/>
  <c r="K322" i="18"/>
  <c r="K185" i="18"/>
  <c r="K73" i="18"/>
  <c r="K128" i="18"/>
  <c r="K299" i="18"/>
  <c r="K81" i="18"/>
  <c r="K136" i="18"/>
  <c r="K207" i="18"/>
  <c r="K307" i="18"/>
  <c r="K247" i="18"/>
  <c r="K17" i="18"/>
  <c r="K92" i="18"/>
  <c r="K228" i="18"/>
  <c r="K79" i="18"/>
  <c r="K134" i="18"/>
  <c r="K309" i="18"/>
  <c r="K246" i="18"/>
  <c r="K123" i="18"/>
  <c r="K75" i="18"/>
  <c r="K197" i="18"/>
  <c r="K359" i="18"/>
  <c r="K220" i="18"/>
  <c r="K259" i="18"/>
  <c r="K293" i="18"/>
  <c r="K288" i="18"/>
  <c r="K30" i="18"/>
  <c r="AF1" i="18"/>
  <c r="X1" i="18"/>
  <c r="P1" i="18"/>
  <c r="AG1" i="18"/>
  <c r="Y1" i="18"/>
  <c r="AE1" i="18"/>
  <c r="W1" i="18"/>
  <c r="O1" i="18"/>
  <c r="Q1" i="18"/>
  <c r="AD1" i="18"/>
  <c r="V1" i="18"/>
  <c r="AH1" i="18"/>
  <c r="Z1" i="18"/>
  <c r="R1" i="18"/>
  <c r="AC1" i="18"/>
  <c r="H77" i="18"/>
  <c r="AA1" i="18"/>
  <c r="H236" i="18"/>
  <c r="T1" i="18"/>
  <c r="U1" i="18"/>
  <c r="AB1" i="18"/>
  <c r="S1" i="18"/>
  <c r="H42" i="18"/>
  <c r="H169" i="18"/>
  <c r="H233" i="18"/>
  <c r="H298" i="18"/>
  <c r="H50" i="18"/>
  <c r="H113" i="18"/>
  <c r="H168" i="18"/>
  <c r="H239" i="18"/>
  <c r="H339" i="18"/>
  <c r="H122" i="18"/>
  <c r="H194" i="18"/>
  <c r="H56" i="18"/>
  <c r="H224" i="18"/>
  <c r="H324" i="18"/>
  <c r="H347" i="18"/>
  <c r="H35" i="18"/>
  <c r="H74" i="18"/>
  <c r="H137" i="18"/>
  <c r="H192" i="18"/>
  <c r="H263" i="18"/>
  <c r="H363" i="18"/>
  <c r="H249" i="18"/>
  <c r="H27" i="18"/>
  <c r="H82" i="18"/>
  <c r="H145" i="18"/>
  <c r="H200" i="18"/>
  <c r="H209" i="18"/>
  <c r="H271" i="18"/>
  <c r="H371" i="18"/>
  <c r="H57" i="18"/>
  <c r="H17" i="18"/>
  <c r="H92" i="18"/>
  <c r="H228" i="18"/>
  <c r="H79" i="18"/>
  <c r="H134" i="18"/>
  <c r="H309" i="18"/>
  <c r="H246" i="18"/>
  <c r="H123" i="18"/>
  <c r="H75" i="18"/>
  <c r="H197" i="18"/>
  <c r="H359" i="18"/>
  <c r="H220" i="18"/>
  <c r="H259" i="18"/>
  <c r="H293" i="18"/>
  <c r="H288" i="18"/>
  <c r="H30" i="18"/>
  <c r="H108" i="18"/>
  <c r="H234" i="18"/>
  <c r="H229" i="18"/>
  <c r="H22" i="18"/>
  <c r="H116" i="18"/>
  <c r="H158" i="18"/>
  <c r="H270" i="18"/>
  <c r="H295" i="18"/>
  <c r="H69" i="18"/>
  <c r="H46" i="18"/>
  <c r="H147" i="18"/>
  <c r="H127" i="18"/>
  <c r="H148" i="18"/>
  <c r="H190" i="18"/>
  <c r="H375" i="18"/>
  <c r="H141" i="18"/>
  <c r="H166" i="18"/>
  <c r="H19" i="18"/>
  <c r="H153" i="18"/>
  <c r="H279" i="18"/>
  <c r="H43" i="18"/>
  <c r="H165" i="18"/>
  <c r="H86" i="18"/>
  <c r="H333" i="18"/>
  <c r="H334" i="18"/>
  <c r="H360" i="18"/>
  <c r="H32" i="18"/>
  <c r="H133" i="18"/>
  <c r="H335" i="18"/>
  <c r="H275" i="18"/>
  <c r="H357" i="18"/>
  <c r="H304" i="18"/>
  <c r="H14" i="18"/>
  <c r="H287" i="18"/>
  <c r="H376" i="18"/>
  <c r="H179" i="18"/>
  <c r="H132" i="18"/>
  <c r="H119" i="18"/>
  <c r="H174" i="18"/>
  <c r="H311" i="18"/>
  <c r="H289" i="18"/>
  <c r="H20" i="18"/>
  <c r="H95" i="18"/>
  <c r="H111" i="18"/>
  <c r="H8" i="18"/>
  <c r="H54" i="18"/>
  <c r="H349" i="18"/>
  <c r="H302" i="18"/>
  <c r="H328" i="18"/>
  <c r="H149" i="18"/>
  <c r="H188" i="18"/>
  <c r="H21" i="18"/>
  <c r="H62" i="18"/>
  <c r="H310" i="18"/>
  <c r="H336" i="18"/>
  <c r="H31" i="18"/>
  <c r="H80" i="18"/>
  <c r="H248" i="18"/>
  <c r="H348" i="18"/>
  <c r="H314" i="18"/>
  <c r="H11" i="18"/>
  <c r="H98" i="18"/>
  <c r="H161" i="18"/>
  <c r="H225" i="18"/>
  <c r="H290" i="18"/>
  <c r="H159" i="18"/>
  <c r="H88" i="18"/>
  <c r="H106" i="18"/>
  <c r="H96" i="18"/>
  <c r="H300" i="18"/>
  <c r="H362" i="18"/>
  <c r="H114" i="18"/>
  <c r="H177" i="18"/>
  <c r="H241" i="18"/>
  <c r="H306" i="18"/>
  <c r="H48" i="18"/>
  <c r="H10" i="18"/>
  <c r="H65" i="18"/>
  <c r="H120" i="18"/>
  <c r="H291" i="18"/>
  <c r="H18" i="18"/>
  <c r="H138" i="18"/>
  <c r="H201" i="18"/>
  <c r="H265" i="18"/>
  <c r="H330" i="18"/>
  <c r="H23" i="18"/>
  <c r="H121" i="18"/>
  <c r="H146" i="18"/>
  <c r="H273" i="18"/>
  <c r="H338" i="18"/>
  <c r="H105" i="18"/>
  <c r="H6" i="18"/>
  <c r="H83" i="18"/>
  <c r="H156" i="18"/>
  <c r="H250" i="18"/>
  <c r="H143" i="18"/>
  <c r="H198" i="18"/>
  <c r="H213" i="18"/>
  <c r="H313" i="18"/>
  <c r="H45" i="18"/>
  <c r="H93" i="18"/>
  <c r="H38" i="18"/>
  <c r="H189" i="18"/>
  <c r="H274" i="18"/>
  <c r="H78" i="18"/>
  <c r="H301" i="18"/>
  <c r="H326" i="18"/>
  <c r="H352" i="18"/>
  <c r="H212" i="18"/>
  <c r="H214" i="18"/>
  <c r="H367" i="18"/>
  <c r="H135" i="18"/>
  <c r="H305" i="18"/>
  <c r="H356" i="18"/>
  <c r="H157" i="18"/>
  <c r="H44" i="18"/>
  <c r="H150" i="18"/>
  <c r="H373" i="18"/>
  <c r="H262" i="18"/>
  <c r="H59" i="18"/>
  <c r="H125" i="18"/>
  <c r="H52" i="18"/>
  <c r="H39" i="18"/>
  <c r="H94" i="18"/>
  <c r="H365" i="18"/>
  <c r="H342" i="18"/>
  <c r="H368" i="18"/>
  <c r="H117" i="18"/>
  <c r="H286" i="18"/>
  <c r="H203" i="18"/>
  <c r="H196" i="18"/>
  <c r="H183" i="18"/>
  <c r="H227" i="18"/>
  <c r="H319" i="18"/>
  <c r="H253" i="18"/>
  <c r="H353" i="18"/>
  <c r="H163" i="18"/>
  <c r="H285" i="18"/>
  <c r="H312" i="18"/>
  <c r="H33" i="18"/>
  <c r="H76" i="18"/>
  <c r="H63" i="18"/>
  <c r="H118" i="18"/>
  <c r="H230" i="18"/>
  <c r="H366" i="18"/>
  <c r="H187" i="18"/>
  <c r="H245" i="18"/>
  <c r="H25" i="18"/>
  <c r="H84" i="18"/>
  <c r="H210" i="18"/>
  <c r="H71" i="18"/>
  <c r="H126" i="18"/>
  <c r="H238" i="18"/>
  <c r="H374" i="18"/>
  <c r="H155" i="18"/>
  <c r="H47" i="18"/>
  <c r="H89" i="18"/>
  <c r="H144" i="18"/>
  <c r="H215" i="18"/>
  <c r="H315" i="18"/>
  <c r="H216" i="18"/>
  <c r="H162" i="18"/>
  <c r="H292" i="18"/>
  <c r="H354" i="18"/>
  <c r="H170" i="18"/>
  <c r="H264" i="18"/>
  <c r="H364" i="18"/>
  <c r="H178" i="18"/>
  <c r="H40" i="18"/>
  <c r="H208" i="18"/>
  <c r="H308" i="18"/>
  <c r="H370" i="18"/>
  <c r="H36" i="18"/>
  <c r="H283" i="18"/>
  <c r="H66" i="18"/>
  <c r="H129" i="18"/>
  <c r="H184" i="18"/>
  <c r="H255" i="18"/>
  <c r="H355" i="18"/>
  <c r="H58" i="18"/>
  <c r="H202" i="18"/>
  <c r="H64" i="18"/>
  <c r="H232" i="18"/>
  <c r="H332" i="18"/>
  <c r="H12" i="18"/>
  <c r="H176" i="18"/>
  <c r="H28" i="18"/>
  <c r="H72" i="18"/>
  <c r="H240" i="18"/>
  <c r="H340" i="18"/>
  <c r="H107" i="18"/>
  <c r="H276" i="18"/>
  <c r="H258" i="18"/>
  <c r="H211" i="18"/>
  <c r="H251" i="18"/>
  <c r="H277" i="18"/>
  <c r="H280" i="18"/>
  <c r="H67" i="18"/>
  <c r="H124" i="18"/>
  <c r="H345" i="18"/>
  <c r="H9" i="18"/>
  <c r="H100" i="18"/>
  <c r="H260" i="18"/>
  <c r="H87" i="18"/>
  <c r="H142" i="18"/>
  <c r="H341" i="18"/>
  <c r="H254" i="18"/>
  <c r="H91" i="18"/>
  <c r="H173" i="18"/>
  <c r="H329" i="18"/>
  <c r="H13" i="18"/>
  <c r="H103" i="18"/>
  <c r="H175" i="18"/>
  <c r="H16" i="18"/>
  <c r="H317" i="18"/>
  <c r="H294" i="18"/>
  <c r="H320" i="18"/>
  <c r="H303" i="18"/>
  <c r="H85" i="18"/>
  <c r="H140" i="18"/>
  <c r="H182" i="18"/>
  <c r="H343" i="18"/>
  <c r="H297" i="18"/>
  <c r="H115" i="18"/>
  <c r="H218" i="18"/>
  <c r="H24" i="18"/>
  <c r="H90" i="18"/>
  <c r="H217" i="18"/>
  <c r="H282" i="18"/>
  <c r="H186" i="18"/>
  <c r="H256" i="18"/>
  <c r="H34" i="18"/>
  <c r="H41" i="18"/>
  <c r="H231" i="18"/>
  <c r="H331" i="18"/>
  <c r="H26" i="18"/>
  <c r="H49" i="18"/>
  <c r="H104" i="18"/>
  <c r="H272" i="18"/>
  <c r="H372" i="18"/>
  <c r="H130" i="18"/>
  <c r="H193" i="18"/>
  <c r="H257" i="18"/>
  <c r="H322" i="18"/>
  <c r="H185" i="18"/>
  <c r="H73" i="18"/>
  <c r="H128" i="18"/>
  <c r="H299" i="18"/>
  <c r="H81" i="18"/>
  <c r="H136" i="18"/>
  <c r="H207" i="18"/>
  <c r="H307" i="18"/>
  <c r="H247" i="18"/>
  <c r="H244" i="18"/>
  <c r="H242" i="18"/>
  <c r="H70" i="18"/>
  <c r="H318" i="18"/>
  <c r="H344" i="18"/>
  <c r="H15" i="18"/>
  <c r="H278" i="18"/>
  <c r="H195" i="18"/>
  <c r="H51" i="18"/>
  <c r="H164" i="18"/>
  <c r="H327" i="18"/>
  <c r="H151" i="18"/>
  <c r="H206" i="18"/>
  <c r="H221" i="18"/>
  <c r="H321" i="18"/>
  <c r="H37" i="18"/>
  <c r="H172" i="18"/>
  <c r="H252" i="18"/>
  <c r="H267" i="18"/>
  <c r="H325" i="18"/>
  <c r="H296" i="18"/>
  <c r="H181" i="18"/>
  <c r="H180" i="18"/>
  <c r="H167" i="18"/>
  <c r="H266" i="18"/>
  <c r="H237" i="18"/>
  <c r="H337" i="18"/>
  <c r="H268" i="18"/>
  <c r="H101" i="18"/>
  <c r="H219" i="18"/>
  <c r="H281" i="18"/>
  <c r="H61" i="18"/>
  <c r="H68" i="18"/>
  <c r="H55" i="18"/>
  <c r="H110" i="18"/>
  <c r="H222" i="18"/>
  <c r="H358" i="18"/>
  <c r="H205" i="18"/>
  <c r="H53" i="18"/>
  <c r="H350" i="18"/>
  <c r="H171" i="18"/>
  <c r="H109" i="18"/>
  <c r="H204" i="18"/>
  <c r="H191" i="18"/>
  <c r="H235" i="18"/>
  <c r="H351" i="18"/>
  <c r="H261" i="18"/>
  <c r="H361" i="18"/>
  <c r="H131" i="18"/>
  <c r="H7" i="18"/>
  <c r="H102" i="18"/>
  <c r="H139" i="18"/>
  <c r="H29" i="18"/>
  <c r="H226" i="18"/>
  <c r="H199" i="18"/>
  <c r="H243" i="18"/>
  <c r="H269" i="18"/>
  <c r="H369" i="18"/>
  <c r="H99" i="18"/>
  <c r="H60" i="18"/>
  <c r="H154" i="18"/>
  <c r="H284" i="18"/>
  <c r="H346" i="18"/>
  <c r="H160" i="18"/>
  <c r="H112" i="18"/>
  <c r="H316" i="18"/>
  <c r="H97" i="18"/>
  <c r="H152" i="18"/>
  <c r="H223" i="18"/>
  <c r="H323" i="18"/>
  <c r="M2854" i="17"/>
  <c r="L1487" i="17"/>
  <c r="L1158" i="17"/>
  <c r="L2325" i="17"/>
  <c r="L2796" i="17"/>
  <c r="L1210" i="17"/>
  <c r="L3133" i="17"/>
  <c r="L985" i="17"/>
  <c r="L3257" i="17"/>
  <c r="M3001" i="17"/>
  <c r="L562" i="17"/>
  <c r="M2542" i="17"/>
  <c r="L2558" i="17"/>
  <c r="L1099" i="17"/>
  <c r="M2870" i="17"/>
  <c r="M1697" i="17"/>
  <c r="L3084" i="17"/>
  <c r="L205" i="17"/>
  <c r="L1548" i="17"/>
  <c r="L2224" i="17"/>
  <c r="L435" i="17"/>
  <c r="L542" i="17"/>
  <c r="L1973" i="17"/>
  <c r="L737" i="17"/>
  <c r="L1709" i="17"/>
  <c r="M2159" i="17"/>
  <c r="L2249" i="17"/>
  <c r="L1090" i="17"/>
  <c r="M1925" i="17"/>
  <c r="M2634" i="17"/>
  <c r="M352" i="17"/>
  <c r="M2294" i="17"/>
  <c r="L1711" i="17"/>
  <c r="L958" i="17"/>
  <c r="L3164" i="17"/>
  <c r="L3294" i="17"/>
  <c r="L2577" i="17"/>
  <c r="L1138" i="17"/>
  <c r="L1361" i="17"/>
  <c r="L1322" i="17"/>
  <c r="L2762" i="17"/>
  <c r="L2261" i="17"/>
  <c r="L2440" i="17"/>
  <c r="L1391" i="17"/>
  <c r="L3166" i="17"/>
  <c r="L2005" i="17"/>
  <c r="L639" i="17"/>
  <c r="L1540" i="17"/>
  <c r="L2764" i="17"/>
  <c r="L3105" i="17"/>
  <c r="M713" i="17"/>
  <c r="L1001" i="17"/>
  <c r="L2626" i="17"/>
  <c r="L3351" i="17"/>
  <c r="L2961" i="17"/>
  <c r="L3327" i="17"/>
  <c r="L809" i="17"/>
  <c r="L2105" i="17"/>
  <c r="L3323" i="17"/>
  <c r="L1808" i="17"/>
  <c r="L3183" i="17"/>
  <c r="L1868" i="17"/>
  <c r="L2508" i="17"/>
  <c r="L838" i="17"/>
  <c r="L1239" i="17"/>
  <c r="L685" i="17"/>
  <c r="M532" i="17"/>
  <c r="L1582" i="17"/>
  <c r="L2753" i="17"/>
  <c r="M549" i="17"/>
  <c r="L415" i="17"/>
  <c r="M2619" i="17"/>
  <c r="L3132" i="17"/>
  <c r="L2802" i="17"/>
  <c r="L3242" i="17"/>
  <c r="L820" i="17"/>
  <c r="L396" i="17"/>
  <c r="L26" i="17"/>
  <c r="L1674" i="17"/>
  <c r="L2707" i="17"/>
  <c r="L2853" i="17"/>
  <c r="L1452" i="17"/>
  <c r="L3190" i="17"/>
  <c r="L1166" i="17"/>
  <c r="L2303" i="17"/>
  <c r="L1837" i="17"/>
  <c r="L646" i="17"/>
  <c r="M1531" i="17"/>
  <c r="M2187" i="17"/>
  <c r="L2485" i="17"/>
  <c r="L2215" i="17"/>
  <c r="L2264" i="17"/>
  <c r="L1109" i="17"/>
  <c r="L1573" i="17"/>
  <c r="L1209" i="17"/>
  <c r="L2307" i="17"/>
  <c r="L1358" i="17"/>
  <c r="L1514" i="17"/>
  <c r="L2049" i="17"/>
  <c r="L281" i="17"/>
  <c r="L1190" i="17"/>
  <c r="L940" i="17"/>
  <c r="L2700" i="17"/>
  <c r="L1624" i="17"/>
  <c r="L2591" i="17"/>
  <c r="L3348" i="17"/>
  <c r="L2239" i="17"/>
  <c r="L1682" i="17"/>
  <c r="L1450" i="17"/>
  <c r="L71" i="17"/>
  <c r="L2140" i="17"/>
  <c r="L1723" i="17"/>
  <c r="L1134" i="17"/>
  <c r="M2832" i="17"/>
  <c r="L1279" i="17"/>
  <c r="L28" i="17"/>
  <c r="L2216" i="17"/>
  <c r="L1266" i="17"/>
  <c r="L63" i="17"/>
  <c r="L1539" i="17"/>
  <c r="L960" i="17"/>
  <c r="M2346" i="17"/>
  <c r="L1935" i="17"/>
  <c r="L1037" i="17"/>
  <c r="L2207" i="17"/>
  <c r="L734" i="17"/>
  <c r="M2930" i="17"/>
  <c r="L473" i="17"/>
  <c r="L3180" i="17"/>
  <c r="L1842" i="17"/>
  <c r="L3253" i="17"/>
  <c r="L1182" i="17"/>
  <c r="L2829" i="17"/>
  <c r="L3388" i="17"/>
  <c r="L109" i="17"/>
  <c r="M2343" i="17"/>
  <c r="M1643" i="17"/>
  <c r="M927" i="17"/>
  <c r="M3262" i="17"/>
  <c r="L333" i="17"/>
  <c r="L1421" i="17"/>
  <c r="L2192" i="17"/>
  <c r="L651" i="17"/>
  <c r="L777" i="17"/>
  <c r="L3191" i="17"/>
  <c r="M1011" i="17"/>
  <c r="L292" i="17"/>
  <c r="L3405" i="17"/>
  <c r="L1320" i="17"/>
  <c r="L2662" i="17"/>
  <c r="M443" i="17"/>
  <c r="L2472" i="17"/>
  <c r="L839" i="17"/>
  <c r="L2794" i="17"/>
  <c r="L944" i="17"/>
  <c r="L2614" i="17"/>
  <c r="M2965" i="17"/>
  <c r="L3299" i="17"/>
  <c r="L2147" i="17"/>
  <c r="M3270" i="17"/>
  <c r="L528" i="17"/>
  <c r="L650" i="17"/>
  <c r="L3216" i="17"/>
  <c r="L316" i="17"/>
  <c r="M543" i="17"/>
  <c r="L247" i="17"/>
  <c r="L2062" i="17"/>
  <c r="L511" i="17"/>
  <c r="L1221" i="17"/>
  <c r="L2857" i="17"/>
  <c r="L1162" i="17"/>
  <c r="M1650" i="17"/>
  <c r="M1387" i="17"/>
  <c r="L1470" i="17"/>
  <c r="L1147" i="17"/>
  <c r="L2664" i="17"/>
  <c r="L3230" i="17"/>
  <c r="L1991" i="17"/>
  <c r="L1861" i="17"/>
  <c r="L78" i="17"/>
  <c r="L364" i="17"/>
  <c r="L1654" i="17"/>
  <c r="L3017" i="17"/>
  <c r="L2044" i="17"/>
  <c r="L740" i="17"/>
  <c r="L931" i="17"/>
  <c r="M1193" i="17"/>
  <c r="M613" i="17"/>
  <c r="M2848" i="17"/>
  <c r="L1676" i="17"/>
  <c r="M2985" i="17"/>
  <c r="L1988" i="17"/>
  <c r="L654" i="17"/>
  <c r="L1981" i="17"/>
  <c r="K3" i="17"/>
  <c r="L2155" i="17"/>
  <c r="L3009" i="17"/>
  <c r="L946" i="17"/>
  <c r="L3174" i="17"/>
  <c r="L120" i="17"/>
  <c r="L2282" i="17"/>
  <c r="L3398" i="17"/>
  <c r="L601" i="17"/>
  <c r="L2929" i="17"/>
  <c r="M2183" i="17"/>
  <c r="L1875" i="17"/>
  <c r="M3369" i="17"/>
  <c r="L50" i="17"/>
  <c r="M2732" i="17"/>
  <c r="L2442" i="17"/>
  <c r="M67" i="17"/>
  <c r="M670" i="17"/>
  <c r="M3023" i="17"/>
  <c r="M505" i="17"/>
  <c r="M1114" i="17"/>
  <c r="L1068" i="17"/>
  <c r="L974" i="17"/>
  <c r="M2521" i="17"/>
  <c r="L2658" i="17"/>
  <c r="M262" i="17"/>
  <c r="L2270" i="17"/>
  <c r="L789" i="17"/>
  <c r="L2849" i="17"/>
  <c r="L1091" i="17"/>
  <c r="L2953" i="17"/>
  <c r="L1257" i="17"/>
  <c r="M2559" i="17"/>
  <c r="L935" i="17"/>
  <c r="L1545" i="17"/>
  <c r="L641" i="17"/>
  <c r="M2875" i="17"/>
  <c r="L2082" i="17"/>
  <c r="L744" i="17"/>
  <c r="M1297" i="17"/>
  <c r="M615" i="17"/>
  <c r="L244" i="17"/>
  <c r="L2323" i="17"/>
  <c r="M158" i="17"/>
  <c r="L2069" i="17"/>
  <c r="L2705" i="17"/>
  <c r="L328" i="17"/>
  <c r="L611" i="17"/>
  <c r="L394" i="17"/>
  <c r="L308" i="17"/>
  <c r="L2917" i="17"/>
  <c r="L2432" i="17"/>
  <c r="L1136" i="17"/>
  <c r="L405" i="17"/>
  <c r="L1699" i="17"/>
  <c r="L1717" i="17"/>
  <c r="L2856" i="17"/>
  <c r="M1444" i="17"/>
  <c r="L3047" i="17"/>
  <c r="L2297" i="17"/>
  <c r="M411" i="17"/>
  <c r="L2540" i="17"/>
  <c r="L2990" i="17"/>
  <c r="L3377" i="17"/>
  <c r="L1416" i="17"/>
  <c r="L2582" i="17"/>
  <c r="L3301" i="17"/>
  <c r="L2080" i="17"/>
  <c r="L2050" i="17"/>
  <c r="L2129" i="17"/>
  <c r="L2120" i="17"/>
  <c r="L2773" i="17"/>
  <c r="L1620" i="17"/>
  <c r="L2835" i="17"/>
  <c r="L3148" i="17"/>
  <c r="M234" i="17"/>
  <c r="L862" i="17"/>
  <c r="M1856" i="17"/>
  <c r="M2339" i="17"/>
  <c r="L3134" i="17"/>
  <c r="L586" i="17"/>
  <c r="L1000" i="17"/>
  <c r="L3184" i="17"/>
  <c r="L3413" i="17"/>
  <c r="L1764" i="17"/>
  <c r="L3247" i="17"/>
  <c r="L1291" i="17"/>
  <c r="L1204" i="17"/>
  <c r="L3256" i="17"/>
  <c r="M1286" i="17"/>
  <c r="L2420" i="17"/>
  <c r="L2805" i="17"/>
  <c r="L2894" i="17"/>
  <c r="L2201" i="17"/>
  <c r="L2175" i="17"/>
  <c r="L2682" i="17"/>
  <c r="L214" i="17"/>
  <c r="M2863" i="17"/>
  <c r="L2043" i="17"/>
  <c r="L1511" i="17"/>
  <c r="M1383" i="17"/>
  <c r="M2539" i="17"/>
  <c r="L693" i="17"/>
  <c r="M3408" i="17"/>
  <c r="L2179" i="17"/>
  <c r="L2866" i="17"/>
  <c r="L1550" i="17"/>
  <c r="L135" i="17"/>
  <c r="L1593" i="17"/>
  <c r="L259" i="17"/>
  <c r="M1046" i="17"/>
  <c r="L141" i="17"/>
  <c r="L869" i="17"/>
  <c r="L3155" i="17"/>
  <c r="L2781" i="17"/>
  <c r="L223" i="17"/>
  <c r="L3093" i="17"/>
  <c r="L2400" i="17"/>
  <c r="L3039" i="17"/>
  <c r="L164" i="17"/>
  <c r="L1928" i="17"/>
  <c r="L2784" i="17"/>
  <c r="L3245" i="17"/>
  <c r="L1840" i="17"/>
  <c r="L2116" i="17"/>
  <c r="L1385" i="17"/>
  <c r="L391" i="17"/>
  <c r="L462" i="17"/>
  <c r="M1833" i="17"/>
  <c r="L982" i="17"/>
  <c r="L858" i="17"/>
  <c r="L1536" i="17"/>
  <c r="L2380" i="17"/>
  <c r="L1659" i="17"/>
  <c r="L567" i="17"/>
  <c r="L2130" i="17"/>
  <c r="L2695" i="17"/>
  <c r="L3316" i="17"/>
  <c r="L1415" i="17"/>
  <c r="L1219" i="17"/>
  <c r="L3027" i="17"/>
  <c r="L1934" i="17"/>
  <c r="L2904" i="17"/>
  <c r="L1523" i="17"/>
  <c r="M2641" i="17"/>
  <c r="L59" i="17"/>
  <c r="M59" i="17"/>
  <c r="L1002" i="17"/>
  <c r="L3120" i="17"/>
  <c r="L1768" i="17"/>
  <c r="L943" i="17"/>
  <c r="M937" i="17"/>
  <c r="L637" i="17"/>
  <c r="L1743" i="17"/>
  <c r="L2274" i="17"/>
  <c r="L65" i="17"/>
  <c r="M2585" i="17"/>
  <c r="M1294" i="17"/>
  <c r="M872" i="17"/>
  <c r="M2136" i="17"/>
  <c r="L2136" i="17"/>
  <c r="L3396" i="17"/>
  <c r="L2078" i="17"/>
  <c r="M1625" i="17"/>
  <c r="M407" i="17"/>
  <c r="L1333" i="17"/>
  <c r="L1302" i="17"/>
  <c r="L2279" i="17"/>
  <c r="L49" i="17"/>
  <c r="M2938" i="17"/>
  <c r="L3248" i="17"/>
  <c r="M2793" i="17"/>
  <c r="L2793" i="17"/>
  <c r="L761" i="17"/>
  <c r="M761" i="17"/>
  <c r="L2592" i="17"/>
  <c r="M2889" i="17"/>
  <c r="L2995" i="17"/>
  <c r="L3196" i="17"/>
  <c r="M1125" i="17"/>
  <c r="L3325" i="17"/>
  <c r="L2146" i="17"/>
  <c r="L785" i="17"/>
  <c r="L1782" i="17"/>
  <c r="L2496" i="17"/>
  <c r="M3423" i="17"/>
  <c r="L3151" i="17"/>
  <c r="L2150" i="17"/>
  <c r="M857" i="17"/>
  <c r="L1491" i="17"/>
  <c r="L1124" i="17"/>
  <c r="M1124" i="17"/>
  <c r="M1646" i="17"/>
  <c r="L1646" i="17"/>
  <c r="L1812" i="17"/>
  <c r="L2846" i="17"/>
  <c r="L1566" i="17"/>
  <c r="L2379" i="17"/>
  <c r="L1113" i="17"/>
  <c r="L1365" i="17"/>
  <c r="L2739" i="17"/>
  <c r="L1233" i="17"/>
  <c r="L1777" i="17"/>
  <c r="L1171" i="17"/>
  <c r="L1675" i="17"/>
  <c r="L977" i="17"/>
  <c r="L1242" i="17"/>
  <c r="L2222" i="17"/>
  <c r="L2422" i="17"/>
  <c r="M3322" i="17"/>
  <c r="L11" i="17"/>
  <c r="L1617" i="17"/>
  <c r="L1752" i="17"/>
  <c r="L544" i="17"/>
  <c r="M156" i="17"/>
  <c r="L156" i="17"/>
  <c r="M1200" i="17"/>
  <c r="L1200" i="17"/>
  <c r="M248" i="17"/>
  <c r="M2580" i="17"/>
  <c r="L3062" i="17"/>
  <c r="L143" i="17"/>
  <c r="M2071" i="17"/>
  <c r="L2914" i="17"/>
  <c r="L1725" i="17"/>
  <c r="M1033" i="17"/>
  <c r="L1033" i="17"/>
  <c r="L1608" i="17"/>
  <c r="M1608" i="17"/>
  <c r="M1916" i="17"/>
  <c r="L1916" i="17"/>
  <c r="M581" i="17"/>
  <c r="L581" i="17"/>
  <c r="M3188" i="17"/>
  <c r="L3188" i="17"/>
  <c r="L1987" i="17"/>
  <c r="M1987" i="17"/>
  <c r="M885" i="17"/>
  <c r="L885" i="17"/>
  <c r="M3432" i="17"/>
  <c r="L3432" i="17"/>
  <c r="M2191" i="17"/>
  <c r="L2191" i="17"/>
  <c r="M598" i="17"/>
  <c r="L598" i="17"/>
  <c r="L43" i="17"/>
  <c r="M43" i="17"/>
  <c r="M1321" i="17"/>
  <c r="L1321" i="17"/>
  <c r="M2250" i="17"/>
  <c r="L2250" i="17"/>
  <c r="M493" i="17"/>
  <c r="L493" i="17"/>
  <c r="M1730" i="17"/>
  <c r="L1730" i="17"/>
  <c r="M255" i="17"/>
  <c r="L255" i="17"/>
  <c r="M1852" i="17"/>
  <c r="L1852" i="17"/>
  <c r="M1933" i="17"/>
  <c r="L1933" i="17"/>
  <c r="M1307" i="17"/>
  <c r="L1307" i="17"/>
  <c r="L106" i="17"/>
  <c r="M106" i="17"/>
  <c r="M1175" i="17"/>
  <c r="L1175" i="17"/>
  <c r="M2237" i="17"/>
  <c r="L2237" i="17"/>
  <c r="M2394" i="17"/>
  <c r="L2394" i="17"/>
  <c r="M1954" i="17"/>
  <c r="L1954" i="17"/>
  <c r="M1448" i="17"/>
  <c r="L1448" i="17"/>
  <c r="M1784" i="17"/>
  <c r="L1784" i="17"/>
  <c r="M419" i="17"/>
  <c r="L419" i="17"/>
  <c r="M2357" i="17"/>
  <c r="L2357" i="17"/>
  <c r="M901" i="17"/>
  <c r="L901" i="17"/>
  <c r="M139" i="17"/>
  <c r="L139" i="17"/>
  <c r="L2669" i="17"/>
  <c r="M2669" i="17"/>
  <c r="M2097" i="17"/>
  <c r="L2097" i="17"/>
  <c r="M2899" i="17"/>
  <c r="L2899" i="17"/>
  <c r="M2819" i="17"/>
  <c r="L2819" i="17"/>
  <c r="M1271" i="17"/>
  <c r="L1271" i="17"/>
  <c r="M2674" i="17"/>
  <c r="L2674" i="17"/>
  <c r="M2151" i="17"/>
  <c r="L2151" i="17"/>
  <c r="M1825" i="17"/>
  <c r="L1825" i="17"/>
  <c r="M451" i="17"/>
  <c r="L451" i="17"/>
  <c r="M2238" i="17"/>
  <c r="L2238" i="17"/>
  <c r="M1167" i="17"/>
  <c r="L1167" i="17"/>
  <c r="M2199" i="17"/>
  <c r="L2199" i="17"/>
  <c r="M724" i="17"/>
  <c r="L724" i="17"/>
  <c r="M845" i="17"/>
  <c r="L845" i="17"/>
  <c r="M3110" i="17"/>
  <c r="L3110" i="17"/>
  <c r="M2178" i="17"/>
  <c r="L2178" i="17"/>
  <c r="M1891" i="17"/>
  <c r="L1891" i="17"/>
  <c r="M552" i="17"/>
  <c r="L552" i="17"/>
  <c r="M569" i="17"/>
  <c r="L569" i="17"/>
  <c r="M1153" i="17"/>
  <c r="L1153" i="17"/>
  <c r="L1388" i="17"/>
  <c r="M1388" i="17"/>
  <c r="M1596" i="17"/>
  <c r="L1596" i="17"/>
  <c r="M3417" i="17"/>
  <c r="L3417" i="17"/>
  <c r="M951" i="17"/>
  <c r="L951" i="17"/>
  <c r="L376" i="17"/>
  <c r="M376" i="17"/>
  <c r="M2531" i="17"/>
  <c r="L2531" i="17"/>
  <c r="M602" i="17"/>
  <c r="L602" i="17"/>
  <c r="M318" i="17"/>
  <c r="L318" i="17"/>
  <c r="M3096" i="17"/>
  <c r="L3096" i="17"/>
  <c r="M1978" i="17"/>
  <c r="L1978" i="17"/>
  <c r="L1195" i="17"/>
  <c r="M1195" i="17"/>
  <c r="L2908" i="17"/>
  <c r="M2908" i="17"/>
  <c r="M2336" i="17"/>
  <c r="L2336" i="17"/>
  <c r="M2287" i="17"/>
  <c r="L2287" i="17"/>
  <c r="M585" i="17"/>
  <c r="L585" i="17"/>
  <c r="M1104" i="17"/>
  <c r="L1104" i="17"/>
  <c r="M1412" i="17"/>
  <c r="L1412" i="17"/>
  <c r="M990" i="17"/>
  <c r="L990" i="17"/>
  <c r="M293" i="17"/>
  <c r="L293" i="17"/>
  <c r="M386" i="17"/>
  <c r="L386" i="17"/>
  <c r="M1692" i="17"/>
  <c r="L1692" i="17"/>
  <c r="M3008" i="17"/>
  <c r="L3008" i="17"/>
  <c r="M1647" i="17"/>
  <c r="L1647" i="17"/>
  <c r="M474" i="17"/>
  <c r="L474" i="17"/>
  <c r="M299" i="17"/>
  <c r="L299" i="17"/>
  <c r="M466" i="17"/>
  <c r="L466" i="17"/>
  <c r="M826" i="17"/>
  <c r="L826" i="17"/>
  <c r="M2886" i="17"/>
  <c r="L2886" i="17"/>
  <c r="M2653" i="17"/>
  <c r="L2653" i="17"/>
  <c r="M1748" i="17"/>
  <c r="L1748" i="17"/>
  <c r="M2801" i="17"/>
  <c r="L2801" i="17"/>
  <c r="M3085" i="17"/>
  <c r="L3085" i="17"/>
  <c r="M1966" i="17"/>
  <c r="L1966" i="17"/>
  <c r="L3161" i="17"/>
  <c r="M3161" i="17"/>
  <c r="M3118" i="17"/>
  <c r="L3118" i="17"/>
  <c r="M1546" i="17"/>
  <c r="L1546" i="17"/>
  <c r="M3255" i="17"/>
  <c r="L3255" i="17"/>
  <c r="M1212" i="17"/>
  <c r="L1212" i="17"/>
  <c r="M590" i="17"/>
  <c r="L590" i="17"/>
  <c r="M497" i="17"/>
  <c r="L497" i="17"/>
  <c r="M2880" i="17"/>
  <c r="L2880" i="17"/>
  <c r="M1050" i="17"/>
  <c r="L1050" i="17"/>
  <c r="M2804" i="17"/>
  <c r="L2804" i="17"/>
  <c r="M3157" i="17"/>
  <c r="L3157" i="17"/>
  <c r="M2466" i="17"/>
  <c r="L2466" i="17"/>
  <c r="M1849" i="17"/>
  <c r="L1849" i="17"/>
  <c r="L3357" i="17"/>
  <c r="M3357" i="17"/>
  <c r="M2697" i="17"/>
  <c r="L2697" i="17"/>
  <c r="M727" i="17"/>
  <c r="L727" i="17"/>
  <c r="M1989" i="17"/>
  <c r="L1989" i="17"/>
  <c r="M2817" i="17"/>
  <c r="L2817" i="17"/>
  <c r="M758" i="17"/>
  <c r="L758" i="17"/>
  <c r="M2152" i="17"/>
  <c r="L2152" i="17"/>
  <c r="M3406" i="17"/>
  <c r="L3406" i="17"/>
  <c r="M1602" i="17"/>
  <c r="L1602" i="17"/>
  <c r="M925" i="17"/>
  <c r="L925" i="17"/>
  <c r="M1199" i="17"/>
  <c r="L1199" i="17"/>
  <c r="M875" i="17"/>
  <c r="L875" i="17"/>
  <c r="M3129" i="17"/>
  <c r="L3129" i="17"/>
  <c r="M1841" i="17"/>
  <c r="L1841" i="17"/>
  <c r="M2289" i="17"/>
  <c r="L2289" i="17"/>
  <c r="M1694" i="17"/>
  <c r="L1694" i="17"/>
  <c r="M1215" i="17"/>
  <c r="L1215" i="17"/>
  <c r="M2145" i="17"/>
  <c r="L2145" i="17"/>
  <c r="M359" i="17"/>
  <c r="L359" i="17"/>
  <c r="M508" i="17"/>
  <c r="L508" i="17"/>
  <c r="M2872" i="17"/>
  <c r="L2872" i="17"/>
  <c r="M408" i="17"/>
  <c r="L408" i="17"/>
  <c r="M1945" i="17"/>
  <c r="L1945" i="17"/>
  <c r="M2086" i="17"/>
  <c r="L2086" i="17"/>
  <c r="M1839" i="17"/>
  <c r="L1839" i="17"/>
  <c r="M265" i="17"/>
  <c r="L265" i="17"/>
  <c r="M290" i="17"/>
  <c r="L290" i="17"/>
  <c r="M1424" i="17"/>
  <c r="L1424" i="17"/>
  <c r="M2903" i="17"/>
  <c r="L2903" i="17"/>
  <c r="M2033" i="17"/>
  <c r="L2033" i="17"/>
  <c r="M1027" i="17"/>
  <c r="L1027" i="17"/>
  <c r="M2354" i="17"/>
  <c r="L2354" i="17"/>
  <c r="L2388" i="17"/>
  <c r="M2388" i="17"/>
  <c r="M1339" i="17"/>
  <c r="L1339" i="17"/>
  <c r="M1890" i="17"/>
  <c r="L1890" i="17"/>
  <c r="M1586" i="17"/>
  <c r="L1586" i="17"/>
  <c r="M329" i="17"/>
  <c r="L329" i="17"/>
  <c r="L119" i="17"/>
  <c r="M119" i="17"/>
  <c r="L799" i="17"/>
  <c r="M799" i="17"/>
  <c r="L1263" i="17"/>
  <c r="M1263" i="17"/>
  <c r="M1310" i="17"/>
  <c r="L1310" i="17"/>
  <c r="M1123" i="17"/>
  <c r="L1123" i="17"/>
  <c r="M3130" i="17"/>
  <c r="L3130" i="17"/>
  <c r="M1799" i="17"/>
  <c r="L1799" i="17"/>
  <c r="M1456" i="17"/>
  <c r="L1456" i="17"/>
  <c r="M2552" i="17"/>
  <c r="L2552" i="17"/>
  <c r="M666" i="17"/>
  <c r="L666" i="17"/>
  <c r="M1757" i="17"/>
  <c r="L1757" i="17"/>
  <c r="M2887" i="17"/>
  <c r="L2887" i="17"/>
  <c r="M2119" i="17"/>
  <c r="L2119" i="17"/>
  <c r="M1972" i="17"/>
  <c r="L1972" i="17"/>
  <c r="M1497" i="17"/>
  <c r="L1497" i="17"/>
  <c r="M2406" i="17"/>
  <c r="L2406" i="17"/>
  <c r="M2027" i="17"/>
  <c r="L2027" i="17"/>
  <c r="M1888" i="17"/>
  <c r="L1888" i="17"/>
  <c r="M166" i="17"/>
  <c r="L166" i="17"/>
  <c r="M2785" i="17"/>
  <c r="L2785" i="17"/>
  <c r="M447" i="17"/>
  <c r="L447" i="17"/>
  <c r="M3275" i="17"/>
  <c r="L3275" i="17"/>
  <c r="M2365" i="17"/>
  <c r="L2365" i="17"/>
  <c r="M1102" i="17"/>
  <c r="L1102" i="17"/>
  <c r="M2948" i="17"/>
  <c r="L2948" i="17"/>
  <c r="M2008" i="17"/>
  <c r="L2008" i="17"/>
  <c r="M1128" i="17"/>
  <c r="L1128" i="17"/>
  <c r="M3330" i="17"/>
  <c r="L3330" i="17"/>
  <c r="M2468" i="17"/>
  <c r="L2468" i="17"/>
  <c r="M561" i="17"/>
  <c r="L561" i="17"/>
  <c r="M1236" i="17"/>
  <c r="L1236" i="17"/>
  <c r="M730" i="17"/>
  <c r="L730" i="17"/>
  <c r="M2266" i="17"/>
  <c r="L2266" i="17"/>
  <c r="M1704" i="17"/>
  <c r="L1704" i="17"/>
  <c r="M433" i="17"/>
  <c r="L433" i="17"/>
  <c r="M2755" i="17"/>
  <c r="L2755" i="17"/>
  <c r="M1076" i="17"/>
  <c r="L1076" i="17"/>
  <c r="M3109" i="17"/>
  <c r="L3109" i="17"/>
  <c r="M3106" i="17"/>
  <c r="L3106" i="17"/>
  <c r="M1555" i="17"/>
  <c r="L1555" i="17"/>
  <c r="M1499" i="17"/>
  <c r="L1499" i="17"/>
  <c r="M3223" i="17"/>
  <c r="L3223" i="17"/>
  <c r="M83" i="17"/>
  <c r="L83" i="17"/>
  <c r="M1127" i="17"/>
  <c r="L1127" i="17"/>
  <c r="M1556" i="17"/>
  <c r="L1556" i="17"/>
  <c r="M3298" i="17"/>
  <c r="L3298" i="17"/>
  <c r="L3172" i="17"/>
  <c r="M3172" i="17"/>
  <c r="M1299" i="17"/>
  <c r="L1299" i="17"/>
  <c r="M2587" i="17"/>
  <c r="L2587" i="17"/>
  <c r="M660" i="17"/>
  <c r="L660" i="17"/>
  <c r="M3081" i="17"/>
  <c r="L3081" i="17"/>
  <c r="L3173" i="17"/>
  <c r="M3173" i="17"/>
  <c r="M288" i="17"/>
  <c r="L288" i="17"/>
  <c r="L2486" i="17"/>
  <c r="M2486" i="17"/>
  <c r="L2760" i="17"/>
  <c r="M2760" i="17"/>
  <c r="M2734" i="17"/>
  <c r="L2734" i="17"/>
  <c r="L1423" i="17"/>
  <c r="M1423" i="17"/>
  <c r="M2269" i="17"/>
  <c r="L2269" i="17"/>
  <c r="M3367" i="17"/>
  <c r="L3367" i="17"/>
  <c r="L667" i="17"/>
  <c r="M667" i="17"/>
  <c r="L2583" i="17"/>
  <c r="M2583" i="17"/>
  <c r="M2952" i="17"/>
  <c r="L2952" i="17"/>
  <c r="M456" i="17"/>
  <c r="L456" i="17"/>
  <c r="M1570" i="17"/>
  <c r="L1570" i="17"/>
  <c r="M1273" i="17"/>
  <c r="L1273" i="17"/>
  <c r="M3376" i="17"/>
  <c r="L3376" i="17"/>
  <c r="L883" i="17"/>
  <c r="M883" i="17"/>
  <c r="M520" i="17"/>
  <c r="L520" i="17"/>
  <c r="M1993" i="17"/>
  <c r="L1993" i="17"/>
  <c r="M959" i="17"/>
  <c r="L959" i="17"/>
  <c r="M345" i="17"/>
  <c r="L345" i="17"/>
  <c r="M2543" i="17"/>
  <c r="L2543" i="17"/>
  <c r="M467" i="17"/>
  <c r="L467" i="17"/>
  <c r="M1386" i="17"/>
  <c r="L1386" i="17"/>
  <c r="M793" i="17"/>
  <c r="L793" i="17"/>
  <c r="M2492" i="17"/>
  <c r="L2492" i="17"/>
  <c r="M798" i="17"/>
  <c r="L798" i="17"/>
  <c r="M1319" i="17"/>
  <c r="L1319" i="17"/>
  <c r="M662" i="17"/>
  <c r="L662" i="17"/>
  <c r="M2088" i="17"/>
  <c r="L2088" i="17"/>
  <c r="M14" i="17"/>
  <c r="L14" i="17"/>
  <c r="M620" i="17"/>
  <c r="L620" i="17"/>
  <c r="M1990" i="17"/>
  <c r="L1990" i="17"/>
  <c r="M1248" i="17"/>
  <c r="L1248" i="17"/>
  <c r="M2395" i="17"/>
  <c r="L2395" i="17"/>
  <c r="M201" i="17"/>
  <c r="L201" i="17"/>
  <c r="M2231" i="17"/>
  <c r="L2231" i="17"/>
  <c r="M3136" i="17"/>
  <c r="L3136" i="17"/>
  <c r="M2387" i="17"/>
  <c r="L2387" i="17"/>
  <c r="M1815" i="17"/>
  <c r="L1815" i="17"/>
  <c r="M3282" i="17"/>
  <c r="L3282" i="17"/>
  <c r="M2548" i="17"/>
  <c r="L2548" i="17"/>
  <c r="M2944" i="17"/>
  <c r="L2944" i="17"/>
  <c r="M3240" i="17"/>
  <c r="L3240" i="17"/>
  <c r="M2308" i="17"/>
  <c r="L2308" i="17"/>
  <c r="M1481" i="17"/>
  <c r="L1481" i="17"/>
  <c r="M2560" i="17"/>
  <c r="L2560" i="17"/>
  <c r="M3072" i="17"/>
  <c r="L3072" i="17"/>
  <c r="M1967" i="17"/>
  <c r="L1967" i="17"/>
  <c r="M3044" i="17"/>
  <c r="L3044" i="17"/>
  <c r="M736" i="17"/>
  <c r="L736" i="17"/>
  <c r="M2859" i="17"/>
  <c r="L2859" i="17"/>
  <c r="M304" i="17"/>
  <c r="L304" i="17"/>
  <c r="M1282" i="17"/>
  <c r="L1282" i="17"/>
  <c r="M1619" i="17"/>
  <c r="L1619" i="17"/>
  <c r="M3261" i="17"/>
  <c r="L3261" i="17"/>
  <c r="M418" i="17"/>
  <c r="L418" i="17"/>
  <c r="M1517" i="17"/>
  <c r="L1517" i="17"/>
  <c r="M1337" i="17"/>
  <c r="L1337" i="17"/>
  <c r="M2424" i="17"/>
  <c r="L2424" i="17"/>
  <c r="L163" i="17"/>
  <c r="M163" i="17"/>
  <c r="M2769" i="17"/>
  <c r="L2769" i="17"/>
  <c r="M1214" i="17"/>
  <c r="L1214" i="17"/>
  <c r="L161" i="17"/>
  <c r="M161" i="17"/>
  <c r="L2163" i="17"/>
  <c r="M2163" i="17"/>
  <c r="M1198" i="17"/>
  <c r="L1198" i="17"/>
  <c r="M2630" i="17"/>
  <c r="L2630" i="17"/>
  <c r="L1059" i="17"/>
  <c r="M1059" i="17"/>
  <c r="M704" i="17"/>
  <c r="L704" i="17"/>
  <c r="M635" i="17"/>
  <c r="L635" i="17"/>
  <c r="L21" i="17"/>
  <c r="M21" i="17"/>
  <c r="M1938" i="17"/>
  <c r="L1938" i="17"/>
  <c r="L2602" i="17"/>
  <c r="M2602" i="17"/>
  <c r="L66" i="17"/>
  <c r="M66" i="17"/>
  <c r="M529" i="17"/>
  <c r="L529" i="17"/>
  <c r="L804" i="17"/>
  <c r="M804" i="17"/>
  <c r="M1931" i="17"/>
  <c r="L1931" i="17"/>
  <c r="M2254" i="17"/>
  <c r="L2254" i="17"/>
  <c r="M1599" i="17"/>
  <c r="L1599" i="17"/>
  <c r="M859" i="17"/>
  <c r="L859" i="17"/>
  <c r="M3375" i="17"/>
  <c r="L3375" i="17"/>
  <c r="M444" i="17"/>
  <c r="L444" i="17"/>
  <c r="M3271" i="17"/>
  <c r="L3271" i="17"/>
  <c r="M1980" i="17"/>
  <c r="L1980" i="17"/>
  <c r="M3071" i="17"/>
  <c r="L3071" i="17"/>
  <c r="L410" i="17"/>
  <c r="M410" i="17"/>
  <c r="M2083" i="17"/>
  <c r="L2083" i="17"/>
  <c r="M1018" i="17"/>
  <c r="L1018" i="17"/>
  <c r="M844" i="17"/>
  <c r="L844" i="17"/>
  <c r="M2153" i="17"/>
  <c r="L2153" i="17"/>
  <c r="M2413" i="17"/>
  <c r="L2413" i="17"/>
  <c r="M1578" i="17"/>
  <c r="L1578" i="17"/>
  <c r="M170" i="17"/>
  <c r="L170" i="17"/>
  <c r="M659" i="17"/>
  <c r="L659" i="17"/>
  <c r="M2013" i="17"/>
  <c r="L2013" i="17"/>
  <c r="M2532" i="17"/>
  <c r="L2532" i="17"/>
  <c r="M1160" i="17"/>
  <c r="L1160" i="17"/>
  <c r="M1494" i="17"/>
  <c r="L1494" i="17"/>
  <c r="L523" i="17"/>
  <c r="M523" i="17"/>
  <c r="L1806" i="17"/>
  <c r="M1806" i="17"/>
  <c r="M2913" i="17"/>
  <c r="L2913" i="17"/>
  <c r="M1690" i="17"/>
  <c r="L1690" i="17"/>
  <c r="M3288" i="17"/>
  <c r="L3288" i="17"/>
  <c r="M880" i="17"/>
  <c r="L880" i="17"/>
  <c r="M2537" i="17"/>
  <c r="L2537" i="17"/>
  <c r="M68" i="17"/>
  <c r="L68" i="17"/>
  <c r="M3267" i="17"/>
  <c r="L3267" i="17"/>
  <c r="M1621" i="17"/>
  <c r="L1621" i="17"/>
  <c r="M3314" i="17"/>
  <c r="L3314" i="17"/>
  <c r="M1343" i="17"/>
  <c r="L1343" i="17"/>
  <c r="M105" i="17"/>
  <c r="L105" i="17"/>
  <c r="M1433" i="17"/>
  <c r="L1433" i="17"/>
  <c r="M926" i="17"/>
  <c r="L926" i="17"/>
  <c r="M3409" i="17"/>
  <c r="L3409" i="17"/>
  <c r="L2945" i="17"/>
  <c r="M2945" i="17"/>
  <c r="M1449" i="17"/>
  <c r="L1449" i="17"/>
  <c r="M2258" i="17"/>
  <c r="L2258" i="17"/>
  <c r="M121" i="17"/>
  <c r="L121" i="17"/>
  <c r="M3147" i="17"/>
  <c r="L3147" i="17"/>
  <c r="M2642" i="17"/>
  <c r="L2642" i="17"/>
  <c r="M823" i="17"/>
  <c r="L823" i="17"/>
  <c r="M2057" i="17"/>
  <c r="L2057" i="17"/>
  <c r="M2311" i="17"/>
  <c r="L2311" i="17"/>
  <c r="M2210" i="17"/>
  <c r="L2210" i="17"/>
  <c r="M2779" i="17"/>
  <c r="L2779" i="17"/>
  <c r="M355" i="17"/>
  <c r="L355" i="17"/>
  <c r="M3077" i="17"/>
  <c r="L3077" i="17"/>
  <c r="L1065" i="17"/>
  <c r="M1065" i="17"/>
  <c r="L1745" i="17"/>
  <c r="M1745" i="17"/>
  <c r="M2578" i="17"/>
  <c r="L2578" i="17"/>
  <c r="M1810" i="17"/>
  <c r="L1810" i="17"/>
  <c r="M327" i="17"/>
  <c r="L327" i="17"/>
  <c r="L2906" i="17"/>
  <c r="M2906" i="17"/>
  <c r="M2962" i="17"/>
  <c r="L2962" i="17"/>
  <c r="M2504" i="17"/>
  <c r="L2504" i="17"/>
  <c r="M1816" i="17"/>
  <c r="L1816" i="17"/>
  <c r="M1958" i="17"/>
  <c r="L1958" i="17"/>
  <c r="M2158" i="17"/>
  <c r="L2158" i="17"/>
  <c r="M507" i="17"/>
  <c r="L507" i="17"/>
  <c r="L1393" i="17"/>
  <c r="M1393" i="17"/>
  <c r="M226" i="17"/>
  <c r="L226" i="17"/>
  <c r="M294" i="17"/>
  <c r="L294" i="17"/>
  <c r="M1862" i="17"/>
  <c r="L1862" i="17"/>
  <c r="M555" i="17"/>
  <c r="L555" i="17"/>
  <c r="M235" i="17"/>
  <c r="L235" i="17"/>
  <c r="M2312" i="17"/>
  <c r="L2312" i="17"/>
  <c r="M2851" i="17"/>
  <c r="L2851" i="17"/>
  <c r="M1116" i="17"/>
  <c r="L1116" i="17"/>
  <c r="M644" i="17"/>
  <c r="L644" i="17"/>
  <c r="M1600" i="17"/>
  <c r="L1600" i="17"/>
  <c r="M2690" i="17"/>
  <c r="L2690" i="17"/>
  <c r="M3414" i="17"/>
  <c r="L3414" i="17"/>
  <c r="M2833" i="17"/>
  <c r="L2833" i="17"/>
  <c r="M2425" i="17"/>
  <c r="L2425" i="17"/>
  <c r="L1843" i="17"/>
  <c r="M1843" i="17"/>
  <c r="L516" i="17"/>
  <c r="M516" i="17"/>
  <c r="M1484" i="17"/>
  <c r="L1484" i="17"/>
  <c r="M3098" i="17"/>
  <c r="L3098" i="17"/>
  <c r="M1371" i="17"/>
  <c r="L1371" i="17"/>
  <c r="L652" i="17"/>
  <c r="M652" i="17"/>
  <c r="L781" i="17"/>
  <c r="M781" i="17"/>
  <c r="M2212" i="17"/>
  <c r="L2212" i="17"/>
  <c r="M765" i="17"/>
  <c r="L765" i="17"/>
  <c r="M1661" i="17"/>
  <c r="L1661" i="17"/>
  <c r="L1034" i="17"/>
  <c r="M1034" i="17"/>
  <c r="M3087" i="17"/>
  <c r="L3087" i="17"/>
  <c r="L1289" i="17"/>
  <c r="M1289" i="17"/>
  <c r="M403" i="17"/>
  <c r="L403" i="17"/>
  <c r="L3068" i="17"/>
  <c r="M3068" i="17"/>
  <c r="M1760" i="17"/>
  <c r="L1760" i="17"/>
  <c r="M257" i="17"/>
  <c r="L257" i="17"/>
  <c r="M1329" i="17"/>
  <c r="L1329" i="17"/>
  <c r="M2776" i="17"/>
  <c r="L2776" i="17"/>
  <c r="L2320" i="17"/>
  <c r="M2320" i="17"/>
  <c r="M2964" i="17"/>
  <c r="L2964" i="17"/>
  <c r="M3222" i="17"/>
  <c r="L3222" i="17"/>
  <c r="M3430" i="17"/>
  <c r="L3430" i="17"/>
  <c r="M282" i="17"/>
  <c r="L282" i="17"/>
  <c r="M907" i="17"/>
  <c r="L907" i="17"/>
  <c r="L2330" i="17"/>
  <c r="M2330" i="17"/>
  <c r="M80" i="17"/>
  <c r="L80" i="17"/>
  <c r="M751" i="17"/>
  <c r="L751" i="17"/>
  <c r="M551" i="17"/>
  <c r="L551" i="17"/>
  <c r="M1241" i="17"/>
  <c r="L1241" i="17"/>
  <c r="M3137" i="17"/>
  <c r="L3137" i="17"/>
  <c r="M371" i="17"/>
  <c r="L371" i="17"/>
  <c r="M1392" i="17"/>
  <c r="L1392" i="17"/>
  <c r="M305" i="17"/>
  <c r="L305" i="17"/>
  <c r="M2331" i="17"/>
  <c r="L2331" i="17"/>
  <c r="M759" i="17"/>
  <c r="L759" i="17"/>
  <c r="M2390" i="17"/>
  <c r="L2390" i="17"/>
  <c r="M2527" i="17"/>
  <c r="L2527" i="17"/>
  <c r="M3138" i="17"/>
  <c r="L3138" i="17"/>
  <c r="M1994" i="17"/>
  <c r="L1994" i="17"/>
  <c r="M3284" i="17"/>
  <c r="L3284" i="17"/>
  <c r="M2332" i="17"/>
  <c r="L2332" i="17"/>
  <c r="M1316" i="17"/>
  <c r="L1316" i="17"/>
  <c r="M1571" i="17"/>
  <c r="L1571" i="17"/>
  <c r="M1222" i="17"/>
  <c r="L1222" i="17"/>
  <c r="M250" i="17"/>
  <c r="L250" i="17"/>
  <c r="M1610" i="17"/>
  <c r="L1610" i="17"/>
  <c r="M2994" i="17"/>
  <c r="L2994" i="17"/>
  <c r="M1963" i="17"/>
  <c r="L1963" i="17"/>
  <c r="M1395" i="17"/>
  <c r="L1395" i="17"/>
  <c r="M1353" i="17"/>
  <c r="L1353" i="17"/>
  <c r="M1181" i="17"/>
  <c r="L1181" i="17"/>
  <c r="M1756" i="17"/>
  <c r="L1756" i="17"/>
  <c r="M1006" i="17"/>
  <c r="L1006" i="17"/>
  <c r="M2581" i="17"/>
  <c r="L2581" i="17"/>
  <c r="M2792" i="17"/>
  <c r="L2792" i="17"/>
  <c r="M274" i="17"/>
  <c r="L274" i="17"/>
  <c r="M2869" i="17"/>
  <c r="L2869" i="17"/>
  <c r="M983" i="17"/>
  <c r="L983" i="17"/>
  <c r="M980" i="17"/>
  <c r="L980" i="17"/>
  <c r="M2020" i="17"/>
  <c r="L2020" i="17"/>
  <c r="M2230" i="17"/>
  <c r="L2230" i="17"/>
  <c r="M2041" i="17"/>
  <c r="L2041" i="17"/>
  <c r="M1686" i="17"/>
  <c r="L1686" i="17"/>
  <c r="M193" i="17"/>
  <c r="L193" i="17"/>
  <c r="M2676" i="17"/>
  <c r="L2676" i="17"/>
  <c r="L3373" i="17"/>
  <c r="M3373" i="17"/>
  <c r="M338" i="17"/>
  <c r="L338" i="17"/>
  <c r="M439" i="17"/>
  <c r="L439" i="17"/>
  <c r="L1838" i="17"/>
  <c r="M1838" i="17"/>
  <c r="M2063" i="17"/>
  <c r="L2063" i="17"/>
  <c r="M954" i="17"/>
  <c r="L954" i="17"/>
  <c r="L3201" i="17"/>
  <c r="M3201" i="17"/>
  <c r="M2493" i="17"/>
  <c r="L2493" i="17"/>
  <c r="M2359" i="17"/>
  <c r="L2359" i="17"/>
  <c r="M2512" i="17"/>
  <c r="L2512" i="17"/>
  <c r="L372" i="17"/>
  <c r="M372" i="17"/>
  <c r="M1132" i="17"/>
  <c r="L1132" i="17"/>
  <c r="M3153" i="17"/>
  <c r="L3153" i="17"/>
  <c r="L921" i="17"/>
  <c r="M921" i="17"/>
  <c r="L1096" i="17"/>
  <c r="M1096" i="17"/>
  <c r="M2405" i="17"/>
  <c r="L2405" i="17"/>
  <c r="M79" i="17"/>
  <c r="L79" i="17"/>
  <c r="L1159" i="17"/>
  <c r="M1159" i="17"/>
  <c r="M1818" i="17"/>
  <c r="L1818" i="17"/>
  <c r="M1203" i="17"/>
  <c r="L1203" i="17"/>
  <c r="L2075" i="17"/>
  <c r="M2075" i="17"/>
  <c r="M1629" i="17"/>
  <c r="L1629" i="17"/>
  <c r="L2135" i="17"/>
  <c r="M2135" i="17"/>
  <c r="M1418" i="17"/>
  <c r="L1418" i="17"/>
  <c r="M1016" i="17"/>
  <c r="L1016" i="17"/>
  <c r="M285" i="17"/>
  <c r="L285" i="17"/>
  <c r="M2609" i="17"/>
  <c r="L2609" i="17"/>
  <c r="L117" i="17"/>
  <c r="M117" i="17"/>
  <c r="M712" i="17"/>
  <c r="L712" i="17"/>
  <c r="M3175" i="17"/>
  <c r="L3175" i="17"/>
  <c r="M2462" i="17"/>
  <c r="L2462" i="17"/>
  <c r="M311" i="17"/>
  <c r="L311" i="17"/>
  <c r="M233" i="17"/>
  <c r="L233" i="17"/>
  <c r="L2905" i="17"/>
  <c r="M2905" i="17"/>
  <c r="M3192" i="17"/>
  <c r="L3192" i="17"/>
  <c r="M3115" i="17"/>
  <c r="L3115" i="17"/>
  <c r="M934" i="17"/>
  <c r="L934" i="17"/>
  <c r="L2834" i="17"/>
  <c r="M2834" i="17"/>
  <c r="M747" i="17"/>
  <c r="L747" i="17"/>
  <c r="M1075" i="17"/>
  <c r="L1075" i="17"/>
  <c r="M3278" i="17"/>
  <c r="L3278" i="17"/>
  <c r="M806" i="17"/>
  <c r="L806" i="17"/>
  <c r="M334" i="17"/>
  <c r="L334" i="17"/>
  <c r="L634" i="17"/>
  <c r="M634" i="17"/>
  <c r="M2316" i="17"/>
  <c r="L2316" i="17"/>
  <c r="M1592" i="17"/>
  <c r="L1592" i="17"/>
  <c r="M647" i="17"/>
  <c r="L647" i="17"/>
  <c r="M782" i="17"/>
  <c r="L782" i="17"/>
  <c r="M2265" i="17"/>
  <c r="L2265" i="17"/>
  <c r="M2407" i="17"/>
  <c r="L2407" i="17"/>
  <c r="M1305" i="17"/>
  <c r="L1305" i="17"/>
  <c r="M2928" i="17"/>
  <c r="L2928" i="17"/>
  <c r="L1758" i="17"/>
  <c r="M1758" i="17"/>
  <c r="M1919" i="17"/>
  <c r="L1919" i="17"/>
  <c r="M2712" i="17"/>
  <c r="L2712" i="17"/>
  <c r="M2685" i="17"/>
  <c r="L2685" i="17"/>
  <c r="M2881" i="17"/>
  <c r="L2881" i="17"/>
  <c r="M521" i="17"/>
  <c r="L521" i="17"/>
  <c r="M1400" i="17"/>
  <c r="L1400" i="17"/>
  <c r="M779" i="17"/>
  <c r="L779" i="17"/>
  <c r="M2257" i="17"/>
  <c r="L2257" i="17"/>
  <c r="M2935" i="17"/>
  <c r="L2935" i="17"/>
  <c r="M1246" i="17"/>
  <c r="L1246" i="17"/>
  <c r="M1982" i="17"/>
  <c r="L1982" i="17"/>
  <c r="L914" i="17"/>
  <c r="M914" i="17"/>
  <c r="M653" i="17"/>
  <c r="L653" i="17"/>
  <c r="M1313" i="17"/>
  <c r="L1313" i="17"/>
  <c r="M215" i="17"/>
  <c r="L215" i="17"/>
  <c r="M2166" i="17"/>
  <c r="L2166" i="17"/>
  <c r="L2530" i="17"/>
  <c r="M2530" i="17"/>
  <c r="M2107" i="17"/>
  <c r="L2107" i="17"/>
  <c r="M1384" i="17"/>
  <c r="L1384" i="17"/>
  <c r="M2515" i="17"/>
  <c r="L2515" i="17"/>
  <c r="M475" i="17"/>
  <c r="L475" i="17"/>
  <c r="L828" i="17"/>
  <c r="M828" i="17"/>
  <c r="M1883" i="17"/>
  <c r="L1883" i="17"/>
  <c r="M3022" i="17"/>
  <c r="L3022" i="17"/>
  <c r="M1031" i="17"/>
  <c r="L1031" i="17"/>
  <c r="M627" i="17"/>
  <c r="L627" i="17"/>
  <c r="M2900" i="17"/>
  <c r="L2900" i="17"/>
  <c r="M2573" i="17"/>
  <c r="L2573" i="17"/>
  <c r="M2058" i="17"/>
  <c r="L2058" i="17"/>
  <c r="M3421" i="17"/>
  <c r="L3421" i="17"/>
  <c r="M379" i="17"/>
  <c r="L379" i="17"/>
  <c r="M749" i="17"/>
  <c r="L749" i="17"/>
  <c r="M1022" i="17"/>
  <c r="L1022" i="17"/>
  <c r="M1228" i="17"/>
  <c r="L1228" i="17"/>
  <c r="M1110" i="17"/>
  <c r="L1110" i="17"/>
  <c r="L20" i="17"/>
  <c r="M20" i="17"/>
  <c r="M2275" i="17"/>
  <c r="L2275" i="17"/>
  <c r="M669" i="17"/>
  <c r="L669" i="17"/>
  <c r="M1737" i="17"/>
  <c r="L1737" i="17"/>
  <c r="M1264" i="17"/>
  <c r="L1264" i="17"/>
  <c r="M1268" i="17"/>
  <c r="L1268" i="17"/>
  <c r="M1100" i="17"/>
  <c r="L1100" i="17"/>
  <c r="L1397" i="17"/>
  <c r="M1397" i="17"/>
  <c r="L2353" i="17"/>
  <c r="M2353" i="17"/>
  <c r="M1689" i="17"/>
  <c r="L1689" i="17"/>
  <c r="M1681" i="17"/>
  <c r="L1681" i="17"/>
  <c r="M3225" i="17"/>
  <c r="L3225" i="17"/>
  <c r="M237" i="17"/>
  <c r="L237" i="17"/>
  <c r="M1474" i="17"/>
  <c r="L1474" i="17"/>
  <c r="M1252" i="17"/>
  <c r="L1252" i="17"/>
  <c r="M2767" i="17"/>
  <c r="L2767" i="17"/>
  <c r="M367" i="17"/>
  <c r="L367" i="17"/>
  <c r="M2826" i="17"/>
  <c r="L2826" i="17"/>
  <c r="M370" i="17"/>
  <c r="L370" i="17"/>
  <c r="M3074" i="17"/>
  <c r="L3074" i="17"/>
  <c r="M3024" i="17"/>
  <c r="L3024" i="17"/>
  <c r="M1741" i="17"/>
  <c r="L1741" i="17"/>
  <c r="M547" i="17"/>
  <c r="L547" i="17"/>
  <c r="M504" i="17"/>
  <c r="L504" i="17"/>
  <c r="M2469" i="17"/>
  <c r="L2469" i="17"/>
  <c r="M1946" i="17"/>
  <c r="L1946" i="17"/>
  <c r="L2902" i="17"/>
  <c r="M2902" i="17"/>
  <c r="M2369" i="17"/>
  <c r="L2369" i="17"/>
  <c r="M2789" i="17"/>
  <c r="L2789" i="17"/>
  <c r="M2850" i="17"/>
  <c r="L2850" i="17"/>
  <c r="M457" i="17"/>
  <c r="L457" i="17"/>
  <c r="M2431" i="17"/>
  <c r="L2431" i="17"/>
  <c r="M2128" i="17"/>
  <c r="L2128" i="17"/>
  <c r="M897" i="17"/>
  <c r="L897" i="17"/>
  <c r="M3070" i="17"/>
  <c r="L3070" i="17"/>
  <c r="M824" i="17"/>
  <c r="L824" i="17"/>
  <c r="M1855" i="17"/>
  <c r="L1855" i="17"/>
  <c r="M172" i="17"/>
  <c r="L172" i="17"/>
  <c r="M2156" i="17"/>
  <c r="L2156" i="17"/>
  <c r="M2439" i="17"/>
  <c r="L2439" i="17"/>
  <c r="M2203" i="17"/>
  <c r="L2203" i="17"/>
  <c r="M350" i="17"/>
  <c r="L350" i="17"/>
  <c r="M1959" i="17"/>
  <c r="L1959" i="17"/>
  <c r="M2648" i="17"/>
  <c r="L2648" i="17"/>
  <c r="M101" i="17"/>
  <c r="L101" i="17"/>
  <c r="M948" i="17"/>
  <c r="L948" i="17"/>
  <c r="M1679" i="17"/>
  <c r="L1679" i="17"/>
  <c r="M675" i="17"/>
  <c r="L675" i="17"/>
  <c r="M1860" i="17"/>
  <c r="L1860" i="17"/>
  <c r="L1788" i="17"/>
  <c r="M1788" i="17"/>
  <c r="M2240" i="17"/>
  <c r="L2240" i="17"/>
  <c r="M570" i="17"/>
  <c r="L570" i="17"/>
  <c r="M373" i="17"/>
  <c r="L373" i="17"/>
  <c r="L524" i="17"/>
  <c r="M524" i="17"/>
  <c r="M1805" i="17"/>
  <c r="L1805" i="17"/>
  <c r="M889" i="17"/>
  <c r="L889" i="17"/>
  <c r="M1060" i="17"/>
  <c r="L1060" i="17"/>
  <c r="M878" i="17"/>
  <c r="L878" i="17"/>
  <c r="M93" i="17"/>
  <c r="L93" i="17"/>
  <c r="M2251" i="17"/>
  <c r="L2251" i="17"/>
  <c r="M1558" i="17"/>
  <c r="L1558" i="17"/>
  <c r="M2647" i="17"/>
  <c r="L2647" i="17"/>
  <c r="M732" i="17"/>
  <c r="L732" i="17"/>
  <c r="M1479" i="17"/>
  <c r="L1479" i="17"/>
  <c r="M2569" i="17"/>
  <c r="L2569" i="17"/>
  <c r="M2576" i="17"/>
  <c r="L2576" i="17"/>
  <c r="M2290" i="17"/>
  <c r="L2290" i="17"/>
  <c r="M2157" i="17"/>
  <c r="L2157" i="17"/>
  <c r="M2272" i="17"/>
  <c r="L2272" i="17"/>
  <c r="M2638" i="17"/>
  <c r="L2638" i="17"/>
  <c r="M3000" i="17"/>
  <c r="L3000" i="17"/>
  <c r="M1609" i="17"/>
  <c r="L1609" i="17"/>
  <c r="L1506" i="17"/>
  <c r="M1506" i="17"/>
  <c r="M2473" i="17"/>
  <c r="L2473" i="17"/>
  <c r="M2775" i="17"/>
  <c r="L2775" i="17"/>
  <c r="M9" i="17"/>
  <c r="L9" i="17"/>
  <c r="M2823" i="17"/>
  <c r="L2823" i="17"/>
  <c r="M1223" i="17"/>
  <c r="L1223" i="17"/>
  <c r="M905" i="17"/>
  <c r="L905" i="17"/>
  <c r="M2963" i="17"/>
  <c r="L2963" i="17"/>
  <c r="M57" i="17"/>
  <c r="L57" i="17"/>
  <c r="M787" i="17"/>
  <c r="L787" i="17"/>
  <c r="M134" i="17"/>
  <c r="L134" i="17"/>
  <c r="M3290" i="17"/>
  <c r="L3290" i="17"/>
  <c r="L310" i="17"/>
  <c r="M310" i="17"/>
  <c r="M151" i="17"/>
  <c r="L151" i="17"/>
  <c r="M1149" i="17"/>
  <c r="L1149" i="17"/>
  <c r="M1995" i="17"/>
  <c r="L1995" i="17"/>
  <c r="L2458" i="17"/>
  <c r="M2458" i="17"/>
  <c r="L769" i="17"/>
  <c r="M769" i="17"/>
  <c r="M2241" i="17"/>
  <c r="L2241" i="17"/>
  <c r="M1207" i="17"/>
  <c r="L1207" i="17"/>
  <c r="M3195" i="17"/>
  <c r="L3195" i="17"/>
  <c r="M564" i="17"/>
  <c r="L564" i="17"/>
  <c r="M649" i="17"/>
  <c r="L649" i="17"/>
  <c r="M1971" i="17"/>
  <c r="L1971" i="17"/>
  <c r="M625" i="17"/>
  <c r="L625" i="17"/>
  <c r="M3345" i="17"/>
  <c r="L3345" i="17"/>
  <c r="M2714" i="17"/>
  <c r="L2714" i="17"/>
  <c r="M1605" i="17"/>
  <c r="L1605" i="17"/>
  <c r="M1809" i="17"/>
  <c r="L1809" i="17"/>
  <c r="M1567" i="17"/>
  <c r="L1567" i="17"/>
  <c r="M706" i="17"/>
  <c r="L706" i="17"/>
  <c r="M928" i="17"/>
  <c r="L928" i="17"/>
  <c r="M1922" i="17"/>
  <c r="L1922" i="17"/>
  <c r="M695" i="17"/>
  <c r="L695" i="17"/>
  <c r="M599" i="17"/>
  <c r="L599" i="17"/>
  <c r="M852" i="17"/>
  <c r="L852" i="17"/>
  <c r="M2326" i="17"/>
  <c r="L2326" i="17"/>
  <c r="M3400" i="17"/>
  <c r="L3400" i="17"/>
  <c r="M2615" i="17"/>
  <c r="L2615" i="17"/>
  <c r="M1662" i="17"/>
  <c r="L1662" i="17"/>
  <c r="M2858" i="17"/>
  <c r="L2858" i="17"/>
  <c r="M726" i="17"/>
  <c r="L726" i="17"/>
  <c r="M2927" i="17"/>
  <c r="L2927" i="17"/>
  <c r="M2426" i="17"/>
  <c r="L2426" i="17"/>
  <c r="M506" i="17"/>
  <c r="L506" i="17"/>
  <c r="M1431" i="17"/>
  <c r="L1431" i="17"/>
  <c r="M3005" i="17"/>
  <c r="L3005" i="17"/>
  <c r="M568" i="17"/>
  <c r="L568" i="17"/>
  <c r="M947" i="17"/>
  <c r="L947" i="17"/>
  <c r="M707" i="17"/>
  <c r="L707" i="17"/>
  <c r="M3002" i="17"/>
  <c r="L3002" i="17"/>
  <c r="M2039" i="17"/>
  <c r="L2039" i="17"/>
  <c r="M2867" i="17"/>
  <c r="L2867" i="17"/>
  <c r="M440" i="17"/>
  <c r="L440" i="17"/>
  <c r="M863" i="17"/>
  <c r="L863" i="17"/>
  <c r="M42" i="17"/>
  <c r="L42" i="17"/>
  <c r="M1515" i="17"/>
  <c r="L1515" i="17"/>
  <c r="L1870" i="17"/>
  <c r="M1870" i="17"/>
  <c r="M89" i="17"/>
  <c r="L89" i="17"/>
  <c r="M3094" i="17"/>
  <c r="L3094" i="17"/>
  <c r="M2374" i="17"/>
  <c r="L2374" i="17"/>
  <c r="M2878" i="17"/>
  <c r="L2878" i="17"/>
  <c r="M1328" i="17"/>
  <c r="L1328" i="17"/>
  <c r="M1780" i="17"/>
  <c r="L1780" i="17"/>
  <c r="M3049" i="17"/>
  <c r="L3049" i="17"/>
  <c r="M3312" i="17"/>
  <c r="L3312" i="17"/>
  <c r="L2302" i="17"/>
  <c r="M2302" i="17"/>
  <c r="L3100" i="17"/>
  <c r="M3100" i="17"/>
  <c r="L96" i="17"/>
  <c r="M96" i="17"/>
  <c r="M2726" i="17"/>
  <c r="L2726" i="17"/>
  <c r="M2035" i="17"/>
  <c r="L2035" i="17"/>
  <c r="M780" i="17"/>
  <c r="L780" i="17"/>
  <c r="M3097" i="17"/>
  <c r="L3097" i="17"/>
  <c r="M2073" i="17"/>
  <c r="L2073" i="17"/>
  <c r="M715" i="17"/>
  <c r="L715" i="17"/>
  <c r="M3037" i="17"/>
  <c r="L3037" i="17"/>
  <c r="M35" i="17"/>
  <c r="L35" i="17"/>
  <c r="M1098" i="17"/>
  <c r="L1098" i="17"/>
  <c r="M3425" i="17"/>
  <c r="L3425" i="17"/>
  <c r="M1078" i="17"/>
  <c r="L1078" i="17"/>
  <c r="L91" i="17"/>
  <c r="M91" i="17"/>
  <c r="M2509" i="17"/>
  <c r="L2509" i="17"/>
  <c r="M3217" i="17"/>
  <c r="L3217" i="17"/>
  <c r="M2951" i="17"/>
  <c r="L2951" i="17"/>
  <c r="M540" i="17"/>
  <c r="L540" i="17"/>
  <c r="M2708" i="17"/>
  <c r="L2708" i="17"/>
  <c r="M655" i="17"/>
  <c r="L655" i="17"/>
  <c r="L1880" i="17"/>
  <c r="M1880" i="17"/>
  <c r="L833" i="17"/>
  <c r="M833" i="17"/>
  <c r="M1627" i="17"/>
  <c r="L1627" i="17"/>
  <c r="M1300" i="17"/>
  <c r="L1300" i="17"/>
  <c r="L3101" i="17"/>
  <c r="M3101" i="17"/>
  <c r="M1256" i="17"/>
  <c r="L1256" i="17"/>
  <c r="M3200" i="17"/>
  <c r="L3200" i="17"/>
  <c r="L2831" i="17"/>
  <c r="M2831" i="17"/>
  <c r="M510" i="17"/>
  <c r="L510" i="17"/>
  <c r="M766" i="17"/>
  <c r="L766" i="17"/>
  <c r="M1436" i="17"/>
  <c r="L1436" i="17"/>
  <c r="M1822" i="17"/>
  <c r="L1822" i="17"/>
  <c r="M13" i="17"/>
  <c r="L13" i="17"/>
  <c r="M731" i="17"/>
  <c r="L731" i="17"/>
  <c r="M3302" i="17"/>
  <c r="L3302" i="17"/>
  <c r="M2023" i="17"/>
  <c r="L2023" i="17"/>
  <c r="M3232" i="17"/>
  <c r="L3232" i="17"/>
  <c r="M3343" i="17"/>
  <c r="L3343" i="17"/>
  <c r="M1587" i="17"/>
  <c r="L1587" i="17"/>
  <c r="M1772" i="17"/>
  <c r="L1772" i="17"/>
  <c r="M972" i="17"/>
  <c r="L972" i="17"/>
  <c r="M535" i="17"/>
  <c r="L535" i="17"/>
  <c r="M2526" i="17"/>
  <c r="L2526" i="17"/>
  <c r="M339" i="17"/>
  <c r="L339" i="17"/>
  <c r="L3019" i="17"/>
  <c r="M3019" i="17"/>
  <c r="M251" i="17"/>
  <c r="L251" i="17"/>
  <c r="L764" i="17"/>
  <c r="M764" i="17"/>
  <c r="M465" i="17"/>
  <c r="L465" i="17"/>
  <c r="M1332" i="17"/>
  <c r="L1332" i="17"/>
  <c r="L2649" i="17"/>
  <c r="M2649" i="17"/>
  <c r="M2616" i="17"/>
  <c r="L2616" i="17"/>
  <c r="M3016" i="17"/>
  <c r="L3016" i="17"/>
  <c r="M1312" i="17"/>
  <c r="L1312" i="17"/>
  <c r="M368" i="17"/>
  <c r="L368" i="17"/>
  <c r="M2132" i="17"/>
  <c r="L2132" i="17"/>
  <c r="M894" i="17"/>
  <c r="L894" i="17"/>
  <c r="M3119" i="17"/>
  <c r="L3119" i="17"/>
  <c r="M2474" i="17"/>
  <c r="L2474" i="17"/>
  <c r="L989" i="17"/>
  <c r="M989" i="17"/>
  <c r="M1281" i="17"/>
  <c r="L1281" i="17"/>
  <c r="L2371" i="17"/>
  <c r="M2371" i="17"/>
  <c r="M1374" i="17"/>
  <c r="L1374" i="17"/>
  <c r="M3281" i="17"/>
  <c r="L3281" i="17"/>
  <c r="M760" i="17"/>
  <c r="L760" i="17"/>
  <c r="M518" i="17"/>
  <c r="L518" i="17"/>
  <c r="M3111" i="17"/>
  <c r="L3111" i="17"/>
  <c r="M2709" i="17"/>
  <c r="L2709" i="17"/>
  <c r="M1351" i="17"/>
  <c r="L1351" i="17"/>
  <c r="M1504" i="17"/>
  <c r="L1504" i="17"/>
  <c r="L1380" i="17"/>
  <c r="M1380" i="17"/>
  <c r="M2855" i="17"/>
  <c r="L2855" i="17"/>
  <c r="L1802" i="17"/>
  <c r="M1802" i="17"/>
  <c r="M2692" i="17"/>
  <c r="L2692" i="17"/>
  <c r="M2696" i="17"/>
  <c r="L2696" i="17"/>
  <c r="M1163" i="17"/>
  <c r="L1163" i="17"/>
  <c r="M3403" i="17"/>
  <c r="L3403" i="17"/>
  <c r="M3095" i="17"/>
  <c r="L3095" i="17"/>
  <c r="M1691" i="17"/>
  <c r="L1691" i="17"/>
  <c r="M952" i="17"/>
  <c r="L952" i="17"/>
  <c r="M2489" i="17"/>
  <c r="L2489" i="17"/>
  <c r="M1040" i="17"/>
  <c r="L1040" i="17"/>
  <c r="M558" i="17"/>
  <c r="L558" i="17"/>
  <c r="M1084" i="17"/>
  <c r="L1084" i="17"/>
  <c r="M1251" i="17"/>
  <c r="L1251" i="17"/>
  <c r="M2180" i="17"/>
  <c r="L2180" i="17"/>
  <c r="M1401" i="17"/>
  <c r="L1401" i="17"/>
  <c r="L2248" i="17"/>
  <c r="M2248" i="17"/>
  <c r="M1438" i="17"/>
  <c r="L1438" i="17"/>
  <c r="L1234" i="17"/>
  <c r="M1234" i="17"/>
  <c r="M2611" i="17"/>
  <c r="L2611" i="17"/>
  <c r="M873" i="17"/>
  <c r="L873" i="17"/>
  <c r="M788" i="17"/>
  <c r="L788" i="17"/>
  <c r="M2895" i="17"/>
  <c r="L2895" i="17"/>
  <c r="M2557" i="17"/>
  <c r="L2557" i="17"/>
  <c r="M236" i="17"/>
  <c r="L236" i="17"/>
  <c r="M1712" i="17"/>
  <c r="L1712" i="17"/>
  <c r="M2213" i="17"/>
  <c r="L2213" i="17"/>
  <c r="M1451" i="17"/>
  <c r="L1451" i="17"/>
  <c r="M757" i="17"/>
  <c r="L757" i="17"/>
  <c r="M503" i="17"/>
  <c r="L503" i="17"/>
  <c r="M313" i="17"/>
  <c r="L313" i="17"/>
  <c r="M3099" i="17"/>
  <c r="L3099" i="17"/>
  <c r="L131" i="17"/>
  <c r="M131" i="17"/>
  <c r="M1962" i="17"/>
  <c r="L1962" i="17"/>
  <c r="M2127" i="17"/>
  <c r="L2127" i="17"/>
  <c r="L1903" i="17"/>
  <c r="M1903" i="17"/>
  <c r="M2273" i="17"/>
  <c r="L2273" i="17"/>
  <c r="M2579" i="17"/>
  <c r="L2579" i="17"/>
  <c r="M2978" i="17"/>
  <c r="L2978" i="17"/>
  <c r="M811" i="17"/>
  <c r="L811" i="17"/>
  <c r="M592" i="17"/>
  <c r="L592" i="17"/>
  <c r="M1731" i="17"/>
  <c r="L1731" i="17"/>
  <c r="M2736" i="17"/>
  <c r="L2736" i="17"/>
  <c r="M1390" i="17"/>
  <c r="L1390" i="17"/>
  <c r="M154" i="17"/>
  <c r="L154" i="17"/>
  <c r="M322" i="17"/>
  <c r="L322" i="17"/>
  <c r="M2189" i="17"/>
  <c r="L2189" i="17"/>
  <c r="M3211" i="17"/>
  <c r="L3211" i="17"/>
  <c r="M1746" i="17"/>
  <c r="L1746" i="17"/>
  <c r="M3158" i="17"/>
  <c r="L3158" i="17"/>
  <c r="M1014" i="17"/>
  <c r="L1014" i="17"/>
  <c r="M2868" i="17"/>
  <c r="L2868" i="17"/>
  <c r="L393" i="17"/>
  <c r="M393" i="17"/>
  <c r="M1685" i="17"/>
  <c r="L1685" i="17"/>
  <c r="M546" i="17"/>
  <c r="L546" i="17"/>
  <c r="M1414" i="17"/>
  <c r="L1414" i="17"/>
  <c r="M3310" i="17"/>
  <c r="L3310" i="17"/>
  <c r="M2096" i="17"/>
  <c r="L2096" i="17"/>
  <c r="L1335" i="17"/>
  <c r="M1335" i="17"/>
  <c r="L1577" i="17"/>
  <c r="M1577" i="17"/>
  <c r="M491" i="17"/>
  <c r="L491" i="17"/>
  <c r="L2028" i="17"/>
  <c r="M2028" i="17"/>
  <c r="M1790" i="17"/>
  <c r="L1790" i="17"/>
  <c r="M1230" i="17"/>
  <c r="L1230" i="17"/>
  <c r="M1921" i="17"/>
  <c r="L1921" i="17"/>
  <c r="M723" i="17"/>
  <c r="L723" i="17"/>
  <c r="M807" i="17"/>
  <c r="L807" i="17"/>
  <c r="M1364" i="17"/>
  <c r="L1364" i="17"/>
  <c r="M526" i="17"/>
  <c r="L526" i="17"/>
  <c r="M3426" i="17"/>
  <c r="L3426" i="17"/>
  <c r="M1381" i="17"/>
  <c r="L1381" i="17"/>
  <c r="M814" i="17"/>
  <c r="L814" i="17"/>
  <c r="M3020" i="17"/>
  <c r="L3020" i="17"/>
  <c r="M188" i="17"/>
  <c r="L188" i="17"/>
  <c r="M2229" i="17"/>
  <c r="L2229" i="17"/>
  <c r="M1800" i="17"/>
  <c r="L1800" i="17"/>
  <c r="M208" i="17"/>
  <c r="L208" i="17"/>
  <c r="L2318" i="17"/>
  <c r="M2318" i="17"/>
  <c r="M1660" i="17"/>
  <c r="L1660" i="17"/>
  <c r="M3011" i="17"/>
  <c r="L3011" i="17"/>
  <c r="L1376" i="17"/>
  <c r="M1376" i="17"/>
  <c r="M1678" i="17"/>
  <c r="L1678" i="17"/>
  <c r="L1048" i="17"/>
  <c r="M1048" i="17"/>
  <c r="M3163" i="17"/>
  <c r="L3163" i="17"/>
  <c r="M2824" i="17"/>
  <c r="L2824" i="17"/>
  <c r="M113" i="17"/>
  <c r="L113" i="17"/>
  <c r="L48" i="17"/>
  <c r="M48" i="17"/>
  <c r="M2606" i="17"/>
  <c r="L2606" i="17"/>
  <c r="L1878" i="17"/>
  <c r="M1878" i="17"/>
  <c r="L2067" i="17"/>
  <c r="M2067" i="17"/>
  <c r="L320" i="17"/>
  <c r="M320" i="17"/>
  <c r="M33" i="17"/>
  <c r="L33" i="17"/>
  <c r="M677" i="17"/>
  <c r="L677" i="17"/>
  <c r="M1766" i="17"/>
  <c r="L1766" i="17"/>
  <c r="L696" i="17"/>
  <c r="M696" i="17"/>
  <c r="M1081" i="17"/>
  <c r="L1081" i="17"/>
  <c r="M554" i="17"/>
  <c r="L554" i="17"/>
  <c r="M144" i="17"/>
  <c r="L144" i="17"/>
  <c r="M1088" i="17"/>
  <c r="L1088" i="17"/>
  <c r="M1645" i="17"/>
  <c r="L1645" i="17"/>
  <c r="M1763" i="17"/>
  <c r="L1763" i="17"/>
  <c r="M2654" i="17"/>
  <c r="L2654" i="17"/>
  <c r="L767" i="17"/>
  <c r="M767" i="17"/>
  <c r="M2217" i="17"/>
  <c r="L2217" i="17"/>
  <c r="M854" i="17"/>
  <c r="L854" i="17"/>
  <c r="M1039" i="17"/>
  <c r="L1039" i="17"/>
  <c r="M1638" i="17"/>
  <c r="L1638" i="17"/>
  <c r="M3374" i="17"/>
  <c r="L3374" i="17"/>
  <c r="M258" i="17"/>
  <c r="L258" i="17"/>
  <c r="M1889" i="17"/>
  <c r="L1889" i="17"/>
  <c r="M2437" i="17"/>
  <c r="L2437" i="17"/>
  <c r="M803" i="17"/>
  <c r="L803" i="17"/>
  <c r="L421" i="17"/>
  <c r="M421" i="17"/>
  <c r="M1509" i="17"/>
  <c r="L1509" i="17"/>
  <c r="M1191" i="17"/>
  <c r="L1191" i="17"/>
  <c r="M1441" i="17"/>
  <c r="L1441" i="17"/>
  <c r="M3061" i="17"/>
  <c r="L3061" i="17"/>
  <c r="M22" i="17"/>
  <c r="L22" i="17"/>
  <c r="M2286" i="17"/>
  <c r="L2286" i="17"/>
  <c r="M213" i="17"/>
  <c r="L213" i="17"/>
  <c r="M2911" i="17"/>
  <c r="L2911" i="17"/>
  <c r="M1796" i="17"/>
  <c r="L1796" i="17"/>
  <c r="M3342" i="17"/>
  <c r="L3342" i="17"/>
  <c r="M442" i="17"/>
  <c r="L442" i="17"/>
  <c r="M1983" i="17"/>
  <c r="L1983" i="17"/>
  <c r="M988" i="17"/>
  <c r="L988" i="17"/>
  <c r="M1025" i="17"/>
  <c r="L1025" i="17"/>
  <c r="M2144" i="17"/>
  <c r="L2144" i="17"/>
  <c r="M2860" i="17"/>
  <c r="L2860" i="17"/>
  <c r="M130" i="17"/>
  <c r="L130" i="17"/>
  <c r="M2976" i="17"/>
  <c r="L2976" i="17"/>
  <c r="M1532" i="17"/>
  <c r="L1532" i="17"/>
  <c r="M3346" i="17"/>
  <c r="L3346" i="17"/>
  <c r="M3177" i="17"/>
  <c r="L3177" i="17"/>
  <c r="M2979" i="17"/>
  <c r="L2979" i="17"/>
  <c r="M3368" i="17"/>
  <c r="L3368" i="17"/>
  <c r="M1670" i="17"/>
  <c r="L1670" i="17"/>
  <c r="M2087" i="17"/>
  <c r="L2087" i="17"/>
  <c r="M537" i="17"/>
  <c r="L537" i="17"/>
  <c r="M1876" i="17"/>
  <c r="L1876" i="17"/>
  <c r="M2300" i="17"/>
  <c r="L2300" i="17"/>
  <c r="M812" i="17"/>
  <c r="L812" i="17"/>
  <c r="M969" i="17"/>
  <c r="L969" i="17"/>
  <c r="M1434" i="17"/>
  <c r="L1434" i="17"/>
  <c r="M1411" i="17"/>
  <c r="L1411" i="17"/>
  <c r="M942" i="17"/>
  <c r="L942" i="17"/>
  <c r="M1707" i="17"/>
  <c r="L1707" i="17"/>
  <c r="M867" i="17"/>
  <c r="L867" i="17"/>
  <c r="M85" i="17"/>
  <c r="L85" i="17"/>
  <c r="M1501" i="17"/>
  <c r="L1501" i="17"/>
  <c r="M923" i="17"/>
  <c r="L923" i="17"/>
  <c r="M3318" i="17"/>
  <c r="L3318" i="17"/>
  <c r="M717" i="17"/>
  <c r="L717" i="17"/>
  <c r="M1180" i="17"/>
  <c r="L1180" i="17"/>
  <c r="M1869" i="17"/>
  <c r="L1869" i="17"/>
  <c r="L3026" i="17"/>
  <c r="M3026" i="17"/>
  <c r="M2149" i="17"/>
  <c r="L2149" i="17"/>
  <c r="M303" i="17"/>
  <c r="L303" i="17"/>
  <c r="M702" i="17"/>
  <c r="L702" i="17"/>
  <c r="M1015" i="17"/>
  <c r="L1015" i="17"/>
  <c r="M2517" i="17"/>
  <c r="L2517" i="17"/>
  <c r="M199" i="17"/>
  <c r="L199" i="17"/>
  <c r="M1705" i="17"/>
  <c r="L1705" i="17"/>
  <c r="L840" i="17"/>
  <c r="M840" i="17"/>
  <c r="M748" i="17"/>
  <c r="L748" i="17"/>
  <c r="L1765" i="17"/>
  <c r="M1765" i="17"/>
  <c r="M2499" i="17"/>
  <c r="L2499" i="17"/>
  <c r="M2650" i="17"/>
  <c r="L2650" i="17"/>
  <c r="M1490" i="17"/>
  <c r="L1490" i="17"/>
  <c r="M1232" i="17"/>
  <c r="L1232" i="17"/>
  <c r="L76" i="17"/>
  <c r="M76" i="17"/>
  <c r="M3224" i="17"/>
  <c r="L3224" i="17"/>
  <c r="M2725" i="17"/>
  <c r="L2725" i="17"/>
  <c r="L1367" i="17"/>
  <c r="M1367" i="17"/>
  <c r="M1700" i="17"/>
  <c r="L1700" i="17"/>
  <c r="M2547" i="17"/>
  <c r="L2547" i="17"/>
  <c r="M1303" i="17"/>
  <c r="L1303" i="17"/>
  <c r="L2986" i="17"/>
  <c r="M2986" i="17"/>
  <c r="M884" i="17"/>
  <c r="L884" i="17"/>
  <c r="M1901" i="17"/>
  <c r="L1901" i="17"/>
  <c r="L3259" i="17"/>
  <c r="M3259" i="17"/>
  <c r="L335" i="17"/>
  <c r="M335" i="17"/>
  <c r="M2461" i="17"/>
  <c r="L2461" i="17"/>
  <c r="M1651" i="17"/>
  <c r="L1651" i="17"/>
  <c r="M1831" i="17"/>
  <c r="L1831" i="17"/>
  <c r="M1821" i="17"/>
  <c r="L1821" i="17"/>
  <c r="M1086" i="17"/>
  <c r="L1086" i="17"/>
  <c r="M2888" i="17"/>
  <c r="L2888" i="17"/>
  <c r="L103" i="17"/>
  <c r="M103" i="17"/>
  <c r="M1695" i="17"/>
  <c r="L1695" i="17"/>
  <c r="L908" i="17"/>
  <c r="M908" i="17"/>
  <c r="M1773" i="17"/>
  <c r="L1773" i="17"/>
  <c r="M2124" i="17"/>
  <c r="L2124" i="17"/>
  <c r="M3394" i="17"/>
  <c r="L3394" i="17"/>
  <c r="M2646" i="17"/>
  <c r="L2646" i="17"/>
  <c r="M37" i="17"/>
  <c r="L37" i="17"/>
  <c r="M1486" i="17"/>
  <c r="L1486" i="17"/>
  <c r="M1771" i="17"/>
  <c r="L1771" i="17"/>
  <c r="M1516" i="17"/>
  <c r="L1516" i="17"/>
  <c r="M746" i="17"/>
  <c r="L746" i="17"/>
  <c r="M1985" i="17"/>
  <c r="L1985" i="17"/>
  <c r="M184" i="17"/>
  <c r="L184" i="17"/>
  <c r="M1406" i="17"/>
  <c r="L1406" i="17"/>
  <c r="M2671" i="17"/>
  <c r="L2671" i="17"/>
  <c r="M800" i="17"/>
  <c r="L800" i="17"/>
  <c r="M2763" i="17"/>
  <c r="L2763" i="17"/>
  <c r="M849" i="17"/>
  <c r="L849" i="17"/>
  <c r="M2093" i="17"/>
  <c r="L2093" i="17"/>
  <c r="M2840" i="17"/>
  <c r="L2840" i="17"/>
  <c r="M846" i="17"/>
  <c r="L846" i="17"/>
  <c r="M2772" i="17"/>
  <c r="L2772" i="17"/>
  <c r="M2037" i="17"/>
  <c r="L2037" i="17"/>
  <c r="L3014" i="17"/>
  <c r="M3014" i="17"/>
  <c r="M3121" i="17"/>
  <c r="L3121" i="17"/>
  <c r="L2329" i="17"/>
  <c r="M2329" i="17"/>
  <c r="M1201" i="17"/>
  <c r="L1201" i="17"/>
  <c r="M176" i="17"/>
  <c r="L176" i="17"/>
  <c r="M1122" i="17"/>
  <c r="L1122" i="17"/>
  <c r="M1613" i="17"/>
  <c r="L1613" i="17"/>
  <c r="M1340" i="17"/>
  <c r="L1340" i="17"/>
  <c r="M1628" i="17"/>
  <c r="L1628" i="17"/>
  <c r="M1493" i="17"/>
  <c r="L1493" i="17"/>
  <c r="M2743" i="17"/>
  <c r="L2743" i="17"/>
  <c r="M416" i="17"/>
  <c r="L416" i="17"/>
  <c r="M1965" i="17"/>
  <c r="L1965" i="17"/>
  <c r="M2778" i="17"/>
  <c r="L2778" i="17"/>
  <c r="M1668" i="17"/>
  <c r="L1668" i="17"/>
  <c r="M1315" i="17"/>
  <c r="L1315" i="17"/>
  <c r="M3135" i="17"/>
  <c r="L3135" i="17"/>
  <c r="M3392" i="17"/>
  <c r="L3392" i="17"/>
  <c r="M3286" i="17"/>
  <c r="L3286" i="17"/>
  <c r="M2338" i="17"/>
  <c r="L2338" i="17"/>
  <c r="M3328" i="17"/>
  <c r="L3328" i="17"/>
  <c r="M1462" i="17"/>
  <c r="L1462" i="17"/>
  <c r="L3165" i="17"/>
  <c r="M3165" i="17"/>
  <c r="M380" i="17"/>
  <c r="L380" i="17"/>
  <c r="M3395" i="17"/>
  <c r="L3395" i="17"/>
  <c r="M1960" i="17"/>
  <c r="L1960" i="17"/>
  <c r="M861" i="17"/>
  <c r="L861" i="17"/>
  <c r="M3226" i="17"/>
  <c r="L3226" i="17"/>
  <c r="M2173" i="17"/>
  <c r="L2173" i="17"/>
  <c r="M2277" i="17"/>
  <c r="L2277" i="17"/>
  <c r="M607" i="17"/>
  <c r="L607" i="17"/>
  <c r="M953" i="17"/>
  <c r="L953" i="17"/>
  <c r="M2852" i="17"/>
  <c r="L2852" i="17"/>
  <c r="M1053" i="17"/>
  <c r="L1053" i="17"/>
  <c r="L2378" i="17"/>
  <c r="M2378" i="17"/>
  <c r="L1460" i="17"/>
  <c r="M1460" i="17"/>
  <c r="M1478" i="17"/>
  <c r="L1478" i="17"/>
  <c r="M192" i="17"/>
  <c r="L192" i="17"/>
  <c r="M2252" i="17"/>
  <c r="L2252" i="17"/>
  <c r="M632" i="17"/>
  <c r="L632" i="17"/>
  <c r="L1255" i="17"/>
  <c r="M1255" i="17"/>
  <c r="M2170" i="17"/>
  <c r="L2170" i="17"/>
  <c r="M557" i="17"/>
  <c r="L557" i="17"/>
  <c r="M750" i="17"/>
  <c r="L750" i="17"/>
  <c r="M1732" i="17"/>
  <c r="L1732" i="17"/>
  <c r="L425" i="17"/>
  <c r="M425" i="17"/>
  <c r="M1701" i="17"/>
  <c r="L1701" i="17"/>
  <c r="M2797" i="17"/>
  <c r="L2797" i="17"/>
  <c r="M1906" i="17"/>
  <c r="L1906" i="17"/>
  <c r="M2218" i="17"/>
  <c r="L2218" i="17"/>
  <c r="M1308" i="17"/>
  <c r="L1308" i="17"/>
  <c r="M1293" i="17"/>
  <c r="L1293" i="17"/>
  <c r="M2621" i="17"/>
  <c r="L2621" i="17"/>
  <c r="M228" i="17"/>
  <c r="L228" i="17"/>
  <c r="L1399" i="17"/>
  <c r="M1399" i="17"/>
  <c r="L587" i="17"/>
  <c r="M587" i="17"/>
  <c r="M3034" i="17"/>
  <c r="L3034" i="17"/>
  <c r="M432" i="17"/>
  <c r="L432" i="17"/>
  <c r="M2319" i="17"/>
  <c r="L2319" i="17"/>
  <c r="M424" i="17"/>
  <c r="L424" i="17"/>
  <c r="M1083" i="17"/>
  <c r="L1083" i="17"/>
  <c r="M2427" i="17"/>
  <c r="L2427" i="17"/>
  <c r="M776" i="17"/>
  <c r="L776" i="17"/>
  <c r="M1750" i="17"/>
  <c r="L1750" i="17"/>
  <c r="M2969" i="17"/>
  <c r="L2969" i="17"/>
  <c r="M2438" i="17"/>
  <c r="L2438" i="17"/>
  <c r="M729" i="17"/>
  <c r="L729" i="17"/>
  <c r="L1457" i="17"/>
  <c r="M1457" i="17"/>
  <c r="M2742" i="17"/>
  <c r="L2742" i="17"/>
  <c r="M2597" i="17"/>
  <c r="L2597" i="17"/>
  <c r="M1144" i="17"/>
  <c r="L1144" i="17"/>
  <c r="M1148" i="17"/>
  <c r="L1148" i="17"/>
  <c r="M2501" i="17"/>
  <c r="L2501" i="17"/>
  <c r="M1277" i="17"/>
  <c r="L1277" i="17"/>
  <c r="M358" i="17"/>
  <c r="L358" i="17"/>
  <c r="M2644" i="17"/>
  <c r="L2644" i="17"/>
  <c r="M1035" i="17"/>
  <c r="L1035" i="17"/>
  <c r="M1417" i="17"/>
  <c r="L1417" i="17"/>
  <c r="M2933" i="17"/>
  <c r="L2933" i="17"/>
  <c r="M100" i="17"/>
  <c r="L100" i="17"/>
  <c r="M19" i="17"/>
  <c r="L19" i="17"/>
  <c r="M1005" i="17"/>
  <c r="L1005" i="17"/>
  <c r="M1404" i="17"/>
  <c r="L1404" i="17"/>
  <c r="M2757" i="17"/>
  <c r="L2757" i="17"/>
  <c r="M2723" i="17"/>
  <c r="L2723" i="17"/>
  <c r="M2706" i="17"/>
  <c r="L2706" i="17"/>
  <c r="M1430" i="17"/>
  <c r="L1430" i="17"/>
  <c r="M664" i="17"/>
  <c r="L664" i="17"/>
  <c r="M819" i="17"/>
  <c r="L819" i="17"/>
  <c r="M663" i="17"/>
  <c r="L663" i="17"/>
  <c r="M860" i="17"/>
  <c r="L860" i="17"/>
  <c r="M481" i="17"/>
  <c r="L481" i="17"/>
  <c r="M1426" i="17"/>
  <c r="L1426" i="17"/>
  <c r="M2812" i="17"/>
  <c r="L2812" i="17"/>
  <c r="M3313" i="17"/>
  <c r="L3313" i="17"/>
  <c r="M3311" i="17"/>
  <c r="L3311" i="17"/>
  <c r="L2942" i="17"/>
  <c r="M2942" i="17"/>
  <c r="M2317" i="17"/>
  <c r="L2317" i="17"/>
  <c r="M2957" i="17"/>
  <c r="L2957" i="17"/>
  <c r="L1045" i="17"/>
  <c r="M1045" i="17"/>
  <c r="M965" i="17"/>
  <c r="L965" i="17"/>
  <c r="M1471" i="17"/>
  <c r="L1471" i="17"/>
  <c r="M2745" i="17"/>
  <c r="L2745" i="17"/>
  <c r="M3145" i="17"/>
  <c r="L3145" i="17"/>
  <c r="M3066" i="17"/>
  <c r="L3066" i="17"/>
  <c r="M827" i="17"/>
  <c r="L827" i="17"/>
  <c r="M2444" i="17"/>
  <c r="L2444" i="17"/>
  <c r="M2267" i="17"/>
  <c r="L2267" i="17"/>
  <c r="M2001" i="17"/>
  <c r="L2001" i="17"/>
  <c r="L1585" i="17"/>
  <c r="M1585" i="17"/>
  <c r="M1359" i="17"/>
  <c r="L1359" i="17"/>
  <c r="L366" i="17"/>
  <c r="M366" i="17"/>
  <c r="M245" i="17"/>
  <c r="L245" i="17"/>
  <c r="M3202" i="17"/>
  <c r="L3202" i="17"/>
  <c r="M2497" i="17"/>
  <c r="L2497" i="17"/>
  <c r="L1183" i="17"/>
  <c r="M1183" i="17"/>
  <c r="M871" i="17"/>
  <c r="L871" i="17"/>
  <c r="M2955" i="17"/>
  <c r="L2955" i="17"/>
  <c r="M3347" i="17"/>
  <c r="L3347" i="17"/>
  <c r="L1580" i="17"/>
  <c r="M1580" i="17"/>
  <c r="M97" i="17"/>
  <c r="L97" i="17"/>
  <c r="M3125" i="17"/>
  <c r="L3125" i="17"/>
  <c r="M3264" i="17"/>
  <c r="L3264" i="17"/>
  <c r="M3334" i="17"/>
  <c r="L3334" i="17"/>
  <c r="M1835" i="17"/>
  <c r="L1835" i="17"/>
  <c r="M1787" i="17"/>
  <c r="L1787" i="17"/>
  <c r="M1336" i="17"/>
  <c r="L1336" i="17"/>
  <c r="M3434" i="17"/>
  <c r="L3434" i="17"/>
  <c r="M1703" i="17"/>
  <c r="L1703" i="17"/>
  <c r="M2194" i="17"/>
  <c r="L2194" i="17"/>
  <c r="M2970" i="17"/>
  <c r="L2970" i="17"/>
  <c r="M984" i="17"/>
  <c r="L984" i="17"/>
  <c r="M818" i="17"/>
  <c r="L818" i="17"/>
  <c r="M2623" i="17"/>
  <c r="L2623" i="17"/>
  <c r="M3144" i="17"/>
  <c r="L3144" i="17"/>
  <c r="M27" i="17"/>
  <c r="L27" i="17"/>
  <c r="M1859" i="17"/>
  <c r="L1859" i="17"/>
  <c r="M2072" i="17"/>
  <c r="L2072" i="17"/>
  <c r="M2242" i="17"/>
  <c r="L2242" i="17"/>
  <c r="M2608" i="17"/>
  <c r="L2608" i="17"/>
  <c r="M2121" i="17"/>
  <c r="L2121" i="17"/>
  <c r="M522" i="17"/>
  <c r="L522" i="17"/>
  <c r="M2748" i="17"/>
  <c r="L2748" i="17"/>
  <c r="M2766" i="17"/>
  <c r="L2766" i="17"/>
  <c r="M1023" i="17"/>
  <c r="L1023" i="17"/>
  <c r="M530" i="17"/>
  <c r="L530" i="17"/>
  <c r="M2847" i="17"/>
  <c r="L2847" i="17"/>
  <c r="M3185" i="17"/>
  <c r="L3185" i="17"/>
  <c r="M1632" i="17"/>
  <c r="L1632" i="17"/>
  <c r="M1485" i="17"/>
  <c r="L1485" i="17"/>
  <c r="M102" i="17"/>
  <c r="L102" i="17"/>
  <c r="M2727" i="17"/>
  <c r="L2727" i="17"/>
  <c r="M3399" i="17"/>
  <c r="L3399" i="17"/>
  <c r="M1051" i="17"/>
  <c r="L1051" i="17"/>
  <c r="M3086" i="17"/>
  <c r="L3086" i="17"/>
  <c r="M356" i="17"/>
  <c r="L356" i="17"/>
  <c r="M1846" i="17"/>
  <c r="L1846" i="17"/>
  <c r="M1354" i="17"/>
  <c r="L1354" i="17"/>
  <c r="M2006" i="17"/>
  <c r="L2006" i="17"/>
  <c r="M2377" i="17"/>
  <c r="L2377" i="17"/>
  <c r="M1041" i="17"/>
  <c r="L1041" i="17"/>
  <c r="M232" i="17"/>
  <c r="L232" i="17"/>
  <c r="M1349" i="17"/>
  <c r="L1349" i="17"/>
  <c r="M1038" i="17"/>
  <c r="L1038" i="17"/>
  <c r="M242" i="17"/>
  <c r="L242" i="17"/>
  <c r="M2185" i="17"/>
  <c r="L2185" i="17"/>
  <c r="M1759" i="17"/>
  <c r="L1759" i="17"/>
  <c r="M3321" i="17"/>
  <c r="L3321" i="17"/>
  <c r="M2722" i="17"/>
  <c r="L2722" i="17"/>
  <c r="M73" i="17"/>
  <c r="L73" i="17"/>
  <c r="M1208" i="17"/>
  <c r="L1208" i="17"/>
  <c r="M344" i="17"/>
  <c r="L344" i="17"/>
  <c r="M2672" i="17"/>
  <c r="L2672" i="17"/>
  <c r="M1979" i="17"/>
  <c r="L1979" i="17"/>
  <c r="M2991" i="17"/>
  <c r="L2991" i="17"/>
  <c r="M3021" i="17"/>
  <c r="L3021" i="17"/>
  <c r="L220" i="17"/>
  <c r="M220" i="17"/>
  <c r="M2094" i="17"/>
  <c r="L2094" i="17"/>
  <c r="M1735" i="17"/>
  <c r="L1735" i="17"/>
  <c r="L3131" i="17"/>
  <c r="M3131" i="17"/>
  <c r="M428" i="17"/>
  <c r="L428" i="17"/>
  <c r="M3231" i="17"/>
  <c r="L3231" i="17"/>
  <c r="L3142" i="17"/>
  <c r="M3142" i="17"/>
  <c r="M1713" i="17"/>
  <c r="L1713" i="17"/>
  <c r="M1049" i="17"/>
  <c r="L1049" i="17"/>
  <c r="M3239" i="17"/>
  <c r="L3239" i="17"/>
  <c r="M550" i="17"/>
  <c r="L550" i="17"/>
  <c r="L1706" i="17"/>
  <c r="M1706" i="17"/>
  <c r="M3067" i="17"/>
  <c r="L3067" i="17"/>
  <c r="M2423" i="17"/>
  <c r="L2423" i="17"/>
  <c r="M1443" i="17"/>
  <c r="L1443" i="17"/>
  <c r="M1872" i="17"/>
  <c r="L1872" i="17"/>
  <c r="M3228" i="17"/>
  <c r="L3228" i="17"/>
  <c r="M2988" i="17"/>
  <c r="L2988" i="17"/>
  <c r="M2384" i="17"/>
  <c r="L2384" i="17"/>
  <c r="M624" i="17"/>
  <c r="L624" i="17"/>
  <c r="M2562" i="17"/>
  <c r="L2562" i="17"/>
  <c r="M1445" i="17"/>
  <c r="L1445" i="17"/>
  <c r="M3178" i="17"/>
  <c r="L3178" i="17"/>
  <c r="M2798" i="17"/>
  <c r="L2798" i="17"/>
  <c r="L2225" i="17"/>
  <c r="M2225" i="17"/>
  <c r="M283" i="17"/>
  <c r="L283" i="17"/>
  <c r="M3422" i="17"/>
  <c r="L3422" i="17"/>
  <c r="M460" i="17"/>
  <c r="L460" i="17"/>
  <c r="M169" i="17"/>
  <c r="L169" i="17"/>
  <c r="M1325" i="17"/>
  <c r="L1325" i="17"/>
  <c r="M2361" i="17"/>
  <c r="L2361" i="17"/>
  <c r="M2971" i="17"/>
  <c r="L2971" i="17"/>
  <c r="M1285" i="17"/>
  <c r="L1285" i="17"/>
  <c r="M3263" i="17"/>
  <c r="L3263" i="17"/>
  <c r="M2246" i="17"/>
  <c r="L2246" i="17"/>
  <c r="M1535" i="17"/>
  <c r="L1535" i="17"/>
  <c r="M1920" i="17"/>
  <c r="L1920" i="17"/>
  <c r="M1346" i="17"/>
  <c r="L1346" i="17"/>
  <c r="M1827" i="17"/>
  <c r="L1827" i="17"/>
  <c r="M3237" i="17"/>
  <c r="L3237" i="17"/>
  <c r="M1956" i="17"/>
  <c r="L1956" i="17"/>
  <c r="M2017" i="17"/>
  <c r="L2017" i="17"/>
  <c r="M2565" i="17"/>
  <c r="L2565" i="17"/>
  <c r="M2134" i="17"/>
  <c r="L2134" i="17"/>
  <c r="M2594" i="17"/>
  <c r="L2594" i="17"/>
  <c r="M1974" i="17"/>
  <c r="L1974" i="17"/>
  <c r="AM44" i="12" l="1"/>
  <c r="AN25" i="12"/>
  <c r="AM25" i="12"/>
  <c r="AM38" i="12"/>
  <c r="AN38" i="12"/>
  <c r="AN39" i="12"/>
  <c r="AM31" i="12"/>
  <c r="AN31" i="12"/>
  <c r="AN47" i="12"/>
  <c r="AM47" i="12"/>
  <c r="AN23" i="12"/>
  <c r="AM23" i="12"/>
  <c r="AM32" i="12"/>
  <c r="AN32" i="12"/>
  <c r="AN22" i="12"/>
  <c r="AL35" i="12"/>
  <c r="AM22" i="12"/>
  <c r="AN40" i="12"/>
  <c r="AM40" i="12"/>
  <c r="AN42" i="12"/>
  <c r="AM42" i="12"/>
  <c r="AL48" i="12"/>
  <c r="AA25" i="12"/>
  <c r="Z25" i="12"/>
  <c r="AA30" i="12"/>
  <c r="Z30" i="12"/>
  <c r="Z22" i="12"/>
  <c r="AA22" i="12"/>
  <c r="AA34" i="12"/>
  <c r="Z34" i="12"/>
  <c r="AA23" i="12"/>
  <c r="Z23" i="12"/>
  <c r="Z27" i="12"/>
  <c r="AA27" i="12"/>
  <c r="Z32" i="12"/>
  <c r="AA32" i="12"/>
  <c r="AA21" i="12"/>
  <c r="Z21" i="12"/>
  <c r="Y35" i="12"/>
  <c r="Z33" i="12"/>
  <c r="AA33" i="12"/>
  <c r="AA29" i="12"/>
  <c r="Z29" i="12"/>
  <c r="AA24" i="12"/>
  <c r="Z24" i="12"/>
  <c r="AA31" i="12"/>
  <c r="Z31" i="12"/>
  <c r="AA28" i="12"/>
  <c r="Z28" i="12"/>
  <c r="AA26" i="12"/>
  <c r="Z26" i="12"/>
  <c r="H3" i="12"/>
  <c r="L16" i="12"/>
  <c r="L12" i="12"/>
  <c r="L13" i="12"/>
  <c r="L3" i="12"/>
  <c r="H16" i="12"/>
  <c r="H4" i="12"/>
  <c r="H15" i="12"/>
  <c r="H14" i="12"/>
  <c r="H6" i="12"/>
  <c r="H5" i="12"/>
  <c r="H11" i="12"/>
  <c r="L4" i="12"/>
  <c r="L10" i="12"/>
  <c r="L7" i="12"/>
  <c r="L9" i="12"/>
  <c r="L11" i="12"/>
  <c r="L5" i="12"/>
  <c r="H10" i="12"/>
  <c r="H9" i="12"/>
  <c r="L6" i="12"/>
  <c r="H8" i="12"/>
  <c r="H12" i="12"/>
  <c r="L14" i="12"/>
  <c r="L8" i="12"/>
  <c r="H7" i="12"/>
  <c r="H13" i="12"/>
  <c r="L15" i="12"/>
  <c r="K3" i="18"/>
  <c r="H3" i="18"/>
  <c r="J152" i="18"/>
  <c r="I152" i="18"/>
  <c r="J60" i="18"/>
  <c r="I60" i="18"/>
  <c r="J139" i="18"/>
  <c r="I139" i="18"/>
  <c r="I191" i="18"/>
  <c r="J191" i="18"/>
  <c r="I222" i="18"/>
  <c r="J222" i="18"/>
  <c r="J268" i="18"/>
  <c r="I268" i="18"/>
  <c r="J325" i="18"/>
  <c r="I325" i="18"/>
  <c r="I151" i="18"/>
  <c r="J151" i="18"/>
  <c r="J318" i="18"/>
  <c r="I318" i="18"/>
  <c r="I81" i="18"/>
  <c r="J81" i="18"/>
  <c r="J130" i="18"/>
  <c r="I130" i="18"/>
  <c r="I41" i="18"/>
  <c r="J41" i="18"/>
  <c r="J218" i="18"/>
  <c r="I218" i="18"/>
  <c r="J320" i="18"/>
  <c r="I320" i="18"/>
  <c r="J173" i="18"/>
  <c r="I173" i="18"/>
  <c r="J9" i="18"/>
  <c r="I9" i="18"/>
  <c r="J258" i="18"/>
  <c r="I258" i="18"/>
  <c r="J12" i="18"/>
  <c r="I12" i="18"/>
  <c r="J184" i="18"/>
  <c r="I184" i="18"/>
  <c r="J40" i="18"/>
  <c r="I40" i="18"/>
  <c r="I216" i="18"/>
  <c r="J216" i="18"/>
  <c r="I238" i="18"/>
  <c r="J238" i="18"/>
  <c r="J366" i="18"/>
  <c r="I366" i="18"/>
  <c r="J163" i="18"/>
  <c r="I163" i="18"/>
  <c r="J286" i="18"/>
  <c r="I286" i="18"/>
  <c r="J125" i="18"/>
  <c r="I125" i="18"/>
  <c r="I305" i="18"/>
  <c r="J305" i="18"/>
  <c r="J78" i="18"/>
  <c r="I78" i="18"/>
  <c r="J198" i="18"/>
  <c r="I198" i="18"/>
  <c r="J273" i="18"/>
  <c r="I273" i="18"/>
  <c r="I18" i="18"/>
  <c r="J18" i="18"/>
  <c r="I177" i="18"/>
  <c r="J177" i="18"/>
  <c r="J290" i="18"/>
  <c r="I290" i="18"/>
  <c r="J80" i="18"/>
  <c r="I80" i="18"/>
  <c r="J328" i="18"/>
  <c r="I328" i="18"/>
  <c r="I289" i="18"/>
  <c r="J289" i="18"/>
  <c r="J14" i="18"/>
  <c r="I14" i="18"/>
  <c r="J334" i="18"/>
  <c r="I334" i="18"/>
  <c r="J166" i="18"/>
  <c r="I166" i="18"/>
  <c r="J69" i="18"/>
  <c r="I69" i="18"/>
  <c r="J108" i="18"/>
  <c r="I108" i="18"/>
  <c r="J75" i="18"/>
  <c r="I75" i="18"/>
  <c r="J17" i="18"/>
  <c r="I17" i="18"/>
  <c r="I27" i="18"/>
  <c r="J27" i="18"/>
  <c r="I347" i="18"/>
  <c r="J347" i="18"/>
  <c r="J168" i="18"/>
  <c r="I168" i="18"/>
  <c r="L259" i="18"/>
  <c r="M259" i="18"/>
  <c r="M134" i="18"/>
  <c r="L134" i="18"/>
  <c r="M136" i="18"/>
  <c r="L136" i="18"/>
  <c r="M193" i="18"/>
  <c r="L193" i="18"/>
  <c r="M231" i="18"/>
  <c r="L231" i="18"/>
  <c r="M279" i="18"/>
  <c r="L279" i="18"/>
  <c r="M269" i="18"/>
  <c r="L269" i="18"/>
  <c r="M131" i="18"/>
  <c r="L131" i="18"/>
  <c r="M171" i="18"/>
  <c r="L171" i="18"/>
  <c r="L68" i="18"/>
  <c r="M68" i="18"/>
  <c r="M266" i="18"/>
  <c r="L266" i="18"/>
  <c r="L172" i="18"/>
  <c r="M172" i="18"/>
  <c r="M184" i="18"/>
  <c r="L184" i="18"/>
  <c r="L292" i="18"/>
  <c r="M292" i="18"/>
  <c r="M24" i="18"/>
  <c r="L24" i="18"/>
  <c r="M115" i="18"/>
  <c r="L115" i="18"/>
  <c r="M85" i="18"/>
  <c r="L85" i="18"/>
  <c r="M16" i="18"/>
  <c r="L16" i="18"/>
  <c r="L22" i="18"/>
  <c r="M22" i="18"/>
  <c r="M254" i="18"/>
  <c r="L254" i="18"/>
  <c r="L124" i="18"/>
  <c r="M124" i="18"/>
  <c r="M107" i="18"/>
  <c r="L107" i="18"/>
  <c r="L265" i="18"/>
  <c r="M265" i="18"/>
  <c r="M48" i="18"/>
  <c r="L48" i="18"/>
  <c r="L106" i="18"/>
  <c r="M106" i="18"/>
  <c r="M290" i="18"/>
  <c r="L290" i="18"/>
  <c r="M80" i="18"/>
  <c r="L80" i="18"/>
  <c r="L84" i="18"/>
  <c r="M84" i="18"/>
  <c r="L76" i="18"/>
  <c r="M76" i="18"/>
  <c r="L227" i="18"/>
  <c r="M227" i="18"/>
  <c r="M365" i="18"/>
  <c r="L365" i="18"/>
  <c r="M150" i="18"/>
  <c r="L150" i="18"/>
  <c r="M274" i="18"/>
  <c r="L274" i="18"/>
  <c r="M143" i="18"/>
  <c r="L143" i="18"/>
  <c r="M200" i="18"/>
  <c r="L200" i="18"/>
  <c r="M137" i="18"/>
  <c r="L137" i="18"/>
  <c r="L122" i="18"/>
  <c r="M122" i="18"/>
  <c r="M169" i="18"/>
  <c r="L169" i="18"/>
  <c r="M70" i="18"/>
  <c r="L70" i="18"/>
  <c r="M355" i="18"/>
  <c r="L355" i="18"/>
  <c r="M223" i="18"/>
  <c r="L223" i="18"/>
  <c r="L154" i="18"/>
  <c r="M154" i="18"/>
  <c r="M149" i="18"/>
  <c r="L149" i="18"/>
  <c r="M20" i="18"/>
  <c r="L20" i="18"/>
  <c r="M287" i="18"/>
  <c r="L287" i="18"/>
  <c r="M360" i="18"/>
  <c r="L360" i="18"/>
  <c r="I97" i="18"/>
  <c r="J97" i="18"/>
  <c r="J99" i="18"/>
  <c r="I99" i="18"/>
  <c r="J102" i="18"/>
  <c r="I102" i="18"/>
  <c r="J204" i="18"/>
  <c r="I204" i="18"/>
  <c r="J110" i="18"/>
  <c r="I110" i="18"/>
  <c r="I337" i="18"/>
  <c r="J337" i="18"/>
  <c r="J267" i="18"/>
  <c r="I267" i="18"/>
  <c r="J327" i="18"/>
  <c r="I327" i="18"/>
  <c r="J70" i="18"/>
  <c r="I70" i="18"/>
  <c r="I299" i="18"/>
  <c r="J299" i="18"/>
  <c r="J372" i="18"/>
  <c r="I372" i="18"/>
  <c r="J34" i="18"/>
  <c r="I34" i="18"/>
  <c r="J115" i="18"/>
  <c r="I115" i="18"/>
  <c r="J294" i="18"/>
  <c r="I294" i="18"/>
  <c r="J91" i="18"/>
  <c r="I91" i="18"/>
  <c r="I345" i="18"/>
  <c r="J345" i="18"/>
  <c r="J276" i="18"/>
  <c r="I276" i="18"/>
  <c r="J332" i="18"/>
  <c r="I332" i="18"/>
  <c r="I129" i="18"/>
  <c r="J129" i="18"/>
  <c r="J178" i="18"/>
  <c r="I178" i="18"/>
  <c r="I315" i="18"/>
  <c r="J315" i="18"/>
  <c r="J126" i="18"/>
  <c r="I126" i="18"/>
  <c r="I230" i="18"/>
  <c r="J230" i="18"/>
  <c r="I353" i="18"/>
  <c r="J353" i="18"/>
  <c r="J117" i="18"/>
  <c r="I117" i="18"/>
  <c r="J59" i="18"/>
  <c r="I59" i="18"/>
  <c r="I135" i="18"/>
  <c r="J135" i="18"/>
  <c r="J274" i="18"/>
  <c r="I274" i="18"/>
  <c r="I143" i="18"/>
  <c r="J143" i="18"/>
  <c r="J146" i="18"/>
  <c r="I146" i="18"/>
  <c r="I291" i="18"/>
  <c r="J291" i="18"/>
  <c r="J114" i="18"/>
  <c r="I114" i="18"/>
  <c r="J225" i="18"/>
  <c r="I225" i="18"/>
  <c r="J31" i="18"/>
  <c r="I31" i="18"/>
  <c r="J302" i="18"/>
  <c r="I302" i="18"/>
  <c r="J311" i="18"/>
  <c r="I311" i="18"/>
  <c r="J304" i="18"/>
  <c r="I304" i="18"/>
  <c r="J333" i="18"/>
  <c r="I333" i="18"/>
  <c r="J141" i="18"/>
  <c r="I141" i="18"/>
  <c r="J295" i="18"/>
  <c r="I295" i="18"/>
  <c r="J30" i="18"/>
  <c r="I30" i="18"/>
  <c r="J123" i="18"/>
  <c r="I123" i="18"/>
  <c r="I57" i="18"/>
  <c r="J57" i="18"/>
  <c r="J249" i="18"/>
  <c r="I249" i="18"/>
  <c r="J324" i="18"/>
  <c r="I324" i="18"/>
  <c r="I113" i="18"/>
  <c r="J113" i="18"/>
  <c r="M220" i="18"/>
  <c r="L220" i="18"/>
  <c r="M79" i="18"/>
  <c r="L79" i="18"/>
  <c r="M81" i="18"/>
  <c r="L81" i="18"/>
  <c r="L130" i="18"/>
  <c r="M130" i="18"/>
  <c r="M41" i="18"/>
  <c r="L41" i="18"/>
  <c r="L217" i="18"/>
  <c r="M217" i="18"/>
  <c r="L243" i="18"/>
  <c r="M243" i="18"/>
  <c r="M361" i="18"/>
  <c r="L361" i="18"/>
  <c r="L350" i="18"/>
  <c r="M350" i="18"/>
  <c r="M61" i="18"/>
  <c r="L61" i="18"/>
  <c r="M167" i="18"/>
  <c r="L167" i="18"/>
  <c r="M321" i="18"/>
  <c r="L321" i="18"/>
  <c r="L66" i="18"/>
  <c r="M66" i="18"/>
  <c r="L162" i="18"/>
  <c r="M162" i="18"/>
  <c r="M141" i="18"/>
  <c r="L141" i="18"/>
  <c r="M367" i="18"/>
  <c r="L367" i="18"/>
  <c r="M214" i="18"/>
  <c r="L214" i="18"/>
  <c r="M175" i="18"/>
  <c r="L175" i="18"/>
  <c r="M329" i="18"/>
  <c r="L329" i="18"/>
  <c r="M341" i="18"/>
  <c r="L341" i="18"/>
  <c r="M67" i="18"/>
  <c r="L67" i="18"/>
  <c r="M105" i="18"/>
  <c r="L105" i="18"/>
  <c r="M201" i="18"/>
  <c r="L201" i="18"/>
  <c r="M306" i="18"/>
  <c r="L306" i="18"/>
  <c r="M206" i="18"/>
  <c r="L206" i="18"/>
  <c r="L225" i="18"/>
  <c r="M225" i="18"/>
  <c r="M47" i="18"/>
  <c r="L47" i="18"/>
  <c r="M25" i="18"/>
  <c r="L25" i="18"/>
  <c r="M33" i="18"/>
  <c r="L33" i="18"/>
  <c r="M183" i="18"/>
  <c r="L183" i="18"/>
  <c r="M94" i="18"/>
  <c r="L94" i="18"/>
  <c r="L44" i="18"/>
  <c r="M44" i="18"/>
  <c r="M189" i="18"/>
  <c r="L189" i="18"/>
  <c r="M250" i="18"/>
  <c r="L250" i="18"/>
  <c r="M145" i="18"/>
  <c r="L145" i="18"/>
  <c r="L74" i="18"/>
  <c r="M74" i="18"/>
  <c r="M339" i="18"/>
  <c r="L339" i="18"/>
  <c r="L42" i="18"/>
  <c r="M42" i="18"/>
  <c r="M72" i="18"/>
  <c r="L72" i="18"/>
  <c r="M255" i="18"/>
  <c r="L255" i="18"/>
  <c r="M152" i="18"/>
  <c r="L152" i="18"/>
  <c r="L6" i="18"/>
  <c r="M6" i="18"/>
  <c r="M328" i="18"/>
  <c r="L328" i="18"/>
  <c r="M289" i="18"/>
  <c r="L289" i="18"/>
  <c r="L14" i="18"/>
  <c r="M14" i="18"/>
  <c r="L334" i="18"/>
  <c r="M334" i="18"/>
  <c r="J316" i="18"/>
  <c r="I316" i="18"/>
  <c r="J7" i="18"/>
  <c r="I7" i="18"/>
  <c r="J252" i="18"/>
  <c r="I252" i="18"/>
  <c r="I272" i="18"/>
  <c r="J272" i="18"/>
  <c r="I254" i="18"/>
  <c r="J254" i="18"/>
  <c r="J215" i="18"/>
  <c r="I215" i="18"/>
  <c r="J253" i="18"/>
  <c r="I253" i="18"/>
  <c r="J189" i="18"/>
  <c r="I189" i="18"/>
  <c r="J120" i="18"/>
  <c r="I120" i="18"/>
  <c r="J174" i="18"/>
  <c r="I174" i="18"/>
  <c r="J86" i="18"/>
  <c r="I86" i="18"/>
  <c r="J288" i="18"/>
  <c r="I288" i="18"/>
  <c r="I363" i="18"/>
  <c r="J363" i="18"/>
  <c r="M228" i="18"/>
  <c r="L228" i="18"/>
  <c r="M34" i="18"/>
  <c r="L34" i="18"/>
  <c r="M261" i="18"/>
  <c r="L261" i="18"/>
  <c r="L180" i="18"/>
  <c r="M180" i="18"/>
  <c r="M216" i="18"/>
  <c r="L216" i="18"/>
  <c r="M295" i="18"/>
  <c r="L295" i="18"/>
  <c r="M142" i="18"/>
  <c r="L142" i="18"/>
  <c r="L138" i="18"/>
  <c r="M138" i="18"/>
  <c r="M51" i="18"/>
  <c r="L51" i="18"/>
  <c r="M155" i="18"/>
  <c r="L155" i="18"/>
  <c r="L196" i="18"/>
  <c r="M196" i="18"/>
  <c r="M39" i="18"/>
  <c r="L39" i="18"/>
  <c r="M38" i="18"/>
  <c r="L38" i="18"/>
  <c r="L35" i="18"/>
  <c r="M35" i="18"/>
  <c r="M37" i="18"/>
  <c r="L37" i="18"/>
  <c r="M129" i="18"/>
  <c r="L129" i="18"/>
  <c r="M333" i="18"/>
  <c r="L333" i="18"/>
  <c r="J112" i="18"/>
  <c r="I112" i="18"/>
  <c r="J269" i="18"/>
  <c r="I269" i="18"/>
  <c r="J131" i="18"/>
  <c r="I131" i="18"/>
  <c r="J171" i="18"/>
  <c r="I171" i="18"/>
  <c r="J68" i="18"/>
  <c r="I68" i="18"/>
  <c r="J266" i="18"/>
  <c r="I266" i="18"/>
  <c r="J172" i="18"/>
  <c r="I172" i="18"/>
  <c r="J51" i="18"/>
  <c r="I51" i="18"/>
  <c r="J244" i="18"/>
  <c r="I244" i="18"/>
  <c r="I73" i="18"/>
  <c r="J73" i="18"/>
  <c r="J104" i="18"/>
  <c r="I104" i="18"/>
  <c r="J186" i="18"/>
  <c r="I186" i="18"/>
  <c r="J343" i="18"/>
  <c r="I343" i="18"/>
  <c r="I16" i="18"/>
  <c r="J16" i="18"/>
  <c r="J341" i="18"/>
  <c r="I341" i="18"/>
  <c r="J67" i="18"/>
  <c r="I67" i="18"/>
  <c r="J340" i="18"/>
  <c r="I340" i="18"/>
  <c r="J64" i="18"/>
  <c r="I64" i="18"/>
  <c r="I283" i="18"/>
  <c r="J283" i="18"/>
  <c r="I264" i="18"/>
  <c r="J264" i="18"/>
  <c r="J144" i="18"/>
  <c r="I144" i="18"/>
  <c r="J210" i="18"/>
  <c r="I210" i="18"/>
  <c r="I63" i="18"/>
  <c r="J63" i="18"/>
  <c r="J319" i="18"/>
  <c r="I319" i="18"/>
  <c r="J342" i="18"/>
  <c r="I342" i="18"/>
  <c r="J373" i="18"/>
  <c r="I373" i="18"/>
  <c r="I214" i="18"/>
  <c r="J214" i="18"/>
  <c r="J38" i="18"/>
  <c r="I38" i="18"/>
  <c r="J156" i="18"/>
  <c r="I156" i="18"/>
  <c r="J23" i="18"/>
  <c r="I23" i="18"/>
  <c r="I65" i="18"/>
  <c r="J65" i="18"/>
  <c r="J300" i="18"/>
  <c r="I300" i="18"/>
  <c r="J98" i="18"/>
  <c r="I98" i="18"/>
  <c r="J310" i="18"/>
  <c r="I310" i="18"/>
  <c r="J54" i="18"/>
  <c r="I54" i="18"/>
  <c r="I119" i="18"/>
  <c r="J119" i="18"/>
  <c r="J275" i="18"/>
  <c r="I275" i="18"/>
  <c r="J165" i="18"/>
  <c r="I165" i="18"/>
  <c r="J190" i="18"/>
  <c r="I190" i="18"/>
  <c r="J158" i="18"/>
  <c r="I158" i="18"/>
  <c r="J293" i="18"/>
  <c r="I293" i="18"/>
  <c r="J309" i="18"/>
  <c r="I309" i="18"/>
  <c r="J271" i="18"/>
  <c r="I271" i="18"/>
  <c r="J263" i="18"/>
  <c r="I263" i="18"/>
  <c r="J56" i="18"/>
  <c r="I56" i="18"/>
  <c r="J298" i="18"/>
  <c r="I298" i="18"/>
  <c r="J236" i="18"/>
  <c r="I236" i="18"/>
  <c r="M197" i="18"/>
  <c r="L197" i="18"/>
  <c r="L92" i="18"/>
  <c r="M92" i="18"/>
  <c r="M128" i="18"/>
  <c r="L128" i="18"/>
  <c r="M272" i="18"/>
  <c r="L272" i="18"/>
  <c r="L356" i="18"/>
  <c r="M356" i="18"/>
  <c r="L90" i="18"/>
  <c r="M90" i="18"/>
  <c r="M226" i="18"/>
  <c r="L226" i="18"/>
  <c r="M351" i="18"/>
  <c r="L351" i="18"/>
  <c r="M205" i="18"/>
  <c r="L205" i="18"/>
  <c r="L219" i="18"/>
  <c r="M219" i="18"/>
  <c r="M181" i="18"/>
  <c r="L181" i="18"/>
  <c r="M195" i="18"/>
  <c r="L195" i="18"/>
  <c r="L308" i="18"/>
  <c r="M308" i="18"/>
  <c r="M315" i="18"/>
  <c r="L315" i="18"/>
  <c r="M375" i="18"/>
  <c r="L375" i="18"/>
  <c r="M343" i="18"/>
  <c r="L343" i="18"/>
  <c r="M320" i="18"/>
  <c r="L320" i="18"/>
  <c r="M270" i="18"/>
  <c r="L270" i="18"/>
  <c r="M234" i="18"/>
  <c r="L234" i="18"/>
  <c r="M87" i="18"/>
  <c r="L87" i="18"/>
  <c r="M277" i="18"/>
  <c r="L277" i="18"/>
  <c r="L273" i="18"/>
  <c r="M273" i="18"/>
  <c r="M18" i="18"/>
  <c r="L18" i="18"/>
  <c r="M177" i="18"/>
  <c r="L177" i="18"/>
  <c r="M15" i="18"/>
  <c r="L15" i="18"/>
  <c r="L98" i="18"/>
  <c r="M98" i="18"/>
  <c r="L374" i="18"/>
  <c r="M374" i="18"/>
  <c r="M187" i="18"/>
  <c r="L187" i="18"/>
  <c r="M285" i="18"/>
  <c r="L285" i="18"/>
  <c r="M203" i="18"/>
  <c r="L203" i="18"/>
  <c r="L52" i="18"/>
  <c r="M52" i="18"/>
  <c r="M212" i="18"/>
  <c r="L212" i="18"/>
  <c r="M93" i="18"/>
  <c r="L93" i="18"/>
  <c r="M83" i="18"/>
  <c r="L83" i="18"/>
  <c r="L27" i="18"/>
  <c r="M27" i="18"/>
  <c r="M347" i="18"/>
  <c r="L347" i="18"/>
  <c r="M168" i="18"/>
  <c r="L168" i="18"/>
  <c r="M221" i="18"/>
  <c r="L221" i="18"/>
  <c r="M12" i="18"/>
  <c r="L12" i="18"/>
  <c r="M283" i="18"/>
  <c r="L283" i="18"/>
  <c r="L316" i="18"/>
  <c r="M316" i="18"/>
  <c r="M336" i="18"/>
  <c r="L336" i="18"/>
  <c r="M349" i="18"/>
  <c r="L349" i="18"/>
  <c r="M174" i="18"/>
  <c r="L174" i="18"/>
  <c r="M357" i="18"/>
  <c r="L357" i="18"/>
  <c r="M86" i="18"/>
  <c r="L86" i="18"/>
  <c r="I55" i="18"/>
  <c r="J55" i="18"/>
  <c r="J242" i="18"/>
  <c r="I242" i="18"/>
  <c r="I297" i="18"/>
  <c r="J297" i="18"/>
  <c r="J107" i="18"/>
  <c r="I107" i="18"/>
  <c r="I232" i="18"/>
  <c r="J232" i="18"/>
  <c r="I71" i="18"/>
  <c r="J71" i="18"/>
  <c r="J368" i="18"/>
  <c r="I368" i="18"/>
  <c r="I121" i="18"/>
  <c r="J121" i="18"/>
  <c r="I161" i="18"/>
  <c r="J161" i="18"/>
  <c r="J349" i="18"/>
  <c r="I349" i="18"/>
  <c r="J375" i="18"/>
  <c r="I375" i="18"/>
  <c r="I371" i="18"/>
  <c r="J371" i="18"/>
  <c r="I224" i="18"/>
  <c r="J224" i="18"/>
  <c r="L372" i="18"/>
  <c r="M372" i="18"/>
  <c r="M199" i="18"/>
  <c r="L199" i="18"/>
  <c r="M281" i="18"/>
  <c r="L281" i="18"/>
  <c r="M36" i="18"/>
  <c r="L36" i="18"/>
  <c r="M297" i="18"/>
  <c r="L297" i="18"/>
  <c r="L280" i="18"/>
  <c r="M280" i="18"/>
  <c r="L241" i="18"/>
  <c r="M241" i="18"/>
  <c r="M245" i="18"/>
  <c r="L245" i="18"/>
  <c r="L156" i="18"/>
  <c r="M156" i="18"/>
  <c r="M304" i="18"/>
  <c r="L304" i="18"/>
  <c r="J160" i="18"/>
  <c r="I160" i="18"/>
  <c r="J243" i="18"/>
  <c r="I243" i="18"/>
  <c r="I361" i="18"/>
  <c r="J361" i="18"/>
  <c r="J350" i="18"/>
  <c r="I350" i="18"/>
  <c r="J61" i="18"/>
  <c r="I61" i="18"/>
  <c r="I167" i="18"/>
  <c r="J167" i="18"/>
  <c r="J37" i="18"/>
  <c r="I37" i="18"/>
  <c r="J195" i="18"/>
  <c r="I195" i="18"/>
  <c r="J247" i="18"/>
  <c r="I247" i="18"/>
  <c r="I185" i="18"/>
  <c r="J185" i="18"/>
  <c r="I49" i="18"/>
  <c r="J49" i="18"/>
  <c r="J282" i="18"/>
  <c r="I282" i="18"/>
  <c r="J182" i="18"/>
  <c r="I182" i="18"/>
  <c r="I175" i="18"/>
  <c r="J175" i="18"/>
  <c r="J142" i="18"/>
  <c r="I142" i="18"/>
  <c r="J280" i="18"/>
  <c r="I280" i="18"/>
  <c r="I240" i="18"/>
  <c r="J240" i="18"/>
  <c r="J202" i="18"/>
  <c r="I202" i="18"/>
  <c r="J36" i="18"/>
  <c r="I36" i="18"/>
  <c r="J170" i="18"/>
  <c r="I170" i="18"/>
  <c r="I89" i="18"/>
  <c r="J89" i="18"/>
  <c r="J84" i="18"/>
  <c r="I84" i="18"/>
  <c r="J76" i="18"/>
  <c r="I76" i="18"/>
  <c r="J227" i="18"/>
  <c r="I227" i="18"/>
  <c r="J365" i="18"/>
  <c r="I365" i="18"/>
  <c r="J150" i="18"/>
  <c r="I150" i="18"/>
  <c r="J212" i="18"/>
  <c r="I212" i="18"/>
  <c r="J93" i="18"/>
  <c r="I93" i="18"/>
  <c r="J83" i="18"/>
  <c r="I83" i="18"/>
  <c r="J330" i="18"/>
  <c r="I330" i="18"/>
  <c r="I10" i="18"/>
  <c r="J10" i="18"/>
  <c r="J96" i="18"/>
  <c r="I96" i="18"/>
  <c r="I11" i="18"/>
  <c r="J11" i="18"/>
  <c r="J62" i="18"/>
  <c r="I62" i="18"/>
  <c r="I8" i="18"/>
  <c r="J8" i="18"/>
  <c r="J132" i="18"/>
  <c r="I132" i="18"/>
  <c r="J335" i="18"/>
  <c r="I335" i="18"/>
  <c r="J43" i="18"/>
  <c r="I43" i="18"/>
  <c r="J148" i="18"/>
  <c r="I148" i="18"/>
  <c r="J116" i="18"/>
  <c r="I116" i="18"/>
  <c r="J259" i="18"/>
  <c r="I259" i="18"/>
  <c r="J134" i="18"/>
  <c r="I134" i="18"/>
  <c r="J209" i="18"/>
  <c r="I209" i="18"/>
  <c r="J192" i="18"/>
  <c r="I192" i="18"/>
  <c r="J194" i="18"/>
  <c r="I194" i="18"/>
  <c r="J233" i="18"/>
  <c r="I233" i="18"/>
  <c r="M75" i="18"/>
  <c r="L75" i="18"/>
  <c r="M17" i="18"/>
  <c r="L17" i="18"/>
  <c r="M73" i="18"/>
  <c r="L73" i="18"/>
  <c r="M104" i="18"/>
  <c r="L104" i="18"/>
  <c r="M256" i="18"/>
  <c r="L256" i="18"/>
  <c r="M19" i="18"/>
  <c r="L19" i="18"/>
  <c r="M29" i="18"/>
  <c r="L29" i="18"/>
  <c r="L235" i="18"/>
  <c r="M235" i="18"/>
  <c r="L358" i="18"/>
  <c r="M358" i="18"/>
  <c r="M101" i="18"/>
  <c r="L101" i="18"/>
  <c r="M296" i="18"/>
  <c r="L296" i="18"/>
  <c r="L340" i="18"/>
  <c r="M340" i="18"/>
  <c r="M208" i="18"/>
  <c r="L208" i="18"/>
  <c r="M215" i="18"/>
  <c r="L215" i="18"/>
  <c r="M190" i="18"/>
  <c r="L190" i="18"/>
  <c r="M182" i="18"/>
  <c r="L182" i="18"/>
  <c r="L294" i="18"/>
  <c r="M294" i="18"/>
  <c r="M158" i="18"/>
  <c r="L158" i="18"/>
  <c r="M159" i="18"/>
  <c r="L159" i="18"/>
  <c r="M260" i="18"/>
  <c r="L260" i="18"/>
  <c r="L251" i="18"/>
  <c r="M251" i="18"/>
  <c r="L146" i="18"/>
  <c r="M146" i="18"/>
  <c r="M291" i="18"/>
  <c r="L291" i="18"/>
  <c r="L114" i="18"/>
  <c r="M114" i="18"/>
  <c r="L318" i="18"/>
  <c r="M318" i="18"/>
  <c r="L11" i="18"/>
  <c r="M11" i="18"/>
  <c r="M238" i="18"/>
  <c r="L238" i="18"/>
  <c r="L366" i="18"/>
  <c r="M366" i="18"/>
  <c r="M163" i="18"/>
  <c r="L163" i="18"/>
  <c r="L286" i="18"/>
  <c r="M286" i="18"/>
  <c r="M125" i="18"/>
  <c r="L125" i="18"/>
  <c r="M352" i="18"/>
  <c r="L352" i="18"/>
  <c r="M45" i="18"/>
  <c r="L45" i="18"/>
  <c r="M57" i="18"/>
  <c r="L57" i="18"/>
  <c r="L249" i="18"/>
  <c r="M249" i="18"/>
  <c r="L324" i="18"/>
  <c r="M324" i="18"/>
  <c r="M113" i="18"/>
  <c r="L113" i="18"/>
  <c r="M151" i="18"/>
  <c r="L151" i="18"/>
  <c r="L332" i="18"/>
  <c r="M332" i="18"/>
  <c r="M370" i="18"/>
  <c r="L370" i="18"/>
  <c r="M112" i="18"/>
  <c r="L112" i="18"/>
  <c r="L310" i="18"/>
  <c r="M310" i="18"/>
  <c r="M54" i="18"/>
  <c r="L54" i="18"/>
  <c r="M119" i="18"/>
  <c r="L119" i="18"/>
  <c r="L275" i="18"/>
  <c r="M275" i="18"/>
  <c r="M165" i="18"/>
  <c r="L165" i="18"/>
  <c r="I369" i="18"/>
  <c r="J369" i="18"/>
  <c r="J237" i="18"/>
  <c r="I237" i="18"/>
  <c r="J128" i="18"/>
  <c r="I128" i="18"/>
  <c r="J317" i="18"/>
  <c r="I317" i="18"/>
  <c r="J66" i="18"/>
  <c r="I66" i="18"/>
  <c r="I262" i="18"/>
  <c r="J262" i="18"/>
  <c r="I270" i="18"/>
  <c r="J270" i="18"/>
  <c r="M311" i="18"/>
  <c r="L311" i="18"/>
  <c r="J346" i="18"/>
  <c r="I346" i="18"/>
  <c r="I199" i="18"/>
  <c r="J199" i="18"/>
  <c r="J261" i="18"/>
  <c r="I261" i="18"/>
  <c r="J53" i="18"/>
  <c r="I53" i="18"/>
  <c r="I281" i="18"/>
  <c r="J281" i="18"/>
  <c r="J180" i="18"/>
  <c r="I180" i="18"/>
  <c r="I321" i="18"/>
  <c r="J321" i="18"/>
  <c r="I278" i="18"/>
  <c r="J278" i="18"/>
  <c r="I307" i="18"/>
  <c r="J307" i="18"/>
  <c r="J322" i="18"/>
  <c r="I322" i="18"/>
  <c r="I26" i="18"/>
  <c r="J26" i="18"/>
  <c r="J217" i="18"/>
  <c r="I217" i="18"/>
  <c r="J140" i="18"/>
  <c r="I140" i="18"/>
  <c r="I103" i="18"/>
  <c r="J103" i="18"/>
  <c r="I87" i="18"/>
  <c r="J87" i="18"/>
  <c r="J277" i="18"/>
  <c r="I277" i="18"/>
  <c r="J72" i="18"/>
  <c r="I72" i="18"/>
  <c r="J58" i="18"/>
  <c r="I58" i="18"/>
  <c r="J370" i="18"/>
  <c r="I370" i="18"/>
  <c r="J354" i="18"/>
  <c r="I354" i="18"/>
  <c r="I47" i="18"/>
  <c r="J47" i="18"/>
  <c r="J25" i="18"/>
  <c r="I25" i="18"/>
  <c r="J33" i="18"/>
  <c r="I33" i="18"/>
  <c r="I183" i="18"/>
  <c r="J183" i="18"/>
  <c r="J94" i="18"/>
  <c r="I94" i="18"/>
  <c r="J44" i="18"/>
  <c r="I44" i="18"/>
  <c r="J352" i="18"/>
  <c r="I352" i="18"/>
  <c r="J45" i="18"/>
  <c r="I45" i="18"/>
  <c r="J6" i="18"/>
  <c r="I6" i="18"/>
  <c r="J265" i="18"/>
  <c r="I265" i="18"/>
  <c r="J48" i="18"/>
  <c r="I48" i="18"/>
  <c r="J106" i="18"/>
  <c r="I106" i="18"/>
  <c r="J314" i="18"/>
  <c r="I314" i="18"/>
  <c r="J21" i="18"/>
  <c r="I21" i="18"/>
  <c r="I111" i="18"/>
  <c r="J111" i="18"/>
  <c r="J179" i="18"/>
  <c r="I179" i="18"/>
  <c r="J133" i="18"/>
  <c r="I133" i="18"/>
  <c r="J279" i="18"/>
  <c r="I279" i="18"/>
  <c r="I127" i="18"/>
  <c r="J127" i="18"/>
  <c r="J22" i="18"/>
  <c r="I22" i="18"/>
  <c r="J220" i="18"/>
  <c r="I220" i="18"/>
  <c r="I79" i="18"/>
  <c r="J79" i="18"/>
  <c r="J200" i="18"/>
  <c r="I200" i="18"/>
  <c r="I137" i="18"/>
  <c r="J137" i="18"/>
  <c r="J122" i="18"/>
  <c r="I122" i="18"/>
  <c r="I169" i="18"/>
  <c r="J169" i="18"/>
  <c r="J77" i="18"/>
  <c r="I77" i="18"/>
  <c r="L30" i="18"/>
  <c r="M30" i="18"/>
  <c r="M123" i="18"/>
  <c r="L123" i="18"/>
  <c r="M247" i="18"/>
  <c r="L247" i="18"/>
  <c r="M185" i="18"/>
  <c r="L185" i="18"/>
  <c r="M49" i="18"/>
  <c r="L49" i="18"/>
  <c r="M88" i="18"/>
  <c r="L88" i="18"/>
  <c r="L60" i="18"/>
  <c r="M60" i="18"/>
  <c r="M139" i="18"/>
  <c r="L139" i="18"/>
  <c r="M191" i="18"/>
  <c r="L191" i="18"/>
  <c r="M222" i="18"/>
  <c r="L222" i="18"/>
  <c r="M268" i="18"/>
  <c r="L268" i="18"/>
  <c r="M325" i="18"/>
  <c r="L325" i="18"/>
  <c r="M240" i="18"/>
  <c r="L240" i="18"/>
  <c r="L178" i="18"/>
  <c r="M178" i="18"/>
  <c r="M144" i="18"/>
  <c r="L144" i="18"/>
  <c r="M135" i="18"/>
  <c r="L135" i="18"/>
  <c r="M127" i="18"/>
  <c r="L127" i="18"/>
  <c r="M317" i="18"/>
  <c r="L317" i="18"/>
  <c r="M103" i="18"/>
  <c r="L103" i="18"/>
  <c r="L108" i="18"/>
  <c r="M108" i="18"/>
  <c r="L100" i="18"/>
  <c r="M100" i="18"/>
  <c r="L211" i="18"/>
  <c r="M211" i="18"/>
  <c r="M121" i="18"/>
  <c r="L121" i="18"/>
  <c r="M120" i="18"/>
  <c r="L120" i="18"/>
  <c r="M362" i="18"/>
  <c r="L362" i="18"/>
  <c r="M242" i="18"/>
  <c r="L242" i="18"/>
  <c r="M314" i="18"/>
  <c r="L314" i="18"/>
  <c r="M126" i="18"/>
  <c r="L126" i="18"/>
  <c r="M230" i="18"/>
  <c r="L230" i="18"/>
  <c r="M353" i="18"/>
  <c r="L353" i="18"/>
  <c r="M117" i="18"/>
  <c r="L117" i="18"/>
  <c r="M59" i="18"/>
  <c r="L59" i="18"/>
  <c r="L326" i="18"/>
  <c r="M326" i="18"/>
  <c r="M313" i="18"/>
  <c r="L313" i="18"/>
  <c r="M371" i="18"/>
  <c r="L371" i="18"/>
  <c r="M363" i="18"/>
  <c r="L363" i="18"/>
  <c r="M224" i="18"/>
  <c r="L224" i="18"/>
  <c r="L50" i="18"/>
  <c r="M50" i="18"/>
  <c r="L164" i="18"/>
  <c r="M164" i="18"/>
  <c r="M232" i="18"/>
  <c r="L232" i="18"/>
  <c r="M40" i="18"/>
  <c r="L40" i="18"/>
  <c r="M160" i="18"/>
  <c r="L160" i="18"/>
  <c r="M62" i="18"/>
  <c r="L62" i="18"/>
  <c r="M8" i="18"/>
  <c r="L8" i="18"/>
  <c r="L132" i="18"/>
  <c r="M132" i="18"/>
  <c r="M335" i="18"/>
  <c r="L335" i="18"/>
  <c r="M43" i="18"/>
  <c r="L43" i="18"/>
  <c r="L302" i="18"/>
  <c r="M302" i="18"/>
  <c r="I323" i="18"/>
  <c r="J323" i="18"/>
  <c r="J284" i="18"/>
  <c r="I284" i="18"/>
  <c r="J226" i="18"/>
  <c r="I226" i="18"/>
  <c r="J351" i="18"/>
  <c r="I351" i="18"/>
  <c r="J205" i="18"/>
  <c r="I205" i="18"/>
  <c r="J219" i="18"/>
  <c r="I219" i="18"/>
  <c r="J181" i="18"/>
  <c r="I181" i="18"/>
  <c r="J221" i="18"/>
  <c r="I221" i="18"/>
  <c r="J15" i="18"/>
  <c r="I15" i="18"/>
  <c r="J207" i="18"/>
  <c r="I207" i="18"/>
  <c r="J257" i="18"/>
  <c r="I257" i="18"/>
  <c r="I331" i="18"/>
  <c r="J331" i="18"/>
  <c r="J90" i="18"/>
  <c r="I90" i="18"/>
  <c r="J85" i="18"/>
  <c r="I85" i="18"/>
  <c r="J13" i="18"/>
  <c r="I13" i="18"/>
  <c r="J260" i="18"/>
  <c r="I260" i="18"/>
  <c r="J251" i="18"/>
  <c r="I251" i="18"/>
  <c r="J28" i="18"/>
  <c r="I28" i="18"/>
  <c r="I355" i="18"/>
  <c r="J355" i="18"/>
  <c r="J308" i="18"/>
  <c r="I308" i="18"/>
  <c r="J292" i="18"/>
  <c r="I292" i="18"/>
  <c r="J155" i="18"/>
  <c r="I155" i="18"/>
  <c r="J245" i="18"/>
  <c r="I245" i="18"/>
  <c r="J312" i="18"/>
  <c r="I312" i="18"/>
  <c r="J196" i="18"/>
  <c r="I196" i="18"/>
  <c r="I39" i="18"/>
  <c r="J39" i="18"/>
  <c r="J157" i="18"/>
  <c r="I157" i="18"/>
  <c r="J326" i="18"/>
  <c r="I326" i="18"/>
  <c r="I313" i="18"/>
  <c r="J313" i="18"/>
  <c r="I105" i="18"/>
  <c r="J105" i="18"/>
  <c r="I201" i="18"/>
  <c r="J201" i="18"/>
  <c r="J306" i="18"/>
  <c r="I306" i="18"/>
  <c r="J88" i="18"/>
  <c r="I88" i="18"/>
  <c r="J348" i="18"/>
  <c r="I348" i="18"/>
  <c r="J188" i="18"/>
  <c r="I188" i="18"/>
  <c r="I95" i="18"/>
  <c r="J95" i="18"/>
  <c r="J376" i="18"/>
  <c r="I376" i="18"/>
  <c r="I32" i="18"/>
  <c r="J32" i="18"/>
  <c r="I153" i="18"/>
  <c r="J153" i="18"/>
  <c r="J147" i="18"/>
  <c r="I147" i="18"/>
  <c r="J229" i="18"/>
  <c r="I229" i="18"/>
  <c r="J359" i="18"/>
  <c r="I359" i="18"/>
  <c r="J228" i="18"/>
  <c r="I228" i="18"/>
  <c r="I145" i="18"/>
  <c r="J145" i="18"/>
  <c r="J74" i="18"/>
  <c r="I74" i="18"/>
  <c r="I339" i="18"/>
  <c r="J339" i="18"/>
  <c r="J42" i="18"/>
  <c r="I42" i="18"/>
  <c r="M288" i="18"/>
  <c r="L288" i="18"/>
  <c r="M246" i="18"/>
  <c r="L246" i="18"/>
  <c r="M307" i="18"/>
  <c r="L307" i="18"/>
  <c r="M322" i="18"/>
  <c r="L322" i="18"/>
  <c r="M26" i="18"/>
  <c r="L26" i="18"/>
  <c r="L186" i="18"/>
  <c r="M186" i="18"/>
  <c r="M99" i="18"/>
  <c r="L99" i="18"/>
  <c r="M102" i="18"/>
  <c r="L102" i="18"/>
  <c r="L204" i="18"/>
  <c r="M204" i="18"/>
  <c r="M110" i="18"/>
  <c r="L110" i="18"/>
  <c r="M337" i="18"/>
  <c r="L337" i="18"/>
  <c r="L267" i="18"/>
  <c r="M267" i="18"/>
  <c r="M176" i="18"/>
  <c r="L176" i="18"/>
  <c r="M264" i="18"/>
  <c r="L264" i="18"/>
  <c r="M89" i="18"/>
  <c r="L89" i="18"/>
  <c r="M218" i="18"/>
  <c r="L218" i="18"/>
  <c r="L140" i="18"/>
  <c r="M140" i="18"/>
  <c r="M46" i="18"/>
  <c r="L46" i="18"/>
  <c r="L116" i="18"/>
  <c r="M116" i="18"/>
  <c r="M173" i="18"/>
  <c r="L173" i="18"/>
  <c r="M9" i="18"/>
  <c r="L9" i="18"/>
  <c r="M258" i="18"/>
  <c r="L258" i="18"/>
  <c r="M23" i="18"/>
  <c r="L23" i="18"/>
  <c r="M65" i="18"/>
  <c r="L65" i="18"/>
  <c r="L300" i="18"/>
  <c r="M300" i="18"/>
  <c r="M244" i="18"/>
  <c r="L244" i="18"/>
  <c r="L348" i="18"/>
  <c r="M348" i="18"/>
  <c r="M71" i="18"/>
  <c r="L71" i="18"/>
  <c r="M118" i="18"/>
  <c r="L118" i="18"/>
  <c r="M253" i="18"/>
  <c r="L253" i="18"/>
  <c r="M368" i="18"/>
  <c r="L368" i="18"/>
  <c r="M262" i="18"/>
  <c r="L262" i="18"/>
  <c r="M301" i="18"/>
  <c r="L301" i="18"/>
  <c r="M213" i="18"/>
  <c r="L213" i="18"/>
  <c r="M271" i="18"/>
  <c r="L271" i="18"/>
  <c r="M263" i="18"/>
  <c r="L263" i="18"/>
  <c r="M56" i="18"/>
  <c r="L56" i="18"/>
  <c r="M298" i="18"/>
  <c r="L298" i="18"/>
  <c r="M278" i="18"/>
  <c r="L278" i="18"/>
  <c r="L202" i="18"/>
  <c r="M202" i="18"/>
  <c r="L364" i="18"/>
  <c r="M364" i="18"/>
  <c r="M346" i="18"/>
  <c r="L346" i="18"/>
  <c r="L21" i="18"/>
  <c r="M21" i="18"/>
  <c r="M111" i="18"/>
  <c r="L111" i="18"/>
  <c r="M179" i="18"/>
  <c r="L179" i="18"/>
  <c r="M133" i="18"/>
  <c r="L133" i="18"/>
  <c r="M236" i="18"/>
  <c r="L236" i="18"/>
  <c r="J109" i="18"/>
  <c r="I109" i="18"/>
  <c r="J164" i="18"/>
  <c r="I164" i="18"/>
  <c r="I256" i="18"/>
  <c r="J256" i="18"/>
  <c r="J124" i="18"/>
  <c r="I124" i="18"/>
  <c r="J364" i="18"/>
  <c r="I364" i="18"/>
  <c r="J118" i="18"/>
  <c r="I118" i="18"/>
  <c r="J367" i="18"/>
  <c r="I367" i="18"/>
  <c r="J250" i="18"/>
  <c r="I250" i="18"/>
  <c r="J362" i="18"/>
  <c r="I362" i="18"/>
  <c r="J336" i="18"/>
  <c r="I336" i="18"/>
  <c r="J357" i="18"/>
  <c r="I357" i="18"/>
  <c r="I246" i="18"/>
  <c r="J246" i="18"/>
  <c r="J50" i="18"/>
  <c r="I50" i="18"/>
  <c r="M359" i="18"/>
  <c r="L359" i="18"/>
  <c r="M299" i="18"/>
  <c r="L299" i="18"/>
  <c r="M153" i="18"/>
  <c r="L153" i="18"/>
  <c r="M53" i="18"/>
  <c r="L53" i="18"/>
  <c r="M327" i="18"/>
  <c r="L327" i="18"/>
  <c r="M305" i="18"/>
  <c r="L305" i="18"/>
  <c r="M303" i="18"/>
  <c r="L303" i="18"/>
  <c r="M229" i="18"/>
  <c r="L229" i="18"/>
  <c r="M338" i="18"/>
  <c r="L338" i="18"/>
  <c r="M161" i="18"/>
  <c r="L161" i="18"/>
  <c r="M312" i="18"/>
  <c r="L312" i="18"/>
  <c r="M157" i="18"/>
  <c r="L157" i="18"/>
  <c r="L82" i="18"/>
  <c r="M82" i="18"/>
  <c r="M239" i="18"/>
  <c r="L239" i="18"/>
  <c r="M28" i="18"/>
  <c r="L28" i="18"/>
  <c r="M97" i="18"/>
  <c r="L97" i="18"/>
  <c r="M31" i="18"/>
  <c r="L31" i="18"/>
  <c r="J223" i="18"/>
  <c r="I223" i="18"/>
  <c r="J154" i="18"/>
  <c r="I154" i="18"/>
  <c r="J29" i="18"/>
  <c r="I29" i="18"/>
  <c r="J235" i="18"/>
  <c r="I235" i="18"/>
  <c r="J358" i="18"/>
  <c r="I358" i="18"/>
  <c r="J101" i="18"/>
  <c r="I101" i="18"/>
  <c r="J296" i="18"/>
  <c r="I296" i="18"/>
  <c r="J206" i="18"/>
  <c r="I206" i="18"/>
  <c r="J344" i="18"/>
  <c r="I344" i="18"/>
  <c r="J136" i="18"/>
  <c r="I136" i="18"/>
  <c r="I193" i="18"/>
  <c r="J193" i="18"/>
  <c r="J231" i="18"/>
  <c r="I231" i="18"/>
  <c r="I24" i="18"/>
  <c r="J24" i="18"/>
  <c r="J303" i="18"/>
  <c r="I303" i="18"/>
  <c r="I329" i="18"/>
  <c r="J329" i="18"/>
  <c r="J100" i="18"/>
  <c r="I100" i="18"/>
  <c r="J211" i="18"/>
  <c r="I211" i="18"/>
  <c r="J176" i="18"/>
  <c r="I176" i="18"/>
  <c r="J255" i="18"/>
  <c r="I255" i="18"/>
  <c r="I208" i="18"/>
  <c r="J208" i="18"/>
  <c r="J162" i="18"/>
  <c r="I162" i="18"/>
  <c r="J374" i="18"/>
  <c r="I374" i="18"/>
  <c r="J187" i="18"/>
  <c r="I187" i="18"/>
  <c r="J285" i="18"/>
  <c r="I285" i="18"/>
  <c r="J203" i="18"/>
  <c r="I203" i="18"/>
  <c r="J52" i="18"/>
  <c r="I52" i="18"/>
  <c r="J356" i="18"/>
  <c r="I356" i="18"/>
  <c r="J301" i="18"/>
  <c r="I301" i="18"/>
  <c r="J213" i="18"/>
  <c r="I213" i="18"/>
  <c r="J338" i="18"/>
  <c r="I338" i="18"/>
  <c r="J138" i="18"/>
  <c r="I138" i="18"/>
  <c r="J241" i="18"/>
  <c r="I241" i="18"/>
  <c r="I159" i="18"/>
  <c r="J159" i="18"/>
  <c r="I248" i="18"/>
  <c r="J248" i="18"/>
  <c r="J149" i="18"/>
  <c r="I149" i="18"/>
  <c r="J20" i="18"/>
  <c r="I20" i="18"/>
  <c r="J287" i="18"/>
  <c r="I287" i="18"/>
  <c r="J360" i="18"/>
  <c r="I360" i="18"/>
  <c r="I19" i="18"/>
  <c r="J19" i="18"/>
  <c r="J46" i="18"/>
  <c r="I46" i="18"/>
  <c r="J234" i="18"/>
  <c r="I234" i="18"/>
  <c r="J197" i="18"/>
  <c r="I197" i="18"/>
  <c r="J92" i="18"/>
  <c r="I92" i="18"/>
  <c r="J82" i="18"/>
  <c r="I82" i="18"/>
  <c r="I35" i="18"/>
  <c r="J35" i="18"/>
  <c r="J239" i="18"/>
  <c r="I239" i="18"/>
  <c r="M293" i="18"/>
  <c r="L293" i="18"/>
  <c r="M309" i="18"/>
  <c r="L309" i="18"/>
  <c r="M207" i="18"/>
  <c r="L207" i="18"/>
  <c r="L257" i="18"/>
  <c r="M257" i="18"/>
  <c r="M331" i="18"/>
  <c r="L331" i="18"/>
  <c r="M282" i="18"/>
  <c r="L282" i="18"/>
  <c r="M369" i="18"/>
  <c r="L369" i="18"/>
  <c r="M7" i="18"/>
  <c r="L7" i="18"/>
  <c r="M109" i="18"/>
  <c r="L109" i="18"/>
  <c r="M55" i="18"/>
  <c r="L55" i="18"/>
  <c r="M237" i="18"/>
  <c r="L237" i="18"/>
  <c r="M252" i="18"/>
  <c r="L252" i="18"/>
  <c r="M64" i="18"/>
  <c r="L64" i="18"/>
  <c r="M354" i="18"/>
  <c r="L354" i="18"/>
  <c r="M166" i="18"/>
  <c r="L166" i="18"/>
  <c r="L148" i="18"/>
  <c r="M148" i="18"/>
  <c r="M147" i="18"/>
  <c r="L147" i="18"/>
  <c r="M69" i="18"/>
  <c r="L69" i="18"/>
  <c r="L13" i="18"/>
  <c r="M13" i="18"/>
  <c r="M91" i="18"/>
  <c r="L91" i="18"/>
  <c r="M345" i="18"/>
  <c r="L345" i="18"/>
  <c r="M276" i="18"/>
  <c r="L276" i="18"/>
  <c r="M330" i="18"/>
  <c r="L330" i="18"/>
  <c r="M10" i="18"/>
  <c r="L10" i="18"/>
  <c r="M96" i="18"/>
  <c r="L96" i="18"/>
  <c r="L170" i="18"/>
  <c r="M170" i="18"/>
  <c r="M248" i="18"/>
  <c r="L248" i="18"/>
  <c r="M210" i="18"/>
  <c r="L210" i="18"/>
  <c r="M63" i="18"/>
  <c r="L63" i="18"/>
  <c r="M319" i="18"/>
  <c r="L319" i="18"/>
  <c r="L342" i="18"/>
  <c r="M342" i="18"/>
  <c r="M373" i="18"/>
  <c r="L373" i="18"/>
  <c r="M78" i="18"/>
  <c r="L78" i="18"/>
  <c r="M198" i="18"/>
  <c r="L198" i="18"/>
  <c r="M209" i="18"/>
  <c r="L209" i="18"/>
  <c r="M192" i="18"/>
  <c r="L192" i="18"/>
  <c r="L194" i="18"/>
  <c r="M194" i="18"/>
  <c r="L233" i="18"/>
  <c r="M233" i="18"/>
  <c r="M344" i="18"/>
  <c r="L344" i="18"/>
  <c r="L58" i="18"/>
  <c r="M58" i="18"/>
  <c r="M323" i="18"/>
  <c r="L323" i="18"/>
  <c r="L284" i="18"/>
  <c r="M284" i="18"/>
  <c r="L188" i="18"/>
  <c r="M188" i="18"/>
  <c r="M95" i="18"/>
  <c r="L95" i="18"/>
  <c r="M376" i="18"/>
  <c r="L376" i="18"/>
  <c r="M32" i="18"/>
  <c r="L32" i="18"/>
  <c r="M77" i="18"/>
  <c r="L77" i="18"/>
  <c r="AN35" i="12" l="1"/>
  <c r="AM35" i="12"/>
  <c r="AN48" i="12"/>
  <c r="AM48" i="12"/>
  <c r="AA35" i="12"/>
  <c r="Z35" i="12"/>
  <c r="P12" i="12"/>
  <c r="P13" i="12"/>
  <c r="P16" i="12"/>
  <c r="P10" i="12"/>
  <c r="P3" i="12"/>
  <c r="P7" i="12"/>
  <c r="P9" i="12"/>
  <c r="P8" i="12"/>
  <c r="P11" i="12"/>
  <c r="P5" i="12"/>
  <c r="P6" i="12"/>
  <c r="P14" i="12"/>
  <c r="P15" i="12"/>
  <c r="P4" i="12"/>
  <c r="A2" i="17" l="1"/>
  <c r="F2" i="17" s="1"/>
  <c r="A3" i="17" s="1"/>
  <c r="H1646" i="17" l="1"/>
  <c r="AH23" i="12" s="1"/>
  <c r="AD1" i="17"/>
  <c r="X1" i="17"/>
  <c r="H2739" i="17"/>
  <c r="H2803" i="17"/>
  <c r="H50" i="17"/>
  <c r="H1491" i="17"/>
  <c r="H118" i="17"/>
  <c r="H1375" i="17"/>
  <c r="H1764" i="17"/>
  <c r="H2694" i="17"/>
  <c r="H1552" i="17"/>
  <c r="H641" i="17"/>
  <c r="H2580" i="17"/>
  <c r="H2995" i="17"/>
  <c r="H464" i="17"/>
  <c r="H874" i="17"/>
  <c r="H3351" i="17"/>
  <c r="H407" i="17"/>
  <c r="H872" i="17"/>
  <c r="H1002" i="17"/>
  <c r="H2445" i="17"/>
  <c r="H141" i="17"/>
  <c r="H881" i="17"/>
  <c r="H22" i="17"/>
  <c r="H2286" i="17"/>
  <c r="H213" i="17"/>
  <c r="H2911" i="17"/>
  <c r="H1796" i="17"/>
  <c r="H3342" i="17"/>
  <c r="H442" i="17"/>
  <c r="H1983" i="17"/>
  <c r="H988" i="17"/>
  <c r="H1025" i="17"/>
  <c r="H2144" i="17"/>
  <c r="H2198" i="17"/>
  <c r="H1258" i="17"/>
  <c r="H2796" i="17"/>
  <c r="H1210" i="17"/>
  <c r="H3208" i="17"/>
  <c r="H1196" i="17"/>
  <c r="H1130" i="17"/>
  <c r="H3219" i="17"/>
  <c r="H498" i="17"/>
  <c r="H1330" i="17"/>
  <c r="H2488" i="17"/>
  <c r="H1894" i="17"/>
  <c r="H3378" i="17"/>
  <c r="H1080" i="17"/>
  <c r="H964" i="17"/>
  <c r="H687" i="17"/>
  <c r="H2447" i="17"/>
  <c r="H2490" i="17"/>
  <c r="H1819" i="17"/>
  <c r="H115" i="17"/>
  <c r="H2753" i="17"/>
  <c r="H842" i="17"/>
  <c r="H1298" i="17"/>
  <c r="H1311" i="17"/>
  <c r="H1105" i="17"/>
  <c r="H2705" i="17"/>
  <c r="H2214" i="17"/>
  <c r="H3234" i="17"/>
  <c r="H249" i="17"/>
  <c r="H2706" i="17"/>
  <c r="H2229" i="17"/>
  <c r="H595" i="17"/>
  <c r="H2409" i="17"/>
  <c r="H1973" i="17"/>
  <c r="H2596" i="17"/>
  <c r="H1403" i="17"/>
  <c r="H3236" i="17"/>
  <c r="H2808" i="17"/>
  <c r="H941" i="17"/>
  <c r="H2489" i="17"/>
  <c r="H2674" i="17"/>
  <c r="H2573" i="17"/>
  <c r="H1694" i="17"/>
  <c r="H1040" i="17"/>
  <c r="H607" i="17"/>
  <c r="H2151" i="17"/>
  <c r="H2851" i="17"/>
  <c r="H2058" i="17"/>
  <c r="H1215" i="17"/>
  <c r="H761" i="17"/>
  <c r="AH45" i="12" s="1"/>
  <c r="Z1" i="17"/>
  <c r="V1" i="17"/>
  <c r="H2560" i="17"/>
  <c r="H1913" i="17"/>
  <c r="H3242" i="17"/>
  <c r="H2293" i="17"/>
  <c r="H98" i="17"/>
  <c r="H2626" i="17"/>
  <c r="H2938" i="17"/>
  <c r="H11" i="17"/>
  <c r="H1791" i="17"/>
  <c r="H1612" i="17"/>
  <c r="H2274" i="17"/>
  <c r="H214" i="17"/>
  <c r="H1523" i="17"/>
  <c r="H58" i="17"/>
  <c r="H1724" i="17"/>
  <c r="H589" i="17"/>
  <c r="H18" i="17"/>
  <c r="H3093" i="17"/>
  <c r="H681" i="17"/>
  <c r="H3196" i="17"/>
  <c r="H985" i="17"/>
  <c r="H2787" i="17"/>
  <c r="H3144" i="17"/>
  <c r="H27" i="17"/>
  <c r="H1859" i="17"/>
  <c r="H2072" i="17"/>
  <c r="H2242" i="17"/>
  <c r="H2608" i="17"/>
  <c r="H2121" i="17"/>
  <c r="H522" i="17"/>
  <c r="H2748" i="17"/>
  <c r="H2766" i="17"/>
  <c r="H1023" i="17"/>
  <c r="H2800" i="17"/>
  <c r="H1674" i="17"/>
  <c r="H2617" i="17"/>
  <c r="H3174" i="17"/>
  <c r="H1454" i="17"/>
  <c r="H1317" i="17"/>
  <c r="H3029" i="17"/>
  <c r="H2195" i="17"/>
  <c r="H1575" i="17"/>
  <c r="H2984" i="17"/>
  <c r="H351" i="17"/>
  <c r="H2372" i="17"/>
  <c r="H72" i="17"/>
  <c r="H2021" i="17"/>
  <c r="H519" i="17"/>
  <c r="H2351" i="17"/>
  <c r="H2440" i="17"/>
  <c r="H594" i="17"/>
  <c r="H1250" i="17"/>
  <c r="H1774" i="17"/>
  <c r="H1356" i="17"/>
  <c r="H1607" i="17"/>
  <c r="H1262" i="17"/>
  <c r="H2337" i="17"/>
  <c r="H3088" i="17"/>
  <c r="H223" i="17"/>
  <c r="H801" i="17"/>
  <c r="H2518" i="17"/>
  <c r="H1921" i="17"/>
  <c r="H1102" i="17"/>
  <c r="H339" i="17"/>
  <c r="H2721" i="17"/>
  <c r="H496" i="17"/>
  <c r="H1278" i="17"/>
  <c r="H3132" i="17"/>
  <c r="H1823" i="17"/>
  <c r="H2416" i="17"/>
  <c r="H2296" i="17"/>
  <c r="H1126" i="17"/>
  <c r="H424" i="17"/>
  <c r="H1456" i="17"/>
  <c r="H3074" i="17"/>
  <c r="H1731" i="17"/>
  <c r="H1083" i="17"/>
  <c r="H2552" i="17"/>
  <c r="H2736" i="17"/>
  <c r="H3024" i="17"/>
  <c r="H2427" i="17"/>
  <c r="H1390" i="17"/>
  <c r="H59" i="17"/>
  <c r="R1" i="17"/>
  <c r="AB1" i="17"/>
  <c r="H154" i="17"/>
  <c r="H3183" i="17"/>
  <c r="H443" i="17"/>
  <c r="H259" i="17"/>
  <c r="H3152" i="17"/>
  <c r="H1247" i="17"/>
  <c r="H927" i="17"/>
  <c r="H3416" i="17"/>
  <c r="H2849" i="17"/>
  <c r="H2816" i="17"/>
  <c r="H1296" i="17"/>
  <c r="H1518" i="17"/>
  <c r="H1306" i="17"/>
  <c r="H3366" i="17"/>
  <c r="H3062" i="17"/>
  <c r="H1174" i="17"/>
  <c r="H1361" i="17"/>
  <c r="H3338" i="17"/>
  <c r="H2830" i="17"/>
  <c r="H2556" i="17"/>
  <c r="H1265" i="17"/>
  <c r="H3016" i="17"/>
  <c r="H1400" i="17"/>
  <c r="H2642" i="17"/>
  <c r="H1321" i="17"/>
  <c r="H1201" i="17"/>
  <c r="H1212" i="17"/>
  <c r="H823" i="17"/>
  <c r="H2250" i="17"/>
  <c r="H1312" i="17"/>
  <c r="H779" i="17"/>
  <c r="H176" i="17"/>
  <c r="H658" i="17"/>
  <c r="H1261" i="17"/>
  <c r="H427" i="17"/>
  <c r="H2247" i="17"/>
  <c r="H196" i="17"/>
  <c r="H2853" i="17"/>
  <c r="H46" i="17"/>
  <c r="H1569" i="17"/>
  <c r="H1581" i="17"/>
  <c r="H1453" i="17"/>
  <c r="H501" i="17"/>
  <c r="H2974" i="17"/>
  <c r="H2668" i="17"/>
  <c r="H1240" i="17"/>
  <c r="H2950" i="17"/>
  <c r="H2896" i="17"/>
  <c r="H2448" i="17"/>
  <c r="H2176" i="17"/>
  <c r="H1590" i="17"/>
  <c r="H2510" i="17"/>
  <c r="H2568" i="17"/>
  <c r="H123" i="17"/>
  <c r="H2002" i="17"/>
  <c r="H1918" i="17"/>
  <c r="H1917" i="17"/>
  <c r="H2360" i="17"/>
  <c r="H740" i="17"/>
  <c r="H292" i="17"/>
  <c r="H3122" i="17"/>
  <c r="H535" i="17"/>
  <c r="H1430" i="17"/>
  <c r="H2431" i="17"/>
  <c r="H1667" i="17"/>
  <c r="H3191" i="17"/>
  <c r="H920" i="17"/>
  <c r="H1593" i="17"/>
  <c r="H2683" i="17"/>
  <c r="H2358" i="17"/>
  <c r="H2085" i="17"/>
  <c r="H3181" i="17"/>
  <c r="H1248" i="17"/>
  <c r="H2395" i="17"/>
  <c r="H201" i="17"/>
  <c r="H2231" i="17"/>
  <c r="H3136" i="17"/>
  <c r="H2387" i="17"/>
  <c r="H1815" i="17"/>
  <c r="H3282" i="17"/>
  <c r="H2548" i="17"/>
  <c r="H2944" i="17"/>
  <c r="H1608" i="17"/>
  <c r="AH32" i="12" s="1"/>
  <c r="H1033" i="17"/>
  <c r="AH46" i="12" s="1"/>
  <c r="AA1" i="17"/>
  <c r="AC1" i="17"/>
  <c r="H248" i="17"/>
  <c r="H643" i="17"/>
  <c r="H244" i="17"/>
  <c r="H697" i="17"/>
  <c r="H3380" i="17"/>
  <c r="H1184" i="17"/>
  <c r="H3379" i="17"/>
  <c r="H2959" i="17"/>
  <c r="H946" i="17"/>
  <c r="H1047" i="17"/>
  <c r="H308" i="17"/>
  <c r="H2909" i="17"/>
  <c r="H1326" i="17"/>
  <c r="H792" i="17"/>
  <c r="H2321" i="17"/>
  <c r="H768" i="17"/>
  <c r="H2968" i="17"/>
  <c r="H1387" i="17"/>
  <c r="H2577" i="17"/>
  <c r="H943" i="17"/>
  <c r="H2961" i="17"/>
  <c r="H1691" i="17"/>
  <c r="H2173" i="17"/>
  <c r="H2819" i="17"/>
  <c r="H235" i="17"/>
  <c r="H2900" i="17"/>
  <c r="H1841" i="17"/>
  <c r="H952" i="17"/>
  <c r="H2277" i="17"/>
  <c r="H2289" i="17"/>
  <c r="H2312" i="17"/>
  <c r="H1271" i="17"/>
  <c r="H2400" i="17"/>
  <c r="H1864" i="17"/>
  <c r="H2687" i="17"/>
  <c r="H629" i="17"/>
  <c r="H603" i="17"/>
  <c r="H2284" i="17"/>
  <c r="H1530" i="17"/>
  <c r="H1211" i="17"/>
  <c r="H1266" i="17"/>
  <c r="H3189" i="17"/>
  <c r="H1936" i="17"/>
  <c r="H690" i="17"/>
  <c r="H3360" i="17"/>
  <c r="H429" i="17"/>
  <c r="H2102" i="17"/>
  <c r="H962" i="17"/>
  <c r="H2859" i="17"/>
  <c r="H548" i="17"/>
  <c r="H2678" i="17"/>
  <c r="H909" i="17"/>
  <c r="H1355" i="17"/>
  <c r="H626" i="17"/>
  <c r="H1362" i="17"/>
  <c r="H2065" i="17"/>
  <c r="H1658" i="17"/>
  <c r="H571" i="17"/>
  <c r="H2634" i="17"/>
  <c r="H1776" i="17"/>
  <c r="H1352" i="17"/>
  <c r="H2515" i="17"/>
  <c r="H1277" i="17"/>
  <c r="H2345" i="17"/>
  <c r="H778" i="17"/>
  <c r="H1193" i="17"/>
  <c r="H1545" i="17"/>
  <c r="H1429" i="17"/>
  <c r="H3389" i="17"/>
  <c r="H1522" i="17"/>
  <c r="H2112" i="17"/>
  <c r="H2283" i="17"/>
  <c r="H1994" i="17"/>
  <c r="H3284" i="17"/>
  <c r="H2332" i="17"/>
  <c r="H1316" i="17"/>
  <c r="H1571" i="17"/>
  <c r="H1222" i="17"/>
  <c r="H250" i="17"/>
  <c r="H1610" i="17"/>
  <c r="H2994" i="17"/>
  <c r="H2793" i="17"/>
  <c r="AH41" i="12" s="1"/>
  <c r="H156" i="17"/>
  <c r="AH31" i="12" s="1"/>
  <c r="S1" i="17"/>
  <c r="U1" i="17"/>
  <c r="H3402" i="17"/>
  <c r="H2125" i="17"/>
  <c r="H1331" i="17"/>
  <c r="H3413" i="17"/>
  <c r="H1344" i="17"/>
  <c r="H3438" i="17"/>
  <c r="H1476" i="17"/>
  <c r="H3206" i="17"/>
  <c r="H2539" i="17"/>
  <c r="H822" i="17"/>
  <c r="H3279" i="17"/>
  <c r="H2641" i="17"/>
  <c r="H733" i="17"/>
  <c r="H890" i="17"/>
  <c r="H2029" i="17"/>
  <c r="H221" i="17"/>
  <c r="H92" i="17"/>
  <c r="H553" i="17"/>
  <c r="H2843" i="17"/>
  <c r="H383" i="17"/>
  <c r="H2450" i="17"/>
  <c r="H3034" i="17"/>
  <c r="H2978" i="17"/>
  <c r="H1123" i="17"/>
  <c r="H2826" i="17"/>
  <c r="H432" i="17"/>
  <c r="H811" i="17"/>
  <c r="H3130" i="17"/>
  <c r="H2319" i="17"/>
  <c r="H370" i="17"/>
  <c r="H592" i="17"/>
  <c r="H1799" i="17"/>
  <c r="H1402" i="17"/>
  <c r="H1267" i="17"/>
  <c r="H2325" i="17"/>
  <c r="H2883" i="17"/>
  <c r="H2939" i="17"/>
  <c r="H1857" i="17"/>
  <c r="H2523" i="17"/>
  <c r="H29" i="17"/>
  <c r="H2774" i="17"/>
  <c r="H3051" i="17"/>
  <c r="H2635" i="17"/>
  <c r="H268" i="17"/>
  <c r="H197" i="17"/>
  <c r="H3220" i="17"/>
  <c r="H2693" i="17"/>
  <c r="H902" i="17"/>
  <c r="H2784" i="17"/>
  <c r="H1911" i="17"/>
  <c r="H1543" i="17"/>
  <c r="H566" i="17"/>
  <c r="H2421" i="17"/>
  <c r="H160" i="17"/>
  <c r="H1553" i="17"/>
  <c r="H922" i="17"/>
  <c r="H2999" i="17"/>
  <c r="H3182" i="17"/>
  <c r="H218" i="17"/>
  <c r="H888" i="17"/>
  <c r="H1969" i="17"/>
  <c r="H1371" i="17"/>
  <c r="H750" i="17"/>
  <c r="H979" i="17"/>
  <c r="H1377" i="17"/>
  <c r="H25" i="17"/>
  <c r="H973" i="17"/>
  <c r="H3323" i="17"/>
  <c r="H1368" i="17"/>
  <c r="H1854" i="17"/>
  <c r="H1865" i="17"/>
  <c r="H2032" i="17"/>
  <c r="H928" i="17"/>
  <c r="H1922" i="17"/>
  <c r="H695" i="17"/>
  <c r="H599" i="17"/>
  <c r="H852" i="17"/>
  <c r="H2326" i="17"/>
  <c r="H3400" i="17"/>
  <c r="H2615" i="17"/>
  <c r="H1662" i="17"/>
  <c r="H1200" i="17"/>
  <c r="T1" i="17"/>
  <c r="Y1" i="17"/>
  <c r="H1055" i="17"/>
  <c r="H1653" i="17"/>
  <c r="H2592" i="17"/>
  <c r="H180" i="17"/>
  <c r="H2965" i="17"/>
  <c r="H1868" i="17"/>
  <c r="H1461" i="17"/>
  <c r="H2980" i="17"/>
  <c r="H2949" i="17"/>
  <c r="H3149" i="17"/>
  <c r="H378" i="17"/>
  <c r="H949" i="17"/>
  <c r="H3431" i="17"/>
  <c r="H333" i="17"/>
  <c r="H1616" i="17"/>
  <c r="H1781" i="17"/>
  <c r="H2281" i="17"/>
  <c r="H1301" i="17"/>
  <c r="H179" i="17"/>
  <c r="H2508" i="17"/>
  <c r="H703" i="17"/>
  <c r="H467" i="17"/>
  <c r="H1386" i="17"/>
  <c r="H793" i="17"/>
  <c r="H2492" i="17"/>
  <c r="H798" i="17"/>
  <c r="H1319" i="17"/>
  <c r="H662" i="17"/>
  <c r="H2088" i="17"/>
  <c r="H14" i="17"/>
  <c r="H620" i="17"/>
  <c r="H1990" i="17"/>
  <c r="H839" i="17"/>
  <c r="H401" i="17"/>
  <c r="H2752" i="17"/>
  <c r="H2460" i="17"/>
  <c r="H648" i="17"/>
  <c r="H1152" i="17"/>
  <c r="H30" i="17"/>
  <c r="H856" i="17"/>
  <c r="H137" i="17"/>
  <c r="H645" i="17"/>
  <c r="H2821" i="17"/>
  <c r="H2681" i="17"/>
  <c r="H2070" i="17"/>
  <c r="H1565" i="17"/>
  <c r="H2633" i="17"/>
  <c r="H3293" i="17"/>
  <c r="H2639" i="17"/>
  <c r="H2116" i="17"/>
  <c r="H3390" i="17"/>
  <c r="H2042" i="17"/>
  <c r="H348" i="17"/>
  <c r="H2190" i="17"/>
  <c r="H398" i="17"/>
  <c r="H2202" i="17"/>
  <c r="H317" i="17"/>
  <c r="H468" i="17"/>
  <c r="H1633" i="17"/>
  <c r="H3212" i="17"/>
  <c r="H3269" i="17"/>
  <c r="H2763" i="17"/>
  <c r="H849" i="17"/>
  <c r="H3040" i="17"/>
  <c r="H2129" i="17"/>
  <c r="H1297" i="17"/>
  <c r="H1727" i="17"/>
  <c r="H512" i="17"/>
  <c r="H3105" i="17"/>
  <c r="H2451" i="17"/>
  <c r="H1161" i="17"/>
  <c r="H82" i="17"/>
  <c r="H2860" i="17"/>
  <c r="H130" i="17"/>
  <c r="H2976" i="17"/>
  <c r="H1532" i="17"/>
  <c r="H3346" i="17"/>
  <c r="H3177" i="17"/>
  <c r="H2979" i="17"/>
  <c r="H3368" i="17"/>
  <c r="H1670" i="17"/>
  <c r="H2136" i="17"/>
  <c r="AH43" i="12" s="1"/>
  <c r="W1" i="17"/>
  <c r="P1" i="17"/>
  <c r="H743" i="17"/>
  <c r="H1233" i="17"/>
  <c r="H261" i="17"/>
  <c r="H2204" i="17"/>
  <c r="H2889" i="17"/>
  <c r="H2099" i="17"/>
  <c r="H1768" i="17"/>
  <c r="H1046" i="17"/>
  <c r="H3248" i="17"/>
  <c r="H1617" i="17"/>
  <c r="H1656" i="17"/>
  <c r="H1253" i="17"/>
  <c r="H930" i="17"/>
  <c r="H2874" i="17"/>
  <c r="H2114" i="17"/>
  <c r="H2839" i="17"/>
  <c r="H668" i="17"/>
  <c r="H1752" i="17"/>
  <c r="H65" i="17"/>
  <c r="H2034" i="17"/>
  <c r="H2168" i="17"/>
  <c r="H551" i="17"/>
  <c r="H1241" i="17"/>
  <c r="H3137" i="17"/>
  <c r="H371" i="17"/>
  <c r="H1392" i="17"/>
  <c r="H305" i="17"/>
  <c r="H2331" i="17"/>
  <c r="H759" i="17"/>
  <c r="H2390" i="17"/>
  <c r="H2527" i="17"/>
  <c r="H3138" i="17"/>
  <c r="H328" i="17"/>
  <c r="H2794" i="17"/>
  <c r="H1866" i="17"/>
  <c r="H944" i="17"/>
  <c r="H2707" i="17"/>
  <c r="H2593" i="17"/>
  <c r="H1559" i="17"/>
  <c r="H185" i="17"/>
  <c r="H55" i="17"/>
  <c r="H604" i="17"/>
  <c r="H3139" i="17"/>
  <c r="H995" i="17"/>
  <c r="H686" i="17"/>
  <c r="H559" i="17"/>
  <c r="H54" i="17"/>
  <c r="H1077" i="17"/>
  <c r="H1245" i="17"/>
  <c r="H482" i="17"/>
  <c r="H1714" i="17"/>
  <c r="H2542" i="17"/>
  <c r="H2699" i="17"/>
  <c r="H3241" i="17"/>
  <c r="H745" i="17"/>
  <c r="H900" i="17"/>
  <c r="H51" i="17"/>
  <c r="H3047" i="17"/>
  <c r="O1" i="17"/>
  <c r="H3079" i="17"/>
  <c r="H8" i="17"/>
  <c r="H564" i="17"/>
  <c r="H1567" i="17"/>
  <c r="H606" i="17"/>
  <c r="H574" i="17"/>
  <c r="H1237" i="17"/>
  <c r="H3126" i="17"/>
  <c r="H1480" i="17"/>
  <c r="H426" i="17"/>
  <c r="H530" i="17"/>
  <c r="H1485" i="17"/>
  <c r="H1051" i="17"/>
  <c r="H666" i="17"/>
  <c r="H776" i="17"/>
  <c r="H1741" i="17"/>
  <c r="H1828" i="17"/>
  <c r="H373" i="17"/>
  <c r="H524" i="17"/>
  <c r="H1805" i="17"/>
  <c r="H889" i="17"/>
  <c r="H1060" i="17"/>
  <c r="H878" i="17"/>
  <c r="H93" i="17"/>
  <c r="H2251" i="17"/>
  <c r="H1558" i="17"/>
  <c r="H2647" i="17"/>
  <c r="H732" i="17"/>
  <c r="H1479" i="17"/>
  <c r="H2569" i="17"/>
  <c r="H2576" i="17"/>
  <c r="H2290" i="17"/>
  <c r="H2157" i="17"/>
  <c r="H2272" i="17"/>
  <c r="H2638" i="17"/>
  <c r="H3000" i="17"/>
  <c r="H3009" i="17"/>
  <c r="H158" i="17"/>
  <c r="H483" i="17"/>
  <c r="H352" i="17"/>
  <c r="H929" i="17"/>
  <c r="H246" i="17"/>
  <c r="H2081" i="17"/>
  <c r="H2161" i="17"/>
  <c r="H2294" i="17"/>
  <c r="H1711" i="17"/>
  <c r="H2095" i="17"/>
  <c r="H1066" i="17"/>
  <c r="H289" i="17"/>
  <c r="H612" i="17"/>
  <c r="H3164" i="17"/>
  <c r="H1939" i="17"/>
  <c r="H1500" i="17"/>
  <c r="H1295" i="17"/>
  <c r="H212" i="17"/>
  <c r="H1534" i="17"/>
  <c r="H2876" i="17"/>
  <c r="H582" i="17"/>
  <c r="H2825" i="17"/>
  <c r="H1594" i="17"/>
  <c r="H3331" i="17"/>
  <c r="H2598" i="17"/>
  <c r="H1428" i="17"/>
  <c r="H1276" i="17"/>
  <c r="H3090" i="17"/>
  <c r="H1519" i="17"/>
  <c r="H280" i="17"/>
  <c r="H1665" i="17"/>
  <c r="H3354" i="17"/>
  <c r="H797" i="17"/>
  <c r="H2327" i="17"/>
  <c r="H588" i="17"/>
  <c r="H441" i="17"/>
  <c r="H1268" i="17"/>
  <c r="H2096" i="17"/>
  <c r="H2632" i="17"/>
  <c r="H886" i="17"/>
  <c r="H114" i="17"/>
  <c r="H1642" i="17"/>
  <c r="H2126" i="17"/>
  <c r="H279" i="17"/>
  <c r="H938" i="17"/>
  <c r="H554" i="17"/>
  <c r="H144" i="17"/>
  <c r="Q1" i="17"/>
  <c r="H1186" i="17"/>
  <c r="H2036" i="17"/>
  <c r="H649" i="17"/>
  <c r="H706" i="17"/>
  <c r="H1657" i="17"/>
  <c r="H3154" i="17"/>
  <c r="H2452" i="17"/>
  <c r="H86" i="17"/>
  <c r="H898" i="17"/>
  <c r="H1052" i="17"/>
  <c r="H590" i="17"/>
  <c r="H368" i="17"/>
  <c r="H2132" i="17"/>
  <c r="H3240" i="17"/>
  <c r="H2308" i="17"/>
  <c r="H1481" i="17"/>
  <c r="H2318" i="17"/>
  <c r="H1660" i="17"/>
  <c r="H3011" i="17"/>
  <c r="H1376" i="17"/>
  <c r="H1678" i="17"/>
  <c r="H1048" i="17"/>
  <c r="H3163" i="17"/>
  <c r="H2824" i="17"/>
  <c r="H113" i="17"/>
  <c r="H48" i="17"/>
  <c r="H2606" i="17"/>
  <c r="H1878" i="17"/>
  <c r="H2067" i="17"/>
  <c r="H320" i="17"/>
  <c r="H33" i="17"/>
  <c r="H677" i="17"/>
  <c r="H1766" i="17"/>
  <c r="H696" i="17"/>
  <c r="H1081" i="17"/>
  <c r="H267" i="17"/>
  <c r="H415" i="17"/>
  <c r="H2344" i="17"/>
  <c r="H991" i="17"/>
  <c r="H1584" i="17"/>
  <c r="H2183" i="17"/>
  <c r="H1024" i="17"/>
  <c r="H422" i="17"/>
  <c r="H2525" i="17"/>
  <c r="H2304" i="17"/>
  <c r="H469" i="17"/>
  <c r="H2133" i="17"/>
  <c r="H127" i="17"/>
  <c r="H1666" i="17"/>
  <c r="H978" i="17"/>
  <c r="H1004" i="17"/>
  <c r="H1097" i="17"/>
  <c r="H3156" i="17"/>
  <c r="H3209" i="17"/>
  <c r="H3326" i="17"/>
  <c r="H3424" i="17"/>
  <c r="H808" i="17"/>
  <c r="H1510" i="17"/>
  <c r="H3260" i="17"/>
  <c r="H347" i="17"/>
  <c r="H2673" i="17"/>
  <c r="H2754" i="17"/>
  <c r="H2947" i="17"/>
  <c r="H2298" i="17"/>
  <c r="H391" i="17"/>
  <c r="H3123" i="17"/>
  <c r="H1820" i="17"/>
  <c r="H2982" i="17"/>
  <c r="H3276" i="17"/>
  <c r="H3251" i="17"/>
  <c r="H1940" i="17"/>
  <c r="H26" i="17"/>
  <c r="H3393" i="17"/>
  <c r="H1433" i="17"/>
  <c r="H2644" i="17"/>
  <c r="H2453" i="17"/>
  <c r="H2105" i="17"/>
  <c r="H3162" i="17"/>
  <c r="H1798" i="17"/>
  <c r="H1407" i="17"/>
  <c r="H1996" i="17"/>
  <c r="H1440" i="17"/>
  <c r="H3202" i="17"/>
  <c r="H2497" i="17"/>
  <c r="H276" i="17"/>
  <c r="H3262" i="17"/>
  <c r="H2582" i="17"/>
  <c r="H1971" i="17"/>
  <c r="H1814" i="17"/>
  <c r="H2383" i="17"/>
  <c r="H1826" i="17"/>
  <c r="H1829" i="17"/>
  <c r="H557" i="17"/>
  <c r="H2759" i="17"/>
  <c r="H1011" i="17"/>
  <c r="H2847" i="17"/>
  <c r="H102" i="17"/>
  <c r="H1963" i="17"/>
  <c r="H1395" i="17"/>
  <c r="H1353" i="17"/>
  <c r="H1181" i="17"/>
  <c r="H3313" i="17"/>
  <c r="H3311" i="17"/>
  <c r="H2942" i="17"/>
  <c r="H2317" i="17"/>
  <c r="H2957" i="17"/>
  <c r="H1045" i="17"/>
  <c r="H965" i="17"/>
  <c r="H1471" i="17"/>
  <c r="H2745" i="17"/>
  <c r="H3145" i="17"/>
  <c r="H3066" i="17"/>
  <c r="H827" i="17"/>
  <c r="H2444" i="17"/>
  <c r="H2267" i="17"/>
  <c r="H2001" i="17"/>
  <c r="H1585" i="17"/>
  <c r="H1359" i="17"/>
  <c r="H366" i="17"/>
  <c r="H245" i="17"/>
  <c r="H1072" i="17"/>
  <c r="H2570" i="17"/>
  <c r="H2691" i="17"/>
  <c r="H862" i="17"/>
  <c r="H2339" i="17"/>
  <c r="H3303" i="17"/>
  <c r="H3134" i="17"/>
  <c r="H1205" i="17"/>
  <c r="H774" i="17"/>
  <c r="H593" i="17"/>
  <c r="H3364" i="17"/>
  <c r="H1529" i="17"/>
  <c r="H2234" i="17"/>
  <c r="H2645" i="17"/>
  <c r="H1111" i="17"/>
  <c r="H2920" i="17"/>
  <c r="H437" i="17"/>
  <c r="H2385" i="17"/>
  <c r="H700" i="17"/>
  <c r="H3179" i="17"/>
  <c r="H509" i="17"/>
  <c r="H2916" i="17"/>
  <c r="H1896" i="17"/>
  <c r="H360" i="17"/>
  <c r="H1795" i="17"/>
  <c r="H628" i="17"/>
  <c r="H1492" i="17"/>
  <c r="H3304" i="17"/>
  <c r="H1803" i="17"/>
  <c r="H851" i="17"/>
  <c r="H1898" i="17"/>
  <c r="H2629" i="17"/>
  <c r="H656" i="17"/>
  <c r="H961" i="17"/>
  <c r="H2015" i="17"/>
  <c r="H545" i="17"/>
  <c r="H755" i="17"/>
  <c r="H2369" i="17"/>
  <c r="H2158" i="17"/>
  <c r="H1625" i="17"/>
  <c r="H2155" i="17"/>
  <c r="H1650" i="17"/>
  <c r="H3246" i="17"/>
  <c r="H1221" i="17"/>
  <c r="H31" i="17"/>
  <c r="H3140" i="17"/>
  <c r="H3432" i="17"/>
  <c r="H465" i="17"/>
  <c r="H3118" i="17"/>
  <c r="H1124" i="17"/>
  <c r="AH25" i="12" s="1"/>
  <c r="H3184" i="17"/>
  <c r="H531" i="17"/>
  <c r="H2463" i="17"/>
  <c r="H625" i="17"/>
  <c r="H1824" i="17"/>
  <c r="H2091" i="17"/>
  <c r="H2873" i="17"/>
  <c r="H1848" i="17"/>
  <c r="H1958" i="17"/>
  <c r="H2208" i="17"/>
  <c r="H128" i="17"/>
  <c r="H1122" i="17"/>
  <c r="H2311" i="17"/>
  <c r="H2858" i="17"/>
  <c r="H726" i="17"/>
  <c r="H2927" i="17"/>
  <c r="H2426" i="17"/>
  <c r="H1758" i="17"/>
  <c r="H2093" i="17"/>
  <c r="H3188" i="17"/>
  <c r="H3019" i="17"/>
  <c r="H3085" i="17"/>
  <c r="H3409" i="17"/>
  <c r="H2840" i="17"/>
  <c r="H1919" i="17"/>
  <c r="H1987" i="17"/>
  <c r="H251" i="17"/>
  <c r="H1966" i="17"/>
  <c r="H2945" i="17"/>
  <c r="H846" i="17"/>
  <c r="H885" i="17"/>
  <c r="H2712" i="17"/>
  <c r="H764" i="17"/>
  <c r="H1449" i="17"/>
  <c r="H3161" i="17"/>
  <c r="H2772" i="17"/>
  <c r="H2941" i="17"/>
  <c r="H623" i="17"/>
  <c r="H3035" i="17"/>
  <c r="H1719" i="17"/>
  <c r="H2718" i="17"/>
  <c r="H239" i="17"/>
  <c r="H533" i="17"/>
  <c r="H3065" i="17"/>
  <c r="H224" i="17"/>
  <c r="H2435" i="17"/>
  <c r="H1061" i="17"/>
  <c r="H2111" i="17"/>
  <c r="H1751" i="17"/>
  <c r="H2533" i="17"/>
  <c r="H2551" i="17"/>
  <c r="H1551" i="17"/>
  <c r="H147" i="17"/>
  <c r="H126" i="17"/>
  <c r="H2428" i="17"/>
  <c r="H2243" i="17"/>
  <c r="H2882" i="17"/>
  <c r="H1259" i="17"/>
  <c r="H489" i="17"/>
  <c r="H1915" i="17"/>
  <c r="H321" i="17"/>
  <c r="H843" i="17"/>
  <c r="H1064" i="17"/>
  <c r="H770" i="17"/>
  <c r="H1229" i="17"/>
  <c r="H1176" i="17"/>
  <c r="H2342" i="17"/>
  <c r="H2717" i="17"/>
  <c r="H1886" i="17"/>
  <c r="H2836" i="17"/>
  <c r="H140" i="17"/>
  <c r="H689" i="17"/>
  <c r="H3365" i="17"/>
  <c r="H236" i="17"/>
  <c r="H948" i="17"/>
  <c r="H3308" i="17"/>
  <c r="H326" i="17"/>
  <c r="H2529" i="17"/>
  <c r="H899" i="17"/>
  <c r="H2662" i="17"/>
  <c r="H1244" i="17"/>
  <c r="H2314" i="17"/>
  <c r="H3395" i="17"/>
  <c r="H2696" i="17"/>
  <c r="H2669" i="17"/>
  <c r="H3198" i="17"/>
  <c r="H330" i="17"/>
  <c r="H1902" i="17"/>
  <c r="H3345" i="17"/>
  <c r="H3349" i="17"/>
  <c r="H596" i="17"/>
  <c r="H2665" i="17"/>
  <c r="H2122" i="17"/>
  <c r="H188" i="17"/>
  <c r="H2433" i="17"/>
  <c r="H1615" i="17"/>
  <c r="H3185" i="17"/>
  <c r="H2727" i="17"/>
  <c r="H2087" i="17"/>
  <c r="H537" i="17"/>
  <c r="H1876" i="17"/>
  <c r="H2300" i="17"/>
  <c r="H507" i="17"/>
  <c r="H1380" i="17"/>
  <c r="H2357" i="17"/>
  <c r="H828" i="17"/>
  <c r="H2152" i="17"/>
  <c r="H3328" i="17"/>
  <c r="H2855" i="17"/>
  <c r="H1393" i="17"/>
  <c r="H1802" i="17"/>
  <c r="H1462" i="17"/>
  <c r="H3406" i="17"/>
  <c r="H901" i="17"/>
  <c r="H1883" i="17"/>
  <c r="H3165" i="17"/>
  <c r="H2692" i="17"/>
  <c r="H1602" i="17"/>
  <c r="H226" i="17"/>
  <c r="H139" i="17"/>
  <c r="H380" i="17"/>
  <c r="H1378" i="17"/>
  <c r="H494" i="17"/>
  <c r="H2256" i="17"/>
  <c r="H538" i="17"/>
  <c r="H3038" i="17"/>
  <c r="H2977" i="17"/>
  <c r="H1512" i="17"/>
  <c r="H2193" i="17"/>
  <c r="H1698" i="17"/>
  <c r="H75" i="17"/>
  <c r="H3401" i="17"/>
  <c r="H2890" i="17"/>
  <c r="H958" i="17"/>
  <c r="H2411" i="17"/>
  <c r="H2667" i="17"/>
  <c r="H815" i="17"/>
  <c r="H1804" i="17"/>
  <c r="H1189" i="17"/>
  <c r="H1094" i="17"/>
  <c r="H3361" i="17"/>
  <c r="H2921" i="17"/>
  <c r="H1598" i="17"/>
  <c r="H721" i="17"/>
  <c r="H2651" i="17"/>
  <c r="H1574" i="17"/>
  <c r="H665" i="17"/>
  <c r="H2483" i="17"/>
  <c r="H1941" i="17"/>
  <c r="H562" i="17"/>
  <c r="H3333" i="17"/>
  <c r="H142" i="17"/>
  <c r="H1767" i="17"/>
  <c r="H784" i="17"/>
  <c r="H2098" i="17"/>
  <c r="H609" i="17"/>
  <c r="H3363" i="17"/>
  <c r="H3412" i="17"/>
  <c r="H1364" i="17"/>
  <c r="H1027" i="17"/>
  <c r="H1249" i="17"/>
  <c r="H671" i="17"/>
  <c r="H2106" i="17"/>
  <c r="H2604" i="17"/>
  <c r="H2396" i="17"/>
  <c r="H1887" i="17"/>
  <c r="H61" i="17"/>
  <c r="H329" i="17"/>
  <c r="H1308" i="17"/>
  <c r="H237" i="17"/>
  <c r="H1716" i="17"/>
  <c r="H1654" i="17"/>
  <c r="H3266" i="17"/>
  <c r="H2714" i="17"/>
  <c r="H3292" i="17"/>
  <c r="H1631" i="17"/>
  <c r="H2412" i="17"/>
  <c r="H2392" i="17"/>
  <c r="H2468" i="17"/>
  <c r="H1811" i="17"/>
  <c r="H2524" i="17"/>
  <c r="H493" i="17"/>
  <c r="H497" i="17"/>
  <c r="H3086" i="17"/>
  <c r="H356" i="17"/>
  <c r="H1846" i="17"/>
  <c r="H1354" i="17"/>
  <c r="H1397" i="17"/>
  <c r="H425" i="17"/>
  <c r="H757" i="17"/>
  <c r="H2388" i="17"/>
  <c r="H503" i="17"/>
  <c r="H1701" i="17"/>
  <c r="H2353" i="17"/>
  <c r="H1339" i="17"/>
  <c r="H313" i="17"/>
  <c r="H2797" i="17"/>
  <c r="H1689" i="17"/>
  <c r="H1890" i="17"/>
  <c r="H1906" i="17"/>
  <c r="H3099" i="17"/>
  <c r="H1681" i="17"/>
  <c r="H2218" i="17"/>
  <c r="H1586" i="17"/>
  <c r="H3225" i="17"/>
  <c r="H131" i="17"/>
  <c r="H7" i="17"/>
  <c r="H1465" i="17"/>
  <c r="H2306" i="17"/>
  <c r="H2056" i="17"/>
  <c r="H1986" i="17"/>
  <c r="H1755" i="17"/>
  <c r="H1875" i="17"/>
  <c r="H1611" i="17"/>
  <c r="H1693" i="17"/>
  <c r="H597" i="17"/>
  <c r="H3043" i="17"/>
  <c r="H1279" i="17"/>
  <c r="H2011" i="17"/>
  <c r="H2702" i="17"/>
  <c r="H2309" i="17"/>
  <c r="H377" i="17"/>
  <c r="H560" i="17"/>
  <c r="H1496" i="17"/>
  <c r="H1740" i="17"/>
  <c r="H3397" i="17"/>
  <c r="H459" i="17"/>
  <c r="H1572" i="17"/>
  <c r="H64" i="17"/>
  <c r="H2109" i="17"/>
  <c r="H773" i="17"/>
  <c r="H1425" i="17"/>
  <c r="H67" i="17"/>
  <c r="H44" i="17"/>
  <c r="H1893" i="17"/>
  <c r="H462" i="17"/>
  <c r="H189" i="17"/>
  <c r="H2016" i="17"/>
  <c r="H3300" i="17"/>
  <c r="H2340" i="17"/>
  <c r="H2278" i="17"/>
  <c r="H461" i="17"/>
  <c r="H618" i="17"/>
  <c r="H2789" i="17"/>
  <c r="H3310" i="17"/>
  <c r="H2179" i="17"/>
  <c r="H1550" i="17"/>
  <c r="H1710" i="17"/>
  <c r="H3369" i="17"/>
  <c r="H1597" i="17"/>
  <c r="H2907" i="17"/>
  <c r="H138" i="17"/>
  <c r="H3173" i="17"/>
  <c r="H288" i="17"/>
  <c r="H2486" i="17"/>
  <c r="H2640" i="17"/>
  <c r="H312" i="17"/>
  <c r="H38" i="17"/>
  <c r="H1613" i="17"/>
  <c r="H2145" i="17"/>
  <c r="H2128" i="17"/>
  <c r="H1417" i="17"/>
  <c r="H824" i="17"/>
  <c r="H1855" i="17"/>
  <c r="H3056" i="17"/>
  <c r="H3059" i="17"/>
  <c r="H3353" i="17"/>
  <c r="H1370" i="17"/>
  <c r="H3015" i="17"/>
  <c r="H470" i="17"/>
  <c r="H1131" i="17"/>
  <c r="H1087" i="17"/>
  <c r="H3371" i="17"/>
  <c r="H1526" i="17"/>
  <c r="H1187" i="17"/>
  <c r="H3207" i="17"/>
  <c r="H2473" i="17"/>
  <c r="H2775" i="17"/>
  <c r="H9" i="17"/>
  <c r="H2823" i="17"/>
  <c r="H1223" i="17"/>
  <c r="H905" i="17"/>
  <c r="H2963" i="17"/>
  <c r="H57" i="17"/>
  <c r="H787" i="17"/>
  <c r="H134" i="17"/>
  <c r="H3290" i="17"/>
  <c r="H310" i="17"/>
  <c r="H151" i="17"/>
  <c r="H1149" i="17"/>
  <c r="H1995" i="17"/>
  <c r="H2458" i="17"/>
  <c r="H769" i="17"/>
  <c r="H2241" i="17"/>
  <c r="H1207" i="17"/>
  <c r="H2476" i="17"/>
  <c r="H1837" i="17"/>
  <c r="H2201" i="17"/>
  <c r="H1284" i="17"/>
  <c r="H2175" i="17"/>
  <c r="H191" i="17"/>
  <c r="H2660" i="17"/>
  <c r="H639" i="17"/>
  <c r="H3419" i="17"/>
  <c r="H970" i="17"/>
  <c r="H1603" i="17"/>
  <c r="H1981" i="17"/>
  <c r="H3146" i="17"/>
  <c r="H2264" i="17"/>
  <c r="H1089" i="17"/>
  <c r="H484" i="17"/>
  <c r="H435" i="17"/>
  <c r="H1172" i="17"/>
  <c r="H1138" i="17"/>
  <c r="H1663" i="17"/>
  <c r="H1213" i="17"/>
  <c r="H297" i="17"/>
  <c r="H1817" i="17"/>
  <c r="H133" i="17"/>
  <c r="H2600" i="17"/>
  <c r="H337" i="17"/>
  <c r="H2528" i="17"/>
  <c r="H2138" i="17"/>
  <c r="H2828" i="17"/>
  <c r="H2165" i="17"/>
  <c r="H1769" i="17"/>
  <c r="H3398" i="17"/>
  <c r="H1840" i="17"/>
  <c r="H3116" i="17"/>
  <c r="H3023" i="17"/>
  <c r="H343" i="17"/>
  <c r="H2926" i="17"/>
  <c r="H1513" i="17"/>
  <c r="H168" i="17"/>
  <c r="H2003" i="17"/>
  <c r="H1074" i="17"/>
  <c r="H2030" i="17"/>
  <c r="H1360" i="17"/>
  <c r="H2213" i="17"/>
  <c r="H939" i="17"/>
  <c r="H950" i="17"/>
  <c r="H567" i="17"/>
  <c r="H230" i="17"/>
  <c r="H1904" i="17"/>
  <c r="H359" i="17"/>
  <c r="H1116" i="17"/>
  <c r="H3421" i="17"/>
  <c r="H2852" i="17"/>
  <c r="H2969" i="17"/>
  <c r="H2887" i="17"/>
  <c r="H2189" i="17"/>
  <c r="H2438" i="17"/>
  <c r="H504" i="17"/>
  <c r="H2119" i="17"/>
  <c r="H3211" i="17"/>
  <c r="H2424" i="17"/>
  <c r="H1405" i="17"/>
  <c r="H3340" i="17"/>
  <c r="H2442" i="17"/>
  <c r="H2143" i="17"/>
  <c r="H2480" i="17"/>
  <c r="H734" i="17"/>
  <c r="H1738" i="17"/>
  <c r="H2744" i="17"/>
  <c r="H2652" i="17"/>
  <c r="H1135" i="17"/>
  <c r="H2182" i="17"/>
  <c r="H2055" i="17"/>
  <c r="H3215" i="17"/>
  <c r="H2386" i="17"/>
  <c r="H1669" i="17"/>
  <c r="H3193" i="17"/>
  <c r="H2051" i="17"/>
  <c r="H2439" i="17"/>
  <c r="H101" i="17"/>
  <c r="H758" i="17"/>
  <c r="H994" i="17"/>
  <c r="H3385" i="17"/>
  <c r="H2564" i="17"/>
  <c r="H2343" i="17"/>
  <c r="H976" i="17"/>
  <c r="H1623" i="17"/>
  <c r="H1614" i="17"/>
  <c r="H1547" i="17"/>
  <c r="H576" i="17"/>
  <c r="H613" i="17"/>
  <c r="H2205" i="17"/>
  <c r="H2113" i="17"/>
  <c r="H1056" i="17"/>
  <c r="H2545" i="17"/>
  <c r="H2053" i="17"/>
  <c r="H3341" i="17"/>
  <c r="H1641" i="17"/>
  <c r="H1782" i="17"/>
  <c r="H3017" i="17"/>
  <c r="H1345" i="17"/>
  <c r="H1028" i="17"/>
  <c r="H1082" i="17"/>
  <c r="H3423" i="17"/>
  <c r="H982" i="17"/>
  <c r="H45" i="17"/>
  <c r="H3151" i="17"/>
  <c r="H3370" i="17"/>
  <c r="H375" i="17"/>
  <c r="H2224" i="17"/>
  <c r="H1108" i="17"/>
  <c r="H1075" i="17"/>
  <c r="H3278" i="17"/>
  <c r="H806" i="17"/>
  <c r="H334" i="17"/>
  <c r="H634" i="17"/>
  <c r="H2316" i="17"/>
  <c r="H1592" i="17"/>
  <c r="H647" i="17"/>
  <c r="H782" i="17"/>
  <c r="H2265" i="17"/>
  <c r="H2407" i="17"/>
  <c r="H1415" i="17"/>
  <c r="H1219" i="17"/>
  <c r="H2664" i="17"/>
  <c r="H2368" i="17"/>
  <c r="H2022" i="17"/>
  <c r="H2595" i="17"/>
  <c r="H2077" i="17"/>
  <c r="H838" i="17"/>
  <c r="H3339" i="17"/>
  <c r="H710" i="17"/>
  <c r="H238" i="17"/>
  <c r="H2935" i="17"/>
  <c r="H2266" i="17"/>
  <c r="H1076" i="17"/>
  <c r="H1499" i="17"/>
  <c r="H1556" i="17"/>
  <c r="H2587" i="17"/>
  <c r="H1528" i="17"/>
  <c r="H917" i="17"/>
  <c r="H738" i="17"/>
  <c r="H2177" i="17"/>
  <c r="H868" i="17"/>
  <c r="H2415" i="17"/>
  <c r="H148" i="17"/>
  <c r="H1503" i="17"/>
  <c r="H271" i="17"/>
  <c r="H1712" i="17"/>
  <c r="H1090" i="17"/>
  <c r="H3168" i="17"/>
  <c r="H1088" i="17"/>
  <c r="H1645" i="17"/>
  <c r="H1763" i="17"/>
  <c r="H2654" i="17"/>
  <c r="H767" i="17"/>
  <c r="H2217" i="17"/>
  <c r="H854" i="17"/>
  <c r="H1039" i="17"/>
  <c r="H1638" i="17"/>
  <c r="H3374" i="17"/>
  <c r="H258" i="17"/>
  <c r="H1889" i="17"/>
  <c r="H2437" i="17"/>
  <c r="H803" i="17"/>
  <c r="H421" i="17"/>
  <c r="H1509" i="17"/>
  <c r="H1191" i="17"/>
  <c r="H1441" i="17"/>
  <c r="H3061" i="17"/>
  <c r="H2446" i="17"/>
  <c r="H1146" i="17"/>
  <c r="H3197" i="17"/>
  <c r="H95" i="17"/>
  <c r="H1327" i="17"/>
  <c r="H500" i="17"/>
  <c r="H3013" i="17"/>
  <c r="H3274" i="17"/>
  <c r="H1520" i="17"/>
  <c r="H1206" i="17"/>
  <c r="H966" i="17"/>
  <c r="H2471" i="17"/>
  <c r="H1720" i="17"/>
  <c r="H617" i="17"/>
  <c r="H2865" i="17"/>
  <c r="H1185" i="17"/>
  <c r="H453" i="17"/>
  <c r="H2216" i="17"/>
  <c r="H2924" i="17"/>
  <c r="H1618" i="17"/>
  <c r="H3356" i="17"/>
  <c r="H2025" i="17"/>
  <c r="H450" i="17"/>
  <c r="H3218" i="17"/>
  <c r="H194" i="17"/>
  <c r="H1137" i="17"/>
  <c r="H1408" i="17"/>
  <c r="H412" i="17"/>
  <c r="H423" i="17"/>
  <c r="H2762" i="17"/>
  <c r="H887" i="17"/>
  <c r="H2261" i="17"/>
  <c r="H3001" i="17"/>
  <c r="H1604" i="17"/>
  <c r="H600" i="17"/>
  <c r="H111" i="17"/>
  <c r="H2856" i="17"/>
  <c r="H694" i="17"/>
  <c r="H2059" i="17"/>
  <c r="H2101" i="17"/>
  <c r="H853" i="17"/>
  <c r="H2813" i="17"/>
  <c r="H2720" i="17"/>
  <c r="H1504" i="17"/>
  <c r="H2815" i="17"/>
  <c r="H71" i="17"/>
  <c r="H816" i="17"/>
  <c r="H2811" i="17"/>
  <c r="H2323" i="17"/>
  <c r="H1750" i="17"/>
  <c r="H322" i="17"/>
  <c r="H547" i="17"/>
  <c r="H1757" i="17"/>
  <c r="H304" i="17"/>
  <c r="H1282" i="17"/>
  <c r="H1619" i="17"/>
  <c r="H3261" i="17"/>
  <c r="H418" i="17"/>
  <c r="H1517" i="17"/>
  <c r="H1337" i="17"/>
  <c r="H193" i="17"/>
  <c r="H3272" i="17"/>
  <c r="H771" i="17"/>
  <c r="H2362" i="17"/>
  <c r="H2090" i="17"/>
  <c r="H2807" i="17"/>
  <c r="H1699" i="17"/>
  <c r="H1057" i="17"/>
  <c r="H688" i="17"/>
  <c r="H584" i="17"/>
  <c r="H438" i="17"/>
  <c r="H805" i="17"/>
  <c r="H162" i="17"/>
  <c r="H3031" i="17"/>
  <c r="H39" i="17"/>
  <c r="H2171" i="17"/>
  <c r="H2943" i="17"/>
  <c r="H3076" i="17"/>
  <c r="H3392" i="17"/>
  <c r="H2928" i="17"/>
  <c r="H926" i="17"/>
  <c r="H286" i="17"/>
  <c r="H741" i="17"/>
  <c r="H1450" i="17"/>
  <c r="H2139" i="17"/>
  <c r="H70" i="17"/>
  <c r="H2491" i="17"/>
  <c r="H2756" i="17"/>
  <c r="H2142" i="17"/>
  <c r="H713" i="17"/>
  <c r="H630" i="17"/>
  <c r="H1595" i="17"/>
  <c r="H742" i="17"/>
  <c r="H495" i="17"/>
  <c r="H3386" i="17"/>
  <c r="H3238" i="17"/>
  <c r="H3256" i="17"/>
  <c r="H2434" i="17"/>
  <c r="H2516" i="17"/>
  <c r="H2521" i="17"/>
  <c r="H528" i="17"/>
  <c r="H3064" i="17"/>
  <c r="H1833" i="17"/>
  <c r="H2990" i="17"/>
  <c r="H2747" i="17"/>
  <c r="H3216" i="17"/>
  <c r="H892" i="17"/>
  <c r="H1792" i="17"/>
  <c r="H476" i="17"/>
  <c r="H2500" i="17"/>
  <c r="H278" i="17"/>
  <c r="H1436" i="17"/>
  <c r="H1822" i="17"/>
  <c r="H13" i="17"/>
  <c r="H731" i="17"/>
  <c r="H3302" i="17"/>
  <c r="H2023" i="17"/>
  <c r="H3232" i="17"/>
  <c r="H3343" i="17"/>
  <c r="H1587" i="17"/>
  <c r="H1772" i="17"/>
  <c r="H972" i="17"/>
  <c r="H3041" i="17"/>
  <c r="H3053" i="17"/>
  <c r="H2259" i="17"/>
  <c r="H324" i="17"/>
  <c r="H2761" i="17"/>
  <c r="H3104" i="17"/>
  <c r="H3315" i="17"/>
  <c r="H1157" i="17"/>
  <c r="H229" i="17"/>
  <c r="H2513" i="17"/>
  <c r="H891" i="17"/>
  <c r="H953" i="17"/>
  <c r="H1335" i="17"/>
  <c r="H1035" i="17"/>
  <c r="H3070" i="17"/>
  <c r="H1790" i="17"/>
  <c r="H19" i="17"/>
  <c r="H16" i="17"/>
  <c r="H2832" i="17"/>
  <c r="H2441" i="17"/>
  <c r="H605" i="17"/>
  <c r="H1226" i="17"/>
  <c r="H2454" i="17"/>
  <c r="H2299" i="17"/>
  <c r="H1179" i="17"/>
  <c r="H2711" i="17"/>
  <c r="H2648" i="17"/>
  <c r="H216" i="17"/>
  <c r="H756" i="17"/>
  <c r="H1183" i="17"/>
  <c r="H871" i="17"/>
  <c r="H2955" i="17"/>
  <c r="H3347" i="17"/>
  <c r="H1580" i="17"/>
  <c r="H97" i="17"/>
  <c r="H3125" i="17"/>
  <c r="H3264" i="17"/>
  <c r="H3334" i="17"/>
  <c r="H1835" i="17"/>
  <c r="H1787" i="17"/>
  <c r="H1336" i="17"/>
  <c r="H3434" i="17"/>
  <c r="H1703" i="17"/>
  <c r="H2194" i="17"/>
  <c r="H2970" i="17"/>
  <c r="H984" i="17"/>
  <c r="H818" i="17"/>
  <c r="H2623" i="17"/>
  <c r="H1067" i="17"/>
  <c r="H1280" i="17"/>
  <c r="H1168" i="17"/>
  <c r="H763" i="17"/>
  <c r="H646" i="17"/>
  <c r="H2005" i="17"/>
  <c r="H3404" i="17"/>
  <c r="H611" i="17"/>
  <c r="H2682" i="17"/>
  <c r="H2588" i="17"/>
  <c r="H3102" i="17"/>
  <c r="H10" i="17"/>
  <c r="H527" i="17"/>
  <c r="H834" i="17"/>
  <c r="H3080" i="17"/>
  <c r="H2677" i="17"/>
  <c r="H1145" i="17"/>
  <c r="H895" i="17"/>
  <c r="H3250" i="17"/>
  <c r="H2007" i="17"/>
  <c r="H455" i="17"/>
  <c r="H125" i="17"/>
  <c r="H919" i="17"/>
  <c r="H1173" i="17"/>
  <c r="H2223" i="17"/>
  <c r="H1422" i="17"/>
  <c r="H1369" i="17"/>
  <c r="H73" i="17"/>
  <c r="H2100" i="17"/>
  <c r="H683" i="17"/>
  <c r="H2657" i="17"/>
  <c r="H1935" i="17"/>
  <c r="H1582" i="17"/>
  <c r="H575" i="17"/>
  <c r="H1884" i="17"/>
  <c r="H2076" i="17"/>
  <c r="H3108" i="17"/>
  <c r="H2401" i="17"/>
  <c r="H1194" i="17"/>
  <c r="H397" i="17"/>
  <c r="H2000" i="17"/>
  <c r="H1697" i="17"/>
  <c r="H2110" i="17"/>
  <c r="H1236" i="17"/>
  <c r="H2987" i="17"/>
  <c r="H1505" i="17"/>
  <c r="H2937" i="17"/>
  <c r="H2561" i="17"/>
  <c r="H3072" i="17"/>
  <c r="H1967" i="17"/>
  <c r="H3044" i="17"/>
  <c r="H736" i="17"/>
  <c r="H274" i="17"/>
  <c r="H2869" i="17"/>
  <c r="H983" i="17"/>
  <c r="H980" i="17"/>
  <c r="H2020" i="17"/>
  <c r="H2230" i="17"/>
  <c r="H2041" i="17"/>
  <c r="H1686" i="17"/>
  <c r="H1515" i="17"/>
  <c r="H3355" i="17"/>
  <c r="H3190" i="17"/>
  <c r="H1463" i="17"/>
  <c r="H2064" i="17"/>
  <c r="H405" i="17"/>
  <c r="H253" i="17"/>
  <c r="H916" i="17"/>
  <c r="H2946" i="17"/>
  <c r="H1673" i="17"/>
  <c r="H1323" i="17"/>
  <c r="H3391" i="17"/>
  <c r="H1754" i="17"/>
  <c r="H24" i="17"/>
  <c r="H913" i="17"/>
  <c r="H3257" i="17"/>
  <c r="H485" i="17"/>
  <c r="H2603" i="17"/>
  <c r="H807" i="17"/>
  <c r="H1679" i="17"/>
  <c r="H730" i="17"/>
  <c r="H1118" i="17"/>
  <c r="H1851" i="17"/>
  <c r="H1734" i="17"/>
  <c r="H107" i="17"/>
  <c r="H1357" i="17"/>
  <c r="H3091" i="17"/>
  <c r="H1156" i="17"/>
  <c r="H1863" i="17"/>
  <c r="H2522" i="17"/>
  <c r="H1291" i="17"/>
  <c r="H1952" i="17"/>
  <c r="H2334" i="17"/>
  <c r="H3084" i="17"/>
  <c r="H3325" i="17"/>
  <c r="H1715" i="17"/>
  <c r="H2455" i="17"/>
  <c r="H2420" i="17"/>
  <c r="H1101" i="17"/>
  <c r="H2297" i="17"/>
  <c r="H3307" i="17"/>
  <c r="H2985" i="17"/>
  <c r="H2044" i="17"/>
  <c r="H2589" i="17"/>
  <c r="H2710" i="17"/>
  <c r="H2391" i="17"/>
  <c r="H705" i="17"/>
  <c r="H363" i="17"/>
  <c r="H858" i="17"/>
  <c r="H1536" i="17"/>
  <c r="H2270" i="17"/>
  <c r="H2646" i="17"/>
  <c r="H37" i="17"/>
  <c r="H1486" i="17"/>
  <c r="H1771" i="17"/>
  <c r="H1516" i="17"/>
  <c r="H746" i="17"/>
  <c r="H1985" i="17"/>
  <c r="H184" i="17"/>
  <c r="H1406" i="17"/>
  <c r="H2671" i="17"/>
  <c r="H800" i="17"/>
  <c r="H2495" i="17"/>
  <c r="H2700" i="17"/>
  <c r="H1739" i="17"/>
  <c r="H1447" i="17"/>
  <c r="H3160" i="17"/>
  <c r="H436" i="17"/>
  <c r="H2169" i="17"/>
  <c r="H2108" i="17"/>
  <c r="H1452" i="17"/>
  <c r="H3166" i="17"/>
  <c r="H725" i="17"/>
  <c r="H1730" i="17"/>
  <c r="H1704" i="17"/>
  <c r="H3109" i="17"/>
  <c r="H3223" i="17"/>
  <c r="H3298" i="17"/>
  <c r="H660" i="17"/>
  <c r="H996" i="17"/>
  <c r="H2989" i="17"/>
  <c r="H1029" i="17"/>
  <c r="H1164" i="17"/>
  <c r="H1314" i="17"/>
  <c r="H445" i="17"/>
  <c r="H1139" i="17"/>
  <c r="H217" i="17"/>
  <c r="H3113" i="17"/>
  <c r="H3330" i="17"/>
  <c r="H2575" i="17"/>
  <c r="H2212" i="17"/>
  <c r="H2685" i="17"/>
  <c r="H2258" i="17"/>
  <c r="H2037" i="17"/>
  <c r="H2191" i="17"/>
  <c r="H1332" i="17"/>
  <c r="H2881" i="17"/>
  <c r="H121" i="17"/>
  <c r="H1546" i="17"/>
  <c r="H3014" i="17"/>
  <c r="H598" i="17"/>
  <c r="H2649" i="17"/>
  <c r="H521" i="17"/>
  <c r="H2616" i="17"/>
  <c r="H3121" i="17"/>
  <c r="H3147" i="17"/>
  <c r="H43" i="17"/>
  <c r="H3255" i="17"/>
  <c r="H2329" i="17"/>
  <c r="H1988" i="17"/>
  <c r="H2502" i="17"/>
  <c r="H2659" i="17"/>
  <c r="H3383" i="17"/>
  <c r="H203" i="17"/>
  <c r="H674" i="17"/>
  <c r="H254" i="17"/>
  <c r="H2765" i="17"/>
  <c r="H1637" i="17"/>
  <c r="H2732" i="17"/>
  <c r="H1540" i="17"/>
  <c r="H2544" i="17"/>
  <c r="H448" i="17"/>
  <c r="H2764" i="17"/>
  <c r="H2408" i="17"/>
  <c r="H2628" i="17"/>
  <c r="H1347" i="17"/>
  <c r="H2268" i="17"/>
  <c r="H614" i="17"/>
  <c r="H298" i="17"/>
  <c r="H272" i="17"/>
  <c r="H2355" i="17"/>
  <c r="H1687" i="17"/>
  <c r="H975" i="17"/>
  <c r="H167" i="17"/>
  <c r="H802" i="17"/>
  <c r="H1924" i="17"/>
  <c r="H1761" i="17"/>
  <c r="H739" i="17"/>
  <c r="H1288" i="17"/>
  <c r="H1136" i="17"/>
  <c r="H2118" i="17"/>
  <c r="H2402" i="17"/>
  <c r="H2288" i="17"/>
  <c r="H3036" i="17"/>
  <c r="H270" i="17"/>
  <c r="H2352" i="17"/>
  <c r="H1950" i="17"/>
  <c r="H1120" i="17"/>
  <c r="H1117" i="17"/>
  <c r="H2389" i="17"/>
  <c r="H2680" i="17"/>
  <c r="H775" i="17"/>
  <c r="H17" i="17"/>
  <c r="H2812" i="17"/>
  <c r="H2227" i="17"/>
  <c r="H414" i="17"/>
  <c r="H2375" i="17"/>
  <c r="H1216" i="17"/>
  <c r="H1756" i="17"/>
  <c r="H1006" i="17"/>
  <c r="H2581" i="17"/>
  <c r="H2792" i="17"/>
  <c r="H947" i="17"/>
  <c r="H707" i="17"/>
  <c r="H3002" i="17"/>
  <c r="H2039" i="17"/>
  <c r="H2867" i="17"/>
  <c r="H440" i="17"/>
  <c r="H863" i="17"/>
  <c r="H42" i="17"/>
  <c r="H1180" i="17"/>
  <c r="H1895" i="17"/>
  <c r="H2068" i="17"/>
  <c r="H3213" i="17"/>
  <c r="H2511" i="17"/>
  <c r="H708" i="17"/>
  <c r="H539" i="17"/>
  <c r="H1717" i="17"/>
  <c r="H2822" i="17"/>
  <c r="H633" i="17"/>
  <c r="H2184" i="17"/>
  <c r="H1483" i="17"/>
  <c r="H2347" i="17"/>
  <c r="H331" i="17"/>
  <c r="H1881" i="17"/>
  <c r="H1652" i="17"/>
  <c r="H36" i="17"/>
  <c r="H813" i="17"/>
  <c r="H3275" i="17"/>
  <c r="H663" i="17"/>
  <c r="H638" i="17"/>
  <c r="H3176" i="17"/>
  <c r="H2239" i="17"/>
  <c r="H3195" i="17"/>
  <c r="H40" i="17"/>
  <c r="H2057" i="17"/>
  <c r="H558" i="17"/>
  <c r="H652" i="17"/>
  <c r="H897" i="17"/>
  <c r="H2028" i="17"/>
  <c r="H100" i="17"/>
  <c r="H1230" i="17"/>
  <c r="H1723" i="17"/>
  <c r="H2403" i="17"/>
  <c r="H1379" i="17"/>
  <c r="H2777" i="17"/>
  <c r="H1943" i="17"/>
  <c r="H691" i="17"/>
  <c r="H2729" i="17"/>
  <c r="H3306" i="17"/>
  <c r="H23" i="17"/>
  <c r="H860" i="17"/>
  <c r="H876" i="17"/>
  <c r="H1609" i="17"/>
  <c r="H3022" i="17"/>
  <c r="H925" i="17"/>
  <c r="H1163" i="17"/>
  <c r="H294" i="17"/>
  <c r="H1960" i="17"/>
  <c r="H2097" i="17"/>
  <c r="H1199" i="17"/>
  <c r="H1031" i="17"/>
  <c r="H3403" i="17"/>
  <c r="H1862" i="17"/>
  <c r="H861" i="17"/>
  <c r="H875" i="17"/>
  <c r="H2899" i="17"/>
  <c r="H3226" i="17"/>
  <c r="H3095" i="17"/>
  <c r="H627" i="17"/>
  <c r="H555" i="17"/>
  <c r="H3129" i="17"/>
  <c r="H2303" i="17"/>
  <c r="H837" i="17"/>
  <c r="H2998" i="17"/>
  <c r="H2841" i="17"/>
  <c r="H1783" i="17"/>
  <c r="H3407" i="17"/>
  <c r="H473" i="17"/>
  <c r="H2335" i="17"/>
  <c r="H56" i="17"/>
  <c r="H2478" i="17"/>
  <c r="H1537" i="17"/>
  <c r="H63" i="17"/>
  <c r="H789" i="17"/>
  <c r="H3039" i="17"/>
  <c r="H3429" i="17"/>
  <c r="H99" i="17"/>
  <c r="H2893" i="17"/>
  <c r="H1794" i="17"/>
  <c r="H1119" i="17"/>
  <c r="H1573" i="17"/>
  <c r="H1209" i="17"/>
  <c r="H2164" i="17"/>
  <c r="H2348" i="17"/>
  <c r="H1170" i="17"/>
  <c r="H231" i="17"/>
  <c r="H346" i="17"/>
  <c r="H190" i="17"/>
  <c r="H1472" i="17"/>
  <c r="H2432" i="17"/>
  <c r="H2046" i="17"/>
  <c r="H772" i="17"/>
  <c r="H2861" i="17"/>
  <c r="H200" i="17"/>
  <c r="H2703" i="17"/>
  <c r="H936" i="17"/>
  <c r="H2820" i="17"/>
  <c r="H1166" i="17"/>
  <c r="H1444" i="17"/>
  <c r="H3082" i="17"/>
  <c r="H499" i="17"/>
  <c r="H3418" i="17"/>
  <c r="H1363" i="17"/>
  <c r="H1382" i="17"/>
  <c r="H2156" i="17"/>
  <c r="H1451" i="17"/>
  <c r="H896" i="17"/>
  <c r="H3186" i="17"/>
  <c r="H2934" i="17"/>
  <c r="H2313" i="17"/>
  <c r="H506" i="17"/>
  <c r="H1431" i="17"/>
  <c r="H3005" i="17"/>
  <c r="H568" i="17"/>
  <c r="H942" i="17"/>
  <c r="H1707" i="17"/>
  <c r="H867" i="17"/>
  <c r="H85" i="17"/>
  <c r="H1501" i="17"/>
  <c r="H923" i="17"/>
  <c r="H3318" i="17"/>
  <c r="H717" i="17"/>
  <c r="H1208" i="17"/>
  <c r="H2917" i="17"/>
  <c r="H120" i="17"/>
  <c r="H291" i="17"/>
  <c r="H1106" i="17"/>
  <c r="H400" i="17"/>
  <c r="H577" i="17"/>
  <c r="H1385" i="17"/>
  <c r="H505" i="17"/>
  <c r="H3270" i="17"/>
  <c r="H513" i="17"/>
  <c r="H981" i="17"/>
  <c r="H1953" i="17"/>
  <c r="H34" i="17"/>
  <c r="H1937" i="17"/>
  <c r="H2781" i="17"/>
  <c r="H1554" i="17"/>
  <c r="H1466" i="17"/>
  <c r="H2723" i="17"/>
  <c r="H581" i="17"/>
  <c r="H2050" i="17"/>
  <c r="H1807" i="17"/>
  <c r="H2322" i="17"/>
  <c r="H2719" i="17"/>
  <c r="H487" i="17"/>
  <c r="H3057" i="17"/>
  <c r="H157" i="17"/>
  <c r="H2731" i="17"/>
  <c r="H2563" i="17"/>
  <c r="H3324" i="17"/>
  <c r="H2280" i="17"/>
  <c r="H796" i="17"/>
  <c r="H2810" i="17"/>
  <c r="H300" i="17"/>
  <c r="H2206" i="17"/>
  <c r="H241" i="17"/>
  <c r="H974" i="17"/>
  <c r="H785" i="17"/>
  <c r="H2496" i="17"/>
  <c r="H1010" i="17"/>
  <c r="H1696" i="17"/>
  <c r="H2506" i="17"/>
  <c r="H2540" i="17"/>
  <c r="H2675" i="17"/>
  <c r="H2187" i="17"/>
  <c r="H968" i="17"/>
  <c r="H2150" i="17"/>
  <c r="H2485" i="17"/>
  <c r="H1775" i="17"/>
  <c r="H857" i="17"/>
  <c r="H1315" i="17"/>
  <c r="H1954" i="17"/>
  <c r="H2107" i="17"/>
  <c r="H2504" i="17"/>
  <c r="H1989" i="17"/>
  <c r="H3111" i="17"/>
  <c r="H3135" i="17"/>
  <c r="H1384" i="17"/>
  <c r="H1448" i="17"/>
  <c r="H1816" i="17"/>
  <c r="H2709" i="17"/>
  <c r="H3316" i="17"/>
  <c r="H2285" i="17"/>
  <c r="H2048" i="17"/>
  <c r="H3027" i="17"/>
  <c r="H2684" i="17"/>
  <c r="H463" i="17"/>
  <c r="H2137" i="17"/>
  <c r="H864" i="17"/>
  <c r="H1957" i="17"/>
  <c r="H1605" i="17"/>
  <c r="H2244" i="17"/>
  <c r="H1632" i="17"/>
  <c r="H2210" i="17"/>
  <c r="H433" i="17"/>
  <c r="H3106" i="17"/>
  <c r="H83" i="17"/>
  <c r="H3172" i="17"/>
  <c r="H3081" i="17"/>
  <c r="H1856" i="17"/>
  <c r="H1389" i="17"/>
  <c r="H2197" i="17"/>
  <c r="H3103" i="17"/>
  <c r="H3073" i="17"/>
  <c r="H2012" i="17"/>
  <c r="H129" i="17"/>
  <c r="H870" i="17"/>
  <c r="H682" i="17"/>
  <c r="H1054" i="17"/>
  <c r="H835" i="17"/>
  <c r="H765" i="17"/>
  <c r="H1962" i="17"/>
  <c r="H1293" i="17"/>
  <c r="H119" i="17"/>
  <c r="H2127" i="17"/>
  <c r="H1474" i="17"/>
  <c r="H2621" i="17"/>
  <c r="H799" i="17"/>
  <c r="H228" i="17"/>
  <c r="H1903" i="17"/>
  <c r="H1252" i="17"/>
  <c r="H1263" i="17"/>
  <c r="H2273" i="17"/>
  <c r="H1399" i="17"/>
  <c r="H2767" i="17"/>
  <c r="H2579" i="17"/>
  <c r="H1310" i="17"/>
  <c r="H587" i="17"/>
  <c r="H367" i="17"/>
  <c r="H1017" i="17"/>
  <c r="H2215" i="17"/>
  <c r="H2572" i="17"/>
  <c r="H654" i="17"/>
  <c r="H3372" i="17"/>
  <c r="H2104" i="17"/>
  <c r="H956" i="17"/>
  <c r="H906" i="17"/>
  <c r="H1030" i="17"/>
  <c r="H1320" i="17"/>
  <c r="H735" i="17"/>
  <c r="H1722" i="17"/>
  <c r="H28" i="17"/>
  <c r="H1133" i="17"/>
  <c r="H1468" i="17"/>
  <c r="H1000" i="17"/>
  <c r="H2758" i="17"/>
  <c r="H1728" i="17"/>
  <c r="H390" i="17"/>
  <c r="H762" i="17"/>
  <c r="H2062" i="17"/>
  <c r="H1786" i="17"/>
  <c r="H1844" i="17"/>
  <c r="H2038" i="17"/>
  <c r="H679" i="17"/>
  <c r="H1224" i="17"/>
  <c r="H2236" i="17"/>
  <c r="H2566" i="17"/>
  <c r="H3233" i="17"/>
  <c r="H315" i="17"/>
  <c r="H2346" i="17"/>
  <c r="H3437" i="17"/>
  <c r="H1469" i="17"/>
  <c r="H2429" i="17"/>
  <c r="H1508" i="17"/>
  <c r="H580" i="17"/>
  <c r="H2698" i="17"/>
  <c r="H2475" i="17"/>
  <c r="H3410" i="17"/>
  <c r="H1955" i="17"/>
  <c r="H1197" i="17"/>
  <c r="H2981" i="17"/>
  <c r="H3309" i="17"/>
  <c r="H1381" i="17"/>
  <c r="H402" i="17"/>
  <c r="H284" i="17"/>
  <c r="H60" i="17"/>
  <c r="H2484" i="17"/>
  <c r="H1202" i="17"/>
  <c r="H812" i="17"/>
  <c r="H969" i="17"/>
  <c r="H1434" i="17"/>
  <c r="H1411" i="17"/>
  <c r="H1349" i="17"/>
  <c r="H1038" i="17"/>
  <c r="H242" i="17"/>
  <c r="H2185" i="17"/>
  <c r="H1759" i="17"/>
  <c r="H3321" i="17"/>
  <c r="H2722" i="17"/>
  <c r="H1628" i="17"/>
  <c r="H3077" i="17"/>
  <c r="H164" i="17"/>
  <c r="H1410" i="17"/>
  <c r="H1928" i="17"/>
  <c r="H1338" i="17"/>
  <c r="H2207" i="17"/>
  <c r="H661" i="17"/>
  <c r="H1062" i="17"/>
  <c r="H3170" i="17"/>
  <c r="H1927" i="17"/>
  <c r="H1129" i="17"/>
  <c r="H1976" i="17"/>
  <c r="H1591" i="17"/>
  <c r="H3203" i="17"/>
  <c r="H2996" i="17"/>
  <c r="H2782" i="17"/>
  <c r="H1964" i="17"/>
  <c r="H933" i="17"/>
  <c r="H2365" i="17"/>
  <c r="H1860" i="17"/>
  <c r="H1801" i="17"/>
  <c r="H108" i="17"/>
  <c r="H3114" i="17"/>
  <c r="H2520" i="17"/>
  <c r="H2534" i="17"/>
  <c r="H610" i="17"/>
  <c r="H2436" i="17"/>
  <c r="H2689" i="17"/>
  <c r="H430" i="17"/>
  <c r="H3243" i="17"/>
  <c r="H1141" i="17"/>
  <c r="H937" i="17"/>
  <c r="H2315" i="17"/>
  <c r="H2498" i="17"/>
  <c r="H1626" i="17"/>
  <c r="H3075" i="17"/>
  <c r="H2071" i="17"/>
  <c r="H153" i="17"/>
  <c r="H1001" i="17"/>
  <c r="H601" i="17"/>
  <c r="H2914" i="17"/>
  <c r="H480" i="17"/>
  <c r="H205" i="17"/>
  <c r="H1725" i="17"/>
  <c r="H3199" i="17"/>
  <c r="H3117" i="17"/>
  <c r="H316" i="17"/>
  <c r="H1949" i="17"/>
  <c r="H2688" i="17"/>
  <c r="H262" i="17"/>
  <c r="H669" i="17"/>
  <c r="H1424" i="17"/>
  <c r="H1484" i="17"/>
  <c r="H2178" i="17"/>
  <c r="H2170" i="17"/>
  <c r="H2895" i="17"/>
  <c r="H1737" i="17"/>
  <c r="H2903" i="17"/>
  <c r="H3098" i="17"/>
  <c r="H1891" i="17"/>
  <c r="H2557" i="17"/>
  <c r="U21" i="12" s="1"/>
  <c r="H1709" i="17"/>
  <c r="H1708" i="17"/>
  <c r="H1908" i="17"/>
  <c r="H2141" i="17"/>
  <c r="H1606" i="17"/>
  <c r="H2060" i="17"/>
  <c r="H2192" i="17"/>
  <c r="H389" i="17"/>
  <c r="H2364" i="17"/>
  <c r="H1809" i="17"/>
  <c r="H1793" i="17"/>
  <c r="H2257" i="17"/>
  <c r="H1825" i="17"/>
  <c r="H1577" i="17"/>
  <c r="H491" i="17"/>
  <c r="H2933" i="17"/>
  <c r="H781" i="17"/>
  <c r="H172" i="17"/>
  <c r="H2356" i="17"/>
  <c r="H2854" i="17"/>
  <c r="H752" i="17"/>
  <c r="H2253" i="17"/>
  <c r="H2004" i="17"/>
  <c r="H1770" i="17"/>
  <c r="H1488" i="17"/>
  <c r="H3214" i="17"/>
  <c r="H2031" i="17"/>
  <c r="H1489" i="17"/>
  <c r="H1442" i="17"/>
  <c r="H1506" i="17"/>
  <c r="H2760" i="17"/>
  <c r="H2734" i="17"/>
  <c r="H1423" i="17"/>
  <c r="H2571" i="17"/>
  <c r="H287" i="17"/>
  <c r="H227" i="17"/>
  <c r="H2269" i="17"/>
  <c r="H2952" i="17"/>
  <c r="H3376" i="17"/>
  <c r="H959" i="17"/>
  <c r="H3317" i="17"/>
  <c r="H2838" i="17"/>
  <c r="H3435" i="17"/>
  <c r="H2751" i="17"/>
  <c r="H1283" i="17"/>
  <c r="H3124" i="17"/>
  <c r="H1997" i="17"/>
  <c r="H2966" i="17"/>
  <c r="H256" i="17"/>
  <c r="H1944" i="17"/>
  <c r="H3337" i="17"/>
  <c r="H1409" i="17"/>
  <c r="H2006" i="17"/>
  <c r="H1340" i="17"/>
  <c r="H1852" i="17"/>
  <c r="H2750" i="17"/>
  <c r="H2622" i="17"/>
  <c r="H2558" i="17"/>
  <c r="H2553" i="17"/>
  <c r="H720" i="17"/>
  <c r="H3348" i="17"/>
  <c r="H2546" i="17"/>
  <c r="H904" i="17"/>
  <c r="H478" i="17"/>
  <c r="H2393" i="17"/>
  <c r="H2146" i="17"/>
  <c r="H1797" i="17"/>
  <c r="H2805" i="17"/>
  <c r="H1419" i="17"/>
  <c r="H3377" i="17"/>
  <c r="H2740" i="17"/>
  <c r="H293" i="17"/>
  <c r="H1346" i="17"/>
  <c r="H68" i="17"/>
  <c r="H826" i="17"/>
  <c r="H1974" i="17"/>
  <c r="H2835" i="17"/>
  <c r="H409" i="17"/>
  <c r="H207" i="17"/>
  <c r="H1885" i="17"/>
  <c r="H1439" i="17"/>
  <c r="H2574" i="17"/>
  <c r="H1521" i="17"/>
  <c r="H488" i="17"/>
  <c r="H269" i="17"/>
  <c r="H2370" i="17"/>
  <c r="H3042" i="17"/>
  <c r="H1110" i="17"/>
  <c r="H1980" i="17"/>
  <c r="H951" i="17"/>
  <c r="H2237" i="17"/>
  <c r="H2166" i="17"/>
  <c r="H2778" i="17"/>
  <c r="H1627" i="17"/>
  <c r="H632" i="17"/>
  <c r="H2530" i="17"/>
  <c r="H1773" i="17"/>
  <c r="H3394" i="17"/>
  <c r="H869" i="17"/>
  <c r="H3253" i="17"/>
  <c r="H2612" i="17"/>
  <c r="H3327" i="17"/>
  <c r="H1158" i="17"/>
  <c r="H2601" i="17"/>
  <c r="H2519" i="17"/>
  <c r="H3287" i="17"/>
  <c r="H240" i="17"/>
  <c r="H1351" i="17"/>
  <c r="H814" i="17"/>
  <c r="H2338" i="17"/>
  <c r="H1726" i="17"/>
  <c r="H2866" i="17"/>
  <c r="H622" i="17"/>
  <c r="H2786" i="17"/>
  <c r="H1808" i="17"/>
  <c r="H2735" i="17"/>
  <c r="H711" i="17"/>
  <c r="H3254" i="17"/>
  <c r="H2610" i="17"/>
  <c r="H3010" i="17"/>
  <c r="H651" i="17"/>
  <c r="H967" i="17"/>
  <c r="H2010" i="17"/>
  <c r="H1413" i="17"/>
  <c r="H1861" i="17"/>
  <c r="H1171" i="17"/>
  <c r="H2078" i="17"/>
  <c r="H314" i="17"/>
  <c r="H3148" i="17"/>
  <c r="H1659" i="17"/>
  <c r="H2080" i="17"/>
  <c r="H163" i="17"/>
  <c r="H2769" i="17"/>
  <c r="H1214" i="17"/>
  <c r="H161" i="17"/>
  <c r="H2163" i="17"/>
  <c r="H1198" i="17"/>
  <c r="H2630" i="17"/>
  <c r="H1059" i="17"/>
  <c r="H704" i="17"/>
  <c r="H635" i="17"/>
  <c r="H21" i="17"/>
  <c r="H1938" i="17"/>
  <c r="H2602" i="17"/>
  <c r="H66" i="17"/>
  <c r="H529" i="17"/>
  <c r="H804" i="17"/>
  <c r="H1931" i="17"/>
  <c r="H2254" i="17"/>
  <c r="H1599" i="17"/>
  <c r="H2863" i="17"/>
  <c r="H2806" i="17"/>
  <c r="H2043" i="17"/>
  <c r="H260" i="17"/>
  <c r="H1121" i="17"/>
  <c r="H2307" i="17"/>
  <c r="H1511" i="17"/>
  <c r="H3221" i="17"/>
  <c r="H2829" i="17"/>
  <c r="H302" i="17"/>
  <c r="H1435" i="17"/>
  <c r="H1514" i="17"/>
  <c r="H490" i="17"/>
  <c r="H701" i="17"/>
  <c r="H1909" i="17"/>
  <c r="H1914" i="17"/>
  <c r="H963" i="17"/>
  <c r="H3030" i="17"/>
  <c r="H2045" i="17"/>
  <c r="H1718" i="17"/>
  <c r="H2404" i="17"/>
  <c r="H3004" i="17"/>
  <c r="H2670" i="17"/>
  <c r="H1044" i="17"/>
  <c r="H2663" i="17"/>
  <c r="H2746" i="17"/>
  <c r="H35" i="17"/>
  <c r="H1098" i="17"/>
  <c r="H1234" i="17"/>
  <c r="H2384" i="17"/>
  <c r="H20" i="17"/>
  <c r="H117" i="17"/>
  <c r="H3175" i="17"/>
  <c r="H2275" i="17"/>
  <c r="H2287" i="17"/>
  <c r="H2831" i="17"/>
  <c r="H747" i="17"/>
  <c r="H1899" i="17"/>
  <c r="H2014" i="17"/>
  <c r="H2931" i="17"/>
  <c r="H219" i="17"/>
  <c r="H3299" i="17"/>
  <c r="H960" i="17"/>
  <c r="H183" i="17"/>
  <c r="H1305" i="17"/>
  <c r="H2008" i="17"/>
  <c r="H2240" i="17"/>
  <c r="H1190" i="17"/>
  <c r="H1142" i="17"/>
  <c r="H173" i="17"/>
  <c r="H1254" i="17"/>
  <c r="H2324" i="17"/>
  <c r="H1576" i="17"/>
  <c r="H2550" i="17"/>
  <c r="H2875" i="17"/>
  <c r="H1134" i="17"/>
  <c r="H1524" i="17"/>
  <c r="H403" i="17"/>
  <c r="H1329" i="17"/>
  <c r="H3222" i="17"/>
  <c r="H2330" i="17"/>
  <c r="H2536" i="17"/>
  <c r="H2586" i="17"/>
  <c r="H206" i="17"/>
  <c r="H1984" i="17"/>
  <c r="H88" i="17"/>
  <c r="H369" i="17"/>
  <c r="H2737" i="17"/>
  <c r="H1341" i="17"/>
  <c r="H1396" i="17"/>
  <c r="H2930" i="17"/>
  <c r="H918" i="17"/>
  <c r="H2382" i="17"/>
  <c r="H2779" i="17"/>
  <c r="H1084" i="17"/>
  <c r="H1053" i="17"/>
  <c r="H3120" i="17"/>
  <c r="H1498" i="17"/>
  <c r="H997" i="17"/>
  <c r="H1742" i="17"/>
  <c r="H2186" i="17"/>
  <c r="H2559" i="17"/>
  <c r="H2715" i="17"/>
  <c r="H1680" i="17"/>
  <c r="H3247" i="17"/>
  <c r="H1068" i="17"/>
  <c r="H1204" i="17"/>
  <c r="H642" i="17"/>
  <c r="H2894" i="17"/>
  <c r="H2658" i="17"/>
  <c r="H1853" i="17"/>
  <c r="H821" i="17"/>
  <c r="H2913" i="17"/>
  <c r="H3008" i="17"/>
  <c r="H1956" i="17"/>
  <c r="H3314" i="17"/>
  <c r="H1688" i="17"/>
  <c r="H718" i="17"/>
  <c r="H619" i="17"/>
  <c r="H2724" i="17"/>
  <c r="H3171" i="17"/>
  <c r="H1970" i="17"/>
  <c r="H309" i="17"/>
  <c r="H471" i="17"/>
  <c r="H1324" i="17"/>
  <c r="H472" i="17"/>
  <c r="H3332" i="17"/>
  <c r="H2912" i="17"/>
  <c r="H2075" i="17"/>
  <c r="H91" i="17"/>
  <c r="H1016" i="17"/>
  <c r="H2611" i="17"/>
  <c r="H2252" i="17"/>
  <c r="H1978" i="17"/>
  <c r="H1086" i="17"/>
  <c r="H2013" i="17"/>
  <c r="H585" i="17"/>
  <c r="H2962" i="17"/>
  <c r="H2246" i="17"/>
  <c r="H532" i="17"/>
  <c r="H1733" i="17"/>
  <c r="H699" i="17"/>
  <c r="H1789" i="17"/>
  <c r="H2260" i="17"/>
  <c r="H52" i="17"/>
  <c r="H2196" i="17"/>
  <c r="H2221" i="17"/>
  <c r="H166" i="17"/>
  <c r="H350" i="17"/>
  <c r="H475" i="17"/>
  <c r="H3350" i="17"/>
  <c r="H2082" i="17"/>
  <c r="H275" i="17"/>
  <c r="H3427" i="17"/>
  <c r="H525" i="17"/>
  <c r="H987" i="17"/>
  <c r="H1231" i="17"/>
  <c r="H3143" i="17"/>
  <c r="H1143" i="17"/>
  <c r="H3012" i="17"/>
  <c r="H2799" i="17"/>
  <c r="H1991" i="17"/>
  <c r="H685" i="17"/>
  <c r="H2738" i="17"/>
  <c r="H3388" i="17"/>
  <c r="H2846" i="17"/>
  <c r="H2417" i="17"/>
  <c r="H1907" i="17"/>
  <c r="H3032" i="17"/>
  <c r="H1020" i="17"/>
  <c r="H817" i="17"/>
  <c r="H2276" i="17"/>
  <c r="H2676" i="17"/>
  <c r="H3373" i="17"/>
  <c r="H338" i="17"/>
  <c r="H439" i="17"/>
  <c r="H1838" i="17"/>
  <c r="H2063" i="17"/>
  <c r="H954" i="17"/>
  <c r="H3201" i="17"/>
  <c r="H2493" i="17"/>
  <c r="H2359" i="17"/>
  <c r="H2512" i="17"/>
  <c r="H372" i="17"/>
  <c r="H1132" i="17"/>
  <c r="H3153" i="17"/>
  <c r="H921" i="17"/>
  <c r="H1096" i="17"/>
  <c r="H2405" i="17"/>
  <c r="H79" i="17"/>
  <c r="H1159" i="17"/>
  <c r="H186" i="17"/>
  <c r="H1900" i="17"/>
  <c r="H1477" i="17"/>
  <c r="H579" i="17"/>
  <c r="H2898" i="17"/>
  <c r="H3159" i="17"/>
  <c r="H2636" i="17"/>
  <c r="H912" i="17"/>
  <c r="H382" i="17"/>
  <c r="H3128" i="17"/>
  <c r="H77" i="17"/>
  <c r="H1342" i="17"/>
  <c r="H2910" i="17"/>
  <c r="H406" i="17"/>
  <c r="H2788" i="17"/>
  <c r="H2932" i="17"/>
  <c r="H296" i="17"/>
  <c r="H1217" i="17"/>
  <c r="H1188" i="17"/>
  <c r="H3358" i="17"/>
  <c r="H2487" i="17"/>
  <c r="H1929" i="17"/>
  <c r="H2419" i="17"/>
  <c r="H1069" i="17"/>
  <c r="H2584" i="17"/>
  <c r="H1013" i="17"/>
  <c r="H1367" i="17"/>
  <c r="H1700" i="17"/>
  <c r="H3271" i="17"/>
  <c r="H3071" i="17"/>
  <c r="H376" i="17"/>
  <c r="H2461" i="17"/>
  <c r="H1831" i="17"/>
  <c r="H233" i="17"/>
  <c r="H3192" i="17"/>
  <c r="H1285" i="17"/>
  <c r="H544" i="17"/>
  <c r="H1830" i="17"/>
  <c r="H1366" i="17"/>
  <c r="H3283" i="17"/>
  <c r="H84" i="17"/>
  <c r="H1563" i="17"/>
  <c r="H879" i="17"/>
  <c r="H2292" i="17"/>
  <c r="H2203" i="17"/>
  <c r="H3020" i="17"/>
  <c r="H208" i="17"/>
  <c r="H3382" i="17"/>
  <c r="H608" i="17"/>
  <c r="H387" i="17"/>
  <c r="H32" i="17"/>
  <c r="H3244" i="17"/>
  <c r="H1085" i="17"/>
  <c r="H1238" i="17"/>
  <c r="H3399" i="17"/>
  <c r="H277" i="17"/>
  <c r="H2885" i="17"/>
  <c r="H3367" i="17"/>
  <c r="H456" i="17"/>
  <c r="H883" i="17"/>
  <c r="H345" i="17"/>
  <c r="H1527" i="17"/>
  <c r="H234" i="17"/>
  <c r="H340" i="17"/>
  <c r="H2503" i="17"/>
  <c r="H2733" i="17"/>
  <c r="H1636" i="17"/>
  <c r="H2167" i="17"/>
  <c r="H1533" i="17"/>
  <c r="H1391" i="17"/>
  <c r="H1042" i="17"/>
  <c r="H847" i="17"/>
  <c r="H1464" i="17"/>
  <c r="H2377" i="17"/>
  <c r="H894" i="17"/>
  <c r="H1982" i="17"/>
  <c r="H2154" i="17"/>
  <c r="H3415" i="17"/>
  <c r="H1099" i="17"/>
  <c r="H136" i="17"/>
  <c r="H1882" i="17"/>
  <c r="H744" i="17"/>
  <c r="H2997" i="17"/>
  <c r="H2040" i="17"/>
  <c r="H1531" i="17"/>
  <c r="H1676" i="17"/>
  <c r="H1948" i="17"/>
  <c r="H932" i="17"/>
  <c r="H794" i="17"/>
  <c r="H1879" i="17"/>
  <c r="H1243" i="17"/>
  <c r="H543" i="17"/>
  <c r="H1535" i="17"/>
  <c r="H880" i="17"/>
  <c r="H299" i="17"/>
  <c r="H2134" i="17"/>
  <c r="H1421" i="17"/>
  <c r="H3107" i="17"/>
  <c r="H2892" i="17"/>
  <c r="H341" i="17"/>
  <c r="H893" i="17"/>
  <c r="H1394" i="17"/>
  <c r="H1648" i="17"/>
  <c r="H2399" i="17"/>
  <c r="H3045" i="17"/>
  <c r="H2103" i="17"/>
  <c r="H1225" i="17"/>
  <c r="H1063" i="17"/>
  <c r="H2547" i="17"/>
  <c r="H1965" i="17"/>
  <c r="H1901" i="17"/>
  <c r="H1018" i="17"/>
  <c r="H655" i="17"/>
  <c r="H1578" i="17"/>
  <c r="H460" i="17"/>
  <c r="H2905" i="17"/>
  <c r="H3115" i="17"/>
  <c r="H1412" i="17"/>
  <c r="H1487" i="17"/>
  <c r="H1043" i="17"/>
  <c r="H2047" i="17"/>
  <c r="H1926" i="17"/>
  <c r="H790" i="17"/>
  <c r="H1470" i="17"/>
  <c r="H1664" i="17"/>
  <c r="H1322" i="17"/>
  <c r="H2160" i="17"/>
  <c r="H1005" i="17"/>
  <c r="H2033" i="17"/>
  <c r="H675" i="17"/>
  <c r="H3322" i="17"/>
  <c r="H754" i="17"/>
  <c r="H1348" i="17"/>
  <c r="H109" i="17"/>
  <c r="H1932" i="17"/>
  <c r="H3150" i="17"/>
  <c r="H2870" i="17"/>
  <c r="H3003" i="17"/>
  <c r="H1589" i="17"/>
  <c r="H1777" i="17"/>
  <c r="H1073" i="17"/>
  <c r="H2599" i="17"/>
  <c r="H572" i="17"/>
  <c r="H777" i="17"/>
  <c r="H1427" i="17"/>
  <c r="H1032" i="17"/>
  <c r="H94" i="17"/>
  <c r="H676" i="17"/>
  <c r="H2379" i="17"/>
  <c r="H1294" i="17"/>
  <c r="H1113" i="17"/>
  <c r="H1365" i="17"/>
  <c r="H1870" i="17"/>
  <c r="H89" i="17"/>
  <c r="H3094" i="17"/>
  <c r="H2374" i="17"/>
  <c r="H2878" i="17"/>
  <c r="H1328" i="17"/>
  <c r="H1780" i="17"/>
  <c r="H3049" i="17"/>
  <c r="H3312" i="17"/>
  <c r="H2302" i="17"/>
  <c r="H3100" i="17"/>
  <c r="H96" i="17"/>
  <c r="H2726" i="17"/>
  <c r="H2035" i="17"/>
  <c r="H780" i="17"/>
  <c r="H3097" i="17"/>
  <c r="H2073" i="17"/>
  <c r="H715" i="17"/>
  <c r="H3037" i="17"/>
  <c r="H809" i="17"/>
  <c r="H3054" i="17"/>
  <c r="H728" i="17"/>
  <c r="H2089" i="17"/>
  <c r="H3273" i="17"/>
  <c r="H3289" i="17"/>
  <c r="H709" i="17"/>
  <c r="H1951" i="17"/>
  <c r="H3194" i="17"/>
  <c r="H3352" i="17"/>
  <c r="H2084" i="17"/>
  <c r="H2494" i="17"/>
  <c r="H2079" i="17"/>
  <c r="H1744" i="17"/>
  <c r="H1058" i="17"/>
  <c r="H3018" i="17"/>
  <c r="H3046" i="17"/>
  <c r="H47" i="17"/>
  <c r="H1103" i="17"/>
  <c r="H2200" i="17"/>
  <c r="H222" i="17"/>
  <c r="H385" i="17"/>
  <c r="H3296" i="17"/>
  <c r="H174" i="17"/>
  <c r="H1272" i="17"/>
  <c r="H388" i="17"/>
  <c r="H1443" i="17"/>
  <c r="H1872" i="17"/>
  <c r="H1078" i="17"/>
  <c r="H2509" i="17"/>
  <c r="H3259" i="17"/>
  <c r="H2798" i="17"/>
  <c r="H283" i="17"/>
  <c r="H2888" i="17"/>
  <c r="H1695" i="17"/>
  <c r="H788" i="17"/>
  <c r="H3052" i="17"/>
  <c r="H810" i="17"/>
  <c r="H2713" i="17"/>
  <c r="H2507" i="17"/>
  <c r="H454" i="17"/>
  <c r="H2695" i="17"/>
  <c r="H396" i="17"/>
  <c r="H2019" i="17"/>
  <c r="H2501" i="17"/>
  <c r="H3286" i="17"/>
  <c r="H570" i="17"/>
  <c r="H1847" i="17"/>
  <c r="H2880" i="17"/>
  <c r="H2983" i="17"/>
  <c r="H673" i="17"/>
  <c r="H3068" i="17"/>
  <c r="H2776" i="17"/>
  <c r="H3430" i="17"/>
  <c r="H80" i="17"/>
  <c r="H1019" i="17"/>
  <c r="H865" i="17"/>
  <c r="H2619" i="17"/>
  <c r="H2295" i="17"/>
  <c r="H2457" i="17"/>
  <c r="H381" i="17"/>
  <c r="H2333" i="17"/>
  <c r="H2282" i="17"/>
  <c r="H670" i="17"/>
  <c r="H2305" i="17"/>
  <c r="H998" i="17"/>
  <c r="H2018" i="17"/>
  <c r="H255" i="17"/>
  <c r="H644" i="17"/>
  <c r="H379" i="17"/>
  <c r="H41" i="17"/>
  <c r="H3297" i="17"/>
  <c r="H2341" i="17"/>
  <c r="H2541" i="17"/>
  <c r="H2785" i="17"/>
  <c r="H1961" i="17"/>
  <c r="H877" i="17"/>
  <c r="H573" i="17"/>
  <c r="H2814" i="17"/>
  <c r="H999" i="17"/>
  <c r="H825" i="17"/>
  <c r="H1644" i="17"/>
  <c r="H650" i="17"/>
  <c r="H1495" i="17"/>
  <c r="H3420" i="17"/>
  <c r="H2410" i="17"/>
  <c r="H386" i="17"/>
  <c r="H1827" i="17"/>
  <c r="H3267" i="17"/>
  <c r="H2886" i="17"/>
  <c r="H1620" i="17"/>
  <c r="H1218" i="17"/>
  <c r="H3320" i="17"/>
  <c r="H2716" i="17"/>
  <c r="H1239" i="17"/>
  <c r="H1942" i="17"/>
  <c r="H2188" i="17"/>
  <c r="H1446" i="17"/>
  <c r="H534" i="17"/>
  <c r="H2310" i="17"/>
  <c r="H392" i="17"/>
  <c r="H266" i="17"/>
  <c r="H3357" i="17"/>
  <c r="H192" i="17"/>
  <c r="H327" i="17"/>
  <c r="H540" i="17"/>
  <c r="H1651" i="17"/>
  <c r="H833" i="17"/>
  <c r="H2394" i="17"/>
  <c r="H103" i="17"/>
  <c r="H908" i="17"/>
  <c r="H2834" i="17"/>
  <c r="H1398" i="17"/>
  <c r="H165" i="17"/>
  <c r="H1925" i="17"/>
  <c r="H2418" i="17"/>
  <c r="H301" i="17"/>
  <c r="H855" i="17"/>
  <c r="H150" i="17"/>
  <c r="H1873" i="17"/>
  <c r="H621" i="17"/>
  <c r="H546" i="17"/>
  <c r="H1959" i="17"/>
  <c r="H1100" i="17"/>
  <c r="H1630" i="17"/>
  <c r="H3268" i="17"/>
  <c r="H2607" i="17"/>
  <c r="H615" i="17"/>
  <c r="H1420" i="17"/>
  <c r="H404" i="17"/>
  <c r="H195" i="17"/>
  <c r="H2505" i="17"/>
  <c r="H3329" i="17"/>
  <c r="H1372" i="17"/>
  <c r="H2960" i="17"/>
  <c r="H2054" i="17"/>
  <c r="H911" i="17"/>
  <c r="H693" i="17"/>
  <c r="H1192" i="17"/>
  <c r="H74" i="17"/>
  <c r="H2279" i="17"/>
  <c r="H1566" i="17"/>
  <c r="H146" i="17"/>
  <c r="H1779" i="17"/>
  <c r="H957" i="17"/>
  <c r="H49" i="17"/>
  <c r="H1869" i="17"/>
  <c r="H3026" i="17"/>
  <c r="H2149" i="17"/>
  <c r="H303" i="17"/>
  <c r="H702" i="17"/>
  <c r="H1015" i="17"/>
  <c r="H2517" i="17"/>
  <c r="H199" i="17"/>
  <c r="H1705" i="17"/>
  <c r="H840" i="17"/>
  <c r="H748" i="17"/>
  <c r="H1765" i="17"/>
  <c r="H2499" i="17"/>
  <c r="H2650" i="17"/>
  <c r="H1490" i="17"/>
  <c r="H1232" i="17"/>
  <c r="H76" i="17"/>
  <c r="H3224" i="17"/>
  <c r="H2725" i="17"/>
  <c r="H3167" i="17"/>
  <c r="H3381" i="17"/>
  <c r="H2232" i="17"/>
  <c r="H1169" i="17"/>
  <c r="H2958" i="17"/>
  <c r="H542" i="17"/>
  <c r="H2809" i="17"/>
  <c r="H1257" i="17"/>
  <c r="H202" i="17"/>
  <c r="H829" i="17"/>
  <c r="H1482" i="17"/>
  <c r="H357" i="17"/>
  <c r="H3411" i="17"/>
  <c r="H1544" i="17"/>
  <c r="H1635" i="17"/>
  <c r="H1541" i="17"/>
  <c r="H636" i="17"/>
  <c r="H3127" i="17"/>
  <c r="H2730" i="17"/>
  <c r="H1502" i="17"/>
  <c r="H1561" i="17"/>
  <c r="H1729" i="17"/>
  <c r="H1992" i="17"/>
  <c r="H1475" i="17"/>
  <c r="H15" i="17"/>
  <c r="H1622" i="17"/>
  <c r="H1810" i="17"/>
  <c r="H1175" i="17"/>
  <c r="H2988" i="17"/>
  <c r="H624" i="17"/>
  <c r="H2531" i="17"/>
  <c r="H318" i="17"/>
  <c r="H265" i="17"/>
  <c r="H760" i="17"/>
  <c r="H516" i="17"/>
  <c r="H523" i="17"/>
  <c r="H2430" i="17"/>
  <c r="H2472" i="17"/>
  <c r="H3265" i="17"/>
  <c r="H2631" i="17"/>
  <c r="H3235" i="17"/>
  <c r="H452" i="17"/>
  <c r="H1432" i="17"/>
  <c r="H479" i="17"/>
  <c r="H1916" i="17"/>
  <c r="H358" i="17"/>
  <c r="H1373" i="17"/>
  <c r="H2328" i="17"/>
  <c r="H395" i="17"/>
  <c r="H714" i="17"/>
  <c r="H1871" i="17"/>
  <c r="H866" i="17"/>
  <c r="H3180" i="17"/>
  <c r="H2755" i="17"/>
  <c r="H365" i="17"/>
  <c r="H1661" i="17"/>
  <c r="H667" i="17"/>
  <c r="H1570" i="17"/>
  <c r="H520" i="17"/>
  <c r="H2543" i="17"/>
  <c r="H3291" i="17"/>
  <c r="H2590" i="17"/>
  <c r="H2837" i="17"/>
  <c r="H1109" i="17"/>
  <c r="H903" i="17"/>
  <c r="H1749" i="17"/>
  <c r="H1557" i="17"/>
  <c r="H2783" i="17"/>
  <c r="H2147" i="17"/>
  <c r="H2879" i="17"/>
  <c r="H819" i="17"/>
  <c r="H1270" i="17"/>
  <c r="H1041" i="17"/>
  <c r="H355" i="17"/>
  <c r="H3119" i="17"/>
  <c r="H2363" i="17"/>
  <c r="H3433" i="17"/>
  <c r="H1260" i="17"/>
  <c r="H210" i="17"/>
  <c r="H1748" i="17"/>
  <c r="H181" i="17"/>
  <c r="H252" i="17"/>
  <c r="H1684" i="17"/>
  <c r="H2397" i="17"/>
  <c r="H3112" i="17"/>
  <c r="H2376" i="17"/>
  <c r="H3089" i="17"/>
  <c r="H2366" i="17"/>
  <c r="H1743" i="17"/>
  <c r="H178" i="17"/>
  <c r="H342" i="17"/>
  <c r="H1690" i="17"/>
  <c r="H1647" i="17"/>
  <c r="H2017" i="17"/>
  <c r="H1343" i="17"/>
  <c r="H2398" i="17"/>
  <c r="H1026" i="17"/>
  <c r="H2159" i="17"/>
  <c r="H1542" i="17"/>
  <c r="H915" i="17"/>
  <c r="H2661" i="17"/>
  <c r="H486" i="17"/>
  <c r="H2613" i="17"/>
  <c r="H1071" i="17"/>
  <c r="H431" i="17"/>
  <c r="H2972" i="17"/>
  <c r="H836" i="17"/>
  <c r="H1388" i="17"/>
  <c r="H3417" i="17"/>
  <c r="H2083" i="17"/>
  <c r="H3178" i="17"/>
  <c r="H3281" i="17"/>
  <c r="H2906" i="17"/>
  <c r="H2908" i="17"/>
  <c r="H727" i="17"/>
  <c r="H1668" i="17"/>
  <c r="H3263" i="17"/>
  <c r="H2897" i="17"/>
  <c r="H362" i="17"/>
  <c r="H719" i="17"/>
  <c r="H159" i="17"/>
  <c r="H3249" i="17"/>
  <c r="H2915" i="17"/>
  <c r="H986" i="17"/>
  <c r="H1560" i="17"/>
  <c r="H3048" i="17"/>
  <c r="H723" i="17"/>
  <c r="H1784" i="17"/>
  <c r="H481" i="17"/>
  <c r="H1003" i="17"/>
  <c r="H2656" i="17"/>
  <c r="H2701" i="17"/>
  <c r="H2120" i="17"/>
  <c r="H3205" i="17"/>
  <c r="H1473" i="17"/>
  <c r="H2844" i="17"/>
  <c r="H2262" i="17"/>
  <c r="H2271" i="17"/>
  <c r="H2993" i="17"/>
  <c r="H2637" i="17"/>
  <c r="H1934" i="17"/>
  <c r="H1302" i="17"/>
  <c r="H1812" i="17"/>
  <c r="H1165" i="17"/>
  <c r="H1910" i="17"/>
  <c r="H3055" i="17"/>
  <c r="H1383" i="17"/>
  <c r="H517" i="17"/>
  <c r="H3006" i="17"/>
  <c r="H3405" i="17"/>
  <c r="H2422" i="17"/>
  <c r="H344" i="17"/>
  <c r="H2672" i="17"/>
  <c r="H1979" i="17"/>
  <c r="H2991" i="17"/>
  <c r="H3021" i="17"/>
  <c r="H220" i="17"/>
  <c r="H2094" i="17"/>
  <c r="H1735" i="17"/>
  <c r="H3131" i="17"/>
  <c r="H428" i="17"/>
  <c r="H3231" i="17"/>
  <c r="H3142" i="17"/>
  <c r="H1713" i="17"/>
  <c r="H1049" i="17"/>
  <c r="H3239" i="17"/>
  <c r="H550" i="17"/>
  <c r="H1706" i="17"/>
  <c r="H3067" i="17"/>
  <c r="H2423" i="17"/>
  <c r="H1639" i="17"/>
  <c r="H1140" i="17"/>
  <c r="H62" i="17"/>
  <c r="H2625" i="17"/>
  <c r="H1182" i="17"/>
  <c r="H353" i="17"/>
  <c r="H3280" i="17"/>
  <c r="H3277" i="17"/>
  <c r="H1358" i="17"/>
  <c r="H698" i="17"/>
  <c r="H1677" i="17"/>
  <c r="H1318" i="17"/>
  <c r="H2049" i="17"/>
  <c r="H281" i="17"/>
  <c r="H753" i="17"/>
  <c r="H110" i="17"/>
  <c r="H1867" i="17"/>
  <c r="H2549" i="17"/>
  <c r="H3187" i="17"/>
  <c r="H3058" i="17"/>
  <c r="H2538" i="17"/>
  <c r="H955" i="17"/>
  <c r="H3204" i="17"/>
  <c r="H295" i="17"/>
  <c r="H631" i="17"/>
  <c r="H2086" i="17"/>
  <c r="H724" i="17"/>
  <c r="H1153" i="17"/>
  <c r="H2425" i="17"/>
  <c r="H1839" i="17"/>
  <c r="H2609" i="17"/>
  <c r="H2153" i="17"/>
  <c r="H2462" i="17"/>
  <c r="H2336" i="17"/>
  <c r="H1160" i="17"/>
  <c r="H510" i="17"/>
  <c r="H2618" i="17"/>
  <c r="H1008" i="17"/>
  <c r="H122" i="17"/>
  <c r="H3301" i="17"/>
  <c r="H12" i="17"/>
  <c r="H2301" i="17"/>
  <c r="H2741" i="17"/>
  <c r="H171" i="17"/>
  <c r="H526" i="17"/>
  <c r="H457" i="17"/>
  <c r="H2245" i="17"/>
  <c r="H364" i="17"/>
  <c r="H2956" i="17"/>
  <c r="H53" i="17"/>
  <c r="H848" i="17"/>
  <c r="H2922" i="17"/>
  <c r="H1021" i="17"/>
  <c r="H1555" i="17"/>
  <c r="H104" i="17"/>
  <c r="H1034" i="17"/>
  <c r="H1760" i="17"/>
  <c r="H2320" i="17"/>
  <c r="H282" i="17"/>
  <c r="H751" i="17"/>
  <c r="H247" i="17"/>
  <c r="H3294" i="17"/>
  <c r="H2456" i="17"/>
  <c r="H399" i="17"/>
  <c r="H336" i="17"/>
  <c r="H3285" i="17"/>
  <c r="H2954" i="17"/>
  <c r="H2862" i="17"/>
  <c r="H791" i="17"/>
  <c r="H692" i="17"/>
  <c r="H1128" i="17"/>
  <c r="H3436" i="17"/>
  <c r="H1246" i="17"/>
  <c r="H508" i="17"/>
  <c r="H1251" i="17"/>
  <c r="H684" i="17"/>
  <c r="H556" i="17"/>
  <c r="H1850" i="17"/>
  <c r="H361" i="17"/>
  <c r="H3426" i="17"/>
  <c r="H2929" i="17"/>
  <c r="H2936" i="17"/>
  <c r="H492" i="17"/>
  <c r="H1012" i="17"/>
  <c r="H1125" i="17"/>
  <c r="H1842" i="17"/>
  <c r="H637" i="17"/>
  <c r="H2535" i="17"/>
  <c r="H2024" i="17"/>
  <c r="H1548" i="17"/>
  <c r="H1416" i="17"/>
  <c r="H1920" i="17"/>
  <c r="H2537" i="17"/>
  <c r="H466" i="17"/>
  <c r="H2594" i="17"/>
  <c r="H2884" i="17"/>
  <c r="H204" i="17"/>
  <c r="H3141" i="17"/>
  <c r="H2514" i="17"/>
  <c r="H1437" i="17"/>
  <c r="H3060" i="17"/>
  <c r="H2918" i="17"/>
  <c r="H2470" i="17"/>
  <c r="H3078" i="17"/>
  <c r="H3258" i="17"/>
  <c r="H2686" i="17"/>
  <c r="H273" i="17"/>
  <c r="H1629" i="17"/>
  <c r="H1418" i="17"/>
  <c r="H285" i="17"/>
  <c r="H845" i="17"/>
  <c r="H1843" i="17"/>
  <c r="H873" i="17"/>
  <c r="H659" i="17"/>
  <c r="H2532" i="17"/>
  <c r="H290" i="17"/>
  <c r="H1255" i="17"/>
  <c r="H1070" i="17"/>
  <c r="H1683" i="17"/>
  <c r="H2181" i="17"/>
  <c r="H2877" i="17"/>
  <c r="H2773" i="17"/>
  <c r="H1177" i="17"/>
  <c r="H1304" i="17"/>
  <c r="H3252" i="17"/>
  <c r="H2624" i="17"/>
  <c r="H1404" i="17"/>
  <c r="H2526" i="17"/>
  <c r="H561" i="17"/>
  <c r="H1458" i="17"/>
  <c r="H1178" i="17"/>
  <c r="H2864" i="17"/>
  <c r="H1507" i="17"/>
  <c r="H1634" i="17"/>
  <c r="H1095" i="17"/>
  <c r="H1093" i="17"/>
  <c r="H3359" i="17"/>
  <c r="H1721" i="17"/>
  <c r="H1333" i="17"/>
  <c r="H3396" i="17"/>
  <c r="H2585" i="17"/>
  <c r="H449" i="17"/>
  <c r="H187" i="17"/>
  <c r="H69" i="17"/>
  <c r="H1290" i="17"/>
  <c r="H78" i="17"/>
  <c r="H1675" i="17"/>
  <c r="H3336" i="17"/>
  <c r="H1242" i="17"/>
  <c r="H2222" i="17"/>
  <c r="H319" i="17"/>
  <c r="H3157" i="17"/>
  <c r="H2474" i="17"/>
  <c r="H1933" i="17"/>
  <c r="H914" i="17"/>
  <c r="H1493" i="17"/>
  <c r="H1065" i="17"/>
  <c r="H2466" i="17"/>
  <c r="H989" i="17"/>
  <c r="H653" i="17"/>
  <c r="H2743" i="17"/>
  <c r="H1307" i="17"/>
  <c r="H1745" i="17"/>
  <c r="H1849" i="17"/>
  <c r="H1281" i="17"/>
  <c r="H1313" i="17"/>
  <c r="H416" i="17"/>
  <c r="H106" i="17"/>
  <c r="H2578" i="17"/>
  <c r="H1287" i="17"/>
  <c r="H1079" i="17"/>
  <c r="H446" i="17"/>
  <c r="H2467" i="17"/>
  <c r="H1702" i="17"/>
  <c r="H931" i="17"/>
  <c r="H3362" i="17"/>
  <c r="H2901" i="17"/>
  <c r="H1977" i="17"/>
  <c r="H2666" i="17"/>
  <c r="H1334" i="17"/>
  <c r="H515" i="17"/>
  <c r="H1877" i="17"/>
  <c r="H2235" i="17"/>
  <c r="H722" i="17"/>
  <c r="H2704" i="17"/>
  <c r="H1274" i="17"/>
  <c r="H1905" i="17"/>
  <c r="H1564" i="17"/>
  <c r="H263" i="17"/>
  <c r="H1151" i="17"/>
  <c r="H2066" i="17"/>
  <c r="H1275" i="17"/>
  <c r="H2349" i="17"/>
  <c r="H2992" i="17"/>
  <c r="H2263" i="17"/>
  <c r="H552" i="17"/>
  <c r="H569" i="17"/>
  <c r="H444" i="17"/>
  <c r="H1596" i="17"/>
  <c r="H410" i="17"/>
  <c r="H335" i="17"/>
  <c r="H712" i="17"/>
  <c r="H1821" i="17"/>
  <c r="H3101" i="17"/>
  <c r="H3200" i="17"/>
  <c r="H2124" i="17"/>
  <c r="H1753" i="17"/>
  <c r="H152" i="17"/>
  <c r="H1655" i="17"/>
  <c r="H1155" i="17"/>
  <c r="H2919" i="17"/>
  <c r="H841" i="17"/>
  <c r="H2857" i="17"/>
  <c r="H565" i="17"/>
  <c r="H1414" i="17"/>
  <c r="H419" i="17"/>
  <c r="H1858" i="17"/>
  <c r="H514" i="17"/>
  <c r="H2728" i="17"/>
  <c r="H1549" i="17"/>
  <c r="H124" i="17"/>
  <c r="H2802" i="17"/>
  <c r="H2414" i="17"/>
  <c r="H1127" i="17"/>
  <c r="H1273" i="17"/>
  <c r="H586" i="17"/>
  <c r="H910" i="17"/>
  <c r="H3387" i="17"/>
  <c r="H2804" i="17"/>
  <c r="H2655" i="17"/>
  <c r="H2871" i="17"/>
  <c r="H1286" i="17"/>
  <c r="H2172" i="17"/>
  <c r="H1621" i="17"/>
  <c r="H145" i="17"/>
  <c r="H536" i="17"/>
  <c r="H1762" i="17"/>
  <c r="H2951" i="17"/>
  <c r="H1300" i="17"/>
  <c r="H1568" i="17"/>
  <c r="H1235" i="17"/>
  <c r="H2975" i="17"/>
  <c r="H924" i="17"/>
  <c r="H783" i="17"/>
  <c r="H2940" i="17"/>
  <c r="H716" i="17"/>
  <c r="H831" i="17"/>
  <c r="H583" i="17"/>
  <c r="H2180" i="17"/>
  <c r="H1401" i="17"/>
  <c r="H3414" i="17"/>
  <c r="H2199" i="17"/>
  <c r="H3210" i="17"/>
  <c r="H3384" i="17"/>
  <c r="H832" i="17"/>
  <c r="H306" i="17"/>
  <c r="H2967" i="17"/>
  <c r="H2255" i="17"/>
  <c r="H786" i="17"/>
  <c r="H3425" i="17"/>
  <c r="H2225" i="17"/>
  <c r="H518" i="17"/>
  <c r="H1998" i="17"/>
  <c r="H2923" i="17"/>
  <c r="H1007" i="17"/>
  <c r="H1643" i="17"/>
  <c r="H992" i="17"/>
  <c r="H2074" i="17"/>
  <c r="H175" i="17"/>
  <c r="H2449" i="17"/>
  <c r="H2791" i="17"/>
  <c r="H3155" i="17"/>
  <c r="H945" i="17"/>
  <c r="H1050" i="17"/>
  <c r="H2249" i="17"/>
  <c r="H323" i="17"/>
  <c r="H332" i="17"/>
  <c r="H1299" i="17"/>
  <c r="H2964" i="17"/>
  <c r="H420" i="17"/>
  <c r="H6" i="17"/>
  <c r="H2226" i="17"/>
  <c r="H451" i="17"/>
  <c r="H1785" i="17"/>
  <c r="H2219" i="17"/>
  <c r="H3033" i="17"/>
  <c r="H3295" i="17"/>
  <c r="H2565" i="17"/>
  <c r="H2818" i="17"/>
  <c r="H149" i="17"/>
  <c r="H1309" i="17"/>
  <c r="H1445" i="17"/>
  <c r="H169" i="17"/>
  <c r="H1112" i="17"/>
  <c r="H2627" i="17"/>
  <c r="H1834" i="17"/>
  <c r="H81" i="17"/>
  <c r="H1930" i="17"/>
  <c r="H87" i="17"/>
  <c r="H2620" i="17"/>
  <c r="H209" i="17"/>
  <c r="H3408" i="17"/>
  <c r="H1457" i="17"/>
  <c r="H2742" i="17"/>
  <c r="H2597" i="17"/>
  <c r="H2902" i="17"/>
  <c r="H1091" i="17"/>
  <c r="H2795" i="17"/>
  <c r="H3227" i="17"/>
  <c r="H2174" i="17"/>
  <c r="H2209" i="17"/>
  <c r="H374" i="17"/>
  <c r="H1583" i="17"/>
  <c r="H3228" i="17"/>
  <c r="H3096" i="17"/>
  <c r="H1806" i="17"/>
  <c r="H2009" i="17"/>
  <c r="H1264" i="17"/>
  <c r="H1579" i="17"/>
  <c r="H1539" i="17"/>
  <c r="H325" i="17"/>
  <c r="H2567" i="17"/>
  <c r="H1640" i="17"/>
  <c r="H1845" i="17"/>
  <c r="H3069" i="17"/>
  <c r="H2973" i="17"/>
  <c r="H1195" i="17"/>
  <c r="H1426" i="17"/>
  <c r="H1460" i="17"/>
  <c r="H1897" i="17"/>
  <c r="H2162" i="17"/>
  <c r="H1115" i="17"/>
  <c r="H549" i="17"/>
  <c r="H591" i="17"/>
  <c r="H3229" i="17"/>
  <c r="H1562" i="17"/>
  <c r="H311" i="17"/>
  <c r="H2354" i="17"/>
  <c r="H2469" i="17"/>
  <c r="H1467" i="17"/>
  <c r="H678" i="17"/>
  <c r="H2459" i="17"/>
  <c r="H2092" i="17"/>
  <c r="H1993" i="17"/>
  <c r="H132" i="17"/>
  <c r="H993" i="17"/>
  <c r="H850" i="17"/>
  <c r="H1600" i="17"/>
  <c r="H155" i="17"/>
  <c r="H2790" i="17"/>
  <c r="H384" i="17"/>
  <c r="H2117" i="17"/>
  <c r="H2653" i="17"/>
  <c r="H2554" i="17"/>
  <c r="H211" i="17"/>
  <c r="H417" i="17"/>
  <c r="H844" i="17"/>
  <c r="H1256" i="17"/>
  <c r="H2069" i="17"/>
  <c r="H1459" i="17"/>
  <c r="H447" i="17"/>
  <c r="H940" i="17"/>
  <c r="H1009" i="17"/>
  <c r="H1162" i="17"/>
  <c r="H3063" i="17"/>
  <c r="H1601" i="17"/>
  <c r="H2872" i="17"/>
  <c r="H749" i="17"/>
  <c r="H408" i="17"/>
  <c r="H1478" i="17"/>
  <c r="H2833" i="17"/>
  <c r="H2555" i="17"/>
  <c r="H1999" i="17"/>
  <c r="H1747" i="17"/>
  <c r="H1292" i="17"/>
  <c r="H2479" i="17"/>
  <c r="H1227" i="17"/>
  <c r="H2373" i="17"/>
  <c r="H2135" i="17"/>
  <c r="H3422" i="17"/>
  <c r="H1114" i="17"/>
  <c r="H1912" i="17"/>
  <c r="H2817" i="17"/>
  <c r="H116" i="17"/>
  <c r="H2925" i="17"/>
  <c r="H90" i="17"/>
  <c r="H616" i="17"/>
  <c r="H232" i="17"/>
  <c r="H680" i="17"/>
  <c r="H820" i="17"/>
  <c r="H563" i="17"/>
  <c r="H2238" i="17"/>
  <c r="H1438" i="17"/>
  <c r="H3007" i="17"/>
  <c r="H2697" i="17"/>
  <c r="H1350" i="17"/>
  <c r="H1892" i="17"/>
  <c r="H2381" i="17"/>
  <c r="H474" i="17"/>
  <c r="H766" i="17"/>
  <c r="H2771" i="17"/>
  <c r="H1014" i="17"/>
  <c r="H2953" i="17"/>
  <c r="H1203" i="17"/>
  <c r="H3428" i="17"/>
  <c r="H1975" i="17"/>
  <c r="H907" i="17"/>
  <c r="H2211" i="17"/>
  <c r="H2643" i="17"/>
  <c r="H795" i="17"/>
  <c r="H729" i="17"/>
  <c r="H1671" i="17"/>
  <c r="H2291" i="17"/>
  <c r="H411" i="17"/>
  <c r="H2228" i="17"/>
  <c r="H105" i="17"/>
  <c r="H3305" i="17"/>
  <c r="H578" i="17"/>
  <c r="H2371" i="17"/>
  <c r="H2708" i="17"/>
  <c r="H2361" i="17"/>
  <c r="H177" i="17"/>
  <c r="H640" i="17"/>
  <c r="H2757" i="17"/>
  <c r="H935" i="17"/>
  <c r="H2614" i="17"/>
  <c r="H3230" i="17"/>
  <c r="H971" i="17"/>
  <c r="H2904" i="17"/>
  <c r="H1972" i="17"/>
  <c r="H1497" i="17"/>
  <c r="H2406" i="17"/>
  <c r="H2027" i="17"/>
  <c r="H1888" i="17"/>
  <c r="H2443" i="17"/>
  <c r="H1874" i="17"/>
  <c r="H1947" i="17"/>
  <c r="H2891" i="17"/>
  <c r="H1778" i="17"/>
  <c r="H3335" i="17"/>
  <c r="H830" i="17"/>
  <c r="H2986" i="17"/>
  <c r="H170" i="17"/>
  <c r="H2140" i="17"/>
  <c r="H3169" i="17"/>
  <c r="H664" i="17"/>
  <c r="H2131" i="17"/>
  <c r="H541" i="17"/>
  <c r="H2768" i="17"/>
  <c r="H2605" i="17"/>
  <c r="H3319" i="17"/>
  <c r="H3087" i="17"/>
  <c r="H2845" i="17"/>
  <c r="H477" i="17"/>
  <c r="H3245" i="17"/>
  <c r="H3344" i="17"/>
  <c r="H112" i="17"/>
  <c r="H1732" i="17"/>
  <c r="H143" i="17"/>
  <c r="H182" i="17"/>
  <c r="H1692" i="17"/>
  <c r="H1836" i="17"/>
  <c r="H1538" i="17"/>
  <c r="H3050" i="17"/>
  <c r="H1303" i="17"/>
  <c r="H2413" i="17"/>
  <c r="H1104" i="17"/>
  <c r="H2367" i="17"/>
  <c r="H1588" i="17"/>
  <c r="H2948" i="17"/>
  <c r="H1682" i="17"/>
  <c r="H882" i="17"/>
  <c r="H2148" i="17"/>
  <c r="H2591" i="17"/>
  <c r="H977" i="17"/>
  <c r="H2378" i="17"/>
  <c r="H2690" i="17"/>
  <c r="H1167" i="17"/>
  <c r="H2248" i="17"/>
  <c r="H1228" i="17"/>
  <c r="H2481" i="17"/>
  <c r="H3439" i="17"/>
  <c r="H2465" i="17"/>
  <c r="H2026" i="17"/>
  <c r="H1649" i="17"/>
  <c r="H672" i="17"/>
  <c r="H859" i="17"/>
  <c r="H3217" i="17"/>
  <c r="H1325" i="17"/>
  <c r="H2130" i="17"/>
  <c r="H1092" i="17"/>
  <c r="H1788" i="17"/>
  <c r="H1455" i="17"/>
  <c r="H1107" i="17"/>
  <c r="H354" i="17"/>
  <c r="H2583" i="17"/>
  <c r="H3028" i="17"/>
  <c r="H3237" i="17"/>
  <c r="H1154" i="17"/>
  <c r="H990" i="17"/>
  <c r="H1525" i="17"/>
  <c r="H1022" i="17"/>
  <c r="H413" i="17"/>
  <c r="H3375" i="17"/>
  <c r="H511" i="17"/>
  <c r="H243" i="17"/>
  <c r="H434" i="17"/>
  <c r="H458" i="17"/>
  <c r="H2477" i="17"/>
  <c r="H264" i="17"/>
  <c r="H657" i="17"/>
  <c r="H2868" i="17"/>
  <c r="H1685" i="17"/>
  <c r="H2842" i="17"/>
  <c r="H602" i="17"/>
  <c r="H1147" i="17"/>
  <c r="H1220" i="17"/>
  <c r="H1289" i="17"/>
  <c r="H2770" i="17"/>
  <c r="H394" i="17"/>
  <c r="H1037" i="17"/>
  <c r="H2061" i="17"/>
  <c r="H2220" i="17"/>
  <c r="H2801" i="17"/>
  <c r="H2848" i="17"/>
  <c r="H1813" i="17"/>
  <c r="H3288" i="17"/>
  <c r="H1624" i="17"/>
  <c r="H349" i="17"/>
  <c r="H307" i="17"/>
  <c r="H215" i="17"/>
  <c r="H1880" i="17"/>
  <c r="H934" i="17"/>
  <c r="H2780" i="17"/>
  <c r="H2482" i="17"/>
  <c r="H2850" i="17"/>
  <c r="H3025" i="17"/>
  <c r="H1968" i="17"/>
  <c r="H1036" i="17"/>
  <c r="H225" i="17"/>
  <c r="H2380" i="17"/>
  <c r="H1746" i="17"/>
  <c r="H3158" i="17"/>
  <c r="H1946" i="17"/>
  <c r="H1144" i="17"/>
  <c r="H1148" i="17"/>
  <c r="H502" i="17"/>
  <c r="H198" i="17"/>
  <c r="H3092" i="17"/>
  <c r="H2233" i="17"/>
  <c r="H2749" i="17"/>
  <c r="H1672" i="17"/>
  <c r="H1818" i="17"/>
  <c r="H2562" i="17"/>
  <c r="H3110" i="17"/>
  <c r="H1150" i="17"/>
  <c r="H737" i="17"/>
  <c r="H1800" i="17"/>
  <c r="H135" i="17"/>
  <c r="H3133" i="17"/>
  <c r="H1736" i="17"/>
  <c r="H2464" i="17"/>
  <c r="H884" i="17"/>
  <c r="H2350" i="17"/>
  <c r="H1269" i="17"/>
  <c r="H1945" i="17"/>
  <c r="H2052" i="17"/>
  <c r="H2971" i="17"/>
  <c r="H2679" i="17"/>
  <c r="H257" i="17"/>
  <c r="H2123" i="17"/>
  <c r="H2827" i="17"/>
  <c r="H1374" i="17"/>
  <c r="H3083" i="17"/>
  <c r="H2115" i="17"/>
  <c r="H393" i="17"/>
  <c r="H1832" i="17"/>
  <c r="H1494" i="17"/>
  <c r="H1923" i="17"/>
  <c r="U34" i="12" l="1"/>
  <c r="U25" i="12"/>
  <c r="U28" i="12"/>
  <c r="U31" i="12"/>
  <c r="U22" i="12"/>
  <c r="U27" i="12"/>
  <c r="U33" i="12"/>
  <c r="U29" i="12"/>
  <c r="U32" i="12"/>
  <c r="U23" i="12"/>
  <c r="U30" i="12"/>
  <c r="AH44" i="12"/>
  <c r="AP44" i="12" s="1"/>
  <c r="AH22" i="12"/>
  <c r="U26" i="12"/>
  <c r="U24" i="12"/>
  <c r="AH39" i="12"/>
  <c r="AJ39" i="12" s="1"/>
  <c r="AJ43" i="12"/>
  <c r="AI43" i="12"/>
  <c r="AO43" i="12" s="1"/>
  <c r="AP43" i="12"/>
  <c r="AH47" i="12"/>
  <c r="AP45" i="12"/>
  <c r="AI45" i="12"/>
  <c r="AO45" i="12" s="1"/>
  <c r="AJ45" i="12"/>
  <c r="AJ41" i="12"/>
  <c r="AI41" i="12"/>
  <c r="AO41" i="12" s="1"/>
  <c r="AP41" i="12"/>
  <c r="AP46" i="12"/>
  <c r="AJ46" i="12"/>
  <c r="AI46" i="12"/>
  <c r="AO46" i="12" s="1"/>
  <c r="AH38" i="12"/>
  <c r="AH40" i="12"/>
  <c r="AH42" i="12"/>
  <c r="H21" i="12"/>
  <c r="P21" i="12" s="1"/>
  <c r="H22" i="12"/>
  <c r="P22" i="12" s="1"/>
  <c r="H26" i="12"/>
  <c r="P26" i="12" s="1"/>
  <c r="H30" i="12"/>
  <c r="P30" i="12" s="1"/>
  <c r="H32" i="12"/>
  <c r="P32" i="12" s="1"/>
  <c r="H34" i="12"/>
  <c r="P34" i="12" s="1"/>
  <c r="H28" i="12"/>
  <c r="P28" i="12" s="1"/>
  <c r="H25" i="12"/>
  <c r="P25" i="12" s="1"/>
  <c r="H33" i="12"/>
  <c r="P33" i="12" s="1"/>
  <c r="H29" i="12"/>
  <c r="P29" i="12" s="1"/>
  <c r="H23" i="12"/>
  <c r="P23" i="12" s="1"/>
  <c r="H31" i="12"/>
  <c r="P31" i="12" s="1"/>
  <c r="H24" i="12"/>
  <c r="P24" i="12" s="1"/>
  <c r="H27" i="12"/>
  <c r="P27" i="12" s="1"/>
  <c r="J2679" i="17"/>
  <c r="I2679" i="17"/>
  <c r="J3025" i="17"/>
  <c r="I3025" i="17"/>
  <c r="I1685" i="17"/>
  <c r="J1685" i="17"/>
  <c r="J2481" i="17"/>
  <c r="I2481" i="17"/>
  <c r="J112" i="17"/>
  <c r="I112" i="17"/>
  <c r="J2027" i="17"/>
  <c r="I2027" i="17"/>
  <c r="J2771" i="17"/>
  <c r="I2771" i="17"/>
  <c r="J408" i="17"/>
  <c r="I408" i="17"/>
  <c r="J311" i="17"/>
  <c r="I311" i="17"/>
  <c r="J2597" i="17"/>
  <c r="I2597" i="17"/>
  <c r="J6" i="17"/>
  <c r="I6" i="17"/>
  <c r="J2180" i="17"/>
  <c r="I2180" i="17"/>
  <c r="J1858" i="17"/>
  <c r="I1858" i="17"/>
  <c r="J2704" i="17"/>
  <c r="I2704" i="17"/>
  <c r="J2474" i="17"/>
  <c r="I2474" i="17"/>
  <c r="I561" i="17"/>
  <c r="J561" i="17"/>
  <c r="I204" i="17"/>
  <c r="J204" i="17"/>
  <c r="J1246" i="17"/>
  <c r="I1246" i="17"/>
  <c r="J2956" i="17"/>
  <c r="I2956" i="17"/>
  <c r="J1867" i="17"/>
  <c r="I1867" i="17"/>
  <c r="J1383" i="17"/>
  <c r="I1383" i="17"/>
  <c r="J727" i="17"/>
  <c r="I727" i="17"/>
  <c r="J1684" i="17"/>
  <c r="I1684" i="17"/>
  <c r="J516" i="17"/>
  <c r="I516" i="17"/>
  <c r="J2232" i="17"/>
  <c r="I2232" i="17"/>
  <c r="J2054" i="17"/>
  <c r="I2054" i="17"/>
  <c r="J192" i="17"/>
  <c r="I192" i="17"/>
  <c r="I3297" i="17"/>
  <c r="J3297" i="17"/>
  <c r="J2507" i="17"/>
  <c r="I2507" i="17"/>
  <c r="J1951" i="17"/>
  <c r="I1951" i="17"/>
  <c r="I94" i="17"/>
  <c r="J94" i="17"/>
  <c r="J1225" i="17"/>
  <c r="I1225" i="17"/>
  <c r="I1636" i="17"/>
  <c r="J1636" i="17"/>
  <c r="J1188" i="17"/>
  <c r="I1188" i="17"/>
  <c r="J2962" i="17"/>
  <c r="I2962" i="17"/>
  <c r="J1498" i="17"/>
  <c r="I1498" i="17"/>
  <c r="J2008" i="17"/>
  <c r="I2008" i="17"/>
  <c r="J3004" i="17"/>
  <c r="I3004" i="17"/>
  <c r="J1931" i="17"/>
  <c r="I1931" i="17"/>
  <c r="I2735" i="17"/>
  <c r="J2735" i="17"/>
  <c r="J2166" i="17"/>
  <c r="I2166" i="17"/>
  <c r="J2805" i="17"/>
  <c r="I2805" i="17"/>
  <c r="J1409" i="17"/>
  <c r="I1409" i="17"/>
  <c r="J1489" i="17"/>
  <c r="I1489" i="17"/>
  <c r="I2257" i="17"/>
  <c r="J2257" i="17"/>
  <c r="J2914" i="17"/>
  <c r="I2914" i="17"/>
  <c r="J2534" i="17"/>
  <c r="I2534" i="17"/>
  <c r="I3077" i="17"/>
  <c r="J3077" i="17"/>
  <c r="J2475" i="17"/>
  <c r="I2475" i="17"/>
  <c r="I1133" i="17"/>
  <c r="J1133" i="17"/>
  <c r="J228" i="17"/>
  <c r="I228" i="17"/>
  <c r="J433" i="17"/>
  <c r="I433" i="17"/>
  <c r="I1448" i="17"/>
  <c r="J1448" i="17"/>
  <c r="J2206" i="17"/>
  <c r="I2206" i="17"/>
  <c r="J2723" i="17"/>
  <c r="I2723" i="17"/>
  <c r="J867" i="17"/>
  <c r="I867" i="17"/>
  <c r="J1170" i="17"/>
  <c r="I1170" i="17"/>
  <c r="J1862" i="17"/>
  <c r="I1862" i="17"/>
  <c r="I331" i="17"/>
  <c r="J331" i="17"/>
  <c r="I3036" i="17"/>
  <c r="J3036" i="17"/>
  <c r="J2659" i="17"/>
  <c r="I2659" i="17"/>
  <c r="J996" i="17"/>
  <c r="I996" i="17"/>
  <c r="I2297" i="17"/>
  <c r="J2297" i="17"/>
  <c r="I916" i="17"/>
  <c r="J916" i="17"/>
  <c r="I73" i="17"/>
  <c r="J73" i="17"/>
  <c r="I3125" i="17"/>
  <c r="J3125" i="17"/>
  <c r="J2500" i="17"/>
  <c r="I2500" i="17"/>
  <c r="J584" i="17"/>
  <c r="I584" i="17"/>
  <c r="J2762" i="17"/>
  <c r="I2762" i="17"/>
  <c r="J1638" i="17"/>
  <c r="I1638" i="17"/>
  <c r="I782" i="17"/>
  <c r="J782" i="17"/>
  <c r="J101" i="17"/>
  <c r="I101" i="17"/>
  <c r="J3398" i="17"/>
  <c r="I3398" i="17"/>
  <c r="I1131" i="17"/>
  <c r="J1131" i="17"/>
  <c r="J773" i="17"/>
  <c r="I773" i="17"/>
  <c r="J1890" i="17"/>
  <c r="I1890" i="17"/>
  <c r="J61" i="17"/>
  <c r="I61" i="17"/>
  <c r="J2411" i="17"/>
  <c r="I2411" i="17"/>
  <c r="J1802" i="17"/>
  <c r="I1802" i="17"/>
  <c r="J899" i="17"/>
  <c r="I899" i="17"/>
  <c r="J1061" i="17"/>
  <c r="I1061" i="17"/>
  <c r="I726" i="17"/>
  <c r="J726" i="17"/>
  <c r="J1795" i="17"/>
  <c r="I1795" i="17"/>
  <c r="J2317" i="17"/>
  <c r="I2317" i="17"/>
  <c r="J391" i="17"/>
  <c r="I391" i="17"/>
  <c r="J2318" i="17"/>
  <c r="I2318" i="17"/>
  <c r="J797" i="17"/>
  <c r="I797" i="17"/>
  <c r="J2569" i="17"/>
  <c r="I2569" i="17"/>
  <c r="I55" i="17"/>
  <c r="J55" i="17"/>
  <c r="J743" i="17"/>
  <c r="I743" i="17"/>
  <c r="J2070" i="17"/>
  <c r="I2070" i="17"/>
  <c r="J1662" i="17"/>
  <c r="I1662" i="17"/>
  <c r="J2774" i="17"/>
  <c r="I2774" i="17"/>
  <c r="J92" i="17"/>
  <c r="I92" i="17"/>
  <c r="I1522" i="17"/>
  <c r="J1522" i="17"/>
  <c r="I429" i="17"/>
  <c r="J429" i="17"/>
  <c r="I1691" i="17"/>
  <c r="J1691" i="17"/>
  <c r="I2231" i="17"/>
  <c r="J2231" i="17"/>
  <c r="J292" i="17"/>
  <c r="I292" i="17"/>
  <c r="J2974" i="17"/>
  <c r="I2974" i="17"/>
  <c r="J2556" i="17"/>
  <c r="I2556" i="17"/>
  <c r="I2427" i="17"/>
  <c r="J2427" i="17"/>
  <c r="I2351" i="17"/>
  <c r="J2351" i="17"/>
  <c r="J881" i="17"/>
  <c r="I881" i="17"/>
  <c r="J1672" i="17"/>
  <c r="I1672" i="17"/>
  <c r="J3375" i="17"/>
  <c r="I3375" i="17"/>
  <c r="J3344" i="17"/>
  <c r="I3344" i="17"/>
  <c r="J2211" i="17"/>
  <c r="I2211" i="17"/>
  <c r="J749" i="17"/>
  <c r="I749" i="17"/>
  <c r="I374" i="17"/>
  <c r="J374" i="17"/>
  <c r="I3155" i="17"/>
  <c r="J3155" i="17"/>
  <c r="J1286" i="17"/>
  <c r="I1286" i="17"/>
  <c r="I722" i="17"/>
  <c r="J722" i="17"/>
  <c r="I2526" i="17"/>
  <c r="J2526" i="17"/>
  <c r="I2535" i="17"/>
  <c r="J2535" i="17"/>
  <c r="I1034" i="17"/>
  <c r="J1034" i="17"/>
  <c r="J295" i="17"/>
  <c r="I295" i="17"/>
  <c r="J3231" i="17"/>
  <c r="I3231" i="17"/>
  <c r="J1003" i="17"/>
  <c r="I1003" i="17"/>
  <c r="J2159" i="17"/>
  <c r="I2159" i="17"/>
  <c r="J1570" i="17"/>
  <c r="I1570" i="17"/>
  <c r="J1622" i="17"/>
  <c r="I1622" i="17"/>
  <c r="J2499" i="17"/>
  <c r="I2499" i="17"/>
  <c r="J2607" i="17"/>
  <c r="I2607" i="17"/>
  <c r="J1239" i="17"/>
  <c r="I1239" i="17"/>
  <c r="I2282" i="17"/>
  <c r="J2282" i="17"/>
  <c r="J3296" i="17"/>
  <c r="I3296" i="17"/>
  <c r="J715" i="17"/>
  <c r="I715" i="17"/>
  <c r="I1032" i="17"/>
  <c r="J1032" i="17"/>
  <c r="J1578" i="17"/>
  <c r="I1578" i="17"/>
  <c r="J1879" i="17"/>
  <c r="I1879" i="17"/>
  <c r="I2733" i="17"/>
  <c r="J2733" i="17"/>
  <c r="J233" i="17"/>
  <c r="I233" i="17"/>
  <c r="J1132" i="17"/>
  <c r="I1132" i="17"/>
  <c r="J275" i="17"/>
  <c r="I275" i="17"/>
  <c r="J2913" i="17"/>
  <c r="I2913" i="17"/>
  <c r="J747" i="17"/>
  <c r="I747" i="17"/>
  <c r="J490" i="17"/>
  <c r="I490" i="17"/>
  <c r="J1059" i="17"/>
  <c r="I1059" i="17"/>
  <c r="J1808" i="17"/>
  <c r="I1808" i="17"/>
  <c r="J1521" i="17"/>
  <c r="I1521" i="17"/>
  <c r="J3337" i="17"/>
  <c r="I3337" i="17"/>
  <c r="J2356" i="17"/>
  <c r="I2356" i="17"/>
  <c r="J2895" i="17"/>
  <c r="I2895" i="17"/>
  <c r="J937" i="17"/>
  <c r="I937" i="17"/>
  <c r="I1411" i="17"/>
  <c r="J1411" i="17"/>
  <c r="I28" i="17"/>
  <c r="J28" i="17"/>
  <c r="J2197" i="17"/>
  <c r="I2197" i="17"/>
  <c r="J2506" i="17"/>
  <c r="I2506" i="17"/>
  <c r="I3270" i="17"/>
  <c r="J3270" i="17"/>
  <c r="I2348" i="17"/>
  <c r="J2348" i="17"/>
  <c r="I3022" i="17"/>
  <c r="J3022" i="17"/>
  <c r="J2867" i="17"/>
  <c r="I2867" i="17"/>
  <c r="I2732" i="17"/>
  <c r="J2732" i="17"/>
  <c r="I2495" i="17"/>
  <c r="J2495" i="17"/>
  <c r="I2041" i="17"/>
  <c r="J2041" i="17"/>
  <c r="J1369" i="17"/>
  <c r="I1369" i="17"/>
  <c r="I97" i="17"/>
  <c r="J97" i="17"/>
  <c r="J2832" i="17"/>
  <c r="I2832" i="17"/>
  <c r="J476" i="17"/>
  <c r="I476" i="17"/>
  <c r="I2943" i="17"/>
  <c r="J2943" i="17"/>
  <c r="J1757" i="17"/>
  <c r="I1757" i="17"/>
  <c r="J423" i="17"/>
  <c r="I423" i="17"/>
  <c r="I1327" i="17"/>
  <c r="J1327" i="17"/>
  <c r="I2177" i="17"/>
  <c r="J2177" i="17"/>
  <c r="J1082" i="17"/>
  <c r="I1082" i="17"/>
  <c r="J1135" i="17"/>
  <c r="I1135" i="17"/>
  <c r="I1769" i="17"/>
  <c r="J1769" i="17"/>
  <c r="J2241" i="17"/>
  <c r="I2241" i="17"/>
  <c r="J1417" i="17"/>
  <c r="I1417" i="17"/>
  <c r="J2016" i="17"/>
  <c r="I2016" i="17"/>
  <c r="J1611" i="17"/>
  <c r="I1611" i="17"/>
  <c r="J757" i="17"/>
  <c r="I757" i="17"/>
  <c r="J2714" i="17"/>
  <c r="I2714" i="17"/>
  <c r="J562" i="17"/>
  <c r="I562" i="17"/>
  <c r="J2921" i="17"/>
  <c r="I2921" i="17"/>
  <c r="J1602" i="17"/>
  <c r="I1602" i="17"/>
  <c r="J188" i="17"/>
  <c r="I188" i="17"/>
  <c r="J843" i="17"/>
  <c r="I843" i="17"/>
  <c r="I3085" i="17"/>
  <c r="J3085" i="17"/>
  <c r="J1625" i="17"/>
  <c r="I1625" i="17"/>
  <c r="J1205" i="17"/>
  <c r="I1205" i="17"/>
  <c r="J2847" i="17"/>
  <c r="I2847" i="17"/>
  <c r="J2298" i="17"/>
  <c r="I2298" i="17"/>
  <c r="J677" i="17"/>
  <c r="I677" i="17"/>
  <c r="J2294" i="17"/>
  <c r="I2294" i="17"/>
  <c r="I1051" i="17"/>
  <c r="J1051" i="17"/>
  <c r="J1077" i="17"/>
  <c r="I1077" i="17"/>
  <c r="J2839" i="17"/>
  <c r="I2839" i="17"/>
  <c r="I1532" i="17"/>
  <c r="J1532" i="17"/>
  <c r="J2460" i="17"/>
  <c r="I2460" i="17"/>
  <c r="J949" i="17"/>
  <c r="I949" i="17"/>
  <c r="J979" i="17"/>
  <c r="I979" i="17"/>
  <c r="J29" i="17"/>
  <c r="I29" i="17"/>
  <c r="J221" i="17"/>
  <c r="I221" i="17"/>
  <c r="I2277" i="17"/>
  <c r="J2277" i="17"/>
  <c r="I1210" i="17"/>
  <c r="J1210" i="17"/>
  <c r="J2052" i="17"/>
  <c r="I2052" i="17"/>
  <c r="J657" i="17"/>
  <c r="I657" i="17"/>
  <c r="J1538" i="17"/>
  <c r="I1538" i="17"/>
  <c r="J2228" i="17"/>
  <c r="I2228" i="17"/>
  <c r="J2872" i="17"/>
  <c r="I2872" i="17"/>
  <c r="J1195" i="17"/>
  <c r="I1195" i="17"/>
  <c r="J2791" i="17"/>
  <c r="I2791" i="17"/>
  <c r="I2871" i="17"/>
  <c r="J2871" i="17"/>
  <c r="I931" i="17"/>
  <c r="J931" i="17"/>
  <c r="I1095" i="17"/>
  <c r="J1095" i="17"/>
  <c r="J2594" i="17"/>
  <c r="I2594" i="17"/>
  <c r="J104" i="17"/>
  <c r="I104" i="17"/>
  <c r="I753" i="17"/>
  <c r="J753" i="17"/>
  <c r="I2262" i="17"/>
  <c r="J2262" i="17"/>
  <c r="I903" i="17"/>
  <c r="J903" i="17"/>
  <c r="J15" i="17"/>
  <c r="I15" i="17"/>
  <c r="J1765" i="17"/>
  <c r="I1765" i="17"/>
  <c r="J3268" i="17"/>
  <c r="I3268" i="17"/>
  <c r="J2410" i="17"/>
  <c r="I2410" i="17"/>
  <c r="I3430" i="17"/>
  <c r="J3430" i="17"/>
  <c r="J2509" i="17"/>
  <c r="I2509" i="17"/>
  <c r="J2073" i="17"/>
  <c r="I2073" i="17"/>
  <c r="J2033" i="17"/>
  <c r="I2033" i="17"/>
  <c r="I1421" i="17"/>
  <c r="J1421" i="17"/>
  <c r="J2885" i="17"/>
  <c r="I2885" i="17"/>
  <c r="I296" i="17"/>
  <c r="J296" i="17"/>
  <c r="I439" i="17"/>
  <c r="J439" i="17"/>
  <c r="I2013" i="17"/>
  <c r="J2013" i="17"/>
  <c r="I1053" i="17"/>
  <c r="J1053" i="17"/>
  <c r="J2831" i="17"/>
  <c r="I2831" i="17"/>
  <c r="J260" i="17"/>
  <c r="I260" i="17"/>
  <c r="I1659" i="17"/>
  <c r="J1659" i="17"/>
  <c r="J3394" i="17"/>
  <c r="I3394" i="17"/>
  <c r="J1944" i="17"/>
  <c r="I1944" i="17"/>
  <c r="J172" i="17"/>
  <c r="I172" i="17"/>
  <c r="J316" i="17"/>
  <c r="I316" i="17"/>
  <c r="J2996" i="17"/>
  <c r="I2996" i="17"/>
  <c r="I1381" i="17"/>
  <c r="J1381" i="17"/>
  <c r="J1722" i="17"/>
  <c r="I1722" i="17"/>
  <c r="J1054" i="17"/>
  <c r="I1054" i="17"/>
  <c r="J3135" i="17"/>
  <c r="I3135" i="17"/>
  <c r="J1554" i="17"/>
  <c r="I1554" i="17"/>
  <c r="J942" i="17"/>
  <c r="I942" i="17"/>
  <c r="J2164" i="17"/>
  <c r="I2164" i="17"/>
  <c r="J2777" i="17"/>
  <c r="I2777" i="17"/>
  <c r="J1216" i="17"/>
  <c r="I1216" i="17"/>
  <c r="J1988" i="17"/>
  <c r="I1988" i="17"/>
  <c r="J2420" i="17"/>
  <c r="I2420" i="17"/>
  <c r="J2230" i="17"/>
  <c r="I2230" i="17"/>
  <c r="J1422" i="17"/>
  <c r="I1422" i="17"/>
  <c r="J3434" i="17"/>
  <c r="I3434" i="17"/>
  <c r="J2513" i="17"/>
  <c r="I2513" i="17"/>
  <c r="J2521" i="17"/>
  <c r="I2521" i="17"/>
  <c r="J1337" i="17"/>
  <c r="I1337" i="17"/>
  <c r="I1504" i="17"/>
  <c r="J1504" i="17"/>
  <c r="I2471" i="17"/>
  <c r="J2471" i="17"/>
  <c r="J421" i="17"/>
  <c r="I421" i="17"/>
  <c r="J2935" i="17"/>
  <c r="I2935" i="17"/>
  <c r="J2224" i="17"/>
  <c r="I2224" i="17"/>
  <c r="I976" i="17"/>
  <c r="J976" i="17"/>
  <c r="J2652" i="17"/>
  <c r="I2652" i="17"/>
  <c r="J2969" i="17"/>
  <c r="I2969" i="17"/>
  <c r="I2165" i="17"/>
  <c r="J2165" i="17"/>
  <c r="J2264" i="17"/>
  <c r="I2264" i="17"/>
  <c r="J191" i="17"/>
  <c r="I191" i="17"/>
  <c r="J769" i="17"/>
  <c r="I769" i="17"/>
  <c r="J2473" i="17"/>
  <c r="I2473" i="17"/>
  <c r="J3015" i="17"/>
  <c r="I3015" i="17"/>
  <c r="I3310" i="17"/>
  <c r="J3310" i="17"/>
  <c r="J189" i="17"/>
  <c r="I189" i="17"/>
  <c r="J64" i="17"/>
  <c r="I64" i="17"/>
  <c r="J2309" i="17"/>
  <c r="I2309" i="17"/>
  <c r="J1875" i="17"/>
  <c r="I1875" i="17"/>
  <c r="J3225" i="17"/>
  <c r="I3225" i="17"/>
  <c r="J2797" i="17"/>
  <c r="I2797" i="17"/>
  <c r="J2524" i="17"/>
  <c r="I2524" i="17"/>
  <c r="J3266" i="17"/>
  <c r="I3266" i="17"/>
  <c r="J2396" i="17"/>
  <c r="I2396" i="17"/>
  <c r="I3363" i="17"/>
  <c r="J3363" i="17"/>
  <c r="J3361" i="17"/>
  <c r="I3361" i="17"/>
  <c r="J2890" i="17"/>
  <c r="I2890" i="17"/>
  <c r="J538" i="17"/>
  <c r="I538" i="17"/>
  <c r="J2692" i="17"/>
  <c r="I2692" i="17"/>
  <c r="J2855" i="17"/>
  <c r="I2855" i="17"/>
  <c r="J1876" i="17"/>
  <c r="I1876" i="17"/>
  <c r="J2122" i="17"/>
  <c r="I2122" i="17"/>
  <c r="J2669" i="17"/>
  <c r="I2669" i="17"/>
  <c r="I326" i="17"/>
  <c r="J326" i="17"/>
  <c r="J1886" i="17"/>
  <c r="I1886" i="17"/>
  <c r="I321" i="17"/>
  <c r="J321" i="17"/>
  <c r="J147" i="17"/>
  <c r="I147" i="17"/>
  <c r="J224" i="17"/>
  <c r="I224" i="17"/>
  <c r="J2941" i="17"/>
  <c r="I2941" i="17"/>
  <c r="J2945" i="17"/>
  <c r="I2945" i="17"/>
  <c r="J3019" i="17"/>
  <c r="I3019" i="17"/>
  <c r="J2311" i="17"/>
  <c r="I2311" i="17"/>
  <c r="I1824" i="17"/>
  <c r="J1824" i="17"/>
  <c r="I3432" i="17"/>
  <c r="J3432" i="17"/>
  <c r="I2158" i="17"/>
  <c r="J2158" i="17"/>
  <c r="I1898" i="17"/>
  <c r="J1898" i="17"/>
  <c r="I1896" i="17"/>
  <c r="J1896" i="17"/>
  <c r="I1111" i="17"/>
  <c r="J1111" i="17"/>
  <c r="I3134" i="17"/>
  <c r="J3134" i="17"/>
  <c r="I366" i="17"/>
  <c r="J366" i="17"/>
  <c r="I3145" i="17"/>
  <c r="J3145" i="17"/>
  <c r="I3311" i="17"/>
  <c r="J3311" i="17"/>
  <c r="J2582" i="17"/>
  <c r="I2582" i="17"/>
  <c r="I1798" i="17"/>
  <c r="J1798" i="17"/>
  <c r="I1940" i="17"/>
  <c r="J1940" i="17"/>
  <c r="I2947" i="17"/>
  <c r="J2947" i="17"/>
  <c r="I3326" i="17"/>
  <c r="J3326" i="17"/>
  <c r="J2133" i="17"/>
  <c r="I2133" i="17"/>
  <c r="J991" i="17"/>
  <c r="I991" i="17"/>
  <c r="J33" i="17"/>
  <c r="I33" i="17"/>
  <c r="J3163" i="17"/>
  <c r="I3163" i="17"/>
  <c r="J2308" i="17"/>
  <c r="I2308" i="17"/>
  <c r="J2452" i="17"/>
  <c r="I2452" i="17"/>
  <c r="J144" i="17"/>
  <c r="I144" i="17"/>
  <c r="J2632" i="17"/>
  <c r="I2632" i="17"/>
  <c r="J1665" i="17"/>
  <c r="I1665" i="17"/>
  <c r="J1594" i="17"/>
  <c r="I1594" i="17"/>
  <c r="J1939" i="17"/>
  <c r="I1939" i="17"/>
  <c r="J2161" i="17"/>
  <c r="I2161" i="17"/>
  <c r="J3000" i="17"/>
  <c r="I3000" i="17"/>
  <c r="J732" i="17"/>
  <c r="I732" i="17"/>
  <c r="J1805" i="17"/>
  <c r="I1805" i="17"/>
  <c r="I1485" i="17"/>
  <c r="J1485" i="17"/>
  <c r="J1567" i="17"/>
  <c r="I1567" i="17"/>
  <c r="J745" i="17"/>
  <c r="I745" i="17"/>
  <c r="J54" i="17"/>
  <c r="I54" i="17"/>
  <c r="I1559" i="17"/>
  <c r="J1559" i="17"/>
  <c r="J2527" i="17"/>
  <c r="I2527" i="17"/>
  <c r="J1241" i="17"/>
  <c r="I1241" i="17"/>
  <c r="J2114" i="17"/>
  <c r="I2114" i="17"/>
  <c r="J1768" i="17"/>
  <c r="I1768" i="17"/>
  <c r="J2976" i="17"/>
  <c r="I2976" i="17"/>
  <c r="J1727" i="17"/>
  <c r="I1727" i="17"/>
  <c r="J1633" i="17"/>
  <c r="I1633" i="17"/>
  <c r="J3390" i="17"/>
  <c r="I3390" i="17"/>
  <c r="J2821" i="17"/>
  <c r="I2821" i="17"/>
  <c r="I2752" i="17"/>
  <c r="J2752" i="17"/>
  <c r="J1319" i="17"/>
  <c r="I1319" i="17"/>
  <c r="J179" i="17"/>
  <c r="I179" i="17"/>
  <c r="J378" i="17"/>
  <c r="I378" i="17"/>
  <c r="J2592" i="17"/>
  <c r="I2592" i="17"/>
  <c r="J3400" i="17"/>
  <c r="I3400" i="17"/>
  <c r="J1865" i="17"/>
  <c r="I1865" i="17"/>
  <c r="I750" i="17"/>
  <c r="J750" i="17"/>
  <c r="J1553" i="17"/>
  <c r="I1553" i="17"/>
  <c r="J2693" i="17"/>
  <c r="I2693" i="17"/>
  <c r="I2523" i="17"/>
  <c r="J2523" i="17"/>
  <c r="I592" i="17"/>
  <c r="J592" i="17"/>
  <c r="J2978" i="17"/>
  <c r="I2978" i="17"/>
  <c r="J2029" i="17"/>
  <c r="I2029" i="17"/>
  <c r="J1476" i="17"/>
  <c r="I1476" i="17"/>
  <c r="J1316" i="17"/>
  <c r="I1316" i="17"/>
  <c r="J1429" i="17"/>
  <c r="I1429" i="17"/>
  <c r="J629" i="17"/>
  <c r="I629" i="17"/>
  <c r="J952" i="17"/>
  <c r="I952" i="17"/>
  <c r="J943" i="17"/>
  <c r="I943" i="17"/>
  <c r="J2909" i="17"/>
  <c r="I2909" i="17"/>
  <c r="J697" i="17"/>
  <c r="I697" i="17"/>
  <c r="J2944" i="17"/>
  <c r="I2944" i="17"/>
  <c r="J2395" i="17"/>
  <c r="I2395" i="17"/>
  <c r="J3191" i="17"/>
  <c r="I3191" i="17"/>
  <c r="J2360" i="17"/>
  <c r="I2360" i="17"/>
  <c r="J2176" i="17"/>
  <c r="I2176" i="17"/>
  <c r="J1453" i="17"/>
  <c r="I1453" i="17"/>
  <c r="J1261" i="17"/>
  <c r="I1261" i="17"/>
  <c r="I1201" i="17"/>
  <c r="J1201" i="17"/>
  <c r="J3338" i="17"/>
  <c r="I3338" i="17"/>
  <c r="J2816" i="17"/>
  <c r="I2816" i="17"/>
  <c r="J3183" i="17"/>
  <c r="I3183" i="17"/>
  <c r="J2736" i="17"/>
  <c r="I2736" i="17"/>
  <c r="J2296" i="17"/>
  <c r="I2296" i="17"/>
  <c r="J1102" i="17"/>
  <c r="I1102" i="17"/>
  <c r="J1607" i="17"/>
  <c r="I1607" i="17"/>
  <c r="J2021" i="17"/>
  <c r="I2021" i="17"/>
  <c r="J1317" i="17"/>
  <c r="I1317" i="17"/>
  <c r="J2748" i="17"/>
  <c r="I2748" i="17"/>
  <c r="I3144" i="17"/>
  <c r="J3144" i="17"/>
  <c r="J1724" i="17"/>
  <c r="I1724" i="17"/>
  <c r="J2938" i="17"/>
  <c r="I2938" i="17"/>
  <c r="J1694" i="17"/>
  <c r="I1694" i="17"/>
  <c r="J2596" i="17"/>
  <c r="I2596" i="17"/>
  <c r="J2214" i="17"/>
  <c r="I2214" i="17"/>
  <c r="J1819" i="17"/>
  <c r="I1819" i="17"/>
  <c r="I2488" i="17"/>
  <c r="J2488" i="17"/>
  <c r="I2796" i="17"/>
  <c r="J2796" i="17"/>
  <c r="I3342" i="17"/>
  <c r="J3342" i="17"/>
  <c r="J2445" i="17"/>
  <c r="I2445" i="17"/>
  <c r="J2580" i="17"/>
  <c r="I2580" i="17"/>
  <c r="J50" i="17"/>
  <c r="I50" i="17"/>
  <c r="I3378" i="17"/>
  <c r="J3378" i="17"/>
  <c r="J1011" i="17"/>
  <c r="I1011" i="17"/>
  <c r="J1836" i="17"/>
  <c r="I1836" i="17"/>
  <c r="J477" i="17"/>
  <c r="I477" i="17"/>
  <c r="J664" i="17"/>
  <c r="I664" i="17"/>
  <c r="I2891" i="17"/>
  <c r="J2891" i="17"/>
  <c r="I1972" i="17"/>
  <c r="J1972" i="17"/>
  <c r="J177" i="17"/>
  <c r="I177" i="17"/>
  <c r="J411" i="17"/>
  <c r="I411" i="17"/>
  <c r="J1975" i="17"/>
  <c r="I1975" i="17"/>
  <c r="J2381" i="17"/>
  <c r="I2381" i="17"/>
  <c r="I820" i="17"/>
  <c r="J820" i="17"/>
  <c r="I1912" i="17"/>
  <c r="J1912" i="17"/>
  <c r="J1747" i="17"/>
  <c r="I1747" i="17"/>
  <c r="J1601" i="17"/>
  <c r="I1601" i="17"/>
  <c r="J1256" i="17"/>
  <c r="I1256" i="17"/>
  <c r="J2790" i="17"/>
  <c r="I2790" i="17"/>
  <c r="J2459" i="17"/>
  <c r="I2459" i="17"/>
  <c r="J591" i="17"/>
  <c r="I591" i="17"/>
  <c r="J2973" i="17"/>
  <c r="I2973" i="17"/>
  <c r="J1264" i="17"/>
  <c r="I1264" i="17"/>
  <c r="J2174" i="17"/>
  <c r="I2174" i="17"/>
  <c r="J3408" i="17"/>
  <c r="I3408" i="17"/>
  <c r="J1112" i="17"/>
  <c r="I1112" i="17"/>
  <c r="J3033" i="17"/>
  <c r="I3033" i="17"/>
  <c r="J1299" i="17"/>
  <c r="I1299" i="17"/>
  <c r="J2449" i="17"/>
  <c r="I2449" i="17"/>
  <c r="J518" i="17"/>
  <c r="I518" i="17"/>
  <c r="J3384" i="17"/>
  <c r="I3384" i="17"/>
  <c r="I716" i="17"/>
  <c r="J716" i="17"/>
  <c r="J2951" i="17"/>
  <c r="I2951" i="17"/>
  <c r="J2655" i="17"/>
  <c r="I2655" i="17"/>
  <c r="J2802" i="17"/>
  <c r="I2802" i="17"/>
  <c r="J565" i="17"/>
  <c r="I565" i="17"/>
  <c r="J2124" i="17"/>
  <c r="I2124" i="17"/>
  <c r="J444" i="17"/>
  <c r="I444" i="17"/>
  <c r="J1151" i="17"/>
  <c r="I1151" i="17"/>
  <c r="J1877" i="17"/>
  <c r="I1877" i="17"/>
  <c r="J1702" i="17"/>
  <c r="I1702" i="17"/>
  <c r="J1313" i="17"/>
  <c r="I1313" i="17"/>
  <c r="J2466" i="17"/>
  <c r="I2466" i="17"/>
  <c r="J2222" i="17"/>
  <c r="I2222" i="17"/>
  <c r="J449" i="17"/>
  <c r="I449" i="17"/>
  <c r="J1634" i="17"/>
  <c r="I1634" i="17"/>
  <c r="I2624" i="17"/>
  <c r="J2624" i="17"/>
  <c r="J1070" i="17"/>
  <c r="I1070" i="17"/>
  <c r="J285" i="17"/>
  <c r="I285" i="17"/>
  <c r="I2918" i="17"/>
  <c r="J2918" i="17"/>
  <c r="I466" i="17"/>
  <c r="J466" i="17"/>
  <c r="J1842" i="17"/>
  <c r="I1842" i="17"/>
  <c r="J1850" i="17"/>
  <c r="I1850" i="17"/>
  <c r="J692" i="17"/>
  <c r="I692" i="17"/>
  <c r="J3294" i="17"/>
  <c r="I3294" i="17"/>
  <c r="J1555" i="17"/>
  <c r="I1555" i="17"/>
  <c r="J457" i="17"/>
  <c r="I457" i="17"/>
  <c r="J1008" i="17"/>
  <c r="I1008" i="17"/>
  <c r="J1839" i="17"/>
  <c r="I1839" i="17"/>
  <c r="J955" i="17"/>
  <c r="I955" i="17"/>
  <c r="J281" i="17"/>
  <c r="I281" i="17"/>
  <c r="J353" i="17"/>
  <c r="I353" i="17"/>
  <c r="J1706" i="17"/>
  <c r="I1706" i="17"/>
  <c r="J3131" i="17"/>
  <c r="I3131" i="17"/>
  <c r="J344" i="17"/>
  <c r="I344" i="17"/>
  <c r="I1165" i="17"/>
  <c r="J1165" i="17"/>
  <c r="J2844" i="17"/>
  <c r="I2844" i="17"/>
  <c r="J1784" i="17"/>
  <c r="I1784" i="17"/>
  <c r="I719" i="17"/>
  <c r="J719" i="17"/>
  <c r="J3281" i="17"/>
  <c r="I3281" i="17"/>
  <c r="J1071" i="17"/>
  <c r="I1071" i="17"/>
  <c r="I2398" i="17"/>
  <c r="J2398" i="17"/>
  <c r="J2366" i="17"/>
  <c r="I2366" i="17"/>
  <c r="J1748" i="17"/>
  <c r="I1748" i="17"/>
  <c r="J1270" i="17"/>
  <c r="I1270" i="17"/>
  <c r="I1109" i="17"/>
  <c r="J1109" i="17"/>
  <c r="J1661" i="17"/>
  <c r="I1661" i="17"/>
  <c r="J2328" i="17"/>
  <c r="I2328" i="17"/>
  <c r="I2631" i="17"/>
  <c r="J2631" i="17"/>
  <c r="J318" i="17"/>
  <c r="I318" i="17"/>
  <c r="J1475" i="17"/>
  <c r="I1475" i="17"/>
  <c r="J1541" i="17"/>
  <c r="I1541" i="17"/>
  <c r="J1257" i="17"/>
  <c r="I1257" i="17"/>
  <c r="J2725" i="17"/>
  <c r="I2725" i="17"/>
  <c r="I748" i="17"/>
  <c r="J748" i="17"/>
  <c r="J2149" i="17"/>
  <c r="I2149" i="17"/>
  <c r="J2279" i="17"/>
  <c r="I2279" i="17"/>
  <c r="I3329" i="17"/>
  <c r="J3329" i="17"/>
  <c r="J1630" i="17"/>
  <c r="I1630" i="17"/>
  <c r="I301" i="17"/>
  <c r="J301" i="17"/>
  <c r="J2394" i="17"/>
  <c r="I2394" i="17"/>
  <c r="J392" i="17"/>
  <c r="I392" i="17"/>
  <c r="J3320" i="17"/>
  <c r="I3320" i="17"/>
  <c r="J3420" i="17"/>
  <c r="I3420" i="17"/>
  <c r="J877" i="17"/>
  <c r="I877" i="17"/>
  <c r="J644" i="17"/>
  <c r="I644" i="17"/>
  <c r="J381" i="17"/>
  <c r="I381" i="17"/>
  <c r="I2776" i="17"/>
  <c r="J2776" i="17"/>
  <c r="J2501" i="17"/>
  <c r="I2501" i="17"/>
  <c r="I3052" i="17"/>
  <c r="J3052" i="17"/>
  <c r="J1078" i="17"/>
  <c r="I1078" i="17"/>
  <c r="J222" i="17"/>
  <c r="I222" i="17"/>
  <c r="I2079" i="17"/>
  <c r="J2079" i="17"/>
  <c r="I3273" i="17"/>
  <c r="J3273" i="17"/>
  <c r="I3097" i="17"/>
  <c r="J3097" i="17"/>
  <c r="J3049" i="17"/>
  <c r="I3049" i="17"/>
  <c r="J1365" i="17"/>
  <c r="I1365" i="17"/>
  <c r="I777" i="17"/>
  <c r="J777" i="17"/>
  <c r="I3150" i="17"/>
  <c r="J3150" i="17"/>
  <c r="I1005" i="17"/>
  <c r="J1005" i="17"/>
  <c r="J1043" i="17"/>
  <c r="I1043" i="17"/>
  <c r="I1018" i="17"/>
  <c r="J1018" i="17"/>
  <c r="I2399" i="17"/>
  <c r="J2399" i="17"/>
  <c r="J2134" i="17"/>
  <c r="I2134" i="17"/>
  <c r="I932" i="17"/>
  <c r="J932" i="17"/>
  <c r="I136" i="17"/>
  <c r="J136" i="17"/>
  <c r="J847" i="17"/>
  <c r="I847" i="17"/>
  <c r="I340" i="17"/>
  <c r="J340" i="17"/>
  <c r="J277" i="17"/>
  <c r="I277" i="17"/>
  <c r="J3382" i="17"/>
  <c r="I3382" i="17"/>
  <c r="J3283" i="17"/>
  <c r="I3283" i="17"/>
  <c r="J2461" i="17"/>
  <c r="I2461" i="17"/>
  <c r="J1069" i="17"/>
  <c r="I1069" i="17"/>
  <c r="J2932" i="17"/>
  <c r="I2932" i="17"/>
  <c r="J912" i="17"/>
  <c r="I912" i="17"/>
  <c r="J1159" i="17"/>
  <c r="I1159" i="17"/>
  <c r="J2512" i="17"/>
  <c r="I2512" i="17"/>
  <c r="J338" i="17"/>
  <c r="I338" i="17"/>
  <c r="J2417" i="17"/>
  <c r="I2417" i="17"/>
  <c r="J1143" i="17"/>
  <c r="I1143" i="17"/>
  <c r="J3350" i="17"/>
  <c r="I3350" i="17"/>
  <c r="I1789" i="17"/>
  <c r="J1789" i="17"/>
  <c r="J1086" i="17"/>
  <c r="I1086" i="17"/>
  <c r="I3332" i="17"/>
  <c r="J3332" i="17"/>
  <c r="J619" i="17"/>
  <c r="I619" i="17"/>
  <c r="I1853" i="17"/>
  <c r="J1853" i="17"/>
  <c r="J2715" i="17"/>
  <c r="I2715" i="17"/>
  <c r="J1084" i="17"/>
  <c r="I1084" i="17"/>
  <c r="J369" i="17"/>
  <c r="I369" i="17"/>
  <c r="J1329" i="17"/>
  <c r="I1329" i="17"/>
  <c r="J1254" i="17"/>
  <c r="I1254" i="17"/>
  <c r="J960" i="17"/>
  <c r="I960" i="17"/>
  <c r="J2287" i="17"/>
  <c r="I2287" i="17"/>
  <c r="J35" i="17"/>
  <c r="I35" i="17"/>
  <c r="J2045" i="17"/>
  <c r="I2045" i="17"/>
  <c r="J1435" i="17"/>
  <c r="I1435" i="17"/>
  <c r="J2043" i="17"/>
  <c r="I2043" i="17"/>
  <c r="J66" i="17"/>
  <c r="I66" i="17"/>
  <c r="J1198" i="17"/>
  <c r="I1198" i="17"/>
  <c r="J3148" i="17"/>
  <c r="I3148" i="17"/>
  <c r="J651" i="17"/>
  <c r="I651" i="17"/>
  <c r="J622" i="17"/>
  <c r="I622" i="17"/>
  <c r="J2519" i="17"/>
  <c r="I2519" i="17"/>
  <c r="J1773" i="17"/>
  <c r="I1773" i="17"/>
  <c r="J1980" i="17"/>
  <c r="I1980" i="17"/>
  <c r="J1439" i="17"/>
  <c r="I1439" i="17"/>
  <c r="J1346" i="17"/>
  <c r="I1346" i="17"/>
  <c r="J2393" i="17"/>
  <c r="I2393" i="17"/>
  <c r="J2622" i="17"/>
  <c r="I2622" i="17"/>
  <c r="J256" i="17"/>
  <c r="I256" i="17"/>
  <c r="I3317" i="17"/>
  <c r="J3317" i="17"/>
  <c r="J1423" i="17"/>
  <c r="I1423" i="17"/>
  <c r="J1488" i="17"/>
  <c r="I1488" i="17"/>
  <c r="J781" i="17"/>
  <c r="I781" i="17"/>
  <c r="I2364" i="17"/>
  <c r="J2364" i="17"/>
  <c r="I1709" i="17"/>
  <c r="J1709" i="17"/>
  <c r="I2178" i="17"/>
  <c r="J2178" i="17"/>
  <c r="J3117" i="17"/>
  <c r="I3117" i="17"/>
  <c r="J153" i="17"/>
  <c r="I153" i="17"/>
  <c r="J3243" i="17"/>
  <c r="I3243" i="17"/>
  <c r="J108" i="17"/>
  <c r="I108" i="17"/>
  <c r="J3203" i="17"/>
  <c r="I3203" i="17"/>
  <c r="J2207" i="17"/>
  <c r="I2207" i="17"/>
  <c r="J3321" i="17"/>
  <c r="I3321" i="17"/>
  <c r="J969" i="17"/>
  <c r="I969" i="17"/>
  <c r="I3309" i="17"/>
  <c r="J3309" i="17"/>
  <c r="J1508" i="17"/>
  <c r="I1508" i="17"/>
  <c r="J2236" i="17"/>
  <c r="I2236" i="17"/>
  <c r="J390" i="17"/>
  <c r="I390" i="17"/>
  <c r="I735" i="17"/>
  <c r="J735" i="17"/>
  <c r="J2572" i="17"/>
  <c r="I2572" i="17"/>
  <c r="J1399" i="17"/>
  <c r="I1399" i="17"/>
  <c r="J1474" i="17"/>
  <c r="I1474" i="17"/>
  <c r="J682" i="17"/>
  <c r="I682" i="17"/>
  <c r="J1856" i="17"/>
  <c r="I1856" i="17"/>
  <c r="I2244" i="17"/>
  <c r="J2244" i="17"/>
  <c r="I2048" i="17"/>
  <c r="J2048" i="17"/>
  <c r="J3111" i="17"/>
  <c r="I3111" i="17"/>
  <c r="J2485" i="17"/>
  <c r="I2485" i="17"/>
  <c r="J1010" i="17"/>
  <c r="I1010" i="17"/>
  <c r="J796" i="17"/>
  <c r="I796" i="17"/>
  <c r="J2719" i="17"/>
  <c r="I2719" i="17"/>
  <c r="J2781" i="17"/>
  <c r="I2781" i="17"/>
  <c r="J1385" i="17"/>
  <c r="I1385" i="17"/>
  <c r="J717" i="17"/>
  <c r="I717" i="17"/>
  <c r="I568" i="17"/>
  <c r="J568" i="17"/>
  <c r="I1451" i="17"/>
  <c r="J1451" i="17"/>
  <c r="J1166" i="17"/>
  <c r="I1166" i="17"/>
  <c r="J2432" i="17"/>
  <c r="I2432" i="17"/>
  <c r="J1209" i="17"/>
  <c r="I1209" i="17"/>
  <c r="J789" i="17"/>
  <c r="I789" i="17"/>
  <c r="J1783" i="17"/>
  <c r="I1783" i="17"/>
  <c r="J3095" i="17"/>
  <c r="I3095" i="17"/>
  <c r="J1199" i="17"/>
  <c r="I1199" i="17"/>
  <c r="J876" i="17"/>
  <c r="I876" i="17"/>
  <c r="J1379" i="17"/>
  <c r="I1379" i="17"/>
  <c r="I558" i="17"/>
  <c r="J558" i="17"/>
  <c r="I3275" i="17"/>
  <c r="J3275" i="17"/>
  <c r="I2184" i="17"/>
  <c r="J2184" i="17"/>
  <c r="I2068" i="17"/>
  <c r="J2068" i="17"/>
  <c r="I3002" i="17"/>
  <c r="J3002" i="17"/>
  <c r="I2375" i="17"/>
  <c r="J2375" i="17"/>
  <c r="I1117" i="17"/>
  <c r="J1117" i="17"/>
  <c r="I2118" i="17"/>
  <c r="J2118" i="17"/>
  <c r="J975" i="17"/>
  <c r="I975" i="17"/>
  <c r="I2628" i="17"/>
  <c r="J2628" i="17"/>
  <c r="J2765" i="17"/>
  <c r="I2765" i="17"/>
  <c r="I2329" i="17"/>
  <c r="J2329" i="17"/>
  <c r="I598" i="17"/>
  <c r="J598" i="17"/>
  <c r="I2258" i="17"/>
  <c r="J2258" i="17"/>
  <c r="J445" i="17"/>
  <c r="I445" i="17"/>
  <c r="J3223" i="17"/>
  <c r="I3223" i="17"/>
  <c r="J2169" i="17"/>
  <c r="I2169" i="17"/>
  <c r="J2671" i="17"/>
  <c r="I2671" i="17"/>
  <c r="J37" i="17"/>
  <c r="I37" i="17"/>
  <c r="J2710" i="17"/>
  <c r="I2710" i="17"/>
  <c r="J2455" i="17"/>
  <c r="I2455" i="17"/>
  <c r="J1863" i="17"/>
  <c r="I1863" i="17"/>
  <c r="I730" i="17"/>
  <c r="J730" i="17"/>
  <c r="J1754" i="17"/>
  <c r="I1754" i="17"/>
  <c r="J2064" i="17"/>
  <c r="I2064" i="17"/>
  <c r="J2020" i="17"/>
  <c r="I2020" i="17"/>
  <c r="J3072" i="17"/>
  <c r="I3072" i="17"/>
  <c r="J2000" i="17"/>
  <c r="I2000" i="17"/>
  <c r="J1582" i="17"/>
  <c r="I1582" i="17"/>
  <c r="J2223" i="17"/>
  <c r="I2223" i="17"/>
  <c r="J1145" i="17"/>
  <c r="I1145" i="17"/>
  <c r="I2682" i="17"/>
  <c r="J2682" i="17"/>
  <c r="I1067" i="17"/>
  <c r="J1067" i="17"/>
  <c r="J1336" i="17"/>
  <c r="I1336" i="17"/>
  <c r="J3347" i="17"/>
  <c r="I3347" i="17"/>
  <c r="I1179" i="17"/>
  <c r="J1179" i="17"/>
  <c r="I19" i="17"/>
  <c r="J19" i="17"/>
  <c r="I229" i="17"/>
  <c r="J229" i="17"/>
  <c r="I3041" i="17"/>
  <c r="J3041" i="17"/>
  <c r="J731" i="17"/>
  <c r="I731" i="17"/>
  <c r="J892" i="17"/>
  <c r="I892" i="17"/>
  <c r="J2516" i="17"/>
  <c r="I2516" i="17"/>
  <c r="J630" i="17"/>
  <c r="I630" i="17"/>
  <c r="J741" i="17"/>
  <c r="I741" i="17"/>
  <c r="J39" i="17"/>
  <c r="I39" i="17"/>
  <c r="J1699" i="17"/>
  <c r="I1699" i="17"/>
  <c r="J1517" i="17"/>
  <c r="I1517" i="17"/>
  <c r="J322" i="17"/>
  <c r="I322" i="17"/>
  <c r="J2720" i="17"/>
  <c r="I2720" i="17"/>
  <c r="J600" i="17"/>
  <c r="I600" i="17"/>
  <c r="J1408" i="17"/>
  <c r="I1408" i="17"/>
  <c r="J2924" i="17"/>
  <c r="I2924" i="17"/>
  <c r="J966" i="17"/>
  <c r="I966" i="17"/>
  <c r="I3197" i="17"/>
  <c r="J3197" i="17"/>
  <c r="J803" i="17"/>
  <c r="I803" i="17"/>
  <c r="J2217" i="17"/>
  <c r="I2217" i="17"/>
  <c r="J1712" i="17"/>
  <c r="I1712" i="17"/>
  <c r="I917" i="17"/>
  <c r="J917" i="17"/>
  <c r="J238" i="17"/>
  <c r="I238" i="17"/>
  <c r="J2664" i="17"/>
  <c r="I2664" i="17"/>
  <c r="J2316" i="17"/>
  <c r="I2316" i="17"/>
  <c r="J375" i="17"/>
  <c r="I375" i="17"/>
  <c r="J1345" i="17"/>
  <c r="I1345" i="17"/>
  <c r="J2113" i="17"/>
  <c r="I2113" i="17"/>
  <c r="J2343" i="17"/>
  <c r="I2343" i="17"/>
  <c r="J3193" i="17"/>
  <c r="I3193" i="17"/>
  <c r="J2744" i="17"/>
  <c r="I2744" i="17"/>
  <c r="I2424" i="17"/>
  <c r="J2424" i="17"/>
  <c r="J2852" i="17"/>
  <c r="I2852" i="17"/>
  <c r="J939" i="17"/>
  <c r="I939" i="17"/>
  <c r="J2926" i="17"/>
  <c r="I2926" i="17"/>
  <c r="J2828" i="17"/>
  <c r="I2828" i="17"/>
  <c r="I1213" i="17"/>
  <c r="J1213" i="17"/>
  <c r="J3146" i="17"/>
  <c r="I3146" i="17"/>
  <c r="J2175" i="17"/>
  <c r="I2175" i="17"/>
  <c r="J2458" i="17"/>
  <c r="I2458" i="17"/>
  <c r="J57" i="17"/>
  <c r="I57" i="17"/>
  <c r="I3207" i="17"/>
  <c r="J3207" i="17"/>
  <c r="J1370" i="17"/>
  <c r="I1370" i="17"/>
  <c r="J2145" i="17"/>
  <c r="I2145" i="17"/>
  <c r="I138" i="17"/>
  <c r="J138" i="17"/>
  <c r="I2789" i="17"/>
  <c r="J2789" i="17"/>
  <c r="I462" i="17"/>
  <c r="J462" i="17"/>
  <c r="I1572" i="17"/>
  <c r="J1572" i="17"/>
  <c r="J2702" i="17"/>
  <c r="I2702" i="17"/>
  <c r="J1755" i="17"/>
  <c r="I1755" i="17"/>
  <c r="J1586" i="17"/>
  <c r="I1586" i="17"/>
  <c r="J313" i="17"/>
  <c r="I313" i="17"/>
  <c r="J1397" i="17"/>
  <c r="I1397" i="17"/>
  <c r="J1811" i="17"/>
  <c r="I1811" i="17"/>
  <c r="J1654" i="17"/>
  <c r="I1654" i="17"/>
  <c r="J2604" i="17"/>
  <c r="I2604" i="17"/>
  <c r="J609" i="17"/>
  <c r="I609" i="17"/>
  <c r="J2483" i="17"/>
  <c r="I2483" i="17"/>
  <c r="J1094" i="17"/>
  <c r="I1094" i="17"/>
  <c r="J3401" i="17"/>
  <c r="I3401" i="17"/>
  <c r="J2256" i="17"/>
  <c r="I2256" i="17"/>
  <c r="J3165" i="17"/>
  <c r="I3165" i="17"/>
  <c r="J3328" i="17"/>
  <c r="I3328" i="17"/>
  <c r="I537" i="17"/>
  <c r="J537" i="17"/>
  <c r="J2665" i="17"/>
  <c r="I2665" i="17"/>
  <c r="J2696" i="17"/>
  <c r="I2696" i="17"/>
  <c r="J3308" i="17"/>
  <c r="I3308" i="17"/>
  <c r="I2717" i="17"/>
  <c r="J2717" i="17"/>
  <c r="J1915" i="17"/>
  <c r="I1915" i="17"/>
  <c r="J1551" i="17"/>
  <c r="I1551" i="17"/>
  <c r="J3065" i="17"/>
  <c r="I3065" i="17"/>
  <c r="J2772" i="17"/>
  <c r="I2772" i="17"/>
  <c r="I1966" i="17"/>
  <c r="J1966" i="17"/>
  <c r="J3188" i="17"/>
  <c r="I3188" i="17"/>
  <c r="I1122" i="17"/>
  <c r="J1122" i="17"/>
  <c r="I625" i="17"/>
  <c r="J625" i="17"/>
  <c r="I3140" i="17"/>
  <c r="J3140" i="17"/>
  <c r="I2369" i="17"/>
  <c r="J2369" i="17"/>
  <c r="I851" i="17"/>
  <c r="J851" i="17"/>
  <c r="I2916" i="17"/>
  <c r="J2916" i="17"/>
  <c r="I2645" i="17"/>
  <c r="J2645" i="17"/>
  <c r="I3303" i="17"/>
  <c r="J3303" i="17"/>
  <c r="I1359" i="17"/>
  <c r="J1359" i="17"/>
  <c r="I2745" i="17"/>
  <c r="J2745" i="17"/>
  <c r="I3313" i="17"/>
  <c r="J3313" i="17"/>
  <c r="J2759" i="17"/>
  <c r="I2759" i="17"/>
  <c r="J3262" i="17"/>
  <c r="I3262" i="17"/>
  <c r="I3162" i="17"/>
  <c r="J3162" i="17"/>
  <c r="I3251" i="17"/>
  <c r="J3251" i="17"/>
  <c r="I2754" i="17"/>
  <c r="J2754" i="17"/>
  <c r="I3209" i="17"/>
  <c r="J3209" i="17"/>
  <c r="J469" i="17"/>
  <c r="I469" i="17"/>
  <c r="J2344" i="17"/>
  <c r="I2344" i="17"/>
  <c r="J320" i="17"/>
  <c r="I320" i="17"/>
  <c r="J1048" i="17"/>
  <c r="I1048" i="17"/>
  <c r="J3240" i="17"/>
  <c r="I3240" i="17"/>
  <c r="J3154" i="17"/>
  <c r="I3154" i="17"/>
  <c r="J554" i="17"/>
  <c r="I554" i="17"/>
  <c r="J2096" i="17"/>
  <c r="I2096" i="17"/>
  <c r="J280" i="17"/>
  <c r="I280" i="17"/>
  <c r="J2825" i="17"/>
  <c r="I2825" i="17"/>
  <c r="J3164" i="17"/>
  <c r="I3164" i="17"/>
  <c r="J2081" i="17"/>
  <c r="I2081" i="17"/>
  <c r="J2638" i="17"/>
  <c r="I2638" i="17"/>
  <c r="J2647" i="17"/>
  <c r="I2647" i="17"/>
  <c r="J524" i="17"/>
  <c r="I524" i="17"/>
  <c r="J530" i="17"/>
  <c r="I530" i="17"/>
  <c r="J564" i="17"/>
  <c r="I564" i="17"/>
  <c r="J3241" i="17"/>
  <c r="I3241" i="17"/>
  <c r="I559" i="17"/>
  <c r="J559" i="17"/>
  <c r="J2593" i="17"/>
  <c r="I2593" i="17"/>
  <c r="J2390" i="17"/>
  <c r="I2390" i="17"/>
  <c r="J551" i="17"/>
  <c r="I551" i="17"/>
  <c r="J2874" i="17"/>
  <c r="I2874" i="17"/>
  <c r="J2099" i="17"/>
  <c r="I2099" i="17"/>
  <c r="I2136" i="17"/>
  <c r="J2136" i="17"/>
  <c r="J130" i="17"/>
  <c r="I130" i="17"/>
  <c r="J1297" i="17"/>
  <c r="I1297" i="17"/>
  <c r="J468" i="17"/>
  <c r="I468" i="17"/>
  <c r="J2116" i="17"/>
  <c r="I2116" i="17"/>
  <c r="I645" i="17"/>
  <c r="J645" i="17"/>
  <c r="I401" i="17"/>
  <c r="J401" i="17"/>
  <c r="J798" i="17"/>
  <c r="I798" i="17"/>
  <c r="J1301" i="17"/>
  <c r="I1301" i="17"/>
  <c r="J3149" i="17"/>
  <c r="I3149" i="17"/>
  <c r="J1653" i="17"/>
  <c r="I1653" i="17"/>
  <c r="J2326" i="17"/>
  <c r="I2326" i="17"/>
  <c r="J1854" i="17"/>
  <c r="I1854" i="17"/>
  <c r="I1371" i="17"/>
  <c r="J1371" i="17"/>
  <c r="J160" i="17"/>
  <c r="I160" i="17"/>
  <c r="J3220" i="17"/>
  <c r="I3220" i="17"/>
  <c r="I1857" i="17"/>
  <c r="J1857" i="17"/>
  <c r="J370" i="17"/>
  <c r="I370" i="17"/>
  <c r="J3034" i="17"/>
  <c r="I3034" i="17"/>
  <c r="J890" i="17"/>
  <c r="I890" i="17"/>
  <c r="J3438" i="17"/>
  <c r="I3438" i="17"/>
  <c r="J156" i="17"/>
  <c r="I156" i="17"/>
  <c r="J2332" i="17"/>
  <c r="I2332" i="17"/>
  <c r="I1545" i="17"/>
  <c r="J1545" i="17"/>
  <c r="I2634" i="17"/>
  <c r="J2634" i="17"/>
  <c r="I2678" i="17"/>
  <c r="J2678" i="17"/>
  <c r="I1936" i="17"/>
  <c r="J1936" i="17"/>
  <c r="I2687" i="17"/>
  <c r="J2687" i="17"/>
  <c r="I1841" i="17"/>
  <c r="J1841" i="17"/>
  <c r="I2577" i="17"/>
  <c r="J2577" i="17"/>
  <c r="I308" i="17"/>
  <c r="J308" i="17"/>
  <c r="I244" i="17"/>
  <c r="J244" i="17"/>
  <c r="I2548" i="17"/>
  <c r="J2548" i="17"/>
  <c r="I1248" i="17"/>
  <c r="J1248" i="17"/>
  <c r="J1667" i="17"/>
  <c r="I1667" i="17"/>
  <c r="J1917" i="17"/>
  <c r="I1917" i="17"/>
  <c r="J2448" i="17"/>
  <c r="I2448" i="17"/>
  <c r="I1581" i="17"/>
  <c r="J1581" i="17"/>
  <c r="J658" i="17"/>
  <c r="I658" i="17"/>
  <c r="I1321" i="17"/>
  <c r="J1321" i="17"/>
  <c r="J1361" i="17"/>
  <c r="I1361" i="17"/>
  <c r="J2849" i="17"/>
  <c r="I2849" i="17"/>
  <c r="J154" i="17"/>
  <c r="I154" i="17"/>
  <c r="J2552" i="17"/>
  <c r="I2552" i="17"/>
  <c r="J2416" i="17"/>
  <c r="I2416" i="17"/>
  <c r="I1921" i="17"/>
  <c r="J1921" i="17"/>
  <c r="J1356" i="17"/>
  <c r="I1356" i="17"/>
  <c r="I72" i="17"/>
  <c r="J72" i="17"/>
  <c r="J1454" i="17"/>
  <c r="I1454" i="17"/>
  <c r="J522" i="17"/>
  <c r="I522" i="17"/>
  <c r="J2787" i="17"/>
  <c r="I2787" i="17"/>
  <c r="J58" i="17"/>
  <c r="I58" i="17"/>
  <c r="J2626" i="17"/>
  <c r="I2626" i="17"/>
  <c r="J761" i="17"/>
  <c r="I761" i="17"/>
  <c r="I2573" i="17"/>
  <c r="J2573" i="17"/>
  <c r="I1973" i="17"/>
  <c r="J1973" i="17"/>
  <c r="I2705" i="17"/>
  <c r="J2705" i="17"/>
  <c r="I2490" i="17"/>
  <c r="J2490" i="17"/>
  <c r="I1330" i="17"/>
  <c r="J1330" i="17"/>
  <c r="I1258" i="17"/>
  <c r="J1258" i="17"/>
  <c r="J1796" i="17"/>
  <c r="I1796" i="17"/>
  <c r="I1002" i="17"/>
  <c r="J1002" i="17"/>
  <c r="I641" i="17"/>
  <c r="J641" i="17"/>
  <c r="J2803" i="17"/>
  <c r="I2803" i="17"/>
  <c r="J1871" i="17"/>
  <c r="I1871" i="17"/>
  <c r="J704" i="17"/>
  <c r="I704" i="17"/>
  <c r="J3253" i="17"/>
  <c r="I3253" i="17"/>
  <c r="I720" i="17"/>
  <c r="J720" i="17"/>
  <c r="J2854" i="17"/>
  <c r="I2854" i="17"/>
  <c r="J2315" i="17"/>
  <c r="I2315" i="17"/>
  <c r="J315" i="17"/>
  <c r="I315" i="17"/>
  <c r="J2861" i="17"/>
  <c r="I2861" i="17"/>
  <c r="I953" i="17"/>
  <c r="J953" i="17"/>
  <c r="J118" i="17"/>
  <c r="I118" i="17"/>
  <c r="J1946" i="17"/>
  <c r="I1946" i="17"/>
  <c r="J2868" i="17"/>
  <c r="I2868" i="17"/>
  <c r="J1228" i="17"/>
  <c r="I1228" i="17"/>
  <c r="J541" i="17"/>
  <c r="I541" i="17"/>
  <c r="I105" i="17"/>
  <c r="J105" i="17"/>
  <c r="J116" i="17"/>
  <c r="I116" i="17"/>
  <c r="I2117" i="17"/>
  <c r="J2117" i="17"/>
  <c r="J1539" i="17"/>
  <c r="I1539" i="17"/>
  <c r="J2565" i="17"/>
  <c r="I2565" i="17"/>
  <c r="J583" i="17"/>
  <c r="I583" i="17"/>
  <c r="I152" i="17"/>
  <c r="J152" i="17"/>
  <c r="I1275" i="17"/>
  <c r="J1275" i="17"/>
  <c r="I3157" i="17"/>
  <c r="J3157" i="17"/>
  <c r="I2181" i="17"/>
  <c r="J2181" i="17"/>
  <c r="I3426" i="17"/>
  <c r="J3426" i="17"/>
  <c r="J364" i="17"/>
  <c r="I364" i="17"/>
  <c r="J3277" i="17"/>
  <c r="I3277" i="17"/>
  <c r="J178" i="17"/>
  <c r="I178" i="17"/>
  <c r="I2713" i="17"/>
  <c r="J2713" i="17"/>
  <c r="I2782" i="17"/>
  <c r="J2782" i="17"/>
  <c r="J402" i="17"/>
  <c r="I402" i="17"/>
  <c r="I3372" i="17"/>
  <c r="J3372" i="17"/>
  <c r="J2210" i="17"/>
  <c r="I2210" i="17"/>
  <c r="J3057" i="17"/>
  <c r="I3057" i="17"/>
  <c r="I3082" i="17"/>
  <c r="J3082" i="17"/>
  <c r="J2511" i="17"/>
  <c r="I2511" i="17"/>
  <c r="J3250" i="17"/>
  <c r="I3250" i="17"/>
  <c r="J846" i="17"/>
  <c r="I846" i="17"/>
  <c r="J3354" i="17"/>
  <c r="I3354" i="17"/>
  <c r="J3029" i="17"/>
  <c r="I3029" i="17"/>
  <c r="J27" i="17"/>
  <c r="I27" i="17"/>
  <c r="J589" i="17"/>
  <c r="I589" i="17"/>
  <c r="J1040" i="17"/>
  <c r="I1040" i="17"/>
  <c r="J3234" i="17"/>
  <c r="I3234" i="17"/>
  <c r="J115" i="17"/>
  <c r="I115" i="17"/>
  <c r="J1491" i="17"/>
  <c r="I1491" i="17"/>
  <c r="J135" i="17"/>
  <c r="I135" i="17"/>
  <c r="J2482" i="17"/>
  <c r="I2482" i="17"/>
  <c r="J413" i="17"/>
  <c r="I413" i="17"/>
  <c r="J1682" i="17"/>
  <c r="I1682" i="17"/>
  <c r="J2131" i="17"/>
  <c r="I2131" i="17"/>
  <c r="J907" i="17"/>
  <c r="I907" i="17"/>
  <c r="J2817" i="17"/>
  <c r="I2817" i="17"/>
  <c r="J384" i="17"/>
  <c r="I384" i="17"/>
  <c r="I1579" i="17"/>
  <c r="J1579" i="17"/>
  <c r="J2627" i="17"/>
  <c r="I2627" i="17"/>
  <c r="J1998" i="17"/>
  <c r="I1998" i="17"/>
  <c r="I1414" i="17"/>
  <c r="J1414" i="17"/>
  <c r="I2235" i="17"/>
  <c r="J2235" i="17"/>
  <c r="I187" i="17"/>
  <c r="J187" i="17"/>
  <c r="J361" i="17"/>
  <c r="I361" i="17"/>
  <c r="I431" i="17"/>
  <c r="J431" i="17"/>
  <c r="I1464" i="17"/>
  <c r="J1464" i="17"/>
  <c r="J1941" i="17"/>
  <c r="I1941" i="17"/>
  <c r="I1374" i="17"/>
  <c r="J1374" i="17"/>
  <c r="J1269" i="17"/>
  <c r="I1269" i="17"/>
  <c r="J737" i="17"/>
  <c r="I737" i="17"/>
  <c r="I3092" i="17"/>
  <c r="J3092" i="17"/>
  <c r="I2380" i="17"/>
  <c r="J2380" i="17"/>
  <c r="J934" i="17"/>
  <c r="I934" i="17"/>
  <c r="J2848" i="17"/>
  <c r="I2848" i="17"/>
  <c r="J1220" i="17"/>
  <c r="I1220" i="17"/>
  <c r="J2477" i="17"/>
  <c r="I2477" i="17"/>
  <c r="J1525" i="17"/>
  <c r="I1525" i="17"/>
  <c r="J1455" i="17"/>
  <c r="I1455" i="17"/>
  <c r="J1649" i="17"/>
  <c r="I1649" i="17"/>
  <c r="J2690" i="17"/>
  <c r="I2690" i="17"/>
  <c r="I1588" i="17"/>
  <c r="J1588" i="17"/>
  <c r="I1692" i="17"/>
  <c r="J1692" i="17"/>
  <c r="I2845" i="17"/>
  <c r="J2845" i="17"/>
  <c r="J3169" i="17"/>
  <c r="I3169" i="17"/>
  <c r="J1947" i="17"/>
  <c r="I1947" i="17"/>
  <c r="I2904" i="17"/>
  <c r="J2904" i="17"/>
  <c r="J2361" i="17"/>
  <c r="I2361" i="17"/>
  <c r="J2291" i="17"/>
  <c r="I2291" i="17"/>
  <c r="I3428" i="17"/>
  <c r="J3428" i="17"/>
  <c r="J1892" i="17"/>
  <c r="I1892" i="17"/>
  <c r="J680" i="17"/>
  <c r="I680" i="17"/>
  <c r="I1114" i="17"/>
  <c r="J1114" i="17"/>
  <c r="J1999" i="17"/>
  <c r="I1999" i="17"/>
  <c r="I3063" i="17"/>
  <c r="J3063" i="17"/>
  <c r="J844" i="17"/>
  <c r="I844" i="17"/>
  <c r="J155" i="17"/>
  <c r="I155" i="17"/>
  <c r="I678" i="17"/>
  <c r="J678" i="17"/>
  <c r="J549" i="17"/>
  <c r="I549" i="17"/>
  <c r="J3069" i="17"/>
  <c r="I3069" i="17"/>
  <c r="J2009" i="17"/>
  <c r="I2009" i="17"/>
  <c r="J3227" i="17"/>
  <c r="I3227" i="17"/>
  <c r="I209" i="17"/>
  <c r="J209" i="17"/>
  <c r="J169" i="17"/>
  <c r="I169" i="17"/>
  <c r="I2219" i="17"/>
  <c r="J2219" i="17"/>
  <c r="I332" i="17"/>
  <c r="J332" i="17"/>
  <c r="I175" i="17"/>
  <c r="J175" i="17"/>
  <c r="J2225" i="17"/>
  <c r="I2225" i="17"/>
  <c r="J3210" i="17"/>
  <c r="I3210" i="17"/>
  <c r="J2940" i="17"/>
  <c r="I2940" i="17"/>
  <c r="J1762" i="17"/>
  <c r="I1762" i="17"/>
  <c r="J2804" i="17"/>
  <c r="I2804" i="17"/>
  <c r="J124" i="17"/>
  <c r="I124" i="17"/>
  <c r="I2857" i="17"/>
  <c r="J2857" i="17"/>
  <c r="J3200" i="17"/>
  <c r="I3200" i="17"/>
  <c r="J569" i="17"/>
  <c r="I569" i="17"/>
  <c r="J263" i="17"/>
  <c r="I263" i="17"/>
  <c r="J515" i="17"/>
  <c r="I515" i="17"/>
  <c r="J2467" i="17"/>
  <c r="I2467" i="17"/>
  <c r="J1281" i="17"/>
  <c r="I1281" i="17"/>
  <c r="J1065" i="17"/>
  <c r="I1065" i="17"/>
  <c r="J1242" i="17"/>
  <c r="I1242" i="17"/>
  <c r="I2585" i="17"/>
  <c r="J2585" i="17"/>
  <c r="J1507" i="17"/>
  <c r="I1507" i="17"/>
  <c r="J3252" i="17"/>
  <c r="I3252" i="17"/>
  <c r="J1255" i="17"/>
  <c r="I1255" i="17"/>
  <c r="J1418" i="17"/>
  <c r="I1418" i="17"/>
  <c r="J3060" i="17"/>
  <c r="I3060" i="17"/>
  <c r="J2537" i="17"/>
  <c r="I2537" i="17"/>
  <c r="I1125" i="17"/>
  <c r="J1125" i="17"/>
  <c r="J556" i="17"/>
  <c r="I556" i="17"/>
  <c r="J791" i="17"/>
  <c r="I791" i="17"/>
  <c r="J247" i="17"/>
  <c r="I247" i="17"/>
  <c r="J1021" i="17"/>
  <c r="I1021" i="17"/>
  <c r="J526" i="17"/>
  <c r="I526" i="17"/>
  <c r="J2618" i="17"/>
  <c r="I2618" i="17"/>
  <c r="J2425" i="17"/>
  <c r="I2425" i="17"/>
  <c r="J2538" i="17"/>
  <c r="I2538" i="17"/>
  <c r="J2049" i="17"/>
  <c r="I2049" i="17"/>
  <c r="J1182" i="17"/>
  <c r="I1182" i="17"/>
  <c r="J550" i="17"/>
  <c r="I550" i="17"/>
  <c r="J1735" i="17"/>
  <c r="I1735" i="17"/>
  <c r="I2422" i="17"/>
  <c r="J2422" i="17"/>
  <c r="J1812" i="17"/>
  <c r="I1812" i="17"/>
  <c r="J1473" i="17"/>
  <c r="I1473" i="17"/>
  <c r="I723" i="17"/>
  <c r="J723" i="17"/>
  <c r="J362" i="17"/>
  <c r="I362" i="17"/>
  <c r="J3178" i="17"/>
  <c r="I3178" i="17"/>
  <c r="J2613" i="17"/>
  <c r="I2613" i="17"/>
  <c r="I1343" i="17"/>
  <c r="J1343" i="17"/>
  <c r="J3089" i="17"/>
  <c r="I3089" i="17"/>
  <c r="I210" i="17"/>
  <c r="J210" i="17"/>
  <c r="J819" i="17"/>
  <c r="I819" i="17"/>
  <c r="I2837" i="17"/>
  <c r="J2837" i="17"/>
  <c r="J365" i="17"/>
  <c r="I365" i="17"/>
  <c r="J1373" i="17"/>
  <c r="I1373" i="17"/>
  <c r="I3265" i="17"/>
  <c r="J3265" i="17"/>
  <c r="J2531" i="17"/>
  <c r="I2531" i="17"/>
  <c r="J1992" i="17"/>
  <c r="I1992" i="17"/>
  <c r="J1635" i="17"/>
  <c r="I1635" i="17"/>
  <c r="J2809" i="17"/>
  <c r="I2809" i="17"/>
  <c r="J3224" i="17"/>
  <c r="I3224" i="17"/>
  <c r="J840" i="17"/>
  <c r="I840" i="17"/>
  <c r="J3026" i="17"/>
  <c r="I3026" i="17"/>
  <c r="I74" i="17"/>
  <c r="J74" i="17"/>
  <c r="J2505" i="17"/>
  <c r="I2505" i="17"/>
  <c r="J1100" i="17"/>
  <c r="I1100" i="17"/>
  <c r="I2418" i="17"/>
  <c r="J2418" i="17"/>
  <c r="J833" i="17"/>
  <c r="I833" i="17"/>
  <c r="J2310" i="17"/>
  <c r="I2310" i="17"/>
  <c r="J1218" i="17"/>
  <c r="I1218" i="17"/>
  <c r="J1495" i="17"/>
  <c r="I1495" i="17"/>
  <c r="I1961" i="17"/>
  <c r="J1961" i="17"/>
  <c r="J255" i="17"/>
  <c r="I255" i="17"/>
  <c r="J2457" i="17"/>
  <c r="I2457" i="17"/>
  <c r="I3068" i="17"/>
  <c r="J3068" i="17"/>
  <c r="J2019" i="17"/>
  <c r="I2019" i="17"/>
  <c r="J788" i="17"/>
  <c r="I788" i="17"/>
  <c r="J1872" i="17"/>
  <c r="I1872" i="17"/>
  <c r="J2200" i="17"/>
  <c r="I2200" i="17"/>
  <c r="J2494" i="17"/>
  <c r="I2494" i="17"/>
  <c r="J2089" i="17"/>
  <c r="I2089" i="17"/>
  <c r="J780" i="17"/>
  <c r="I780" i="17"/>
  <c r="J1780" i="17"/>
  <c r="I1780" i="17"/>
  <c r="J1113" i="17"/>
  <c r="I1113" i="17"/>
  <c r="I572" i="17"/>
  <c r="J572" i="17"/>
  <c r="J1932" i="17"/>
  <c r="I1932" i="17"/>
  <c r="J2160" i="17"/>
  <c r="I2160" i="17"/>
  <c r="J1487" i="17"/>
  <c r="I1487" i="17"/>
  <c r="J1901" i="17"/>
  <c r="I1901" i="17"/>
  <c r="I1648" i="17"/>
  <c r="J1648" i="17"/>
  <c r="J299" i="17"/>
  <c r="I299" i="17"/>
  <c r="J1948" i="17"/>
  <c r="I1948" i="17"/>
  <c r="I1099" i="17"/>
  <c r="J1099" i="17"/>
  <c r="I1042" i="17"/>
  <c r="J1042" i="17"/>
  <c r="I234" i="17"/>
  <c r="J234" i="17"/>
  <c r="J3399" i="17"/>
  <c r="I3399" i="17"/>
  <c r="J208" i="17"/>
  <c r="I208" i="17"/>
  <c r="J1366" i="17"/>
  <c r="I1366" i="17"/>
  <c r="J376" i="17"/>
  <c r="I376" i="17"/>
  <c r="J2419" i="17"/>
  <c r="I2419" i="17"/>
  <c r="J2788" i="17"/>
  <c r="I2788" i="17"/>
  <c r="J2636" i="17"/>
  <c r="I2636" i="17"/>
  <c r="J79" i="17"/>
  <c r="I79" i="17"/>
  <c r="J2359" i="17"/>
  <c r="I2359" i="17"/>
  <c r="J3373" i="17"/>
  <c r="I3373" i="17"/>
  <c r="J2846" i="17"/>
  <c r="I2846" i="17"/>
  <c r="J3143" i="17"/>
  <c r="I3143" i="17"/>
  <c r="J475" i="17"/>
  <c r="I475" i="17"/>
  <c r="J699" i="17"/>
  <c r="I699" i="17"/>
  <c r="J1978" i="17"/>
  <c r="I1978" i="17"/>
  <c r="J472" i="17"/>
  <c r="I472" i="17"/>
  <c r="I718" i="17"/>
  <c r="J718" i="17"/>
  <c r="J2658" i="17"/>
  <c r="I2658" i="17"/>
  <c r="J2559" i="17"/>
  <c r="I2559" i="17"/>
  <c r="I2779" i="17"/>
  <c r="J2779" i="17"/>
  <c r="J88" i="17"/>
  <c r="I88" i="17"/>
  <c r="J403" i="17"/>
  <c r="I403" i="17"/>
  <c r="J173" i="17"/>
  <c r="I173" i="17"/>
  <c r="I3299" i="17"/>
  <c r="J3299" i="17"/>
  <c r="J2275" i="17"/>
  <c r="I2275" i="17"/>
  <c r="J2746" i="17"/>
  <c r="I2746" i="17"/>
  <c r="J3030" i="17"/>
  <c r="I3030" i="17"/>
  <c r="J302" i="17"/>
  <c r="I302" i="17"/>
  <c r="J2806" i="17"/>
  <c r="I2806" i="17"/>
  <c r="J2602" i="17"/>
  <c r="I2602" i="17"/>
  <c r="J2163" i="17"/>
  <c r="I2163" i="17"/>
  <c r="I314" i="17"/>
  <c r="J314" i="17"/>
  <c r="J3010" i="17"/>
  <c r="I3010" i="17"/>
  <c r="J2866" i="17"/>
  <c r="I2866" i="17"/>
  <c r="J2601" i="17"/>
  <c r="I2601" i="17"/>
  <c r="J2530" i="17"/>
  <c r="I2530" i="17"/>
  <c r="J1110" i="17"/>
  <c r="I1110" i="17"/>
  <c r="I1885" i="17"/>
  <c r="J1885" i="17"/>
  <c r="I293" i="17"/>
  <c r="J293" i="17"/>
  <c r="J478" i="17"/>
  <c r="I478" i="17"/>
  <c r="J2750" i="17"/>
  <c r="I2750" i="17"/>
  <c r="J2966" i="17"/>
  <c r="I2966" i="17"/>
  <c r="J959" i="17"/>
  <c r="I959" i="17"/>
  <c r="J2734" i="17"/>
  <c r="I2734" i="17"/>
  <c r="J1770" i="17"/>
  <c r="I1770" i="17"/>
  <c r="J2933" i="17"/>
  <c r="I2933" i="17"/>
  <c r="I389" i="17"/>
  <c r="J389" i="17"/>
  <c r="J2557" i="17"/>
  <c r="I2557" i="17"/>
  <c r="I1484" i="17"/>
  <c r="J1484" i="17"/>
  <c r="J3199" i="17"/>
  <c r="I3199" i="17"/>
  <c r="J2071" i="17"/>
  <c r="I2071" i="17"/>
  <c r="J430" i="17"/>
  <c r="I430" i="17"/>
  <c r="J1801" i="17"/>
  <c r="I1801" i="17"/>
  <c r="J1591" i="17"/>
  <c r="I1591" i="17"/>
  <c r="J1338" i="17"/>
  <c r="I1338" i="17"/>
  <c r="I1759" i="17"/>
  <c r="J1759" i="17"/>
  <c r="I812" i="17"/>
  <c r="J812" i="17"/>
  <c r="J2981" i="17"/>
  <c r="I2981" i="17"/>
  <c r="J2429" i="17"/>
  <c r="I2429" i="17"/>
  <c r="J1224" i="17"/>
  <c r="I1224" i="17"/>
  <c r="I1728" i="17"/>
  <c r="J1728" i="17"/>
  <c r="J1320" i="17"/>
  <c r="I1320" i="17"/>
  <c r="I2215" i="17"/>
  <c r="J2215" i="17"/>
  <c r="J2273" i="17"/>
  <c r="I2273" i="17"/>
  <c r="J2127" i="17"/>
  <c r="I2127" i="17"/>
  <c r="J870" i="17"/>
  <c r="I870" i="17"/>
  <c r="J3081" i="17"/>
  <c r="I3081" i="17"/>
  <c r="J1605" i="17"/>
  <c r="I1605" i="17"/>
  <c r="J2285" i="17"/>
  <c r="I2285" i="17"/>
  <c r="I1989" i="17"/>
  <c r="J1989" i="17"/>
  <c r="J2150" i="17"/>
  <c r="I2150" i="17"/>
  <c r="J2496" i="17"/>
  <c r="I2496" i="17"/>
  <c r="J2280" i="17"/>
  <c r="I2280" i="17"/>
  <c r="J2322" i="17"/>
  <c r="I2322" i="17"/>
  <c r="J1937" i="17"/>
  <c r="I1937" i="17"/>
  <c r="I577" i="17"/>
  <c r="J577" i="17"/>
  <c r="J3318" i="17"/>
  <c r="I3318" i="17"/>
  <c r="I3005" i="17"/>
  <c r="J3005" i="17"/>
  <c r="J2156" i="17"/>
  <c r="I2156" i="17"/>
  <c r="J2820" i="17"/>
  <c r="I2820" i="17"/>
  <c r="J1472" i="17"/>
  <c r="I1472" i="17"/>
  <c r="J1573" i="17"/>
  <c r="I1573" i="17"/>
  <c r="J63" i="17"/>
  <c r="I63" i="17"/>
  <c r="J2841" i="17"/>
  <c r="I2841" i="17"/>
  <c r="I3226" i="17"/>
  <c r="J3226" i="17"/>
  <c r="J2097" i="17"/>
  <c r="I2097" i="17"/>
  <c r="I860" i="17"/>
  <c r="J860" i="17"/>
  <c r="J2403" i="17"/>
  <c r="I2403" i="17"/>
  <c r="I2057" i="17"/>
  <c r="J2057" i="17"/>
  <c r="I813" i="17"/>
  <c r="J813" i="17"/>
  <c r="I633" i="17"/>
  <c r="J633" i="17"/>
  <c r="I1895" i="17"/>
  <c r="J1895" i="17"/>
  <c r="I707" i="17"/>
  <c r="J707" i="17"/>
  <c r="I414" i="17"/>
  <c r="J414" i="17"/>
  <c r="I1120" i="17"/>
  <c r="J1120" i="17"/>
  <c r="I1136" i="17"/>
  <c r="J1136" i="17"/>
  <c r="J1687" i="17"/>
  <c r="I1687" i="17"/>
  <c r="J2408" i="17"/>
  <c r="I2408" i="17"/>
  <c r="I254" i="17"/>
  <c r="J254" i="17"/>
  <c r="I3255" i="17"/>
  <c r="J3255" i="17"/>
  <c r="I3014" i="17"/>
  <c r="J3014" i="17"/>
  <c r="I2685" i="17"/>
  <c r="J2685" i="17"/>
  <c r="J1314" i="17"/>
  <c r="I1314" i="17"/>
  <c r="J3109" i="17"/>
  <c r="I3109" i="17"/>
  <c r="J436" i="17"/>
  <c r="I436" i="17"/>
  <c r="J1406" i="17"/>
  <c r="I1406" i="17"/>
  <c r="J2646" i="17"/>
  <c r="I2646" i="17"/>
  <c r="I2589" i="17"/>
  <c r="J2589" i="17"/>
  <c r="I1715" i="17"/>
  <c r="J1715" i="17"/>
  <c r="I1156" i="17"/>
  <c r="J1156" i="17"/>
  <c r="J1679" i="17"/>
  <c r="I1679" i="17"/>
  <c r="I3391" i="17"/>
  <c r="J3391" i="17"/>
  <c r="I1463" i="17"/>
  <c r="J1463" i="17"/>
  <c r="I980" i="17"/>
  <c r="J980" i="17"/>
  <c r="I2561" i="17"/>
  <c r="J2561" i="17"/>
  <c r="I397" i="17"/>
  <c r="J397" i="17"/>
  <c r="I1935" i="17"/>
  <c r="J1935" i="17"/>
  <c r="I1173" i="17"/>
  <c r="J1173" i="17"/>
  <c r="J2677" i="17"/>
  <c r="I2677" i="17"/>
  <c r="I611" i="17"/>
  <c r="J611" i="17"/>
  <c r="I2623" i="17"/>
  <c r="J2623" i="17"/>
  <c r="I1787" i="17"/>
  <c r="J1787" i="17"/>
  <c r="I2955" i="17"/>
  <c r="J2955" i="17"/>
  <c r="J2299" i="17"/>
  <c r="I2299" i="17"/>
  <c r="I1790" i="17"/>
  <c r="J1790" i="17"/>
  <c r="I1157" i="17"/>
  <c r="J1157" i="17"/>
  <c r="I972" i="17"/>
  <c r="J972" i="17"/>
  <c r="J13" i="17"/>
  <c r="I13" i="17"/>
  <c r="J3216" i="17"/>
  <c r="I3216" i="17"/>
  <c r="J2434" i="17"/>
  <c r="I2434" i="17"/>
  <c r="J713" i="17"/>
  <c r="I713" i="17"/>
  <c r="J286" i="17"/>
  <c r="I286" i="17"/>
  <c r="J3031" i="17"/>
  <c r="I3031" i="17"/>
  <c r="J2807" i="17"/>
  <c r="I2807" i="17"/>
  <c r="J418" i="17"/>
  <c r="I418" i="17"/>
  <c r="J1750" i="17"/>
  <c r="I1750" i="17"/>
  <c r="I2813" i="17"/>
  <c r="J2813" i="17"/>
  <c r="J1604" i="17"/>
  <c r="I1604" i="17"/>
  <c r="J1137" i="17"/>
  <c r="I1137" i="17"/>
  <c r="J2216" i="17"/>
  <c r="I2216" i="17"/>
  <c r="J1206" i="17"/>
  <c r="I1206" i="17"/>
  <c r="J1146" i="17"/>
  <c r="I1146" i="17"/>
  <c r="J2437" i="17"/>
  <c r="I2437" i="17"/>
  <c r="J767" i="17"/>
  <c r="I767" i="17"/>
  <c r="I271" i="17"/>
  <c r="J271" i="17"/>
  <c r="I1528" i="17"/>
  <c r="J1528" i="17"/>
  <c r="I710" i="17"/>
  <c r="J710" i="17"/>
  <c r="J1219" i="17"/>
  <c r="I1219" i="17"/>
  <c r="J634" i="17"/>
  <c r="I634" i="17"/>
  <c r="J3370" i="17"/>
  <c r="I3370" i="17"/>
  <c r="J3017" i="17"/>
  <c r="I3017" i="17"/>
  <c r="J2205" i="17"/>
  <c r="I2205" i="17"/>
  <c r="J2564" i="17"/>
  <c r="I2564" i="17"/>
  <c r="J1669" i="17"/>
  <c r="I1669" i="17"/>
  <c r="J1738" i="17"/>
  <c r="I1738" i="17"/>
  <c r="J3211" i="17"/>
  <c r="I3211" i="17"/>
  <c r="J3421" i="17"/>
  <c r="I3421" i="17"/>
  <c r="J2213" i="17"/>
  <c r="I2213" i="17"/>
  <c r="J343" i="17"/>
  <c r="I343" i="17"/>
  <c r="J2138" i="17"/>
  <c r="I2138" i="17"/>
  <c r="J1663" i="17"/>
  <c r="I1663" i="17"/>
  <c r="J1981" i="17"/>
  <c r="I1981" i="17"/>
  <c r="I1284" i="17"/>
  <c r="J1284" i="17"/>
  <c r="J1995" i="17"/>
  <c r="I1995" i="17"/>
  <c r="J2963" i="17"/>
  <c r="I2963" i="17"/>
  <c r="I1187" i="17"/>
  <c r="J1187" i="17"/>
  <c r="J3353" i="17"/>
  <c r="I3353" i="17"/>
  <c r="I1613" i="17"/>
  <c r="J1613" i="17"/>
  <c r="J2907" i="17"/>
  <c r="I2907" i="17"/>
  <c r="J618" i="17"/>
  <c r="I618" i="17"/>
  <c r="J1893" i="17"/>
  <c r="I1893" i="17"/>
  <c r="J459" i="17"/>
  <c r="I459" i="17"/>
  <c r="J2011" i="17"/>
  <c r="I2011" i="17"/>
  <c r="J1986" i="17"/>
  <c r="I1986" i="17"/>
  <c r="J2218" i="17"/>
  <c r="I2218" i="17"/>
  <c r="J1339" i="17"/>
  <c r="I1339" i="17"/>
  <c r="J1354" i="17"/>
  <c r="I1354" i="17"/>
  <c r="J2468" i="17"/>
  <c r="I2468" i="17"/>
  <c r="J1716" i="17"/>
  <c r="I1716" i="17"/>
  <c r="J2106" i="17"/>
  <c r="I2106" i="17"/>
  <c r="J2098" i="17"/>
  <c r="I2098" i="17"/>
  <c r="J665" i="17"/>
  <c r="I665" i="17"/>
  <c r="J1189" i="17"/>
  <c r="I1189" i="17"/>
  <c r="J75" i="17"/>
  <c r="I75" i="17"/>
  <c r="J494" i="17"/>
  <c r="I494" i="17"/>
  <c r="J1883" i="17"/>
  <c r="I1883" i="17"/>
  <c r="J2152" i="17"/>
  <c r="I2152" i="17"/>
  <c r="I2087" i="17"/>
  <c r="J2087" i="17"/>
  <c r="J596" i="17"/>
  <c r="I596" i="17"/>
  <c r="J3395" i="17"/>
  <c r="I3395" i="17"/>
  <c r="I948" i="17"/>
  <c r="J948" i="17"/>
  <c r="J2342" i="17"/>
  <c r="I2342" i="17"/>
  <c r="J489" i="17"/>
  <c r="I489" i="17"/>
  <c r="J2551" i="17"/>
  <c r="I2551" i="17"/>
  <c r="I533" i="17"/>
  <c r="J533" i="17"/>
  <c r="J3161" i="17"/>
  <c r="I3161" i="17"/>
  <c r="J251" i="17"/>
  <c r="I251" i="17"/>
  <c r="J2093" i="17"/>
  <c r="I2093" i="17"/>
  <c r="I128" i="17"/>
  <c r="J128" i="17"/>
  <c r="I2463" i="17"/>
  <c r="J2463" i="17"/>
  <c r="J31" i="17"/>
  <c r="I31" i="17"/>
  <c r="J755" i="17"/>
  <c r="I755" i="17"/>
  <c r="J1803" i="17"/>
  <c r="I1803" i="17"/>
  <c r="J509" i="17"/>
  <c r="I509" i="17"/>
  <c r="J2234" i="17"/>
  <c r="I2234" i="17"/>
  <c r="J2339" i="17"/>
  <c r="I2339" i="17"/>
  <c r="J1585" i="17"/>
  <c r="I1585" i="17"/>
  <c r="J1471" i="17"/>
  <c r="I1471" i="17"/>
  <c r="J1181" i="17"/>
  <c r="I1181" i="17"/>
  <c r="J557" i="17"/>
  <c r="I557" i="17"/>
  <c r="J276" i="17"/>
  <c r="I276" i="17"/>
  <c r="J2105" i="17"/>
  <c r="I2105" i="17"/>
  <c r="J3276" i="17"/>
  <c r="I3276" i="17"/>
  <c r="J2673" i="17"/>
  <c r="I2673" i="17"/>
  <c r="J3156" i="17"/>
  <c r="I3156" i="17"/>
  <c r="J2304" i="17"/>
  <c r="I2304" i="17"/>
  <c r="J415" i="17"/>
  <c r="I415" i="17"/>
  <c r="J2067" i="17"/>
  <c r="I2067" i="17"/>
  <c r="J1678" i="17"/>
  <c r="I1678" i="17"/>
  <c r="I2132" i="17"/>
  <c r="J2132" i="17"/>
  <c r="J1657" i="17"/>
  <c r="I1657" i="17"/>
  <c r="J938" i="17"/>
  <c r="I938" i="17"/>
  <c r="J1268" i="17"/>
  <c r="I1268" i="17"/>
  <c r="J1519" i="17"/>
  <c r="I1519" i="17"/>
  <c r="J582" i="17"/>
  <c r="I582" i="17"/>
  <c r="J612" i="17"/>
  <c r="I612" i="17"/>
  <c r="J246" i="17"/>
  <c r="I246" i="17"/>
  <c r="J2272" i="17"/>
  <c r="I2272" i="17"/>
  <c r="J1558" i="17"/>
  <c r="I1558" i="17"/>
  <c r="J373" i="17"/>
  <c r="I373" i="17"/>
  <c r="J426" i="17"/>
  <c r="I426" i="17"/>
  <c r="J8" i="17"/>
  <c r="I8" i="17"/>
  <c r="J2699" i="17"/>
  <c r="I2699" i="17"/>
  <c r="J686" i="17"/>
  <c r="I686" i="17"/>
  <c r="J2707" i="17"/>
  <c r="I2707" i="17"/>
  <c r="J759" i="17"/>
  <c r="I759" i="17"/>
  <c r="J2168" i="17"/>
  <c r="I2168" i="17"/>
  <c r="J930" i="17"/>
  <c r="I930" i="17"/>
  <c r="J2889" i="17"/>
  <c r="I2889" i="17"/>
  <c r="J1670" i="17"/>
  <c r="I1670" i="17"/>
  <c r="I2860" i="17"/>
  <c r="J2860" i="17"/>
  <c r="J2129" i="17"/>
  <c r="I2129" i="17"/>
  <c r="J317" i="17"/>
  <c r="I317" i="17"/>
  <c r="J2639" i="17"/>
  <c r="I2639" i="17"/>
  <c r="J137" i="17"/>
  <c r="I137" i="17"/>
  <c r="I839" i="17"/>
  <c r="J839" i="17"/>
  <c r="J2492" i="17"/>
  <c r="I2492" i="17"/>
  <c r="J2281" i="17"/>
  <c r="I2281" i="17"/>
  <c r="J2949" i="17"/>
  <c r="I2949" i="17"/>
  <c r="J1055" i="17"/>
  <c r="I1055" i="17"/>
  <c r="I852" i="17"/>
  <c r="J852" i="17"/>
  <c r="J1368" i="17"/>
  <c r="I1368" i="17"/>
  <c r="I1969" i="17"/>
  <c r="J1969" i="17"/>
  <c r="J2421" i="17"/>
  <c r="I2421" i="17"/>
  <c r="J197" i="17"/>
  <c r="I197" i="17"/>
  <c r="I2939" i="17"/>
  <c r="J2939" i="17"/>
  <c r="I2319" i="17"/>
  <c r="J2319" i="17"/>
  <c r="J2450" i="17"/>
  <c r="I2450" i="17"/>
  <c r="J733" i="17"/>
  <c r="I733" i="17"/>
  <c r="J1344" i="17"/>
  <c r="I1344" i="17"/>
  <c r="J2793" i="17"/>
  <c r="I2793" i="17"/>
  <c r="J3284" i="17"/>
  <c r="I3284" i="17"/>
  <c r="I1193" i="17"/>
  <c r="J1193" i="17"/>
  <c r="I571" i="17"/>
  <c r="J571" i="17"/>
  <c r="I548" i="17"/>
  <c r="J548" i="17"/>
  <c r="I3189" i="17"/>
  <c r="J3189" i="17"/>
  <c r="I1864" i="17"/>
  <c r="J1864" i="17"/>
  <c r="J2900" i="17"/>
  <c r="I2900" i="17"/>
  <c r="I1387" i="17"/>
  <c r="J1387" i="17"/>
  <c r="I1047" i="17"/>
  <c r="J1047" i="17"/>
  <c r="I643" i="17"/>
  <c r="J643" i="17"/>
  <c r="J3282" i="17"/>
  <c r="I3282" i="17"/>
  <c r="J3181" i="17"/>
  <c r="I3181" i="17"/>
  <c r="J2431" i="17"/>
  <c r="I2431" i="17"/>
  <c r="J1918" i="17"/>
  <c r="I1918" i="17"/>
  <c r="J2896" i="17"/>
  <c r="I2896" i="17"/>
  <c r="I1569" i="17"/>
  <c r="J1569" i="17"/>
  <c r="I176" i="17"/>
  <c r="J176" i="17"/>
  <c r="J2642" i="17"/>
  <c r="I2642" i="17"/>
  <c r="J1174" i="17"/>
  <c r="I1174" i="17"/>
  <c r="J3416" i="17"/>
  <c r="I3416" i="17"/>
  <c r="J1083" i="17"/>
  <c r="I1083" i="17"/>
  <c r="J1823" i="17"/>
  <c r="I1823" i="17"/>
  <c r="J2518" i="17"/>
  <c r="I2518" i="17"/>
  <c r="J1774" i="17"/>
  <c r="I1774" i="17"/>
  <c r="I2372" i="17"/>
  <c r="J2372" i="17"/>
  <c r="I3174" i="17"/>
  <c r="J3174" i="17"/>
  <c r="J2121" i="17"/>
  <c r="I2121" i="17"/>
  <c r="J985" i="17"/>
  <c r="I985" i="17"/>
  <c r="J1523" i="17"/>
  <c r="I1523" i="17"/>
  <c r="J98" i="17"/>
  <c r="I98" i="17"/>
  <c r="J1215" i="17"/>
  <c r="I1215" i="17"/>
  <c r="J2674" i="17"/>
  <c r="I2674" i="17"/>
  <c r="J2409" i="17"/>
  <c r="I2409" i="17"/>
  <c r="I1105" i="17"/>
  <c r="J1105" i="17"/>
  <c r="J2447" i="17"/>
  <c r="I2447" i="17"/>
  <c r="I498" i="17"/>
  <c r="J498" i="17"/>
  <c r="I2198" i="17"/>
  <c r="J2198" i="17"/>
  <c r="J2911" i="17"/>
  <c r="I2911" i="17"/>
  <c r="I872" i="17"/>
  <c r="J872" i="17"/>
  <c r="J1552" i="17"/>
  <c r="I1552" i="17"/>
  <c r="J2739" i="17"/>
  <c r="I2739" i="17"/>
  <c r="J1832" i="17"/>
  <c r="I1832" i="17"/>
  <c r="J1144" i="17"/>
  <c r="I1144" i="17"/>
  <c r="J511" i="17"/>
  <c r="I511" i="17"/>
  <c r="J1303" i="17"/>
  <c r="I1303" i="17"/>
  <c r="I3305" i="17"/>
  <c r="J3305" i="17"/>
  <c r="J2925" i="17"/>
  <c r="I2925" i="17"/>
  <c r="I132" i="17"/>
  <c r="J132" i="17"/>
  <c r="J1583" i="17"/>
  <c r="I1583" i="17"/>
  <c r="I945" i="17"/>
  <c r="J945" i="17"/>
  <c r="I1235" i="17"/>
  <c r="J1235" i="17"/>
  <c r="J1655" i="17"/>
  <c r="I1655" i="17"/>
  <c r="J2901" i="17"/>
  <c r="I2901" i="17"/>
  <c r="I1290" i="17"/>
  <c r="J1290" i="17"/>
  <c r="I3258" i="17"/>
  <c r="J3258" i="17"/>
  <c r="J336" i="17"/>
  <c r="I336" i="17"/>
  <c r="J2462" i="17"/>
  <c r="I2462" i="17"/>
  <c r="J1639" i="17"/>
  <c r="I1639" i="17"/>
  <c r="J2656" i="17"/>
  <c r="I2656" i="17"/>
  <c r="J1542" i="17"/>
  <c r="I1542" i="17"/>
  <c r="J520" i="17"/>
  <c r="I520" i="17"/>
  <c r="J1482" i="17"/>
  <c r="I1482" i="17"/>
  <c r="I1779" i="17"/>
  <c r="J1779" i="17"/>
  <c r="J2834" i="17"/>
  <c r="I2834" i="17"/>
  <c r="J999" i="17"/>
  <c r="I999" i="17"/>
  <c r="I1847" i="17"/>
  <c r="J1847" i="17"/>
  <c r="J3018" i="17"/>
  <c r="I3018" i="17"/>
  <c r="J3094" i="17"/>
  <c r="I3094" i="17"/>
  <c r="I790" i="17"/>
  <c r="J790" i="17"/>
  <c r="J2997" i="17"/>
  <c r="I2997" i="17"/>
  <c r="J3192" i="17"/>
  <c r="I3192" i="17"/>
  <c r="J1477" i="17"/>
  <c r="I1477" i="17"/>
  <c r="J1020" i="17"/>
  <c r="I1020" i="17"/>
  <c r="J2196" i="17"/>
  <c r="I2196" i="17"/>
  <c r="J3008" i="17"/>
  <c r="I3008" i="17"/>
  <c r="I2536" i="17"/>
  <c r="J2536" i="17"/>
  <c r="J2384" i="17"/>
  <c r="I2384" i="17"/>
  <c r="J163" i="17"/>
  <c r="I163" i="17"/>
  <c r="J1974" i="17"/>
  <c r="I1974" i="17"/>
  <c r="J2141" i="17"/>
  <c r="I2141" i="17"/>
  <c r="I1349" i="17"/>
  <c r="J1349" i="17"/>
  <c r="J1310" i="17"/>
  <c r="I1310" i="17"/>
  <c r="I463" i="17"/>
  <c r="J463" i="17"/>
  <c r="J157" i="17"/>
  <c r="I157" i="17"/>
  <c r="J2934" i="17"/>
  <c r="I2934" i="17"/>
  <c r="J3129" i="17"/>
  <c r="I3129" i="17"/>
  <c r="J2028" i="17"/>
  <c r="I2028" i="17"/>
  <c r="I1006" i="17"/>
  <c r="J1006" i="17"/>
  <c r="J1540" i="17"/>
  <c r="I1540" i="17"/>
  <c r="J3166" i="17"/>
  <c r="I3166" i="17"/>
  <c r="I1952" i="17"/>
  <c r="J1952" i="17"/>
  <c r="I736" i="17"/>
  <c r="J736" i="17"/>
  <c r="I10" i="17"/>
  <c r="J10" i="17"/>
  <c r="I2441" i="17"/>
  <c r="J2441" i="17"/>
  <c r="J3064" i="17"/>
  <c r="I3064" i="17"/>
  <c r="J3272" i="17"/>
  <c r="I3272" i="17"/>
  <c r="J617" i="17"/>
  <c r="I617" i="17"/>
  <c r="I868" i="17"/>
  <c r="J868" i="17"/>
  <c r="J3423" i="17"/>
  <c r="I3423" i="17"/>
  <c r="J230" i="17"/>
  <c r="I230" i="17"/>
  <c r="J639" i="17"/>
  <c r="I639" i="17"/>
  <c r="J824" i="17"/>
  <c r="I824" i="17"/>
  <c r="J1693" i="17"/>
  <c r="I1693" i="17"/>
  <c r="J3292" i="17"/>
  <c r="I3292" i="17"/>
  <c r="J1598" i="17"/>
  <c r="I1598" i="17"/>
  <c r="J507" i="17"/>
  <c r="I507" i="17"/>
  <c r="J140" i="17"/>
  <c r="I140" i="17"/>
  <c r="J885" i="17"/>
  <c r="I885" i="17"/>
  <c r="J2155" i="17"/>
  <c r="I2155" i="17"/>
  <c r="J774" i="17"/>
  <c r="I774" i="17"/>
  <c r="J1814" i="17"/>
  <c r="I1814" i="17"/>
  <c r="J1666" i="17"/>
  <c r="I1666" i="17"/>
  <c r="J113" i="17"/>
  <c r="I113" i="17"/>
  <c r="J114" i="17"/>
  <c r="I114" i="17"/>
  <c r="J1711" i="17"/>
  <c r="I1711" i="17"/>
  <c r="J666" i="17"/>
  <c r="I666" i="17"/>
  <c r="J51" i="17"/>
  <c r="I51" i="17"/>
  <c r="J371" i="17"/>
  <c r="I371" i="17"/>
  <c r="J3105" i="17"/>
  <c r="I3105" i="17"/>
  <c r="I648" i="17"/>
  <c r="J648" i="17"/>
  <c r="J703" i="17"/>
  <c r="I703" i="17"/>
  <c r="J2999" i="17"/>
  <c r="I2999" i="17"/>
  <c r="J3402" i="17"/>
  <c r="I3402" i="17"/>
  <c r="J1033" i="17"/>
  <c r="I1033" i="17"/>
  <c r="J3208" i="17"/>
  <c r="I3208" i="17"/>
  <c r="J393" i="17"/>
  <c r="I393" i="17"/>
  <c r="J1624" i="17"/>
  <c r="I1624" i="17"/>
  <c r="J882" i="17"/>
  <c r="I882" i="17"/>
  <c r="J2757" i="17"/>
  <c r="I2757" i="17"/>
  <c r="J2479" i="17"/>
  <c r="I2479" i="17"/>
  <c r="J1562" i="17"/>
  <c r="I1562" i="17"/>
  <c r="J420" i="17"/>
  <c r="I420" i="17"/>
  <c r="J1127" i="17"/>
  <c r="I1127" i="17"/>
  <c r="I653" i="17"/>
  <c r="J653" i="17"/>
  <c r="J2884" i="17"/>
  <c r="I2884" i="17"/>
  <c r="J3301" i="17"/>
  <c r="I3301" i="17"/>
  <c r="J1979" i="17"/>
  <c r="I1979" i="17"/>
  <c r="J2908" i="17"/>
  <c r="I2908" i="17"/>
  <c r="I355" i="17"/>
  <c r="J355" i="17"/>
  <c r="I452" i="17"/>
  <c r="J452" i="17"/>
  <c r="J829" i="17"/>
  <c r="I829" i="17"/>
  <c r="J146" i="17"/>
  <c r="I146" i="17"/>
  <c r="J908" i="17"/>
  <c r="I908" i="17"/>
  <c r="J2814" i="17"/>
  <c r="I2814" i="17"/>
  <c r="J570" i="17"/>
  <c r="I570" i="17"/>
  <c r="J709" i="17"/>
  <c r="I709" i="17"/>
  <c r="J3003" i="17"/>
  <c r="I3003" i="17"/>
  <c r="I3107" i="17"/>
  <c r="J3107" i="17"/>
  <c r="I3367" i="17"/>
  <c r="J3367" i="17"/>
  <c r="J1217" i="17"/>
  <c r="I1217" i="17"/>
  <c r="J1838" i="17"/>
  <c r="I1838" i="17"/>
  <c r="I52" i="17"/>
  <c r="J52" i="17"/>
  <c r="I3171" i="17"/>
  <c r="J3171" i="17"/>
  <c r="J1341" i="17"/>
  <c r="I1341" i="17"/>
  <c r="J1576" i="17"/>
  <c r="I1576" i="17"/>
  <c r="J2404" i="17"/>
  <c r="I2404" i="17"/>
  <c r="I2080" i="17"/>
  <c r="J2080" i="17"/>
  <c r="J869" i="17"/>
  <c r="I869" i="17"/>
  <c r="I826" i="17"/>
  <c r="J826" i="17"/>
  <c r="J3435" i="17"/>
  <c r="I3435" i="17"/>
  <c r="J1908" i="17"/>
  <c r="I1908" i="17"/>
  <c r="J2520" i="17"/>
  <c r="I2520" i="17"/>
  <c r="J2698" i="17"/>
  <c r="I2698" i="17"/>
  <c r="J799" i="17"/>
  <c r="I799" i="17"/>
  <c r="J857" i="17"/>
  <c r="I857" i="17"/>
  <c r="J1707" i="17"/>
  <c r="I1707" i="17"/>
  <c r="J473" i="17"/>
  <c r="I473" i="17"/>
  <c r="J897" i="17"/>
  <c r="I897" i="17"/>
  <c r="I1756" i="17"/>
  <c r="J1756" i="17"/>
  <c r="I2268" i="17"/>
  <c r="J2268" i="17"/>
  <c r="J217" i="17"/>
  <c r="I217" i="17"/>
  <c r="I705" i="17"/>
  <c r="J705" i="17"/>
  <c r="I1851" i="17"/>
  <c r="J1851" i="17"/>
  <c r="I3044" i="17"/>
  <c r="J3044" i="17"/>
  <c r="I1168" i="17"/>
  <c r="J1168" i="17"/>
  <c r="J891" i="17"/>
  <c r="I891" i="17"/>
  <c r="J742" i="17"/>
  <c r="I742" i="17"/>
  <c r="J2815" i="17"/>
  <c r="I2815" i="17"/>
  <c r="J1509" i="17"/>
  <c r="I1509" i="17"/>
  <c r="J2022" i="17"/>
  <c r="I2022" i="17"/>
  <c r="J2545" i="17"/>
  <c r="I2545" i="17"/>
  <c r="J2887" i="17"/>
  <c r="I2887" i="17"/>
  <c r="I2660" i="17"/>
  <c r="J2660" i="17"/>
  <c r="I470" i="17"/>
  <c r="J470" i="17"/>
  <c r="J377" i="17"/>
  <c r="I377" i="17"/>
  <c r="J493" i="17"/>
  <c r="I493" i="17"/>
  <c r="J3038" i="17"/>
  <c r="I3038" i="17"/>
  <c r="J3198" i="17"/>
  <c r="I3198" i="17"/>
  <c r="J623" i="17"/>
  <c r="I623" i="17"/>
  <c r="J465" i="17"/>
  <c r="I465" i="17"/>
  <c r="J245" i="17"/>
  <c r="I245" i="17"/>
  <c r="J1971" i="17"/>
  <c r="I1971" i="17"/>
  <c r="J3424" i="17"/>
  <c r="I3424" i="17"/>
  <c r="J2824" i="17"/>
  <c r="I2824" i="17"/>
  <c r="J886" i="17"/>
  <c r="I886" i="17"/>
  <c r="J3009" i="17"/>
  <c r="I3009" i="17"/>
  <c r="J606" i="17"/>
  <c r="I606" i="17"/>
  <c r="J3137" i="17"/>
  <c r="I3137" i="17"/>
  <c r="J2042" i="17"/>
  <c r="I2042" i="17"/>
  <c r="I1799" i="17"/>
  <c r="J1799" i="17"/>
  <c r="J442" i="17"/>
  <c r="I442" i="17"/>
  <c r="J3158" i="17"/>
  <c r="I3158" i="17"/>
  <c r="J2248" i="17"/>
  <c r="I2248" i="17"/>
  <c r="J640" i="17"/>
  <c r="I640" i="17"/>
  <c r="I2069" i="17"/>
  <c r="J2069" i="17"/>
  <c r="J1457" i="17"/>
  <c r="I1457" i="17"/>
  <c r="J832" i="17"/>
  <c r="I832" i="17"/>
  <c r="I1753" i="17"/>
  <c r="J1753" i="17"/>
  <c r="I989" i="17"/>
  <c r="J989" i="17"/>
  <c r="I1683" i="17"/>
  <c r="J1683" i="17"/>
  <c r="J637" i="17"/>
  <c r="I637" i="17"/>
  <c r="J122" i="17"/>
  <c r="I122" i="17"/>
  <c r="J3280" i="17"/>
  <c r="I3280" i="17"/>
  <c r="I2672" i="17"/>
  <c r="J2672" i="17"/>
  <c r="J2906" i="17"/>
  <c r="I2906" i="17"/>
  <c r="J181" i="17"/>
  <c r="I181" i="17"/>
  <c r="J3235" i="17"/>
  <c r="I3235" i="17"/>
  <c r="J202" i="17"/>
  <c r="I202" i="17"/>
  <c r="J1566" i="17"/>
  <c r="I1566" i="17"/>
  <c r="I266" i="17"/>
  <c r="J266" i="17"/>
  <c r="I2333" i="17"/>
  <c r="J2333" i="17"/>
  <c r="J385" i="17"/>
  <c r="I385" i="17"/>
  <c r="J1427" i="17"/>
  <c r="I1427" i="17"/>
  <c r="J3045" i="17"/>
  <c r="I3045" i="17"/>
  <c r="I2503" i="17"/>
  <c r="J2503" i="17"/>
  <c r="I2584" i="17"/>
  <c r="J2584" i="17"/>
  <c r="I1907" i="17"/>
  <c r="J1907" i="17"/>
  <c r="I2724" i="17"/>
  <c r="J2724" i="17"/>
  <c r="J2324" i="17"/>
  <c r="I2324" i="17"/>
  <c r="J1514" i="17"/>
  <c r="I1514" i="17"/>
  <c r="J967" i="17"/>
  <c r="I967" i="17"/>
  <c r="J2574" i="17"/>
  <c r="I2574" i="17"/>
  <c r="I2838" i="17"/>
  <c r="J2838" i="17"/>
  <c r="I1708" i="17"/>
  <c r="J1708" i="17"/>
  <c r="J3114" i="17"/>
  <c r="I3114" i="17"/>
  <c r="I1434" i="17"/>
  <c r="J1434" i="17"/>
  <c r="J762" i="17"/>
  <c r="I762" i="17"/>
  <c r="J2621" i="17"/>
  <c r="I2621" i="17"/>
  <c r="J3027" i="17"/>
  <c r="I3027" i="17"/>
  <c r="J487" i="17"/>
  <c r="I487" i="17"/>
  <c r="J896" i="17"/>
  <c r="I896" i="17"/>
  <c r="J627" i="17"/>
  <c r="I627" i="17"/>
  <c r="J652" i="17"/>
  <c r="I652" i="17"/>
  <c r="J2039" i="17"/>
  <c r="I2039" i="17"/>
  <c r="J167" i="17"/>
  <c r="I167" i="17"/>
  <c r="J2037" i="17"/>
  <c r="I2037" i="17"/>
  <c r="J2108" i="17"/>
  <c r="I2108" i="17"/>
  <c r="J2391" i="17"/>
  <c r="I2391" i="17"/>
  <c r="J24" i="17"/>
  <c r="I24" i="17"/>
  <c r="J575" i="17"/>
  <c r="I575" i="17"/>
  <c r="I2711" i="17"/>
  <c r="J2711" i="17"/>
  <c r="I2171" i="17"/>
  <c r="J2171" i="17"/>
  <c r="I1090" i="17"/>
  <c r="J1090" i="17"/>
  <c r="J2128" i="17"/>
  <c r="I2128" i="17"/>
  <c r="J1776" i="17"/>
  <c r="I1776" i="17"/>
  <c r="J3083" i="17"/>
  <c r="I3083" i="17"/>
  <c r="J1746" i="17"/>
  <c r="I1746" i="17"/>
  <c r="J1289" i="17"/>
  <c r="I1289" i="17"/>
  <c r="J672" i="17"/>
  <c r="I672" i="17"/>
  <c r="I2827" i="17"/>
  <c r="J2827" i="17"/>
  <c r="I2350" i="17"/>
  <c r="J2350" i="17"/>
  <c r="I1150" i="17"/>
  <c r="J1150" i="17"/>
  <c r="I198" i="17"/>
  <c r="J198" i="17"/>
  <c r="I225" i="17"/>
  <c r="J225" i="17"/>
  <c r="I1880" i="17"/>
  <c r="J1880" i="17"/>
  <c r="J2801" i="17"/>
  <c r="I2801" i="17"/>
  <c r="I1147" i="17"/>
  <c r="J1147" i="17"/>
  <c r="I458" i="17"/>
  <c r="J458" i="17"/>
  <c r="J990" i="17"/>
  <c r="I990" i="17"/>
  <c r="I1788" i="17"/>
  <c r="J1788" i="17"/>
  <c r="J2026" i="17"/>
  <c r="I2026" i="17"/>
  <c r="J2378" i="17"/>
  <c r="I2378" i="17"/>
  <c r="I2367" i="17"/>
  <c r="J2367" i="17"/>
  <c r="I182" i="17"/>
  <c r="J182" i="17"/>
  <c r="J3087" i="17"/>
  <c r="I3087" i="17"/>
  <c r="J2140" i="17"/>
  <c r="I2140" i="17"/>
  <c r="J1874" i="17"/>
  <c r="I1874" i="17"/>
  <c r="J971" i="17"/>
  <c r="I971" i="17"/>
  <c r="J2708" i="17"/>
  <c r="I2708" i="17"/>
  <c r="J1671" i="17"/>
  <c r="I1671" i="17"/>
  <c r="J1203" i="17"/>
  <c r="I1203" i="17"/>
  <c r="I1350" i="17"/>
  <c r="J1350" i="17"/>
  <c r="J232" i="17"/>
  <c r="I232" i="17"/>
  <c r="J3422" i="17"/>
  <c r="I3422" i="17"/>
  <c r="J2555" i="17"/>
  <c r="I2555" i="17"/>
  <c r="J1162" i="17"/>
  <c r="I1162" i="17"/>
  <c r="J417" i="17"/>
  <c r="I417" i="17"/>
  <c r="I1600" i="17"/>
  <c r="J1600" i="17"/>
  <c r="J1467" i="17"/>
  <c r="I1467" i="17"/>
  <c r="J1115" i="17"/>
  <c r="I1115" i="17"/>
  <c r="J1845" i="17"/>
  <c r="I1845" i="17"/>
  <c r="J1806" i="17"/>
  <c r="I1806" i="17"/>
  <c r="J2795" i="17"/>
  <c r="I2795" i="17"/>
  <c r="J2620" i="17"/>
  <c r="I2620" i="17"/>
  <c r="J1445" i="17"/>
  <c r="I1445" i="17"/>
  <c r="J1785" i="17"/>
  <c r="I1785" i="17"/>
  <c r="J323" i="17"/>
  <c r="I323" i="17"/>
  <c r="J2074" i="17"/>
  <c r="I2074" i="17"/>
  <c r="J3425" i="17"/>
  <c r="I3425" i="17"/>
  <c r="J2199" i="17"/>
  <c r="I2199" i="17"/>
  <c r="J783" i="17"/>
  <c r="I783" i="17"/>
  <c r="I536" i="17"/>
  <c r="J536" i="17"/>
  <c r="J3387" i="17"/>
  <c r="I3387" i="17"/>
  <c r="I1549" i="17"/>
  <c r="J1549" i="17"/>
  <c r="J841" i="17"/>
  <c r="I841" i="17"/>
  <c r="I3101" i="17"/>
  <c r="J3101" i="17"/>
  <c r="I552" i="17"/>
  <c r="J552" i="17"/>
  <c r="I1564" i="17"/>
  <c r="J1564" i="17"/>
  <c r="I1334" i="17"/>
  <c r="J1334" i="17"/>
  <c r="I446" i="17"/>
  <c r="J446" i="17"/>
  <c r="I1849" i="17"/>
  <c r="J1849" i="17"/>
  <c r="I1493" i="17"/>
  <c r="J1493" i="17"/>
  <c r="I3336" i="17"/>
  <c r="J3336" i="17"/>
  <c r="J3396" i="17"/>
  <c r="I3396" i="17"/>
  <c r="I2864" i="17"/>
  <c r="J2864" i="17"/>
  <c r="I1304" i="17"/>
  <c r="J1304" i="17"/>
  <c r="I290" i="17"/>
  <c r="J290" i="17"/>
  <c r="I1629" i="17"/>
  <c r="J1629" i="17"/>
  <c r="J1437" i="17"/>
  <c r="I1437" i="17"/>
  <c r="J1920" i="17"/>
  <c r="I1920" i="17"/>
  <c r="J1012" i="17"/>
  <c r="I1012" i="17"/>
  <c r="J684" i="17"/>
  <c r="I684" i="17"/>
  <c r="J2862" i="17"/>
  <c r="I2862" i="17"/>
  <c r="J751" i="17"/>
  <c r="I751" i="17"/>
  <c r="J2922" i="17"/>
  <c r="I2922" i="17"/>
  <c r="J171" i="17"/>
  <c r="I171" i="17"/>
  <c r="J510" i="17"/>
  <c r="I510" i="17"/>
  <c r="J1153" i="17"/>
  <c r="I1153" i="17"/>
  <c r="J3058" i="17"/>
  <c r="I3058" i="17"/>
  <c r="J1318" i="17"/>
  <c r="I1318" i="17"/>
  <c r="J2625" i="17"/>
  <c r="I2625" i="17"/>
  <c r="J3239" i="17"/>
  <c r="I3239" i="17"/>
  <c r="J2094" i="17"/>
  <c r="I2094" i="17"/>
  <c r="I3405" i="17"/>
  <c r="J3405" i="17"/>
  <c r="J1302" i="17"/>
  <c r="I1302" i="17"/>
  <c r="J3205" i="17"/>
  <c r="I3205" i="17"/>
  <c r="I3048" i="17"/>
  <c r="J3048" i="17"/>
  <c r="J2897" i="17"/>
  <c r="I2897" i="17"/>
  <c r="J2083" i="17"/>
  <c r="I2083" i="17"/>
  <c r="J486" i="17"/>
  <c r="I486" i="17"/>
  <c r="I2017" i="17"/>
  <c r="J2017" i="17"/>
  <c r="J2376" i="17"/>
  <c r="I2376" i="17"/>
  <c r="J1260" i="17"/>
  <c r="I1260" i="17"/>
  <c r="J2879" i="17"/>
  <c r="I2879" i="17"/>
  <c r="J2590" i="17"/>
  <c r="I2590" i="17"/>
  <c r="J2755" i="17"/>
  <c r="I2755" i="17"/>
  <c r="J358" i="17"/>
  <c r="I358" i="17"/>
  <c r="J2472" i="17"/>
  <c r="I2472" i="17"/>
  <c r="J624" i="17"/>
  <c r="I624" i="17"/>
  <c r="J1729" i="17"/>
  <c r="I1729" i="17"/>
  <c r="J1544" i="17"/>
  <c r="I1544" i="17"/>
  <c r="J542" i="17"/>
  <c r="I542" i="17"/>
  <c r="J76" i="17"/>
  <c r="I76" i="17"/>
  <c r="J1705" i="17"/>
  <c r="I1705" i="17"/>
  <c r="J1869" i="17"/>
  <c r="I1869" i="17"/>
  <c r="J1192" i="17"/>
  <c r="I1192" i="17"/>
  <c r="J195" i="17"/>
  <c r="I195" i="17"/>
  <c r="I1959" i="17"/>
  <c r="J1959" i="17"/>
  <c r="J1925" i="17"/>
  <c r="I1925" i="17"/>
  <c r="J1651" i="17"/>
  <c r="I1651" i="17"/>
  <c r="J534" i="17"/>
  <c r="I534" i="17"/>
  <c r="J1620" i="17"/>
  <c r="I1620" i="17"/>
  <c r="J650" i="17"/>
  <c r="I650" i="17"/>
  <c r="I2785" i="17"/>
  <c r="J2785" i="17"/>
  <c r="I2018" i="17"/>
  <c r="J2018" i="17"/>
  <c r="I2295" i="17"/>
  <c r="J2295" i="17"/>
  <c r="J673" i="17"/>
  <c r="I673" i="17"/>
  <c r="J396" i="17"/>
  <c r="I396" i="17"/>
  <c r="J1695" i="17"/>
  <c r="I1695" i="17"/>
  <c r="J1443" i="17"/>
  <c r="I1443" i="17"/>
  <c r="J1103" i="17"/>
  <c r="I1103" i="17"/>
  <c r="J2084" i="17"/>
  <c r="I2084" i="17"/>
  <c r="J728" i="17"/>
  <c r="I728" i="17"/>
  <c r="J2035" i="17"/>
  <c r="I2035" i="17"/>
  <c r="J1328" i="17"/>
  <c r="I1328" i="17"/>
  <c r="J1294" i="17"/>
  <c r="I1294" i="17"/>
  <c r="J2599" i="17"/>
  <c r="I2599" i="17"/>
  <c r="J109" i="17"/>
  <c r="I109" i="17"/>
  <c r="I1322" i="17"/>
  <c r="J1322" i="17"/>
  <c r="J1412" i="17"/>
  <c r="I1412" i="17"/>
  <c r="J1965" i="17"/>
  <c r="I1965" i="17"/>
  <c r="J1394" i="17"/>
  <c r="I1394" i="17"/>
  <c r="J880" i="17"/>
  <c r="I880" i="17"/>
  <c r="J1676" i="17"/>
  <c r="I1676" i="17"/>
  <c r="I3415" i="17"/>
  <c r="J3415" i="17"/>
  <c r="I1391" i="17"/>
  <c r="J1391" i="17"/>
  <c r="I1527" i="17"/>
  <c r="J1527" i="17"/>
  <c r="J1238" i="17"/>
  <c r="I1238" i="17"/>
  <c r="J3020" i="17"/>
  <c r="I3020" i="17"/>
  <c r="I1830" i="17"/>
  <c r="J1830" i="17"/>
  <c r="J3071" i="17"/>
  <c r="I3071" i="17"/>
  <c r="J1929" i="17"/>
  <c r="I1929" i="17"/>
  <c r="J406" i="17"/>
  <c r="I406" i="17"/>
  <c r="J3159" i="17"/>
  <c r="I3159" i="17"/>
  <c r="J2405" i="17"/>
  <c r="I2405" i="17"/>
  <c r="J2493" i="17"/>
  <c r="I2493" i="17"/>
  <c r="J2676" i="17"/>
  <c r="I2676" i="17"/>
  <c r="J3388" i="17"/>
  <c r="I3388" i="17"/>
  <c r="J1231" i="17"/>
  <c r="I1231" i="17"/>
  <c r="I350" i="17"/>
  <c r="J350" i="17"/>
  <c r="I1733" i="17"/>
  <c r="J1733" i="17"/>
  <c r="J2252" i="17"/>
  <c r="I2252" i="17"/>
  <c r="J1324" i="17"/>
  <c r="I1324" i="17"/>
  <c r="I1688" i="17"/>
  <c r="J1688" i="17"/>
  <c r="J2894" i="17"/>
  <c r="I2894" i="17"/>
  <c r="J2186" i="17"/>
  <c r="I2186" i="17"/>
  <c r="J2382" i="17"/>
  <c r="I2382" i="17"/>
  <c r="J1984" i="17"/>
  <c r="I1984" i="17"/>
  <c r="I1524" i="17"/>
  <c r="J1524" i="17"/>
  <c r="J1142" i="17"/>
  <c r="I1142" i="17"/>
  <c r="J219" i="17"/>
  <c r="I219" i="17"/>
  <c r="J3175" i="17"/>
  <c r="I3175" i="17"/>
  <c r="J2663" i="17"/>
  <c r="I2663" i="17"/>
  <c r="J963" i="17"/>
  <c r="I963" i="17"/>
  <c r="J2829" i="17"/>
  <c r="I2829" i="17"/>
  <c r="J2863" i="17"/>
  <c r="I2863" i="17"/>
  <c r="J1938" i="17"/>
  <c r="I1938" i="17"/>
  <c r="J161" i="17"/>
  <c r="I161" i="17"/>
  <c r="J2078" i="17"/>
  <c r="I2078" i="17"/>
  <c r="J2610" i="17"/>
  <c r="I2610" i="17"/>
  <c r="J1726" i="17"/>
  <c r="I1726" i="17"/>
  <c r="I1158" i="17"/>
  <c r="J1158" i="17"/>
  <c r="J632" i="17"/>
  <c r="I632" i="17"/>
  <c r="J3042" i="17"/>
  <c r="I3042" i="17"/>
  <c r="J207" i="17"/>
  <c r="I207" i="17"/>
  <c r="J2740" i="17"/>
  <c r="I2740" i="17"/>
  <c r="J904" i="17"/>
  <c r="I904" i="17"/>
  <c r="I1852" i="17"/>
  <c r="J1852" i="17"/>
  <c r="J1997" i="17"/>
  <c r="I1997" i="17"/>
  <c r="J3376" i="17"/>
  <c r="I3376" i="17"/>
  <c r="I2760" i="17"/>
  <c r="J2760" i="17"/>
  <c r="J2004" i="17"/>
  <c r="I2004" i="17"/>
  <c r="J491" i="17"/>
  <c r="I491" i="17"/>
  <c r="J2192" i="17"/>
  <c r="I2192" i="17"/>
  <c r="J1891" i="17"/>
  <c r="I1891" i="17"/>
  <c r="J1424" i="17"/>
  <c r="I1424" i="17"/>
  <c r="I1725" i="17"/>
  <c r="J1725" i="17"/>
  <c r="J3075" i="17"/>
  <c r="I3075" i="17"/>
  <c r="J2689" i="17"/>
  <c r="I2689" i="17"/>
  <c r="J1860" i="17"/>
  <c r="I1860" i="17"/>
  <c r="J1976" i="17"/>
  <c r="I1976" i="17"/>
  <c r="J1928" i="17"/>
  <c r="I1928" i="17"/>
  <c r="I2185" i="17"/>
  <c r="J2185" i="17"/>
  <c r="J1202" i="17"/>
  <c r="I1202" i="17"/>
  <c r="J1197" i="17"/>
  <c r="I1197" i="17"/>
  <c r="J1469" i="17"/>
  <c r="I1469" i="17"/>
  <c r="I679" i="17"/>
  <c r="J679" i="17"/>
  <c r="J2758" i="17"/>
  <c r="I2758" i="17"/>
  <c r="J1030" i="17"/>
  <c r="I1030" i="17"/>
  <c r="J1017" i="17"/>
  <c r="I1017" i="17"/>
  <c r="J1263" i="17"/>
  <c r="I1263" i="17"/>
  <c r="J119" i="17"/>
  <c r="I119" i="17"/>
  <c r="J129" i="17"/>
  <c r="I129" i="17"/>
  <c r="J3172" i="17"/>
  <c r="I3172" i="17"/>
  <c r="J1957" i="17"/>
  <c r="I1957" i="17"/>
  <c r="J3316" i="17"/>
  <c r="I3316" i="17"/>
  <c r="J2504" i="17"/>
  <c r="I2504" i="17"/>
  <c r="I968" i="17"/>
  <c r="J968" i="17"/>
  <c r="J785" i="17"/>
  <c r="I785" i="17"/>
  <c r="J3324" i="17"/>
  <c r="I3324" i="17"/>
  <c r="I1807" i="17"/>
  <c r="J1807" i="17"/>
  <c r="J34" i="17"/>
  <c r="I34" i="17"/>
  <c r="J400" i="17"/>
  <c r="I400" i="17"/>
  <c r="I923" i="17"/>
  <c r="J923" i="17"/>
  <c r="J1431" i="17"/>
  <c r="I1431" i="17"/>
  <c r="I1382" i="17"/>
  <c r="J1382" i="17"/>
  <c r="I936" i="17"/>
  <c r="J936" i="17"/>
  <c r="I190" i="17"/>
  <c r="J190" i="17"/>
  <c r="J1119" i="17"/>
  <c r="I1119" i="17"/>
  <c r="J1537" i="17"/>
  <c r="I1537" i="17"/>
  <c r="J2998" i="17"/>
  <c r="I2998" i="17"/>
  <c r="J2899" i="17"/>
  <c r="I2899" i="17"/>
  <c r="J1960" i="17"/>
  <c r="I1960" i="17"/>
  <c r="J23" i="17"/>
  <c r="I23" i="17"/>
  <c r="J1723" i="17"/>
  <c r="I1723" i="17"/>
  <c r="I40" i="17"/>
  <c r="J40" i="17"/>
  <c r="J36" i="17"/>
  <c r="I36" i="17"/>
  <c r="J2822" i="17"/>
  <c r="I2822" i="17"/>
  <c r="J1180" i="17"/>
  <c r="I1180" i="17"/>
  <c r="J947" i="17"/>
  <c r="I947" i="17"/>
  <c r="J2227" i="17"/>
  <c r="I2227" i="17"/>
  <c r="J1950" i="17"/>
  <c r="I1950" i="17"/>
  <c r="J1288" i="17"/>
  <c r="I1288" i="17"/>
  <c r="J2355" i="17"/>
  <c r="I2355" i="17"/>
  <c r="J2764" i="17"/>
  <c r="I2764" i="17"/>
  <c r="J674" i="17"/>
  <c r="I674" i="17"/>
  <c r="J43" i="17"/>
  <c r="I43" i="17"/>
  <c r="J1546" i="17"/>
  <c r="I1546" i="17"/>
  <c r="J2212" i="17"/>
  <c r="I2212" i="17"/>
  <c r="J1164" i="17"/>
  <c r="I1164" i="17"/>
  <c r="J1704" i="17"/>
  <c r="I1704" i="17"/>
  <c r="I3160" i="17"/>
  <c r="J3160" i="17"/>
  <c r="J184" i="17"/>
  <c r="I184" i="17"/>
  <c r="I2270" i="17"/>
  <c r="J2270" i="17"/>
  <c r="I2044" i="17"/>
  <c r="J2044" i="17"/>
  <c r="I3325" i="17"/>
  <c r="J3325" i="17"/>
  <c r="I3091" i="17"/>
  <c r="J3091" i="17"/>
  <c r="J807" i="17"/>
  <c r="I807" i="17"/>
  <c r="I1323" i="17"/>
  <c r="J1323" i="17"/>
  <c r="I3190" i="17"/>
  <c r="J3190" i="17"/>
  <c r="I983" i="17"/>
  <c r="J983" i="17"/>
  <c r="I2937" i="17"/>
  <c r="J2937" i="17"/>
  <c r="I1194" i="17"/>
  <c r="J1194" i="17"/>
  <c r="I2657" i="17"/>
  <c r="J2657" i="17"/>
  <c r="I919" i="17"/>
  <c r="J919" i="17"/>
  <c r="I3080" i="17"/>
  <c r="J3080" i="17"/>
  <c r="I3404" i="17"/>
  <c r="J3404" i="17"/>
  <c r="I818" i="17"/>
  <c r="J818" i="17"/>
  <c r="I1835" i="17"/>
  <c r="J1835" i="17"/>
  <c r="I871" i="17"/>
  <c r="J871" i="17"/>
  <c r="I2454" i="17"/>
  <c r="J2454" i="17"/>
  <c r="I3070" i="17"/>
  <c r="J3070" i="17"/>
  <c r="I3315" i="17"/>
  <c r="J3315" i="17"/>
  <c r="J1772" i="17"/>
  <c r="I1772" i="17"/>
  <c r="J1822" i="17"/>
  <c r="I1822" i="17"/>
  <c r="I2747" i="17"/>
  <c r="J2747" i="17"/>
  <c r="J3256" i="17"/>
  <c r="I3256" i="17"/>
  <c r="I2142" i="17"/>
  <c r="J2142" i="17"/>
  <c r="I926" i="17"/>
  <c r="J926" i="17"/>
  <c r="I162" i="17"/>
  <c r="J162" i="17"/>
  <c r="J2090" i="17"/>
  <c r="I2090" i="17"/>
  <c r="J3261" i="17"/>
  <c r="I3261" i="17"/>
  <c r="J2323" i="17"/>
  <c r="I2323" i="17"/>
  <c r="J853" i="17"/>
  <c r="I853" i="17"/>
  <c r="J3001" i="17"/>
  <c r="I3001" i="17"/>
  <c r="I194" i="17"/>
  <c r="J194" i="17"/>
  <c r="J453" i="17"/>
  <c r="I453" i="17"/>
  <c r="J1520" i="17"/>
  <c r="I1520" i="17"/>
  <c r="J2446" i="17"/>
  <c r="I2446" i="17"/>
  <c r="I1889" i="17"/>
  <c r="J1889" i="17"/>
  <c r="J2654" i="17"/>
  <c r="I2654" i="17"/>
  <c r="I1503" i="17"/>
  <c r="J1503" i="17"/>
  <c r="I2587" i="17"/>
  <c r="J2587" i="17"/>
  <c r="J3339" i="17"/>
  <c r="I3339" i="17"/>
  <c r="J1415" i="17"/>
  <c r="I1415" i="17"/>
  <c r="J334" i="17"/>
  <c r="I334" i="17"/>
  <c r="J3151" i="17"/>
  <c r="I3151" i="17"/>
  <c r="J1782" i="17"/>
  <c r="I1782" i="17"/>
  <c r="J613" i="17"/>
  <c r="I613" i="17"/>
  <c r="J3385" i="17"/>
  <c r="I3385" i="17"/>
  <c r="J2386" i="17"/>
  <c r="I2386" i="17"/>
  <c r="J734" i="17"/>
  <c r="I734" i="17"/>
  <c r="J2119" i="17"/>
  <c r="I2119" i="17"/>
  <c r="J1116" i="17"/>
  <c r="I1116" i="17"/>
  <c r="I1360" i="17"/>
  <c r="J1360" i="17"/>
  <c r="J3023" i="17"/>
  <c r="I3023" i="17"/>
  <c r="J2528" i="17"/>
  <c r="I2528" i="17"/>
  <c r="J1138" i="17"/>
  <c r="I1138" i="17"/>
  <c r="J1603" i="17"/>
  <c r="I1603" i="17"/>
  <c r="I2201" i="17"/>
  <c r="J2201" i="17"/>
  <c r="J1149" i="17"/>
  <c r="I1149" i="17"/>
  <c r="J905" i="17"/>
  <c r="I905" i="17"/>
  <c r="J1526" i="17"/>
  <c r="I1526" i="17"/>
  <c r="J3059" i="17"/>
  <c r="I3059" i="17"/>
  <c r="J38" i="17"/>
  <c r="I38" i="17"/>
  <c r="J1597" i="17"/>
  <c r="I1597" i="17"/>
  <c r="J461" i="17"/>
  <c r="I461" i="17"/>
  <c r="J44" i="17"/>
  <c r="I44" i="17"/>
  <c r="J3397" i="17"/>
  <c r="I3397" i="17"/>
  <c r="J1279" i="17"/>
  <c r="I1279" i="17"/>
  <c r="J2056" i="17"/>
  <c r="I2056" i="17"/>
  <c r="J1681" i="17"/>
  <c r="I1681" i="17"/>
  <c r="J2353" i="17"/>
  <c r="I2353" i="17"/>
  <c r="J1846" i="17"/>
  <c r="I1846" i="17"/>
  <c r="J2392" i="17"/>
  <c r="I2392" i="17"/>
  <c r="J237" i="17"/>
  <c r="I237" i="17"/>
  <c r="J671" i="17"/>
  <c r="I671" i="17"/>
  <c r="J784" i="17"/>
  <c r="I784" i="17"/>
  <c r="J1574" i="17"/>
  <c r="I1574" i="17"/>
  <c r="J1804" i="17"/>
  <c r="I1804" i="17"/>
  <c r="J1698" i="17"/>
  <c r="I1698" i="17"/>
  <c r="J1378" i="17"/>
  <c r="I1378" i="17"/>
  <c r="J901" i="17"/>
  <c r="I901" i="17"/>
  <c r="J828" i="17"/>
  <c r="I828" i="17"/>
  <c r="J2727" i="17"/>
  <c r="I2727" i="17"/>
  <c r="I3349" i="17"/>
  <c r="J3349" i="17"/>
  <c r="J2314" i="17"/>
  <c r="I2314" i="17"/>
  <c r="I236" i="17"/>
  <c r="J236" i="17"/>
  <c r="J1176" i="17"/>
  <c r="I1176" i="17"/>
  <c r="J1259" i="17"/>
  <c r="I1259" i="17"/>
  <c r="J2533" i="17"/>
  <c r="I2533" i="17"/>
  <c r="J239" i="17"/>
  <c r="I239" i="17"/>
  <c r="J1449" i="17"/>
  <c r="I1449" i="17"/>
  <c r="J1987" i="17"/>
  <c r="I1987" i="17"/>
  <c r="J1758" i="17"/>
  <c r="I1758" i="17"/>
  <c r="I2208" i="17"/>
  <c r="J2208" i="17"/>
  <c r="I531" i="17"/>
  <c r="J531" i="17"/>
  <c r="J1221" i="17"/>
  <c r="I1221" i="17"/>
  <c r="J545" i="17"/>
  <c r="I545" i="17"/>
  <c r="J3304" i="17"/>
  <c r="I3304" i="17"/>
  <c r="J3179" i="17"/>
  <c r="I3179" i="17"/>
  <c r="J1529" i="17"/>
  <c r="I1529" i="17"/>
  <c r="J862" i="17"/>
  <c r="I862" i="17"/>
  <c r="J2001" i="17"/>
  <c r="I2001" i="17"/>
  <c r="J965" i="17"/>
  <c r="I965" i="17"/>
  <c r="J1353" i="17"/>
  <c r="I1353" i="17"/>
  <c r="J1829" i="17"/>
  <c r="I1829" i="17"/>
  <c r="J2497" i="17"/>
  <c r="I2497" i="17"/>
  <c r="J2453" i="17"/>
  <c r="I2453" i="17"/>
  <c r="J2982" i="17"/>
  <c r="I2982" i="17"/>
  <c r="J347" i="17"/>
  <c r="I347" i="17"/>
  <c r="J1097" i="17"/>
  <c r="I1097" i="17"/>
  <c r="J2525" i="17"/>
  <c r="I2525" i="17"/>
  <c r="J267" i="17"/>
  <c r="I267" i="17"/>
  <c r="J1878" i="17"/>
  <c r="I1878" i="17"/>
  <c r="J1376" i="17"/>
  <c r="I1376" i="17"/>
  <c r="J368" i="17"/>
  <c r="I368" i="17"/>
  <c r="J706" i="17"/>
  <c r="I706" i="17"/>
  <c r="J279" i="17"/>
  <c r="I279" i="17"/>
  <c r="J441" i="17"/>
  <c r="I441" i="17"/>
  <c r="J3090" i="17"/>
  <c r="I3090" i="17"/>
  <c r="J2876" i="17"/>
  <c r="I2876" i="17"/>
  <c r="J289" i="17"/>
  <c r="I289" i="17"/>
  <c r="J929" i="17"/>
  <c r="I929" i="17"/>
  <c r="J2157" i="17"/>
  <c r="I2157" i="17"/>
  <c r="J2251" i="17"/>
  <c r="I2251" i="17"/>
  <c r="H3" i="17"/>
  <c r="I1828" i="17"/>
  <c r="J1828" i="17"/>
  <c r="J1480" i="17"/>
  <c r="I1480" i="17"/>
  <c r="J3079" i="17"/>
  <c r="I3079" i="17"/>
  <c r="J2542" i="17"/>
  <c r="I2542" i="17"/>
  <c r="J995" i="17"/>
  <c r="I995" i="17"/>
  <c r="I944" i="17"/>
  <c r="J944" i="17"/>
  <c r="J2331" i="17"/>
  <c r="I2331" i="17"/>
  <c r="J2034" i="17"/>
  <c r="I2034" i="17"/>
  <c r="J1253" i="17"/>
  <c r="I1253" i="17"/>
  <c r="J2204" i="17"/>
  <c r="I2204" i="17"/>
  <c r="J3368" i="17"/>
  <c r="I3368" i="17"/>
  <c r="J82" i="17"/>
  <c r="I82" i="17"/>
  <c r="J3040" i="17"/>
  <c r="I3040" i="17"/>
  <c r="J2202" i="17"/>
  <c r="I2202" i="17"/>
  <c r="J3293" i="17"/>
  <c r="I3293" i="17"/>
  <c r="J856" i="17"/>
  <c r="I856" i="17"/>
  <c r="J1990" i="17"/>
  <c r="I1990" i="17"/>
  <c r="J793" i="17"/>
  <c r="I793" i="17"/>
  <c r="J1781" i="17"/>
  <c r="I1781" i="17"/>
  <c r="J2980" i="17"/>
  <c r="I2980" i="17"/>
  <c r="J599" i="17"/>
  <c r="I599" i="17"/>
  <c r="J3323" i="17"/>
  <c r="I3323" i="17"/>
  <c r="J888" i="17"/>
  <c r="I888" i="17"/>
  <c r="J566" i="17"/>
  <c r="I566" i="17"/>
  <c r="J268" i="17"/>
  <c r="I268" i="17"/>
  <c r="I2883" i="17"/>
  <c r="J2883" i="17"/>
  <c r="I3130" i="17"/>
  <c r="J3130" i="17"/>
  <c r="J383" i="17"/>
  <c r="I383" i="17"/>
  <c r="J2641" i="17"/>
  <c r="I2641" i="17"/>
  <c r="J3413" i="17"/>
  <c r="I3413" i="17"/>
  <c r="J2994" i="17"/>
  <c r="I2994" i="17"/>
  <c r="J1994" i="17"/>
  <c r="I1994" i="17"/>
  <c r="J778" i="17"/>
  <c r="I778" i="17"/>
  <c r="J1658" i="17"/>
  <c r="I1658" i="17"/>
  <c r="I2859" i="17"/>
  <c r="J2859" i="17"/>
  <c r="I1266" i="17"/>
  <c r="J1266" i="17"/>
  <c r="J2400" i="17"/>
  <c r="I2400" i="17"/>
  <c r="I235" i="17"/>
  <c r="J235" i="17"/>
  <c r="J2968" i="17"/>
  <c r="I2968" i="17"/>
  <c r="J946" i="17"/>
  <c r="I946" i="17"/>
  <c r="J248" i="17"/>
  <c r="I248" i="17"/>
  <c r="I1815" i="17"/>
  <c r="J1815" i="17"/>
  <c r="J2085" i="17"/>
  <c r="I2085" i="17"/>
  <c r="I1430" i="17"/>
  <c r="J1430" i="17"/>
  <c r="J2002" i="17"/>
  <c r="I2002" i="17"/>
  <c r="J2950" i="17"/>
  <c r="I2950" i="17"/>
  <c r="J46" i="17"/>
  <c r="I46" i="17"/>
  <c r="J779" i="17"/>
  <c r="I779" i="17"/>
  <c r="I1400" i="17"/>
  <c r="J1400" i="17"/>
  <c r="I3062" i="17"/>
  <c r="J3062" i="17"/>
  <c r="J927" i="17"/>
  <c r="I927" i="17"/>
  <c r="J1731" i="17"/>
  <c r="I1731" i="17"/>
  <c r="J3132" i="17"/>
  <c r="I3132" i="17"/>
  <c r="I801" i="17"/>
  <c r="J801" i="17"/>
  <c r="J1250" i="17"/>
  <c r="I1250" i="17"/>
  <c r="J351" i="17"/>
  <c r="I351" i="17"/>
  <c r="J2617" i="17"/>
  <c r="I2617" i="17"/>
  <c r="J2608" i="17"/>
  <c r="I2608" i="17"/>
  <c r="J3196" i="17"/>
  <c r="I3196" i="17"/>
  <c r="J214" i="17"/>
  <c r="I214" i="17"/>
  <c r="J2293" i="17"/>
  <c r="I2293" i="17"/>
  <c r="J2058" i="17"/>
  <c r="I2058" i="17"/>
  <c r="J2489" i="17"/>
  <c r="I2489" i="17"/>
  <c r="J595" i="17"/>
  <c r="I595" i="17"/>
  <c r="J1311" i="17"/>
  <c r="I1311" i="17"/>
  <c r="I687" i="17"/>
  <c r="J687" i="17"/>
  <c r="J3219" i="17"/>
  <c r="I3219" i="17"/>
  <c r="J2144" i="17"/>
  <c r="I2144" i="17"/>
  <c r="J213" i="17"/>
  <c r="I213" i="17"/>
  <c r="J407" i="17"/>
  <c r="I407" i="17"/>
  <c r="J2694" i="17"/>
  <c r="I2694" i="17"/>
  <c r="J1736" i="17"/>
  <c r="I1736" i="17"/>
  <c r="I349" i="17"/>
  <c r="J349" i="17"/>
  <c r="J3028" i="17"/>
  <c r="I3028" i="17"/>
  <c r="J2148" i="17"/>
  <c r="I2148" i="17"/>
  <c r="I830" i="17"/>
  <c r="J830" i="17"/>
  <c r="J2643" i="17"/>
  <c r="I2643" i="17"/>
  <c r="J1227" i="17"/>
  <c r="I1227" i="17"/>
  <c r="J2653" i="17"/>
  <c r="I2653" i="17"/>
  <c r="J1460" i="17"/>
  <c r="I1460" i="17"/>
  <c r="J81" i="17"/>
  <c r="I81" i="17"/>
  <c r="J1007" i="17"/>
  <c r="I1007" i="17"/>
  <c r="J2172" i="17"/>
  <c r="I2172" i="17"/>
  <c r="J335" i="17"/>
  <c r="I335" i="17"/>
  <c r="J2578" i="17"/>
  <c r="I2578" i="17"/>
  <c r="J3359" i="17"/>
  <c r="I3359" i="17"/>
  <c r="J873" i="17"/>
  <c r="I873" i="17"/>
  <c r="J2024" i="17"/>
  <c r="I2024" i="17"/>
  <c r="J1760" i="17"/>
  <c r="I1760" i="17"/>
  <c r="J631" i="17"/>
  <c r="I631" i="17"/>
  <c r="J3142" i="17"/>
  <c r="I3142" i="17"/>
  <c r="I2993" i="17"/>
  <c r="J2993" i="17"/>
  <c r="I836" i="17"/>
  <c r="J836" i="17"/>
  <c r="J3119" i="17"/>
  <c r="I3119" i="17"/>
  <c r="J1432" i="17"/>
  <c r="I1432" i="17"/>
  <c r="J2730" i="17"/>
  <c r="I2730" i="17"/>
  <c r="J2650" i="17"/>
  <c r="I2650" i="17"/>
  <c r="J615" i="17"/>
  <c r="I615" i="17"/>
  <c r="I1942" i="17"/>
  <c r="J1942" i="17"/>
  <c r="I670" i="17"/>
  <c r="J670" i="17"/>
  <c r="J174" i="17"/>
  <c r="I174" i="17"/>
  <c r="J3100" i="17"/>
  <c r="I3100" i="17"/>
  <c r="J3322" i="17"/>
  <c r="I3322" i="17"/>
  <c r="I2892" i="17"/>
  <c r="J2892" i="17"/>
  <c r="J894" i="17"/>
  <c r="I894" i="17"/>
  <c r="J32" i="17"/>
  <c r="I32" i="17"/>
  <c r="J1367" i="17"/>
  <c r="I1367" i="17"/>
  <c r="J3153" i="17"/>
  <c r="I3153" i="17"/>
  <c r="J1991" i="17"/>
  <c r="I1991" i="17"/>
  <c r="J91" i="17"/>
  <c r="I91" i="17"/>
  <c r="J1068" i="17"/>
  <c r="I1068" i="17"/>
  <c r="J2550" i="17"/>
  <c r="I2550" i="17"/>
  <c r="J701" i="17"/>
  <c r="I701" i="17"/>
  <c r="J1351" i="17"/>
  <c r="I1351" i="17"/>
  <c r="J227" i="17"/>
  <c r="I227" i="17"/>
  <c r="J2688" i="17"/>
  <c r="I2688" i="17"/>
  <c r="J3170" i="17"/>
  <c r="I3170" i="17"/>
  <c r="I1786" i="17"/>
  <c r="J1786" i="17"/>
  <c r="J3103" i="17"/>
  <c r="I3103" i="17"/>
  <c r="I2540" i="17"/>
  <c r="J2540" i="17"/>
  <c r="J120" i="17"/>
  <c r="I120" i="17"/>
  <c r="J99" i="17"/>
  <c r="I99" i="17"/>
  <c r="J691" i="17"/>
  <c r="I691" i="17"/>
  <c r="I708" i="17"/>
  <c r="J708" i="17"/>
  <c r="J1924" i="17"/>
  <c r="I1924" i="17"/>
  <c r="I1332" i="17"/>
  <c r="J1332" i="17"/>
  <c r="J1516" i="17"/>
  <c r="I1516" i="17"/>
  <c r="J3257" i="17"/>
  <c r="I3257" i="17"/>
  <c r="I2076" i="17"/>
  <c r="J2076" i="17"/>
  <c r="I2194" i="17"/>
  <c r="J2194" i="17"/>
  <c r="I3232" i="17"/>
  <c r="J3232" i="17"/>
  <c r="I3076" i="17"/>
  <c r="J3076" i="17"/>
  <c r="J694" i="17"/>
  <c r="I694" i="17"/>
  <c r="I500" i="17"/>
  <c r="J500" i="17"/>
  <c r="I1076" i="17"/>
  <c r="J1076" i="17"/>
  <c r="J2053" i="17"/>
  <c r="I2053" i="17"/>
  <c r="J2442" i="17"/>
  <c r="I2442" i="17"/>
  <c r="J133" i="17"/>
  <c r="I133" i="17"/>
  <c r="J3290" i="17"/>
  <c r="I3290" i="17"/>
  <c r="J1550" i="17"/>
  <c r="I1550" i="17"/>
  <c r="J560" i="17"/>
  <c r="I560" i="17"/>
  <c r="J2388" i="17"/>
  <c r="I2388" i="17"/>
  <c r="I1364" i="17"/>
  <c r="J1364" i="17"/>
  <c r="J2977" i="17"/>
  <c r="I2977" i="17"/>
  <c r="J2433" i="17"/>
  <c r="I2433" i="17"/>
  <c r="J1064" i="17"/>
  <c r="I1064" i="17"/>
  <c r="J3035" i="17"/>
  <c r="I3035" i="17"/>
  <c r="I2873" i="17"/>
  <c r="J2873" i="17"/>
  <c r="J656" i="17"/>
  <c r="I656" i="17"/>
  <c r="J1072" i="17"/>
  <c r="I1072" i="17"/>
  <c r="J102" i="17"/>
  <c r="I102" i="17"/>
  <c r="I3393" i="17"/>
  <c r="J3393" i="17"/>
  <c r="J2183" i="17"/>
  <c r="I2183" i="17"/>
  <c r="J898" i="17"/>
  <c r="I898" i="17"/>
  <c r="J2598" i="17"/>
  <c r="I2598" i="17"/>
  <c r="J158" i="17"/>
  <c r="I158" i="17"/>
  <c r="J574" i="17"/>
  <c r="I574" i="17"/>
  <c r="J328" i="17"/>
  <c r="I328" i="17"/>
  <c r="J668" i="17"/>
  <c r="I668" i="17"/>
  <c r="J3346" i="17"/>
  <c r="I3346" i="17"/>
  <c r="J3269" i="17"/>
  <c r="I3269" i="17"/>
  <c r="J2088" i="17"/>
  <c r="I2088" i="17"/>
  <c r="J3431" i="17"/>
  <c r="I3431" i="17"/>
  <c r="J928" i="17"/>
  <c r="I928" i="17"/>
  <c r="J2784" i="17"/>
  <c r="I2784" i="17"/>
  <c r="I1402" i="17"/>
  <c r="J1402" i="17"/>
  <c r="J2539" i="17"/>
  <c r="I2539" i="17"/>
  <c r="J2515" i="17"/>
  <c r="I2515" i="17"/>
  <c r="J2284" i="17"/>
  <c r="I2284" i="17"/>
  <c r="I1184" i="17"/>
  <c r="J1184" i="17"/>
  <c r="J2247" i="17"/>
  <c r="I2247" i="17"/>
  <c r="I1983" i="17"/>
  <c r="J1983" i="17"/>
  <c r="J2971" i="17"/>
  <c r="I2971" i="17"/>
  <c r="J2850" i="17"/>
  <c r="I2850" i="17"/>
  <c r="J3217" i="17"/>
  <c r="I3217" i="17"/>
  <c r="J3335" i="17"/>
  <c r="I3335" i="17"/>
  <c r="J766" i="17"/>
  <c r="I766" i="17"/>
  <c r="J1993" i="17"/>
  <c r="I1993" i="17"/>
  <c r="J2742" i="17"/>
  <c r="I2742" i="17"/>
  <c r="J306" i="17"/>
  <c r="I306" i="17"/>
  <c r="I419" i="17"/>
  <c r="J419" i="17"/>
  <c r="I3362" i="17"/>
  <c r="J3362" i="17"/>
  <c r="J69" i="17"/>
  <c r="I69" i="17"/>
  <c r="I1843" i="17"/>
  <c r="J1843" i="17"/>
  <c r="J3436" i="17"/>
  <c r="I3436" i="17"/>
  <c r="J2153" i="17"/>
  <c r="I2153" i="17"/>
  <c r="J2423" i="17"/>
  <c r="I2423" i="17"/>
  <c r="J2271" i="17"/>
  <c r="I2271" i="17"/>
  <c r="J2972" i="17"/>
  <c r="I2972" i="17"/>
  <c r="J1749" i="17"/>
  <c r="I1749" i="17"/>
  <c r="J760" i="17"/>
  <c r="I760" i="17"/>
  <c r="J3381" i="17"/>
  <c r="I3381" i="17"/>
  <c r="J702" i="17"/>
  <c r="I702" i="17"/>
  <c r="J150" i="17"/>
  <c r="I150" i="17"/>
  <c r="J386" i="17"/>
  <c r="I386" i="17"/>
  <c r="I80" i="17"/>
  <c r="J80" i="17"/>
  <c r="J1058" i="17"/>
  <c r="I1058" i="17"/>
  <c r="I89" i="17"/>
  <c r="J89" i="17"/>
  <c r="J1926" i="17"/>
  <c r="I1926" i="17"/>
  <c r="I744" i="17"/>
  <c r="J744" i="17"/>
  <c r="J1563" i="17"/>
  <c r="I1563" i="17"/>
  <c r="J3128" i="17"/>
  <c r="I3128" i="17"/>
  <c r="I3032" i="17"/>
  <c r="J3032" i="17"/>
  <c r="J585" i="17"/>
  <c r="I585" i="17"/>
  <c r="J3120" i="17"/>
  <c r="I3120" i="17"/>
  <c r="J1305" i="17"/>
  <c r="I1305" i="17"/>
  <c r="J1121" i="17"/>
  <c r="I1121" i="17"/>
  <c r="J2010" i="17"/>
  <c r="I2010" i="17"/>
  <c r="J2237" i="17"/>
  <c r="I2237" i="17"/>
  <c r="J2553" i="17"/>
  <c r="I2553" i="17"/>
  <c r="J287" i="17"/>
  <c r="I287" i="17"/>
  <c r="J1793" i="17"/>
  <c r="I1793" i="17"/>
  <c r="J601" i="17"/>
  <c r="I601" i="17"/>
  <c r="I1628" i="17"/>
  <c r="J1628" i="17"/>
  <c r="J2062" i="17"/>
  <c r="I2062" i="17"/>
  <c r="J835" i="17"/>
  <c r="I835" i="17"/>
  <c r="J2684" i="17"/>
  <c r="I2684" i="17"/>
  <c r="J300" i="17"/>
  <c r="I300" i="17"/>
  <c r="J2917" i="17"/>
  <c r="I2917" i="17"/>
  <c r="J772" i="17"/>
  <c r="I772" i="17"/>
  <c r="J555" i="17"/>
  <c r="I555" i="17"/>
  <c r="J1943" i="17"/>
  <c r="I1943" i="17"/>
  <c r="J2347" i="17"/>
  <c r="I2347" i="17"/>
  <c r="J2288" i="17"/>
  <c r="I2288" i="17"/>
  <c r="J2502" i="17"/>
  <c r="I2502" i="17"/>
  <c r="J2191" i="17"/>
  <c r="I2191" i="17"/>
  <c r="J1452" i="17"/>
  <c r="I1452" i="17"/>
  <c r="I1101" i="17"/>
  <c r="J1101" i="17"/>
  <c r="I913" i="17"/>
  <c r="J913" i="17"/>
  <c r="I1884" i="17"/>
  <c r="J1884" i="17"/>
  <c r="I1703" i="17"/>
  <c r="J1703" i="17"/>
  <c r="I2259" i="17"/>
  <c r="J2259" i="17"/>
  <c r="J2139" i="17"/>
  <c r="I2139" i="17"/>
  <c r="J193" i="17"/>
  <c r="I193" i="17"/>
  <c r="J3356" i="17"/>
  <c r="I3356" i="17"/>
  <c r="J1039" i="17"/>
  <c r="I1039" i="17"/>
  <c r="I2266" i="17"/>
  <c r="J2266" i="17"/>
  <c r="J1108" i="17"/>
  <c r="I1108" i="17"/>
  <c r="J1623" i="17"/>
  <c r="I1623" i="17"/>
  <c r="J3340" i="17"/>
  <c r="I3340" i="17"/>
  <c r="J168" i="17"/>
  <c r="I168" i="17"/>
  <c r="I1817" i="17"/>
  <c r="J1817" i="17"/>
  <c r="J134" i="17"/>
  <c r="I134" i="17"/>
  <c r="J288" i="17"/>
  <c r="I288" i="17"/>
  <c r="J2109" i="17"/>
  <c r="I2109" i="17"/>
  <c r="J1689" i="17"/>
  <c r="I1689" i="17"/>
  <c r="J1887" i="17"/>
  <c r="I1887" i="17"/>
  <c r="J958" i="17"/>
  <c r="I958" i="17"/>
  <c r="J2300" i="17"/>
  <c r="I2300" i="17"/>
  <c r="J2529" i="17"/>
  <c r="I2529" i="17"/>
  <c r="J126" i="17"/>
  <c r="I126" i="17"/>
  <c r="J2858" i="17"/>
  <c r="I2858" i="17"/>
  <c r="J2629" i="17"/>
  <c r="I2629" i="17"/>
  <c r="J2920" i="17"/>
  <c r="I2920" i="17"/>
  <c r="J3066" i="17"/>
  <c r="I3066" i="17"/>
  <c r="J1407" i="17"/>
  <c r="I1407" i="17"/>
  <c r="J127" i="17"/>
  <c r="I127" i="17"/>
  <c r="I86" i="17"/>
  <c r="J86" i="17"/>
  <c r="J1500" i="17"/>
  <c r="I1500" i="17"/>
  <c r="J1479" i="17"/>
  <c r="I1479" i="17"/>
  <c r="J900" i="17"/>
  <c r="I900" i="17"/>
  <c r="J3138" i="17"/>
  <c r="I3138" i="17"/>
  <c r="J3212" i="17"/>
  <c r="I3212" i="17"/>
  <c r="I662" i="17"/>
  <c r="J662" i="17"/>
  <c r="J180" i="17"/>
  <c r="I180" i="17"/>
  <c r="J922" i="17"/>
  <c r="I922" i="17"/>
  <c r="J3389" i="17"/>
  <c r="I3389" i="17"/>
  <c r="J141" i="17"/>
  <c r="I141" i="17"/>
  <c r="J2115" i="17"/>
  <c r="I2115" i="17"/>
  <c r="J3288" i="17"/>
  <c r="I3288" i="17"/>
  <c r="J859" i="17"/>
  <c r="I859" i="17"/>
  <c r="J1778" i="17"/>
  <c r="I1778" i="17"/>
  <c r="J563" i="17"/>
  <c r="I563" i="17"/>
  <c r="J3229" i="17"/>
  <c r="I3229" i="17"/>
  <c r="J3295" i="17"/>
  <c r="I3295" i="17"/>
  <c r="J1300" i="17"/>
  <c r="I1300" i="17"/>
  <c r="I2066" i="17"/>
  <c r="J2066" i="17"/>
  <c r="J319" i="17"/>
  <c r="I319" i="17"/>
  <c r="I845" i="17"/>
  <c r="J845" i="17"/>
  <c r="J2456" i="17"/>
  <c r="I2456" i="17"/>
  <c r="J2609" i="17"/>
  <c r="I2609" i="17"/>
  <c r="J428" i="17"/>
  <c r="I428" i="17"/>
  <c r="J481" i="17"/>
  <c r="I481" i="17"/>
  <c r="J1743" i="17"/>
  <c r="I1743" i="17"/>
  <c r="J667" i="17"/>
  <c r="I667" i="17"/>
  <c r="J636" i="17"/>
  <c r="I636" i="17"/>
  <c r="J303" i="17"/>
  <c r="I303" i="17"/>
  <c r="J855" i="17"/>
  <c r="I855" i="17"/>
  <c r="J573" i="17"/>
  <c r="I573" i="17"/>
  <c r="I810" i="17"/>
  <c r="J810" i="17"/>
  <c r="J3289" i="17"/>
  <c r="I3289" i="17"/>
  <c r="J1870" i="17"/>
  <c r="I1870" i="17"/>
  <c r="J2047" i="17"/>
  <c r="I2047" i="17"/>
  <c r="I1882" i="17"/>
  <c r="J1882" i="17"/>
  <c r="J84" i="17"/>
  <c r="I84" i="17"/>
  <c r="I186" i="17"/>
  <c r="J186" i="17"/>
  <c r="J2260" i="17"/>
  <c r="I2260" i="17"/>
  <c r="J821" i="17"/>
  <c r="I821" i="17"/>
  <c r="J3222" i="17"/>
  <c r="I3222" i="17"/>
  <c r="J1098" i="17"/>
  <c r="I1098" i="17"/>
  <c r="J2630" i="17"/>
  <c r="I2630" i="17"/>
  <c r="J2786" i="17"/>
  <c r="I2786" i="17"/>
  <c r="J951" i="17"/>
  <c r="I951" i="17"/>
  <c r="J2146" i="17"/>
  <c r="I2146" i="17"/>
  <c r="J3214" i="17"/>
  <c r="I3214" i="17"/>
  <c r="I2170" i="17"/>
  <c r="J2170" i="17"/>
  <c r="J1141" i="17"/>
  <c r="I1141" i="17"/>
  <c r="J2722" i="17"/>
  <c r="I2722" i="17"/>
  <c r="J2566" i="17"/>
  <c r="I2566" i="17"/>
  <c r="J2767" i="17"/>
  <c r="I2767" i="17"/>
  <c r="I1632" i="17"/>
  <c r="J1632" i="17"/>
  <c r="I2810" i="17"/>
  <c r="J2810" i="17"/>
  <c r="I1208" i="17"/>
  <c r="J1208" i="17"/>
  <c r="J1444" i="17"/>
  <c r="I1444" i="17"/>
  <c r="J3039" i="17"/>
  <c r="I3039" i="17"/>
  <c r="J1031" i="17"/>
  <c r="I1031" i="17"/>
  <c r="J663" i="17"/>
  <c r="I663" i="17"/>
  <c r="J3213" i="17"/>
  <c r="I3213" i="17"/>
  <c r="J2389" i="17"/>
  <c r="I2389" i="17"/>
  <c r="I1347" i="17"/>
  <c r="J1347" i="17"/>
  <c r="J2649" i="17"/>
  <c r="I2649" i="17"/>
  <c r="J3298" i="17"/>
  <c r="I3298" i="17"/>
  <c r="J1486" i="17"/>
  <c r="I1486" i="17"/>
  <c r="J1118" i="17"/>
  <c r="I1118" i="17"/>
  <c r="I1967" i="17"/>
  <c r="J1967" i="17"/>
  <c r="J2588" i="17"/>
  <c r="I2588" i="17"/>
  <c r="J1580" i="17"/>
  <c r="I1580" i="17"/>
  <c r="I3053" i="17"/>
  <c r="J3053" i="17"/>
  <c r="J1792" i="17"/>
  <c r="I1792" i="17"/>
  <c r="J1595" i="17"/>
  <c r="I1595" i="17"/>
  <c r="J1057" i="17"/>
  <c r="I1057" i="17"/>
  <c r="J547" i="17"/>
  <c r="I547" i="17"/>
  <c r="J111" i="17"/>
  <c r="I111" i="17"/>
  <c r="J1618" i="17"/>
  <c r="I1618" i="17"/>
  <c r="I95" i="17"/>
  <c r="J95" i="17"/>
  <c r="J854" i="17"/>
  <c r="I854" i="17"/>
  <c r="I738" i="17"/>
  <c r="J738" i="17"/>
  <c r="J1592" i="17"/>
  <c r="I1592" i="17"/>
  <c r="I1028" i="17"/>
  <c r="J1028" i="17"/>
  <c r="J1056" i="17"/>
  <c r="I1056" i="17"/>
  <c r="J2051" i="17"/>
  <c r="I2051" i="17"/>
  <c r="I1405" i="17"/>
  <c r="J1405" i="17"/>
  <c r="J950" i="17"/>
  <c r="I950" i="17"/>
  <c r="J1513" i="17"/>
  <c r="I1513" i="17"/>
  <c r="J297" i="17"/>
  <c r="I297" i="17"/>
  <c r="J787" i="17"/>
  <c r="I787" i="17"/>
  <c r="J425" i="17"/>
  <c r="I425" i="17"/>
  <c r="J909" i="17"/>
  <c r="I909" i="17"/>
  <c r="J1945" i="17"/>
  <c r="I1945" i="17"/>
  <c r="J2233" i="17"/>
  <c r="I2233" i="17"/>
  <c r="J1813" i="17"/>
  <c r="I1813" i="17"/>
  <c r="J1022" i="17"/>
  <c r="I1022" i="17"/>
  <c r="J1167" i="17"/>
  <c r="I1167" i="17"/>
  <c r="J1923" i="17"/>
  <c r="I1923" i="17"/>
  <c r="J2123" i="17"/>
  <c r="I2123" i="17"/>
  <c r="J884" i="17"/>
  <c r="I884" i="17"/>
  <c r="I3110" i="17"/>
  <c r="J3110" i="17"/>
  <c r="J502" i="17"/>
  <c r="I502" i="17"/>
  <c r="J1036" i="17"/>
  <c r="I1036" i="17"/>
  <c r="J215" i="17"/>
  <c r="I215" i="17"/>
  <c r="J2220" i="17"/>
  <c r="I2220" i="17"/>
  <c r="J602" i="17"/>
  <c r="I602" i="17"/>
  <c r="J434" i="17"/>
  <c r="I434" i="17"/>
  <c r="J1154" i="17"/>
  <c r="I1154" i="17"/>
  <c r="I1092" i="17"/>
  <c r="J1092" i="17"/>
  <c r="J2465" i="17"/>
  <c r="I2465" i="17"/>
  <c r="J977" i="17"/>
  <c r="I977" i="17"/>
  <c r="J1104" i="17"/>
  <c r="I1104" i="17"/>
  <c r="J143" i="17"/>
  <c r="I143" i="17"/>
  <c r="J3319" i="17"/>
  <c r="I3319" i="17"/>
  <c r="J170" i="17"/>
  <c r="I170" i="17"/>
  <c r="J2443" i="17"/>
  <c r="I2443" i="17"/>
  <c r="I3230" i="17"/>
  <c r="J3230" i="17"/>
  <c r="J2371" i="17"/>
  <c r="I2371" i="17"/>
  <c r="J729" i="17"/>
  <c r="I729" i="17"/>
  <c r="J2953" i="17"/>
  <c r="I2953" i="17"/>
  <c r="J2697" i="17"/>
  <c r="I2697" i="17"/>
  <c r="J616" i="17"/>
  <c r="I616" i="17"/>
  <c r="J2135" i="17"/>
  <c r="I2135" i="17"/>
  <c r="J2833" i="17"/>
  <c r="I2833" i="17"/>
  <c r="J1009" i="17"/>
  <c r="I1009" i="17"/>
  <c r="I211" i="17"/>
  <c r="J211" i="17"/>
  <c r="J850" i="17"/>
  <c r="I850" i="17"/>
  <c r="J2469" i="17"/>
  <c r="I2469" i="17"/>
  <c r="J2162" i="17"/>
  <c r="I2162" i="17"/>
  <c r="J1640" i="17"/>
  <c r="I1640" i="17"/>
  <c r="J3096" i="17"/>
  <c r="I3096" i="17"/>
  <c r="J1091" i="17"/>
  <c r="I1091" i="17"/>
  <c r="J87" i="17"/>
  <c r="I87" i="17"/>
  <c r="I1309" i="17"/>
  <c r="J1309" i="17"/>
  <c r="J451" i="17"/>
  <c r="I451" i="17"/>
  <c r="I2249" i="17"/>
  <c r="J2249" i="17"/>
  <c r="J992" i="17"/>
  <c r="I992" i="17"/>
  <c r="J786" i="17"/>
  <c r="I786" i="17"/>
  <c r="J3414" i="17"/>
  <c r="I3414" i="17"/>
  <c r="J924" i="17"/>
  <c r="I924" i="17"/>
  <c r="J145" i="17"/>
  <c r="I145" i="17"/>
  <c r="I910" i="17"/>
  <c r="J910" i="17"/>
  <c r="I2728" i="17"/>
  <c r="J2728" i="17"/>
  <c r="I2919" i="17"/>
  <c r="J2919" i="17"/>
  <c r="I1821" i="17"/>
  <c r="J1821" i="17"/>
  <c r="I2263" i="17"/>
  <c r="J2263" i="17"/>
  <c r="I1905" i="17"/>
  <c r="J1905" i="17"/>
  <c r="I2666" i="17"/>
  <c r="J2666" i="17"/>
  <c r="I1079" i="17"/>
  <c r="J1079" i="17"/>
  <c r="I1745" i="17"/>
  <c r="J1745" i="17"/>
  <c r="I914" i="17"/>
  <c r="J914" i="17"/>
  <c r="I1675" i="17"/>
  <c r="J1675" i="17"/>
  <c r="I1333" i="17"/>
  <c r="J1333" i="17"/>
  <c r="I1178" i="17"/>
  <c r="J1178" i="17"/>
  <c r="J1177" i="17"/>
  <c r="I1177" i="17"/>
  <c r="I2532" i="17"/>
  <c r="J2532" i="17"/>
  <c r="I273" i="17"/>
  <c r="J273" i="17"/>
  <c r="I2514" i="17"/>
  <c r="J2514" i="17"/>
  <c r="I1416" i="17"/>
  <c r="J1416" i="17"/>
  <c r="J492" i="17"/>
  <c r="I492" i="17"/>
  <c r="I1251" i="17"/>
  <c r="J1251" i="17"/>
  <c r="I2954" i="17"/>
  <c r="J2954" i="17"/>
  <c r="J282" i="17"/>
  <c r="I282" i="17"/>
  <c r="J848" i="17"/>
  <c r="I848" i="17"/>
  <c r="I2741" i="17"/>
  <c r="J2741" i="17"/>
  <c r="J1160" i="17"/>
  <c r="I1160" i="17"/>
  <c r="J724" i="17"/>
  <c r="I724" i="17"/>
  <c r="J3187" i="17"/>
  <c r="I3187" i="17"/>
  <c r="J1677" i="17"/>
  <c r="I1677" i="17"/>
  <c r="J62" i="17"/>
  <c r="I62" i="17"/>
  <c r="J1049" i="17"/>
  <c r="I1049" i="17"/>
  <c r="J220" i="17"/>
  <c r="I220" i="17"/>
  <c r="J3006" i="17"/>
  <c r="I3006" i="17"/>
  <c r="I1934" i="17"/>
  <c r="J1934" i="17"/>
  <c r="J2120" i="17"/>
  <c r="I2120" i="17"/>
  <c r="I1560" i="17"/>
  <c r="J1560" i="17"/>
  <c r="J3263" i="17"/>
  <c r="I3263" i="17"/>
  <c r="J3417" i="17"/>
  <c r="I3417" i="17"/>
  <c r="I2661" i="17"/>
  <c r="J2661" i="17"/>
  <c r="J1647" i="17"/>
  <c r="I1647" i="17"/>
  <c r="J3112" i="17"/>
  <c r="I3112" i="17"/>
  <c r="J3433" i="17"/>
  <c r="I3433" i="17"/>
  <c r="J2147" i="17"/>
  <c r="I2147" i="17"/>
  <c r="J3291" i="17"/>
  <c r="I3291" i="17"/>
  <c r="J3180" i="17"/>
  <c r="I3180" i="17"/>
  <c r="J1916" i="17"/>
  <c r="I1916" i="17"/>
  <c r="I2430" i="17"/>
  <c r="J2430" i="17"/>
  <c r="J2988" i="17"/>
  <c r="I2988" i="17"/>
  <c r="J1561" i="17"/>
  <c r="I1561" i="17"/>
  <c r="J3411" i="17"/>
  <c r="I3411" i="17"/>
  <c r="J2958" i="17"/>
  <c r="I2958" i="17"/>
  <c r="J1232" i="17"/>
  <c r="I1232" i="17"/>
  <c r="J199" i="17"/>
  <c r="I199" i="17"/>
  <c r="J49" i="17"/>
  <c r="I49" i="17"/>
  <c r="I693" i="17"/>
  <c r="J693" i="17"/>
  <c r="J404" i="17"/>
  <c r="I404" i="17"/>
  <c r="I546" i="17"/>
  <c r="J546" i="17"/>
  <c r="J165" i="17"/>
  <c r="I165" i="17"/>
  <c r="J540" i="17"/>
  <c r="I540" i="17"/>
  <c r="J1446" i="17"/>
  <c r="I1446" i="17"/>
  <c r="I2886" i="17"/>
  <c r="J2886" i="17"/>
  <c r="J1644" i="17"/>
  <c r="I1644" i="17"/>
  <c r="I2541" i="17"/>
  <c r="J2541" i="17"/>
  <c r="J998" i="17"/>
  <c r="I998" i="17"/>
  <c r="I2619" i="17"/>
  <c r="J2619" i="17"/>
  <c r="J2983" i="17"/>
  <c r="I2983" i="17"/>
  <c r="J2695" i="17"/>
  <c r="I2695" i="17"/>
  <c r="J2888" i="17"/>
  <c r="I2888" i="17"/>
  <c r="I388" i="17"/>
  <c r="J388" i="17"/>
  <c r="J47" i="17"/>
  <c r="I47" i="17"/>
  <c r="J3352" i="17"/>
  <c r="I3352" i="17"/>
  <c r="J3054" i="17"/>
  <c r="I3054" i="17"/>
  <c r="J2726" i="17"/>
  <c r="I2726" i="17"/>
  <c r="J2878" i="17"/>
  <c r="I2878" i="17"/>
  <c r="J2379" i="17"/>
  <c r="I2379" i="17"/>
  <c r="J1073" i="17"/>
  <c r="I1073" i="17"/>
  <c r="J1348" i="17"/>
  <c r="I1348" i="17"/>
  <c r="J1664" i="17"/>
  <c r="I1664" i="17"/>
  <c r="J3115" i="17"/>
  <c r="I3115" i="17"/>
  <c r="J2547" i="17"/>
  <c r="I2547" i="17"/>
  <c r="I893" i="17"/>
  <c r="J893" i="17"/>
  <c r="I1535" i="17"/>
  <c r="J1535" i="17"/>
  <c r="I1531" i="17"/>
  <c r="J1531" i="17"/>
  <c r="I2154" i="17"/>
  <c r="J2154" i="17"/>
  <c r="I1533" i="17"/>
  <c r="J1533" i="17"/>
  <c r="I345" i="17"/>
  <c r="J345" i="17"/>
  <c r="I1085" i="17"/>
  <c r="J1085" i="17"/>
  <c r="J2203" i="17"/>
  <c r="I2203" i="17"/>
  <c r="J544" i="17"/>
  <c r="I544" i="17"/>
  <c r="I3271" i="17"/>
  <c r="J3271" i="17"/>
  <c r="I2487" i="17"/>
  <c r="J2487" i="17"/>
  <c r="I2910" i="17"/>
  <c r="J2910" i="17"/>
  <c r="I2898" i="17"/>
  <c r="J2898" i="17"/>
  <c r="I1096" i="17"/>
  <c r="J1096" i="17"/>
  <c r="I3201" i="17"/>
  <c r="J3201" i="17"/>
  <c r="I2276" i="17"/>
  <c r="J2276" i="17"/>
  <c r="I2738" i="17"/>
  <c r="J2738" i="17"/>
  <c r="I987" i="17"/>
  <c r="J987" i="17"/>
  <c r="J166" i="17"/>
  <c r="I166" i="17"/>
  <c r="I532" i="17"/>
  <c r="J532" i="17"/>
  <c r="I2611" i="17"/>
  <c r="J2611" i="17"/>
  <c r="I471" i="17"/>
  <c r="J471" i="17"/>
  <c r="I3314" i="17"/>
  <c r="J3314" i="17"/>
  <c r="I642" i="17"/>
  <c r="J642" i="17"/>
  <c r="J1742" i="17"/>
  <c r="I1742" i="17"/>
  <c r="I918" i="17"/>
  <c r="J918" i="17"/>
  <c r="J206" i="17"/>
  <c r="I206" i="17"/>
  <c r="J1134" i="17"/>
  <c r="I1134" i="17"/>
  <c r="J1190" i="17"/>
  <c r="I1190" i="17"/>
  <c r="J2931" i="17"/>
  <c r="I2931" i="17"/>
  <c r="I117" i="17"/>
  <c r="J117" i="17"/>
  <c r="J1044" i="17"/>
  <c r="I1044" i="17"/>
  <c r="J1914" i="17"/>
  <c r="I1914" i="17"/>
  <c r="J3221" i="17"/>
  <c r="I3221" i="17"/>
  <c r="J1599" i="17"/>
  <c r="I1599" i="17"/>
  <c r="J21" i="17"/>
  <c r="I21" i="17"/>
  <c r="J1214" i="17"/>
  <c r="I1214" i="17"/>
  <c r="J1171" i="17"/>
  <c r="I1171" i="17"/>
  <c r="J3254" i="17"/>
  <c r="I3254" i="17"/>
  <c r="J2338" i="17"/>
  <c r="I2338" i="17"/>
  <c r="J3327" i="17"/>
  <c r="I3327" i="17"/>
  <c r="J1627" i="17"/>
  <c r="I1627" i="17"/>
  <c r="J2370" i="17"/>
  <c r="I2370" i="17"/>
  <c r="J409" i="17"/>
  <c r="I409" i="17"/>
  <c r="J3377" i="17"/>
  <c r="I3377" i="17"/>
  <c r="J2546" i="17"/>
  <c r="I2546" i="17"/>
  <c r="I1340" i="17"/>
  <c r="J1340" i="17"/>
  <c r="J3124" i="17"/>
  <c r="I3124" i="17"/>
  <c r="J2952" i="17"/>
  <c r="I2952" i="17"/>
  <c r="J1506" i="17"/>
  <c r="I1506" i="17"/>
  <c r="J2253" i="17"/>
  <c r="I2253" i="17"/>
  <c r="J1577" i="17"/>
  <c r="I1577" i="17"/>
  <c r="J2060" i="17"/>
  <c r="I2060" i="17"/>
  <c r="J3098" i="17"/>
  <c r="I3098" i="17"/>
  <c r="I669" i="17"/>
  <c r="J669" i="17"/>
  <c r="J205" i="17"/>
  <c r="I205" i="17"/>
  <c r="J1626" i="17"/>
  <c r="I1626" i="17"/>
  <c r="J2436" i="17"/>
  <c r="I2436" i="17"/>
  <c r="J2365" i="17"/>
  <c r="I2365" i="17"/>
  <c r="J1129" i="17"/>
  <c r="I1129" i="17"/>
  <c r="J1410" i="17"/>
  <c r="I1410" i="17"/>
  <c r="I242" i="17"/>
  <c r="J242" i="17"/>
  <c r="J2484" i="17"/>
  <c r="I2484" i="17"/>
  <c r="J1955" i="17"/>
  <c r="I1955" i="17"/>
  <c r="J3437" i="17"/>
  <c r="I3437" i="17"/>
  <c r="I2038" i="17"/>
  <c r="J2038" i="17"/>
  <c r="I1000" i="17"/>
  <c r="J1000" i="17"/>
  <c r="J906" i="17"/>
  <c r="I906" i="17"/>
  <c r="J367" i="17"/>
  <c r="I367" i="17"/>
  <c r="J1252" i="17"/>
  <c r="I1252" i="17"/>
  <c r="J1293" i="17"/>
  <c r="I1293" i="17"/>
  <c r="J2012" i="17"/>
  <c r="I2012" i="17"/>
  <c r="J83" i="17"/>
  <c r="I83" i="17"/>
  <c r="J864" i="17"/>
  <c r="I864" i="17"/>
  <c r="J2709" i="17"/>
  <c r="I2709" i="17"/>
  <c r="I2107" i="17"/>
  <c r="J2107" i="17"/>
  <c r="J2187" i="17"/>
  <c r="I2187" i="17"/>
  <c r="J974" i="17"/>
  <c r="I974" i="17"/>
  <c r="J2563" i="17"/>
  <c r="I2563" i="17"/>
  <c r="J2050" i="17"/>
  <c r="I2050" i="17"/>
  <c r="J1953" i="17"/>
  <c r="I1953" i="17"/>
  <c r="I1106" i="17"/>
  <c r="J1106" i="17"/>
  <c r="J1501" i="17"/>
  <c r="I1501" i="17"/>
  <c r="I506" i="17"/>
  <c r="J506" i="17"/>
  <c r="I1363" i="17"/>
  <c r="J1363" i="17"/>
  <c r="J2703" i="17"/>
  <c r="I2703" i="17"/>
  <c r="J346" i="17"/>
  <c r="I346" i="17"/>
  <c r="I1794" i="17"/>
  <c r="J1794" i="17"/>
  <c r="I2478" i="17"/>
  <c r="J2478" i="17"/>
  <c r="J837" i="17"/>
  <c r="I837" i="17"/>
  <c r="J875" i="17"/>
  <c r="I875" i="17"/>
  <c r="J294" i="17"/>
  <c r="I294" i="17"/>
  <c r="J3306" i="17"/>
  <c r="I3306" i="17"/>
  <c r="J1230" i="17"/>
  <c r="I1230" i="17"/>
  <c r="I3195" i="17"/>
  <c r="J3195" i="17"/>
  <c r="J1652" i="17"/>
  <c r="I1652" i="17"/>
  <c r="J1717" i="17"/>
  <c r="I1717" i="17"/>
  <c r="I42" i="17"/>
  <c r="J42" i="17"/>
  <c r="I2792" i="17"/>
  <c r="J2792" i="17"/>
  <c r="I2812" i="17"/>
  <c r="J2812" i="17"/>
  <c r="J2352" i="17"/>
  <c r="I2352" i="17"/>
  <c r="J739" i="17"/>
  <c r="I739" i="17"/>
  <c r="J272" i="17"/>
  <c r="I272" i="17"/>
  <c r="J448" i="17"/>
  <c r="I448" i="17"/>
  <c r="J203" i="17"/>
  <c r="I203" i="17"/>
  <c r="J3147" i="17"/>
  <c r="I3147" i="17"/>
  <c r="J121" i="17"/>
  <c r="I121" i="17"/>
  <c r="J2575" i="17"/>
  <c r="I2575" i="17"/>
  <c r="J1029" i="17"/>
  <c r="I1029" i="17"/>
  <c r="J1730" i="17"/>
  <c r="I1730" i="17"/>
  <c r="J1447" i="17"/>
  <c r="I1447" i="17"/>
  <c r="I1985" i="17"/>
  <c r="J1985" i="17"/>
  <c r="J1536" i="17"/>
  <c r="I1536" i="17"/>
  <c r="J2985" i="17"/>
  <c r="I2985" i="17"/>
  <c r="J3084" i="17"/>
  <c r="I3084" i="17"/>
  <c r="J1357" i="17"/>
  <c r="I1357" i="17"/>
  <c r="J2603" i="17"/>
  <c r="I2603" i="17"/>
  <c r="J1673" i="17"/>
  <c r="I1673" i="17"/>
  <c r="J3355" i="17"/>
  <c r="I3355" i="17"/>
  <c r="I2869" i="17"/>
  <c r="J2869" i="17"/>
  <c r="J1505" i="17"/>
  <c r="I1505" i="17"/>
  <c r="J2401" i="17"/>
  <c r="I2401" i="17"/>
  <c r="J683" i="17"/>
  <c r="I683" i="17"/>
  <c r="J125" i="17"/>
  <c r="I125" i="17"/>
  <c r="J834" i="17"/>
  <c r="I834" i="17"/>
  <c r="I2005" i="17"/>
  <c r="J2005" i="17"/>
  <c r="J984" i="17"/>
  <c r="I984" i="17"/>
  <c r="J3334" i="17"/>
  <c r="I3334" i="17"/>
  <c r="J1183" i="17"/>
  <c r="I1183" i="17"/>
  <c r="J1226" i="17"/>
  <c r="I1226" i="17"/>
  <c r="J1035" i="17"/>
  <c r="I1035" i="17"/>
  <c r="J3104" i="17"/>
  <c r="I3104" i="17"/>
  <c r="J1587" i="17"/>
  <c r="I1587" i="17"/>
  <c r="J1436" i="17"/>
  <c r="I1436" i="17"/>
  <c r="J2990" i="17"/>
  <c r="I2990" i="17"/>
  <c r="J3238" i="17"/>
  <c r="I3238" i="17"/>
  <c r="J2756" i="17"/>
  <c r="I2756" i="17"/>
  <c r="J2928" i="17"/>
  <c r="I2928" i="17"/>
  <c r="J805" i="17"/>
  <c r="I805" i="17"/>
  <c r="J2362" i="17"/>
  <c r="I2362" i="17"/>
  <c r="J1619" i="17"/>
  <c r="I1619" i="17"/>
  <c r="J2811" i="17"/>
  <c r="I2811" i="17"/>
  <c r="J2101" i="17"/>
  <c r="I2101" i="17"/>
  <c r="J2261" i="17"/>
  <c r="I2261" i="17"/>
  <c r="J3218" i="17"/>
  <c r="I3218" i="17"/>
  <c r="J1185" i="17"/>
  <c r="I1185" i="17"/>
  <c r="J3274" i="17"/>
  <c r="I3274" i="17"/>
  <c r="J3061" i="17"/>
  <c r="I3061" i="17"/>
  <c r="J258" i="17"/>
  <c r="I258" i="17"/>
  <c r="J1763" i="17"/>
  <c r="I1763" i="17"/>
  <c r="I148" i="17"/>
  <c r="J148" i="17"/>
  <c r="I1556" i="17"/>
  <c r="J1556" i="17"/>
  <c r="I838" i="17"/>
  <c r="J838" i="17"/>
  <c r="I2407" i="17"/>
  <c r="J2407" i="17"/>
  <c r="J806" i="17"/>
  <c r="I806" i="17"/>
  <c r="I45" i="17"/>
  <c r="J45" i="17"/>
  <c r="J1641" i="17"/>
  <c r="I1641" i="17"/>
  <c r="J576" i="17"/>
  <c r="I576" i="17"/>
  <c r="I994" i="17"/>
  <c r="J994" i="17"/>
  <c r="J3215" i="17"/>
  <c r="I3215" i="17"/>
  <c r="J2480" i="17"/>
  <c r="I2480" i="17"/>
  <c r="J504" i="17"/>
  <c r="I504" i="17"/>
  <c r="J359" i="17"/>
  <c r="I359" i="17"/>
  <c r="I2030" i="17"/>
  <c r="J2030" i="17"/>
  <c r="J3116" i="17"/>
  <c r="I3116" i="17"/>
  <c r="J337" i="17"/>
  <c r="I337" i="17"/>
  <c r="J1172" i="17"/>
  <c r="I1172" i="17"/>
  <c r="J970" i="17"/>
  <c r="I970" i="17"/>
  <c r="I1837" i="17"/>
  <c r="J1837" i="17"/>
  <c r="J151" i="17"/>
  <c r="I151" i="17"/>
  <c r="I1223" i="17"/>
  <c r="J1223" i="17"/>
  <c r="J3371" i="17"/>
  <c r="I3371" i="17"/>
  <c r="I3056" i="17"/>
  <c r="J3056" i="17"/>
  <c r="I312" i="17"/>
  <c r="J312" i="17"/>
  <c r="J3369" i="17"/>
  <c r="I3369" i="17"/>
  <c r="J2278" i="17"/>
  <c r="I2278" i="17"/>
  <c r="J67" i="17"/>
  <c r="I67" i="17"/>
  <c r="J1740" i="17"/>
  <c r="I1740" i="17"/>
  <c r="J3043" i="17"/>
  <c r="I3043" i="17"/>
  <c r="J2306" i="17"/>
  <c r="I2306" i="17"/>
  <c r="J3099" i="17"/>
  <c r="I3099" i="17"/>
  <c r="J1701" i="17"/>
  <c r="I1701" i="17"/>
  <c r="J356" i="17"/>
  <c r="I356" i="17"/>
  <c r="J2412" i="17"/>
  <c r="I2412" i="17"/>
  <c r="J1308" i="17"/>
  <c r="I1308" i="17"/>
  <c r="J1249" i="17"/>
  <c r="I1249" i="17"/>
  <c r="J1767" i="17"/>
  <c r="I1767" i="17"/>
  <c r="J2651" i="17"/>
  <c r="I2651" i="17"/>
  <c r="J815" i="17"/>
  <c r="I815" i="17"/>
  <c r="J2193" i="17"/>
  <c r="I2193" i="17"/>
  <c r="J380" i="17"/>
  <c r="I380" i="17"/>
  <c r="J3406" i="17"/>
  <c r="I3406" i="17"/>
  <c r="J2357" i="17"/>
  <c r="I2357" i="17"/>
  <c r="J3185" i="17"/>
  <c r="I3185" i="17"/>
  <c r="J3345" i="17"/>
  <c r="I3345" i="17"/>
  <c r="J1244" i="17"/>
  <c r="I1244" i="17"/>
  <c r="I3365" i="17"/>
  <c r="J3365" i="17"/>
  <c r="J1229" i="17"/>
  <c r="I1229" i="17"/>
  <c r="J2882" i="17"/>
  <c r="I2882" i="17"/>
  <c r="J1751" i="17"/>
  <c r="I1751" i="17"/>
  <c r="J2718" i="17"/>
  <c r="I2718" i="17"/>
  <c r="J764" i="17"/>
  <c r="I764" i="17"/>
  <c r="J1919" i="17"/>
  <c r="I1919" i="17"/>
  <c r="J2426" i="17"/>
  <c r="I2426" i="17"/>
  <c r="I1958" i="17"/>
  <c r="J1958" i="17"/>
  <c r="I3184" i="17"/>
  <c r="J3184" i="17"/>
  <c r="I3246" i="17"/>
  <c r="J3246" i="17"/>
  <c r="I2015" i="17"/>
  <c r="J2015" i="17"/>
  <c r="I1492" i="17"/>
  <c r="J1492" i="17"/>
  <c r="I700" i="17"/>
  <c r="J700" i="17"/>
  <c r="I3364" i="17"/>
  <c r="J3364" i="17"/>
  <c r="I2691" i="17"/>
  <c r="J2691" i="17"/>
  <c r="I2267" i="17"/>
  <c r="J2267" i="17"/>
  <c r="I1045" i="17"/>
  <c r="J1045" i="17"/>
  <c r="I1395" i="17"/>
  <c r="J1395" i="17"/>
  <c r="J1826" i="17"/>
  <c r="I1826" i="17"/>
  <c r="I3202" i="17"/>
  <c r="J3202" i="17"/>
  <c r="J2644" i="17"/>
  <c r="I2644" i="17"/>
  <c r="I1820" i="17"/>
  <c r="J1820" i="17"/>
  <c r="I3260" i="17"/>
  <c r="J3260" i="17"/>
  <c r="I1004" i="17"/>
  <c r="J1004" i="17"/>
  <c r="J422" i="17"/>
  <c r="I422" i="17"/>
  <c r="J1081" i="17"/>
  <c r="I1081" i="17"/>
  <c r="J2606" i="17"/>
  <c r="I2606" i="17"/>
  <c r="J3011" i="17"/>
  <c r="I3011" i="17"/>
  <c r="J590" i="17"/>
  <c r="I590" i="17"/>
  <c r="J649" i="17"/>
  <c r="I649" i="17"/>
  <c r="J2126" i="17"/>
  <c r="I2126" i="17"/>
  <c r="J588" i="17"/>
  <c r="I588" i="17"/>
  <c r="J1276" i="17"/>
  <c r="I1276" i="17"/>
  <c r="J1534" i="17"/>
  <c r="I1534" i="17"/>
  <c r="J1066" i="17"/>
  <c r="I1066" i="17"/>
  <c r="J352" i="17"/>
  <c r="I352" i="17"/>
  <c r="I2290" i="17"/>
  <c r="J2290" i="17"/>
  <c r="J93" i="17"/>
  <c r="I93" i="17"/>
  <c r="J1741" i="17"/>
  <c r="I1741" i="17"/>
  <c r="J3126" i="17"/>
  <c r="I3126" i="17"/>
  <c r="J1714" i="17"/>
  <c r="I1714" i="17"/>
  <c r="I3139" i="17"/>
  <c r="J3139" i="17"/>
  <c r="I1866" i="17"/>
  <c r="J1866" i="17"/>
  <c r="J305" i="17"/>
  <c r="I305" i="17"/>
  <c r="J65" i="17"/>
  <c r="I65" i="17"/>
  <c r="J1656" i="17"/>
  <c r="I1656" i="17"/>
  <c r="J261" i="17"/>
  <c r="I261" i="17"/>
  <c r="I2979" i="17"/>
  <c r="J2979" i="17"/>
  <c r="J1161" i="17"/>
  <c r="I1161" i="17"/>
  <c r="I849" i="17"/>
  <c r="J849" i="17"/>
  <c r="I398" i="17"/>
  <c r="J398" i="17"/>
  <c r="I2633" i="17"/>
  <c r="J2633" i="17"/>
  <c r="I30" i="17"/>
  <c r="J30" i="17"/>
  <c r="J620" i="17"/>
  <c r="I620" i="17"/>
  <c r="J1386" i="17"/>
  <c r="I1386" i="17"/>
  <c r="J1616" i="17"/>
  <c r="I1616" i="17"/>
  <c r="J1461" i="17"/>
  <c r="I1461" i="17"/>
  <c r="I695" i="17"/>
  <c r="J695" i="17"/>
  <c r="J973" i="17"/>
  <c r="I973" i="17"/>
  <c r="J218" i="17"/>
  <c r="I218" i="17"/>
  <c r="J1543" i="17"/>
  <c r="I1543" i="17"/>
  <c r="J2635" i="17"/>
  <c r="I2635" i="17"/>
  <c r="J2325" i="17"/>
  <c r="I2325" i="17"/>
  <c r="I811" i="17"/>
  <c r="J811" i="17"/>
  <c r="J2843" i="17"/>
  <c r="I2843" i="17"/>
  <c r="J3279" i="17"/>
  <c r="I3279" i="17"/>
  <c r="J1331" i="17"/>
  <c r="I1331" i="17"/>
  <c r="J1610" i="17"/>
  <c r="I1610" i="17"/>
  <c r="J2283" i="17"/>
  <c r="I2283" i="17"/>
  <c r="J2345" i="17"/>
  <c r="I2345" i="17"/>
  <c r="J2065" i="17"/>
  <c r="I2065" i="17"/>
  <c r="J962" i="17"/>
  <c r="I962" i="17"/>
  <c r="J1211" i="17"/>
  <c r="I1211" i="17"/>
  <c r="I1271" i="17"/>
  <c r="J1271" i="17"/>
  <c r="I2819" i="17"/>
  <c r="J2819" i="17"/>
  <c r="J768" i="17"/>
  <c r="I768" i="17"/>
  <c r="J2959" i="17"/>
  <c r="I2959" i="17"/>
  <c r="I2387" i="17"/>
  <c r="J2387" i="17"/>
  <c r="J2358" i="17"/>
  <c r="I2358" i="17"/>
  <c r="J535" i="17"/>
  <c r="I535" i="17"/>
  <c r="J123" i="17"/>
  <c r="I123" i="17"/>
  <c r="J1240" i="17"/>
  <c r="I1240" i="17"/>
  <c r="J2853" i="17"/>
  <c r="I2853" i="17"/>
  <c r="J1312" i="17"/>
  <c r="I1312" i="17"/>
  <c r="J3016" i="17"/>
  <c r="I3016" i="17"/>
  <c r="J3366" i="17"/>
  <c r="I3366" i="17"/>
  <c r="J1247" i="17"/>
  <c r="I1247" i="17"/>
  <c r="I59" i="17"/>
  <c r="J59" i="17"/>
  <c r="J3074" i="17"/>
  <c r="I3074" i="17"/>
  <c r="J1278" i="17"/>
  <c r="I1278" i="17"/>
  <c r="J223" i="17"/>
  <c r="I223" i="17"/>
  <c r="J594" i="17"/>
  <c r="I594" i="17"/>
  <c r="I2984" i="17"/>
  <c r="J2984" i="17"/>
  <c r="I1674" i="17"/>
  <c r="J1674" i="17"/>
  <c r="I2242" i="17"/>
  <c r="J2242" i="17"/>
  <c r="J681" i="17"/>
  <c r="I681" i="17"/>
  <c r="J2274" i="17"/>
  <c r="I2274" i="17"/>
  <c r="J3242" i="17"/>
  <c r="I3242" i="17"/>
  <c r="J2851" i="17"/>
  <c r="I2851" i="17"/>
  <c r="J941" i="17"/>
  <c r="I941" i="17"/>
  <c r="I2229" i="17"/>
  <c r="J2229" i="17"/>
  <c r="J1298" i="17"/>
  <c r="I1298" i="17"/>
  <c r="I964" i="17"/>
  <c r="J964" i="17"/>
  <c r="J1130" i="17"/>
  <c r="I1130" i="17"/>
  <c r="J1025" i="17"/>
  <c r="I1025" i="17"/>
  <c r="J2286" i="17"/>
  <c r="I2286" i="17"/>
  <c r="J3351" i="17"/>
  <c r="I3351" i="17"/>
  <c r="J1764" i="17"/>
  <c r="I1764" i="17"/>
  <c r="J1818" i="17"/>
  <c r="I1818" i="17"/>
  <c r="J1037" i="17"/>
  <c r="I1037" i="17"/>
  <c r="J1325" i="17"/>
  <c r="I1325" i="17"/>
  <c r="J2768" i="17"/>
  <c r="I2768" i="17"/>
  <c r="J935" i="17"/>
  <c r="I935" i="17"/>
  <c r="J1438" i="17"/>
  <c r="I1438" i="17"/>
  <c r="J447" i="17"/>
  <c r="I447" i="17"/>
  <c r="J325" i="17"/>
  <c r="I325" i="17"/>
  <c r="J2818" i="17"/>
  <c r="I2818" i="17"/>
  <c r="J2967" i="17"/>
  <c r="I2967" i="17"/>
  <c r="J1273" i="17"/>
  <c r="I1273" i="17"/>
  <c r="J2349" i="17"/>
  <c r="I2349" i="17"/>
  <c r="J2743" i="17"/>
  <c r="I2743" i="17"/>
  <c r="I2877" i="17"/>
  <c r="J2877" i="17"/>
  <c r="J2929" i="17"/>
  <c r="I2929" i="17"/>
  <c r="J12" i="17"/>
  <c r="I12" i="17"/>
  <c r="J1358" i="17"/>
  <c r="I1358" i="17"/>
  <c r="J2991" i="17"/>
  <c r="I2991" i="17"/>
  <c r="J2915" i="17"/>
  <c r="I2915" i="17"/>
  <c r="J342" i="17"/>
  <c r="I342" i="17"/>
  <c r="I1557" i="17"/>
  <c r="J1557" i="17"/>
  <c r="J1810" i="17"/>
  <c r="I1810" i="17"/>
  <c r="J1015" i="17"/>
  <c r="I1015" i="17"/>
  <c r="J1873" i="17"/>
  <c r="I1873" i="17"/>
  <c r="J1827" i="17"/>
  <c r="I1827" i="17"/>
  <c r="J1019" i="17"/>
  <c r="I1019" i="17"/>
  <c r="J2798" i="17"/>
  <c r="I2798" i="17"/>
  <c r="J3037" i="17"/>
  <c r="I3037" i="17"/>
  <c r="J1589" i="17"/>
  <c r="I1589" i="17"/>
  <c r="J460" i="17"/>
  <c r="I460" i="17"/>
  <c r="I1243" i="17"/>
  <c r="J1243" i="17"/>
  <c r="I456" i="17"/>
  <c r="J456" i="17"/>
  <c r="I879" i="17"/>
  <c r="J879" i="17"/>
  <c r="J77" i="17"/>
  <c r="I77" i="17"/>
  <c r="J2063" i="17"/>
  <c r="I2063" i="17"/>
  <c r="J3427" i="17"/>
  <c r="I3427" i="17"/>
  <c r="I1970" i="17"/>
  <c r="J1970" i="17"/>
  <c r="J1396" i="17"/>
  <c r="I1396" i="17"/>
  <c r="J1899" i="17"/>
  <c r="I1899" i="17"/>
  <c r="J2307" i="17"/>
  <c r="I2307" i="17"/>
  <c r="J1413" i="17"/>
  <c r="I1413" i="17"/>
  <c r="I488" i="17"/>
  <c r="J488" i="17"/>
  <c r="I2751" i="17"/>
  <c r="J2751" i="17"/>
  <c r="J1737" i="17"/>
  <c r="I1737" i="17"/>
  <c r="I1964" i="17"/>
  <c r="J1964" i="17"/>
  <c r="J284" i="17"/>
  <c r="I284" i="17"/>
  <c r="I2104" i="17"/>
  <c r="J2104" i="17"/>
  <c r="J765" i="17"/>
  <c r="I765" i="17"/>
  <c r="J1315" i="17"/>
  <c r="I1315" i="17"/>
  <c r="J513" i="17"/>
  <c r="I513" i="17"/>
  <c r="J499" i="17"/>
  <c r="I499" i="17"/>
  <c r="J2335" i="17"/>
  <c r="I2335" i="17"/>
  <c r="I925" i="17"/>
  <c r="J925" i="17"/>
  <c r="I3176" i="17"/>
  <c r="J3176" i="17"/>
  <c r="I440" i="17"/>
  <c r="J440" i="17"/>
  <c r="I775" i="17"/>
  <c r="J775" i="17"/>
  <c r="J614" i="17"/>
  <c r="I614" i="17"/>
  <c r="I2616" i="17"/>
  <c r="J2616" i="17"/>
  <c r="J3113" i="17"/>
  <c r="I3113" i="17"/>
  <c r="J2700" i="17"/>
  <c r="I2700" i="17"/>
  <c r="I363" i="17"/>
  <c r="J363" i="17"/>
  <c r="I1734" i="17"/>
  <c r="J1734" i="17"/>
  <c r="I1686" i="17"/>
  <c r="J1686" i="17"/>
  <c r="J1236" i="17"/>
  <c r="I1236" i="17"/>
  <c r="J2007" i="17"/>
  <c r="I2007" i="17"/>
  <c r="I763" i="17"/>
  <c r="J763" i="17"/>
  <c r="J216" i="17"/>
  <c r="I216" i="17"/>
  <c r="J324" i="17"/>
  <c r="I324" i="17"/>
  <c r="J495" i="17"/>
  <c r="I495" i="17"/>
  <c r="J70" i="17"/>
  <c r="I70" i="17"/>
  <c r="J304" i="17"/>
  <c r="I304" i="17"/>
  <c r="J71" i="17"/>
  <c r="I71" i="17"/>
  <c r="J2025" i="17"/>
  <c r="I2025" i="17"/>
  <c r="J1191" i="17"/>
  <c r="I1191" i="17"/>
  <c r="J1088" i="17"/>
  <c r="I1088" i="17"/>
  <c r="J2595" i="17"/>
  <c r="I2595" i="17"/>
  <c r="I1075" i="17"/>
  <c r="J1075" i="17"/>
  <c r="J1614" i="17"/>
  <c r="I1614" i="17"/>
  <c r="J2182" i="17"/>
  <c r="I2182" i="17"/>
  <c r="J2189" i="17"/>
  <c r="I2189" i="17"/>
  <c r="J2003" i="17"/>
  <c r="I2003" i="17"/>
  <c r="J484" i="17"/>
  <c r="I484" i="17"/>
  <c r="J1207" i="17"/>
  <c r="I1207" i="17"/>
  <c r="J9" i="17"/>
  <c r="I9" i="17"/>
  <c r="J2486" i="17"/>
  <c r="I2486" i="17"/>
  <c r="J3300" i="17"/>
  <c r="I3300" i="17"/>
  <c r="J7" i="17"/>
  <c r="I7" i="17"/>
  <c r="I497" i="17"/>
  <c r="J497" i="17"/>
  <c r="J3333" i="17"/>
  <c r="I3333" i="17"/>
  <c r="J226" i="17"/>
  <c r="I226" i="17"/>
  <c r="J330" i="17"/>
  <c r="I330" i="17"/>
  <c r="J2428" i="17"/>
  <c r="I2428" i="17"/>
  <c r="J3409" i="17"/>
  <c r="I3409" i="17"/>
  <c r="J3118" i="17"/>
  <c r="I3118" i="17"/>
  <c r="J437" i="17"/>
  <c r="I437" i="17"/>
  <c r="J827" i="17"/>
  <c r="I827" i="17"/>
  <c r="J1996" i="17"/>
  <c r="I1996" i="17"/>
  <c r="J808" i="17"/>
  <c r="I808" i="17"/>
  <c r="J1766" i="17"/>
  <c r="I1766" i="17"/>
  <c r="J1186" i="17"/>
  <c r="I1186" i="17"/>
  <c r="J1295" i="17"/>
  <c r="I1295" i="17"/>
  <c r="J1060" i="17"/>
  <c r="I1060" i="17"/>
  <c r="J1245" i="17"/>
  <c r="I1245" i="17"/>
  <c r="J3248" i="17"/>
  <c r="I3248" i="17"/>
  <c r="J348" i="17"/>
  <c r="I348" i="17"/>
  <c r="J2965" i="17"/>
  <c r="I2965" i="17"/>
  <c r="J1377" i="17"/>
  <c r="I1377" i="17"/>
  <c r="J2826" i="17"/>
  <c r="I2826" i="17"/>
  <c r="J1222" i="17"/>
  <c r="I1222" i="17"/>
  <c r="I626" i="17"/>
  <c r="J626" i="17"/>
  <c r="I2289" i="17"/>
  <c r="J2289" i="17"/>
  <c r="I792" i="17"/>
  <c r="J792" i="17"/>
  <c r="J1593" i="17"/>
  <c r="I1593" i="17"/>
  <c r="J2510" i="17"/>
  <c r="I2510" i="17"/>
  <c r="J823" i="17"/>
  <c r="I823" i="17"/>
  <c r="J1518" i="17"/>
  <c r="I1518" i="17"/>
  <c r="J259" i="17"/>
  <c r="I259" i="17"/>
  <c r="J424" i="17"/>
  <c r="I424" i="17"/>
  <c r="J2721" i="17"/>
  <c r="I2721" i="17"/>
  <c r="J2337" i="17"/>
  <c r="I2337" i="17"/>
  <c r="J2195" i="17"/>
  <c r="I2195" i="17"/>
  <c r="I1023" i="17"/>
  <c r="J1023" i="17"/>
  <c r="I1859" i="17"/>
  <c r="J1859" i="17"/>
  <c r="J18" i="17"/>
  <c r="I18" i="17"/>
  <c r="J1791" i="17"/>
  <c r="I1791" i="17"/>
  <c r="J2560" i="17"/>
  <c r="I2560" i="17"/>
  <c r="I607" i="17"/>
  <c r="J607" i="17"/>
  <c r="J3236" i="17"/>
  <c r="I3236" i="17"/>
  <c r="J249" i="17"/>
  <c r="I249" i="17"/>
  <c r="J2753" i="17"/>
  <c r="I2753" i="17"/>
  <c r="J464" i="17"/>
  <c r="I464" i="17"/>
  <c r="J3133" i="17"/>
  <c r="I3133" i="17"/>
  <c r="J394" i="17"/>
  <c r="I394" i="17"/>
  <c r="J2583" i="17"/>
  <c r="I2583" i="17"/>
  <c r="I3050" i="17"/>
  <c r="J3050" i="17"/>
  <c r="J2406" i="17"/>
  <c r="I2406" i="17"/>
  <c r="J2238" i="17"/>
  <c r="I2238" i="17"/>
  <c r="J1459" i="17"/>
  <c r="I1459" i="17"/>
  <c r="I1426" i="17"/>
  <c r="J1426" i="17"/>
  <c r="J1834" i="17"/>
  <c r="I1834" i="17"/>
  <c r="I2923" i="17"/>
  <c r="J2923" i="17"/>
  <c r="J1568" i="17"/>
  <c r="I1568" i="17"/>
  <c r="I410" i="17"/>
  <c r="J410" i="17"/>
  <c r="I106" i="17"/>
  <c r="J106" i="17"/>
  <c r="I1093" i="17"/>
  <c r="J1093" i="17"/>
  <c r="I3078" i="17"/>
  <c r="J3078" i="17"/>
  <c r="J399" i="17"/>
  <c r="I399" i="17"/>
  <c r="J110" i="17"/>
  <c r="I110" i="17"/>
  <c r="J3055" i="17"/>
  <c r="I3055" i="17"/>
  <c r="J3249" i="17"/>
  <c r="I3249" i="17"/>
  <c r="I252" i="17"/>
  <c r="J252" i="17"/>
  <c r="J714" i="17"/>
  <c r="I714" i="17"/>
  <c r="J3127" i="17"/>
  <c r="I3127" i="17"/>
  <c r="I2960" i="17"/>
  <c r="J2960" i="17"/>
  <c r="J3357" i="17"/>
  <c r="I3357" i="17"/>
  <c r="I41" i="17"/>
  <c r="J41" i="17"/>
  <c r="J3259" i="17"/>
  <c r="I3259" i="17"/>
  <c r="J2302" i="17"/>
  <c r="I2302" i="17"/>
  <c r="J675" i="17"/>
  <c r="I675" i="17"/>
  <c r="I2103" i="17"/>
  <c r="J2103" i="17"/>
  <c r="I2377" i="17"/>
  <c r="J2377" i="17"/>
  <c r="J387" i="17"/>
  <c r="I387" i="17"/>
  <c r="J1013" i="17"/>
  <c r="I1013" i="17"/>
  <c r="J1900" i="17"/>
  <c r="I1900" i="17"/>
  <c r="J2799" i="17"/>
  <c r="I2799" i="17"/>
  <c r="J2075" i="17"/>
  <c r="I2075" i="17"/>
  <c r="I3247" i="17"/>
  <c r="J3247" i="17"/>
  <c r="J2330" i="17"/>
  <c r="I2330" i="17"/>
  <c r="J1234" i="17"/>
  <c r="I1234" i="17"/>
  <c r="J804" i="17"/>
  <c r="I804" i="17"/>
  <c r="J240" i="17"/>
  <c r="I240" i="17"/>
  <c r="J1797" i="17"/>
  <c r="I1797" i="17"/>
  <c r="J2031" i="17"/>
  <c r="I2031" i="17"/>
  <c r="J1949" i="17"/>
  <c r="I1949" i="17"/>
  <c r="J1062" i="17"/>
  <c r="I1062" i="17"/>
  <c r="J3233" i="17"/>
  <c r="I3233" i="17"/>
  <c r="J2579" i="17"/>
  <c r="I2579" i="17"/>
  <c r="J1384" i="17"/>
  <c r="I1384" i="17"/>
  <c r="J1466" i="17"/>
  <c r="I1466" i="17"/>
  <c r="I3186" i="17"/>
  <c r="J3186" i="17"/>
  <c r="J3429" i="17"/>
  <c r="I3429" i="17"/>
  <c r="J3403" i="17"/>
  <c r="I3403" i="17"/>
  <c r="J638" i="17"/>
  <c r="I638" i="17"/>
  <c r="J2680" i="17"/>
  <c r="I2680" i="17"/>
  <c r="I802" i="17"/>
  <c r="J802" i="17"/>
  <c r="J521" i="17"/>
  <c r="I521" i="17"/>
  <c r="J660" i="17"/>
  <c r="I660" i="17"/>
  <c r="I1771" i="17"/>
  <c r="J1771" i="17"/>
  <c r="I1291" i="17"/>
  <c r="J1291" i="17"/>
  <c r="I253" i="17"/>
  <c r="J253" i="17"/>
  <c r="I2110" i="17"/>
  <c r="J2110" i="17"/>
  <c r="J3102" i="17"/>
  <c r="I3102" i="17"/>
  <c r="J2648" i="17"/>
  <c r="I2648" i="17"/>
  <c r="J2023" i="17"/>
  <c r="I2023" i="17"/>
  <c r="J528" i="17"/>
  <c r="I528" i="17"/>
  <c r="J688" i="17"/>
  <c r="I688" i="17"/>
  <c r="J2856" i="17"/>
  <c r="I2856" i="17"/>
  <c r="J1720" i="17"/>
  <c r="I1720" i="17"/>
  <c r="I3168" i="17"/>
  <c r="J3168" i="17"/>
  <c r="J647" i="17"/>
  <c r="I647" i="17"/>
  <c r="J2439" i="17"/>
  <c r="I2439" i="17"/>
  <c r="J567" i="17"/>
  <c r="I567" i="17"/>
  <c r="I1089" i="17"/>
  <c r="J1089" i="17"/>
  <c r="J2775" i="17"/>
  <c r="I2775" i="17"/>
  <c r="J2179" i="17"/>
  <c r="I2179" i="17"/>
  <c r="J131" i="17"/>
  <c r="I131" i="17"/>
  <c r="J3412" i="17"/>
  <c r="I3412" i="17"/>
  <c r="J1393" i="17"/>
  <c r="I1393" i="17"/>
  <c r="J2836" i="17"/>
  <c r="I2836" i="17"/>
  <c r="J2435" i="17"/>
  <c r="I2435" i="17"/>
  <c r="I2091" i="17"/>
  <c r="J2091" i="17"/>
  <c r="J360" i="17"/>
  <c r="I360" i="17"/>
  <c r="J2942" i="17"/>
  <c r="I2942" i="17"/>
  <c r="J26" i="17"/>
  <c r="I26" i="17"/>
  <c r="J1584" i="17"/>
  <c r="I1584" i="17"/>
  <c r="J1481" i="17"/>
  <c r="I1481" i="17"/>
  <c r="J3331" i="17"/>
  <c r="I3331" i="17"/>
  <c r="J889" i="17"/>
  <c r="I889" i="17"/>
  <c r="I185" i="17"/>
  <c r="J185" i="17"/>
  <c r="J1046" i="17"/>
  <c r="I1046" i="17"/>
  <c r="J512" i="17"/>
  <c r="I512" i="17"/>
  <c r="J2681" i="17"/>
  <c r="I2681" i="17"/>
  <c r="J2508" i="17"/>
  <c r="I2508" i="17"/>
  <c r="I2615" i="17"/>
  <c r="J2615" i="17"/>
  <c r="I2032" i="17"/>
  <c r="J2032" i="17"/>
  <c r="J902" i="17"/>
  <c r="I902" i="17"/>
  <c r="J1123" i="17"/>
  <c r="I1123" i="17"/>
  <c r="J3206" i="17"/>
  <c r="I3206" i="17"/>
  <c r="J1571" i="17"/>
  <c r="I1571" i="17"/>
  <c r="I1352" i="17"/>
  <c r="J1352" i="17"/>
  <c r="J1355" i="17"/>
  <c r="I1355" i="17"/>
  <c r="J3360" i="17"/>
  <c r="I3360" i="17"/>
  <c r="J603" i="17"/>
  <c r="I603" i="17"/>
  <c r="J2961" i="17"/>
  <c r="I2961" i="17"/>
  <c r="J1326" i="17"/>
  <c r="I1326" i="17"/>
  <c r="J3380" i="17"/>
  <c r="I3380" i="17"/>
  <c r="J1608" i="17"/>
  <c r="I1608" i="17"/>
  <c r="I201" i="17"/>
  <c r="J201" i="17"/>
  <c r="J920" i="17"/>
  <c r="I920" i="17"/>
  <c r="J740" i="17"/>
  <c r="I740" i="17"/>
  <c r="J1590" i="17"/>
  <c r="I1590" i="17"/>
  <c r="J501" i="17"/>
  <c r="I501" i="17"/>
  <c r="J427" i="17"/>
  <c r="I427" i="17"/>
  <c r="J1212" i="17"/>
  <c r="I1212" i="17"/>
  <c r="J2830" i="17"/>
  <c r="I2830" i="17"/>
  <c r="J1296" i="17"/>
  <c r="I1296" i="17"/>
  <c r="J443" i="17"/>
  <c r="I443" i="17"/>
  <c r="J3024" i="17"/>
  <c r="I3024" i="17"/>
  <c r="J1126" i="17"/>
  <c r="I1126" i="17"/>
  <c r="J339" i="17"/>
  <c r="I339" i="17"/>
  <c r="J1262" i="17"/>
  <c r="I1262" i="17"/>
  <c r="I519" i="17"/>
  <c r="J519" i="17"/>
  <c r="J2766" i="17"/>
  <c r="I2766" i="17"/>
  <c r="J11" i="17"/>
  <c r="I11" i="17"/>
  <c r="J1403" i="17"/>
  <c r="I1403" i="17"/>
  <c r="I1894" i="17"/>
  <c r="J1894" i="17"/>
  <c r="J2995" i="17"/>
  <c r="I2995" i="17"/>
  <c r="J2749" i="17"/>
  <c r="I2749" i="17"/>
  <c r="I2770" i="17"/>
  <c r="J2770" i="17"/>
  <c r="I354" i="17"/>
  <c r="J354" i="17"/>
  <c r="J3245" i="17"/>
  <c r="I3245" i="17"/>
  <c r="I1497" i="17"/>
  <c r="J1497" i="17"/>
  <c r="I474" i="17"/>
  <c r="J474" i="17"/>
  <c r="J1292" i="17"/>
  <c r="I1292" i="17"/>
  <c r="J2092" i="17"/>
  <c r="I2092" i="17"/>
  <c r="J2209" i="17"/>
  <c r="I2209" i="17"/>
  <c r="J2964" i="17"/>
  <c r="I2964" i="17"/>
  <c r="I831" i="17"/>
  <c r="J831" i="17"/>
  <c r="I2414" i="17"/>
  <c r="J2414" i="17"/>
  <c r="I1596" i="17"/>
  <c r="J1596" i="17"/>
  <c r="I416" i="17"/>
  <c r="J416" i="17"/>
  <c r="I1404" i="17"/>
  <c r="J1404" i="17"/>
  <c r="I2470" i="17"/>
  <c r="J2470" i="17"/>
  <c r="I1128" i="17"/>
  <c r="J1128" i="17"/>
  <c r="J2245" i="17"/>
  <c r="I2245" i="17"/>
  <c r="J3204" i="17"/>
  <c r="I3204" i="17"/>
  <c r="I3067" i="17"/>
  <c r="J3067" i="17"/>
  <c r="I1910" i="17"/>
  <c r="J1910" i="17"/>
  <c r="J159" i="17"/>
  <c r="I159" i="17"/>
  <c r="I1026" i="17"/>
  <c r="J1026" i="17"/>
  <c r="J1041" i="17"/>
  <c r="I1041" i="17"/>
  <c r="J395" i="17"/>
  <c r="I395" i="17"/>
  <c r="J265" i="17"/>
  <c r="I265" i="17"/>
  <c r="J3167" i="17"/>
  <c r="I3167" i="17"/>
  <c r="J1372" i="17"/>
  <c r="I1372" i="17"/>
  <c r="J103" i="17"/>
  <c r="I103" i="17"/>
  <c r="I2716" i="17"/>
  <c r="J2716" i="17"/>
  <c r="J379" i="17"/>
  <c r="I379" i="17"/>
  <c r="I3286" i="17"/>
  <c r="J3286" i="17"/>
  <c r="J1744" i="17"/>
  <c r="I1744" i="17"/>
  <c r="I3312" i="17"/>
  <c r="J3312" i="17"/>
  <c r="J2870" i="17"/>
  <c r="I2870" i="17"/>
  <c r="J655" i="17"/>
  <c r="I655" i="17"/>
  <c r="J794" i="17"/>
  <c r="I794" i="17"/>
  <c r="I608" i="17"/>
  <c r="J608" i="17"/>
  <c r="I1831" i="17"/>
  <c r="J1831" i="17"/>
  <c r="I382" i="17"/>
  <c r="J382" i="17"/>
  <c r="I372" i="17"/>
  <c r="J372" i="17"/>
  <c r="I3012" i="17"/>
  <c r="J3012" i="17"/>
  <c r="I2082" i="17"/>
  <c r="J2082" i="17"/>
  <c r="J2912" i="17"/>
  <c r="I2912" i="17"/>
  <c r="J1680" i="17"/>
  <c r="I1680" i="17"/>
  <c r="I2737" i="17"/>
  <c r="J2737" i="17"/>
  <c r="J183" i="17"/>
  <c r="I183" i="17"/>
  <c r="J1718" i="17"/>
  <c r="I1718" i="17"/>
  <c r="J529" i="17"/>
  <c r="I529" i="17"/>
  <c r="I3287" i="17"/>
  <c r="J3287" i="17"/>
  <c r="I68" i="17"/>
  <c r="J68" i="17"/>
  <c r="J2558" i="17"/>
  <c r="I2558" i="17"/>
  <c r="J2571" i="17"/>
  <c r="I2571" i="17"/>
  <c r="I1809" i="17"/>
  <c r="J1809" i="17"/>
  <c r="I1001" i="17"/>
  <c r="J1001" i="17"/>
  <c r="J661" i="17"/>
  <c r="I661" i="17"/>
  <c r="J580" i="17"/>
  <c r="I580" i="17"/>
  <c r="J654" i="17"/>
  <c r="I654" i="17"/>
  <c r="J1389" i="17"/>
  <c r="I1389" i="17"/>
  <c r="J1775" i="17"/>
  <c r="I1775" i="17"/>
  <c r="J1696" i="17"/>
  <c r="I1696" i="17"/>
  <c r="J505" i="17"/>
  <c r="I505" i="17"/>
  <c r="J2046" i="17"/>
  <c r="I2046" i="17"/>
  <c r="J3407" i="17"/>
  <c r="I3407" i="17"/>
  <c r="J1609" i="17"/>
  <c r="I1609" i="17"/>
  <c r="J1483" i="17"/>
  <c r="I1483" i="17"/>
  <c r="J2402" i="17"/>
  <c r="I2402" i="17"/>
  <c r="J1637" i="17"/>
  <c r="I1637" i="17"/>
  <c r="J1139" i="17"/>
  <c r="I1139" i="17"/>
  <c r="J800" i="17"/>
  <c r="I800" i="17"/>
  <c r="J2522" i="17"/>
  <c r="I2522" i="17"/>
  <c r="J405" i="17"/>
  <c r="I405" i="17"/>
  <c r="I1697" i="17"/>
  <c r="J1697" i="17"/>
  <c r="J895" i="17"/>
  <c r="I895" i="17"/>
  <c r="J1280" i="17"/>
  <c r="I1280" i="17"/>
  <c r="I16" i="17"/>
  <c r="J16" i="17"/>
  <c r="J3302" i="17"/>
  <c r="I3302" i="17"/>
  <c r="J1450" i="17"/>
  <c r="I1450" i="17"/>
  <c r="J412" i="17"/>
  <c r="I412" i="17"/>
  <c r="I2368" i="17"/>
  <c r="J2368" i="17"/>
  <c r="J3173" i="17"/>
  <c r="I3173" i="17"/>
  <c r="J690" i="17"/>
  <c r="I690" i="17"/>
  <c r="J1800" i="17"/>
  <c r="I1800" i="17"/>
  <c r="J2780" i="17"/>
  <c r="I2780" i="17"/>
  <c r="I264" i="17"/>
  <c r="J264" i="17"/>
  <c r="J1107" i="17"/>
  <c r="I1107" i="17"/>
  <c r="I2948" i="17"/>
  <c r="J2948" i="17"/>
  <c r="J1494" i="17"/>
  <c r="I1494" i="17"/>
  <c r="J257" i="17"/>
  <c r="I257" i="17"/>
  <c r="J2464" i="17"/>
  <c r="I2464" i="17"/>
  <c r="J2562" i="17"/>
  <c r="I2562" i="17"/>
  <c r="J1148" i="17"/>
  <c r="I1148" i="17"/>
  <c r="J1968" i="17"/>
  <c r="I1968" i="17"/>
  <c r="J307" i="17"/>
  <c r="I307" i="17"/>
  <c r="J2061" i="17"/>
  <c r="I2061" i="17"/>
  <c r="J2842" i="17"/>
  <c r="I2842" i="17"/>
  <c r="I243" i="17"/>
  <c r="J243" i="17"/>
  <c r="J3237" i="17"/>
  <c r="I3237" i="17"/>
  <c r="I2130" i="17"/>
  <c r="J2130" i="17"/>
  <c r="J3439" i="17"/>
  <c r="I3439" i="17"/>
  <c r="J2591" i="17"/>
  <c r="I2591" i="17"/>
  <c r="J2413" i="17"/>
  <c r="I2413" i="17"/>
  <c r="I1732" i="17"/>
  <c r="J1732" i="17"/>
  <c r="J2605" i="17"/>
  <c r="I2605" i="17"/>
  <c r="J2986" i="17"/>
  <c r="I2986" i="17"/>
  <c r="J1888" i="17"/>
  <c r="I1888" i="17"/>
  <c r="J2614" i="17"/>
  <c r="I2614" i="17"/>
  <c r="I578" i="17"/>
  <c r="J578" i="17"/>
  <c r="J795" i="17"/>
  <c r="I795" i="17"/>
  <c r="J1014" i="17"/>
  <c r="I1014" i="17"/>
  <c r="J3007" i="17"/>
  <c r="I3007" i="17"/>
  <c r="J90" i="17"/>
  <c r="I90" i="17"/>
  <c r="J2373" i="17"/>
  <c r="I2373" i="17"/>
  <c r="J1478" i="17"/>
  <c r="I1478" i="17"/>
  <c r="J940" i="17"/>
  <c r="I940" i="17"/>
  <c r="J2554" i="17"/>
  <c r="I2554" i="17"/>
  <c r="J993" i="17"/>
  <c r="I993" i="17"/>
  <c r="J2354" i="17"/>
  <c r="I2354" i="17"/>
  <c r="J1897" i="17"/>
  <c r="I1897" i="17"/>
  <c r="J2567" i="17"/>
  <c r="I2567" i="17"/>
  <c r="J3228" i="17"/>
  <c r="I3228" i="17"/>
  <c r="I2902" i="17"/>
  <c r="J2902" i="17"/>
  <c r="J1930" i="17"/>
  <c r="I1930" i="17"/>
  <c r="I149" i="17"/>
  <c r="J149" i="17"/>
  <c r="J2226" i="17"/>
  <c r="I2226" i="17"/>
  <c r="J1050" i="17"/>
  <c r="I1050" i="17"/>
  <c r="J1643" i="17"/>
  <c r="I1643" i="17"/>
  <c r="J2255" i="17"/>
  <c r="I2255" i="17"/>
  <c r="J1401" i="17"/>
  <c r="I1401" i="17"/>
  <c r="J2975" i="17"/>
  <c r="I2975" i="17"/>
  <c r="I1621" i="17"/>
  <c r="J1621" i="17"/>
  <c r="I586" i="17"/>
  <c r="J586" i="17"/>
  <c r="J514" i="17"/>
  <c r="I514" i="17"/>
  <c r="J1155" i="17"/>
  <c r="I1155" i="17"/>
  <c r="J712" i="17"/>
  <c r="I712" i="17"/>
  <c r="J2992" i="17"/>
  <c r="I2992" i="17"/>
  <c r="J1274" i="17"/>
  <c r="I1274" i="17"/>
  <c r="J1977" i="17"/>
  <c r="I1977" i="17"/>
  <c r="J1287" i="17"/>
  <c r="I1287" i="17"/>
  <c r="J1307" i="17"/>
  <c r="I1307" i="17"/>
  <c r="J1933" i="17"/>
  <c r="I1933" i="17"/>
  <c r="J78" i="17"/>
  <c r="I78" i="17"/>
  <c r="J1721" i="17"/>
  <c r="I1721" i="17"/>
  <c r="J1458" i="17"/>
  <c r="I1458" i="17"/>
  <c r="J2773" i="17"/>
  <c r="I2773" i="17"/>
  <c r="J659" i="17"/>
  <c r="I659" i="17"/>
  <c r="I2686" i="17"/>
  <c r="J2686" i="17"/>
  <c r="J3141" i="17"/>
  <c r="I3141" i="17"/>
  <c r="J1548" i="17"/>
  <c r="I1548" i="17"/>
  <c r="I2936" i="17"/>
  <c r="J2936" i="17"/>
  <c r="I508" i="17"/>
  <c r="J508" i="17"/>
  <c r="J3285" i="17"/>
  <c r="I3285" i="17"/>
  <c r="J2320" i="17"/>
  <c r="I2320" i="17"/>
  <c r="J53" i="17"/>
  <c r="I53" i="17"/>
  <c r="J2301" i="17"/>
  <c r="I2301" i="17"/>
  <c r="J2336" i="17"/>
  <c r="I2336" i="17"/>
  <c r="J2086" i="17"/>
  <c r="I2086" i="17"/>
  <c r="J2549" i="17"/>
  <c r="I2549" i="17"/>
  <c r="J698" i="17"/>
  <c r="I698" i="17"/>
  <c r="J1140" i="17"/>
  <c r="I1140" i="17"/>
  <c r="J1713" i="17"/>
  <c r="I1713" i="17"/>
  <c r="J3021" i="17"/>
  <c r="I3021" i="17"/>
  <c r="J517" i="17"/>
  <c r="I517" i="17"/>
  <c r="I2637" i="17"/>
  <c r="J2637" i="17"/>
  <c r="J2701" i="17"/>
  <c r="I2701" i="17"/>
  <c r="J986" i="17"/>
  <c r="I986" i="17"/>
  <c r="J1668" i="17"/>
  <c r="I1668" i="17"/>
  <c r="J1388" i="17"/>
  <c r="I1388" i="17"/>
  <c r="J915" i="17"/>
  <c r="I915" i="17"/>
  <c r="J1690" i="17"/>
  <c r="I1690" i="17"/>
  <c r="J2397" i="17"/>
  <c r="I2397" i="17"/>
  <c r="J2363" i="17"/>
  <c r="I2363" i="17"/>
  <c r="J2783" i="17"/>
  <c r="I2783" i="17"/>
  <c r="J2543" i="17"/>
  <c r="I2543" i="17"/>
  <c r="J866" i="17"/>
  <c r="I866" i="17"/>
  <c r="I479" i="17"/>
  <c r="J479" i="17"/>
  <c r="J523" i="17"/>
  <c r="I523" i="17"/>
  <c r="J1175" i="17"/>
  <c r="I1175" i="17"/>
  <c r="J1502" i="17"/>
  <c r="I1502" i="17"/>
  <c r="J357" i="17"/>
  <c r="I357" i="17"/>
  <c r="J1169" i="17"/>
  <c r="I1169" i="17"/>
  <c r="I1490" i="17"/>
  <c r="J1490" i="17"/>
  <c r="J2517" i="17"/>
  <c r="I2517" i="17"/>
  <c r="J957" i="17"/>
  <c r="I957" i="17"/>
  <c r="I911" i="17"/>
  <c r="J911" i="17"/>
  <c r="J1420" i="17"/>
  <c r="I1420" i="17"/>
  <c r="I621" i="17"/>
  <c r="J621" i="17"/>
  <c r="J1398" i="17"/>
  <c r="I1398" i="17"/>
  <c r="J327" i="17"/>
  <c r="I327" i="17"/>
  <c r="I2188" i="17"/>
  <c r="J2188" i="17"/>
  <c r="I3267" i="17"/>
  <c r="J3267" i="17"/>
  <c r="J825" i="17"/>
  <c r="I825" i="17"/>
  <c r="I2341" i="17"/>
  <c r="J2341" i="17"/>
  <c r="I2305" i="17"/>
  <c r="J2305" i="17"/>
  <c r="I865" i="17"/>
  <c r="J865" i="17"/>
  <c r="I2880" i="17"/>
  <c r="J2880" i="17"/>
  <c r="I454" i="17"/>
  <c r="J454" i="17"/>
  <c r="J283" i="17"/>
  <c r="I283" i="17"/>
  <c r="J1272" i="17"/>
  <c r="I1272" i="17"/>
  <c r="J3046" i="17"/>
  <c r="I3046" i="17"/>
  <c r="J3194" i="17"/>
  <c r="I3194" i="17"/>
  <c r="I809" i="17"/>
  <c r="J809" i="17"/>
  <c r="J96" i="17"/>
  <c r="I96" i="17"/>
  <c r="I2374" i="17"/>
  <c r="J2374" i="17"/>
  <c r="I676" i="17"/>
  <c r="J676" i="17"/>
  <c r="J1777" i="17"/>
  <c r="I1777" i="17"/>
  <c r="I754" i="17"/>
  <c r="J754" i="17"/>
  <c r="I1470" i="17"/>
  <c r="J1470" i="17"/>
  <c r="I2905" i="17"/>
  <c r="J2905" i="17"/>
  <c r="J1063" i="17"/>
  <c r="I1063" i="17"/>
  <c r="I341" i="17"/>
  <c r="J341" i="17"/>
  <c r="J543" i="17"/>
  <c r="I543" i="17"/>
  <c r="J2040" i="17"/>
  <c r="I2040" i="17"/>
  <c r="J1982" i="17"/>
  <c r="I1982" i="17"/>
  <c r="I2167" i="17"/>
  <c r="J2167" i="17"/>
  <c r="I883" i="17"/>
  <c r="J883" i="17"/>
  <c r="J3244" i="17"/>
  <c r="I3244" i="17"/>
  <c r="J2292" i="17"/>
  <c r="I2292" i="17"/>
  <c r="J1285" i="17"/>
  <c r="I1285" i="17"/>
  <c r="J1700" i="17"/>
  <c r="I1700" i="17"/>
  <c r="J3358" i="17"/>
  <c r="I3358" i="17"/>
  <c r="J1342" i="17"/>
  <c r="I1342" i="17"/>
  <c r="J579" i="17"/>
  <c r="I579" i="17"/>
  <c r="J921" i="17"/>
  <c r="I921" i="17"/>
  <c r="J954" i="17"/>
  <c r="I954" i="17"/>
  <c r="J817" i="17"/>
  <c r="I817" i="17"/>
  <c r="I685" i="17"/>
  <c r="J685" i="17"/>
  <c r="J525" i="17"/>
  <c r="I525" i="17"/>
  <c r="J2221" i="17"/>
  <c r="I2221" i="17"/>
  <c r="J2246" i="17"/>
  <c r="I2246" i="17"/>
  <c r="J1016" i="17"/>
  <c r="I1016" i="17"/>
  <c r="J309" i="17"/>
  <c r="I309" i="17"/>
  <c r="I1956" i="17"/>
  <c r="J1956" i="17"/>
  <c r="J1204" i="17"/>
  <c r="I1204" i="17"/>
  <c r="J997" i="17"/>
  <c r="I997" i="17"/>
  <c r="J2930" i="17"/>
  <c r="I2930" i="17"/>
  <c r="J2586" i="17"/>
  <c r="I2586" i="17"/>
  <c r="J2875" i="17"/>
  <c r="I2875" i="17"/>
  <c r="J2240" i="17"/>
  <c r="I2240" i="17"/>
  <c r="J2014" i="17"/>
  <c r="I2014" i="17"/>
  <c r="J20" i="17"/>
  <c r="I20" i="17"/>
  <c r="J2670" i="17"/>
  <c r="I2670" i="17"/>
  <c r="J1909" i="17"/>
  <c r="I1909" i="17"/>
  <c r="J1511" i="17"/>
  <c r="I1511" i="17"/>
  <c r="J2254" i="17"/>
  <c r="I2254" i="17"/>
  <c r="J635" i="17"/>
  <c r="I635" i="17"/>
  <c r="J2769" i="17"/>
  <c r="I2769" i="17"/>
  <c r="J1861" i="17"/>
  <c r="I1861" i="17"/>
  <c r="J711" i="17"/>
  <c r="I711" i="17"/>
  <c r="J814" i="17"/>
  <c r="I814" i="17"/>
  <c r="J2612" i="17"/>
  <c r="I2612" i="17"/>
  <c r="J2778" i="17"/>
  <c r="I2778" i="17"/>
  <c r="J269" i="17"/>
  <c r="I269" i="17"/>
  <c r="J2835" i="17"/>
  <c r="I2835" i="17"/>
  <c r="J1419" i="17"/>
  <c r="I1419" i="17"/>
  <c r="J3348" i="17"/>
  <c r="I3348" i="17"/>
  <c r="J2006" i="17"/>
  <c r="I2006" i="17"/>
  <c r="J1283" i="17"/>
  <c r="I1283" i="17"/>
  <c r="J2269" i="17"/>
  <c r="I2269" i="17"/>
  <c r="J1442" i="17"/>
  <c r="I1442" i="17"/>
  <c r="J752" i="17"/>
  <c r="I752" i="17"/>
  <c r="I1825" i="17"/>
  <c r="J1825" i="17"/>
  <c r="I1606" i="17"/>
  <c r="J1606" i="17"/>
  <c r="I2903" i="17"/>
  <c r="J2903" i="17"/>
  <c r="J262" i="17"/>
  <c r="I262" i="17"/>
  <c r="J480" i="17"/>
  <c r="I480" i="17"/>
  <c r="J2498" i="17"/>
  <c r="I2498" i="17"/>
  <c r="J610" i="17"/>
  <c r="I610" i="17"/>
  <c r="J933" i="17"/>
  <c r="I933" i="17"/>
  <c r="J1927" i="17"/>
  <c r="I1927" i="17"/>
  <c r="J164" i="17"/>
  <c r="I164" i="17"/>
  <c r="J1038" i="17"/>
  <c r="I1038" i="17"/>
  <c r="J60" i="17"/>
  <c r="I60" i="17"/>
  <c r="J3410" i="17"/>
  <c r="I3410" i="17"/>
  <c r="J2346" i="17"/>
  <c r="I2346" i="17"/>
  <c r="J1844" i="17"/>
  <c r="I1844" i="17"/>
  <c r="I1468" i="17"/>
  <c r="J1468" i="17"/>
  <c r="J956" i="17"/>
  <c r="I956" i="17"/>
  <c r="J587" i="17"/>
  <c r="I587" i="17"/>
  <c r="J1903" i="17"/>
  <c r="I1903" i="17"/>
  <c r="J1962" i="17"/>
  <c r="I1962" i="17"/>
  <c r="J3073" i="17"/>
  <c r="I3073" i="17"/>
  <c r="J3106" i="17"/>
  <c r="I3106" i="17"/>
  <c r="I2137" i="17"/>
  <c r="J2137" i="17"/>
  <c r="J1816" i="17"/>
  <c r="I1816" i="17"/>
  <c r="J1954" i="17"/>
  <c r="I1954" i="17"/>
  <c r="J2675" i="17"/>
  <c r="I2675" i="17"/>
  <c r="I241" i="17"/>
  <c r="J241" i="17"/>
  <c r="J2731" i="17"/>
  <c r="I2731" i="17"/>
  <c r="I581" i="17"/>
  <c r="J581" i="17"/>
  <c r="J981" i="17"/>
  <c r="I981" i="17"/>
  <c r="J291" i="17"/>
  <c r="I291" i="17"/>
  <c r="I85" i="17"/>
  <c r="J85" i="17"/>
  <c r="J2313" i="17"/>
  <c r="I2313" i="17"/>
  <c r="J3418" i="17"/>
  <c r="I3418" i="17"/>
  <c r="J200" i="17"/>
  <c r="I200" i="17"/>
  <c r="I231" i="17"/>
  <c r="J231" i="17"/>
  <c r="I2893" i="17"/>
  <c r="J2893" i="17"/>
  <c r="J56" i="17"/>
  <c r="I56" i="17"/>
  <c r="I2303" i="17"/>
  <c r="J2303" i="17"/>
  <c r="I861" i="17"/>
  <c r="J861" i="17"/>
  <c r="J1163" i="17"/>
  <c r="I1163" i="17"/>
  <c r="J2729" i="17"/>
  <c r="I2729" i="17"/>
  <c r="J100" i="17"/>
  <c r="I100" i="17"/>
  <c r="I2239" i="17"/>
  <c r="J2239" i="17"/>
  <c r="I1881" i="17"/>
  <c r="J1881" i="17"/>
  <c r="I539" i="17"/>
  <c r="J539" i="17"/>
  <c r="J863" i="17"/>
  <c r="I863" i="17"/>
  <c r="I2581" i="17"/>
  <c r="J2581" i="17"/>
  <c r="I17" i="17"/>
  <c r="J17" i="17"/>
  <c r="I270" i="17"/>
  <c r="J270" i="17"/>
  <c r="I1761" i="17"/>
  <c r="J1761" i="17"/>
  <c r="I298" i="17"/>
  <c r="J298" i="17"/>
  <c r="J2544" i="17"/>
  <c r="I2544" i="17"/>
  <c r="I3383" i="17"/>
  <c r="J3383" i="17"/>
  <c r="I3121" i="17"/>
  <c r="J3121" i="17"/>
  <c r="I2881" i="17"/>
  <c r="J2881" i="17"/>
  <c r="J3330" i="17"/>
  <c r="I3330" i="17"/>
  <c r="J2989" i="17"/>
  <c r="I2989" i="17"/>
  <c r="J725" i="17"/>
  <c r="I725" i="17"/>
  <c r="J1739" i="17"/>
  <c r="I1739" i="17"/>
  <c r="J746" i="17"/>
  <c r="I746" i="17"/>
  <c r="J858" i="17"/>
  <c r="I858" i="17"/>
  <c r="J3307" i="17"/>
  <c r="I3307" i="17"/>
  <c r="J2334" i="17"/>
  <c r="I2334" i="17"/>
  <c r="J107" i="17"/>
  <c r="I107" i="17"/>
  <c r="J485" i="17"/>
  <c r="I485" i="17"/>
  <c r="J2946" i="17"/>
  <c r="I2946" i="17"/>
  <c r="J1515" i="17"/>
  <c r="I1515" i="17"/>
  <c r="I274" i="17"/>
  <c r="J274" i="17"/>
  <c r="J2987" i="17"/>
  <c r="I2987" i="17"/>
  <c r="J3108" i="17"/>
  <c r="I3108" i="17"/>
  <c r="J2100" i="17"/>
  <c r="I2100" i="17"/>
  <c r="J455" i="17"/>
  <c r="I455" i="17"/>
  <c r="J527" i="17"/>
  <c r="I527" i="17"/>
  <c r="J646" i="17"/>
  <c r="I646" i="17"/>
  <c r="J2970" i="17"/>
  <c r="I2970" i="17"/>
  <c r="J3264" i="17"/>
  <c r="I3264" i="17"/>
  <c r="I756" i="17"/>
  <c r="J756" i="17"/>
  <c r="I605" i="17"/>
  <c r="J605" i="17"/>
  <c r="I1335" i="17"/>
  <c r="J1335" i="17"/>
  <c r="J2761" i="17"/>
  <c r="I2761" i="17"/>
  <c r="I3343" i="17"/>
  <c r="J3343" i="17"/>
  <c r="J278" i="17"/>
  <c r="I278" i="17"/>
  <c r="J1833" i="17"/>
  <c r="I1833" i="17"/>
  <c r="J3386" i="17"/>
  <c r="I3386" i="17"/>
  <c r="J2491" i="17"/>
  <c r="I2491" i="17"/>
  <c r="J3392" i="17"/>
  <c r="I3392" i="17"/>
  <c r="J438" i="17"/>
  <c r="I438" i="17"/>
  <c r="J771" i="17"/>
  <c r="I771" i="17"/>
  <c r="J1282" i="17"/>
  <c r="I1282" i="17"/>
  <c r="J816" i="17"/>
  <c r="I816" i="17"/>
  <c r="J2059" i="17"/>
  <c r="I2059" i="17"/>
  <c r="J887" i="17"/>
  <c r="I887" i="17"/>
  <c r="J450" i="17"/>
  <c r="I450" i="17"/>
  <c r="I2865" i="17"/>
  <c r="J2865" i="17"/>
  <c r="I3013" i="17"/>
  <c r="J3013" i="17"/>
  <c r="J1441" i="17"/>
  <c r="I1441" i="17"/>
  <c r="J3374" i="17"/>
  <c r="I3374" i="17"/>
  <c r="J1645" i="17"/>
  <c r="I1645" i="17"/>
  <c r="I2415" i="17"/>
  <c r="J2415" i="17"/>
  <c r="I1499" i="17"/>
  <c r="J1499" i="17"/>
  <c r="J2077" i="17"/>
  <c r="I2077" i="17"/>
  <c r="I2265" i="17"/>
  <c r="J2265" i="17"/>
  <c r="J3278" i="17"/>
  <c r="I3278" i="17"/>
  <c r="J982" i="17"/>
  <c r="I982" i="17"/>
  <c r="J3341" i="17"/>
  <c r="I3341" i="17"/>
  <c r="J1547" i="17"/>
  <c r="I1547" i="17"/>
  <c r="J758" i="17"/>
  <c r="I758" i="17"/>
  <c r="J2055" i="17"/>
  <c r="I2055" i="17"/>
  <c r="J2143" i="17"/>
  <c r="I2143" i="17"/>
  <c r="I2438" i="17"/>
  <c r="J2438" i="17"/>
  <c r="J1904" i="17"/>
  <c r="I1904" i="17"/>
  <c r="J1074" i="17"/>
  <c r="I1074" i="17"/>
  <c r="J1840" i="17"/>
  <c r="I1840" i="17"/>
  <c r="J2600" i="17"/>
  <c r="I2600" i="17"/>
  <c r="J435" i="17"/>
  <c r="I435" i="17"/>
  <c r="J3419" i="17"/>
  <c r="I3419" i="17"/>
  <c r="J2476" i="17"/>
  <c r="I2476" i="17"/>
  <c r="J310" i="17"/>
  <c r="I310" i="17"/>
  <c r="J2823" i="17"/>
  <c r="I2823" i="17"/>
  <c r="J1087" i="17"/>
  <c r="I1087" i="17"/>
  <c r="J1855" i="17"/>
  <c r="I1855" i="17"/>
  <c r="I2640" i="17"/>
  <c r="J2640" i="17"/>
  <c r="I1710" i="17"/>
  <c r="J1710" i="17"/>
  <c r="I2340" i="17"/>
  <c r="J2340" i="17"/>
  <c r="I1425" i="17"/>
  <c r="J1425" i="17"/>
  <c r="J1496" i="17"/>
  <c r="I1496" i="17"/>
  <c r="J597" i="17"/>
  <c r="I597" i="17"/>
  <c r="J1465" i="17"/>
  <c r="I1465" i="17"/>
  <c r="J1906" i="17"/>
  <c r="I1906" i="17"/>
  <c r="J503" i="17"/>
  <c r="I503" i="17"/>
  <c r="I3086" i="17"/>
  <c r="J3086" i="17"/>
  <c r="I1631" i="17"/>
  <c r="J1631" i="17"/>
  <c r="J329" i="17"/>
  <c r="I329" i="17"/>
  <c r="I1027" i="17"/>
  <c r="J1027" i="17"/>
  <c r="J142" i="17"/>
  <c r="I142" i="17"/>
  <c r="J721" i="17"/>
  <c r="I721" i="17"/>
  <c r="J2667" i="17"/>
  <c r="I2667" i="17"/>
  <c r="J1512" i="17"/>
  <c r="I1512" i="17"/>
  <c r="J139" i="17"/>
  <c r="I139" i="17"/>
  <c r="J1462" i="17"/>
  <c r="I1462" i="17"/>
  <c r="J1380" i="17"/>
  <c r="I1380" i="17"/>
  <c r="J1615" i="17"/>
  <c r="I1615" i="17"/>
  <c r="J1902" i="17"/>
  <c r="I1902" i="17"/>
  <c r="J2662" i="17"/>
  <c r="I2662" i="17"/>
  <c r="I689" i="17"/>
  <c r="J689" i="17"/>
  <c r="J770" i="17"/>
  <c r="I770" i="17"/>
  <c r="I2243" i="17"/>
  <c r="J2243" i="17"/>
  <c r="J2111" i="17"/>
  <c r="I2111" i="17"/>
  <c r="I1719" i="17"/>
  <c r="J1719" i="17"/>
  <c r="J2712" i="17"/>
  <c r="I2712" i="17"/>
  <c r="J2840" i="17"/>
  <c r="I2840" i="17"/>
  <c r="I2927" i="17"/>
  <c r="J2927" i="17"/>
  <c r="I1848" i="17"/>
  <c r="J1848" i="17"/>
  <c r="J1124" i="17"/>
  <c r="I1124" i="17"/>
  <c r="I1650" i="17"/>
  <c r="J1650" i="17"/>
  <c r="I961" i="17"/>
  <c r="J961" i="17"/>
  <c r="I628" i="17"/>
  <c r="J628" i="17"/>
  <c r="I2385" i="17"/>
  <c r="J2385" i="17"/>
  <c r="I593" i="17"/>
  <c r="J593" i="17"/>
  <c r="I2570" i="17"/>
  <c r="J2570" i="17"/>
  <c r="I2444" i="17"/>
  <c r="J2444" i="17"/>
  <c r="I2957" i="17"/>
  <c r="J2957" i="17"/>
  <c r="I1963" i="17"/>
  <c r="J1963" i="17"/>
  <c r="J2383" i="17"/>
  <c r="I2383" i="17"/>
  <c r="I1440" i="17"/>
  <c r="J1440" i="17"/>
  <c r="J1433" i="17"/>
  <c r="I1433" i="17"/>
  <c r="I3123" i="17"/>
  <c r="J3123" i="17"/>
  <c r="I1510" i="17"/>
  <c r="J1510" i="17"/>
  <c r="I978" i="17"/>
  <c r="J978" i="17"/>
  <c r="I1024" i="17"/>
  <c r="J1024" i="17"/>
  <c r="J696" i="17"/>
  <c r="I696" i="17"/>
  <c r="I48" i="17"/>
  <c r="J48" i="17"/>
  <c r="J1660" i="17"/>
  <c r="I1660" i="17"/>
  <c r="J1052" i="17"/>
  <c r="I1052" i="17"/>
  <c r="J2036" i="17"/>
  <c r="I2036" i="17"/>
  <c r="J1642" i="17"/>
  <c r="I1642" i="17"/>
  <c r="J2327" i="17"/>
  <c r="I2327" i="17"/>
  <c r="J1428" i="17"/>
  <c r="I1428" i="17"/>
  <c r="J212" i="17"/>
  <c r="I212" i="17"/>
  <c r="J2095" i="17"/>
  <c r="I2095" i="17"/>
  <c r="J483" i="17"/>
  <c r="I483" i="17"/>
  <c r="J2576" i="17"/>
  <c r="I2576" i="17"/>
  <c r="J878" i="17"/>
  <c r="I878" i="17"/>
  <c r="J776" i="17"/>
  <c r="I776" i="17"/>
  <c r="J1237" i="17"/>
  <c r="I1237" i="17"/>
  <c r="I3047" i="17"/>
  <c r="J3047" i="17"/>
  <c r="J482" i="17"/>
  <c r="I482" i="17"/>
  <c r="J604" i="17"/>
  <c r="I604" i="17"/>
  <c r="J2794" i="17"/>
  <c r="I2794" i="17"/>
  <c r="J1392" i="17"/>
  <c r="I1392" i="17"/>
  <c r="J1752" i="17"/>
  <c r="I1752" i="17"/>
  <c r="J1617" i="17"/>
  <c r="I1617" i="17"/>
  <c r="J1233" i="17"/>
  <c r="I1233" i="17"/>
  <c r="I3177" i="17"/>
  <c r="J3177" i="17"/>
  <c r="J2451" i="17"/>
  <c r="I2451" i="17"/>
  <c r="J2763" i="17"/>
  <c r="I2763" i="17"/>
  <c r="J2190" i="17"/>
  <c r="I2190" i="17"/>
  <c r="J1565" i="17"/>
  <c r="I1565" i="17"/>
  <c r="I1152" i="17"/>
  <c r="J1152" i="17"/>
  <c r="J14" i="17"/>
  <c r="I14" i="17"/>
  <c r="J467" i="17"/>
  <c r="I467" i="17"/>
  <c r="J333" i="17"/>
  <c r="I333" i="17"/>
  <c r="J1868" i="17"/>
  <c r="I1868" i="17"/>
  <c r="J1200" i="17"/>
  <c r="I1200" i="17"/>
  <c r="I1922" i="17"/>
  <c r="J1922" i="17"/>
  <c r="J25" i="17"/>
  <c r="I25" i="17"/>
  <c r="J3182" i="17"/>
  <c r="I3182" i="17"/>
  <c r="J1911" i="17"/>
  <c r="I1911" i="17"/>
  <c r="I3051" i="17"/>
  <c r="J3051" i="17"/>
  <c r="J1267" i="17"/>
  <c r="I1267" i="17"/>
  <c r="J432" i="17"/>
  <c r="I432" i="17"/>
  <c r="J553" i="17"/>
  <c r="I553" i="17"/>
  <c r="J822" i="17"/>
  <c r="I822" i="17"/>
  <c r="J2125" i="17"/>
  <c r="I2125" i="17"/>
  <c r="I250" i="17"/>
  <c r="J250" i="17"/>
  <c r="I2112" i="17"/>
  <c r="J2112" i="17"/>
  <c r="I1277" i="17"/>
  <c r="J1277" i="17"/>
  <c r="I1362" i="17"/>
  <c r="J1362" i="17"/>
  <c r="I2102" i="17"/>
  <c r="J2102" i="17"/>
  <c r="I1530" i="17"/>
  <c r="J1530" i="17"/>
  <c r="J2312" i="17"/>
  <c r="I2312" i="17"/>
  <c r="J2173" i="17"/>
  <c r="I2173" i="17"/>
  <c r="I2321" i="17"/>
  <c r="J2321" i="17"/>
  <c r="I3379" i="17"/>
  <c r="J3379" i="17"/>
  <c r="I3136" i="17"/>
  <c r="J3136" i="17"/>
  <c r="J2683" i="17"/>
  <c r="I2683" i="17"/>
  <c r="J3122" i="17"/>
  <c r="I3122" i="17"/>
  <c r="J2568" i="17"/>
  <c r="I2568" i="17"/>
  <c r="J2668" i="17"/>
  <c r="I2668" i="17"/>
  <c r="J196" i="17"/>
  <c r="I196" i="17"/>
  <c r="J2250" i="17"/>
  <c r="I2250" i="17"/>
  <c r="J1265" i="17"/>
  <c r="I1265" i="17"/>
  <c r="J1306" i="17"/>
  <c r="I1306" i="17"/>
  <c r="J3152" i="17"/>
  <c r="I3152" i="17"/>
  <c r="J1390" i="17"/>
  <c r="I1390" i="17"/>
  <c r="J1456" i="17"/>
  <c r="I1456" i="17"/>
  <c r="J496" i="17"/>
  <c r="I496" i="17"/>
  <c r="J3088" i="17"/>
  <c r="I3088" i="17"/>
  <c r="J2440" i="17"/>
  <c r="I2440" i="17"/>
  <c r="J1575" i="17"/>
  <c r="I1575" i="17"/>
  <c r="I2800" i="17"/>
  <c r="J2800" i="17"/>
  <c r="I2072" i="17"/>
  <c r="J2072" i="17"/>
  <c r="J3093" i="17"/>
  <c r="I3093" i="17"/>
  <c r="J1612" i="17"/>
  <c r="I1612" i="17"/>
  <c r="J1913" i="17"/>
  <c r="I1913" i="17"/>
  <c r="I2151" i="17"/>
  <c r="J2151" i="17"/>
  <c r="I2808" i="17"/>
  <c r="J2808" i="17"/>
  <c r="I2706" i="17"/>
  <c r="J2706" i="17"/>
  <c r="I842" i="17"/>
  <c r="J842" i="17"/>
  <c r="J1080" i="17"/>
  <c r="I1080" i="17"/>
  <c r="I1196" i="17"/>
  <c r="J1196" i="17"/>
  <c r="J988" i="17"/>
  <c r="I988" i="17"/>
  <c r="J22" i="17"/>
  <c r="I22" i="17"/>
  <c r="I874" i="17"/>
  <c r="J874" i="17"/>
  <c r="I1375" i="17"/>
  <c r="J1375" i="17"/>
  <c r="I1646" i="17"/>
  <c r="J1646" i="17"/>
  <c r="AJ44" i="12" l="1"/>
  <c r="S47" i="12"/>
  <c r="S43" i="12" s="1"/>
  <c r="R38" i="12"/>
  <c r="AI44" i="12"/>
  <c r="AO44" i="12" s="1"/>
  <c r="AP39" i="12"/>
  <c r="AI39" i="12"/>
  <c r="AO39" i="12" s="1"/>
  <c r="AJ25" i="12"/>
  <c r="AI25" i="12"/>
  <c r="AO25" i="12" s="1"/>
  <c r="AP25" i="12"/>
  <c r="AJ23" i="12"/>
  <c r="AP23" i="12"/>
  <c r="AI23" i="12"/>
  <c r="AO23" i="12" s="1"/>
  <c r="AI31" i="12"/>
  <c r="AO31" i="12" s="1"/>
  <c r="AJ31" i="12"/>
  <c r="AP31" i="12"/>
  <c r="AP32" i="12"/>
  <c r="AI32" i="12"/>
  <c r="AO32" i="12" s="1"/>
  <c r="AJ32" i="12"/>
  <c r="AH35" i="12"/>
  <c r="AI22" i="12"/>
  <c r="AO22" i="12" s="1"/>
  <c r="AP22" i="12"/>
  <c r="AJ22" i="12"/>
  <c r="AI47" i="12"/>
  <c r="AO47" i="12" s="1"/>
  <c r="AP47" i="12"/>
  <c r="AJ47" i="12"/>
  <c r="AJ38" i="12"/>
  <c r="AP38" i="12"/>
  <c r="AI38" i="12"/>
  <c r="AO38" i="12" s="1"/>
  <c r="AJ42" i="12"/>
  <c r="AP42" i="12"/>
  <c r="AI42" i="12"/>
  <c r="AO42" i="12" s="1"/>
  <c r="AP40" i="12"/>
  <c r="AI40" i="12"/>
  <c r="AO40" i="12" s="1"/>
  <c r="AJ40" i="12"/>
  <c r="AH48" i="12"/>
  <c r="W31" i="12"/>
  <c r="V31" i="12"/>
  <c r="AB31" i="12" s="1"/>
  <c r="AC31" i="12"/>
  <c r="AC32" i="12"/>
  <c r="W32" i="12"/>
  <c r="V32" i="12"/>
  <c r="AB32" i="12" s="1"/>
  <c r="V26" i="12"/>
  <c r="AB26" i="12" s="1"/>
  <c r="W26" i="12"/>
  <c r="AC26" i="12"/>
  <c r="V23" i="12"/>
  <c r="AB23" i="12" s="1"/>
  <c r="AC23" i="12"/>
  <c r="W23" i="12"/>
  <c r="W33" i="12"/>
  <c r="V33" i="12"/>
  <c r="AB33" i="12" s="1"/>
  <c r="AC33" i="12"/>
  <c r="W28" i="12"/>
  <c r="AC28" i="12"/>
  <c r="V28" i="12"/>
  <c r="AB28" i="12" s="1"/>
  <c r="V29" i="12"/>
  <c r="AB29" i="12" s="1"/>
  <c r="W29" i="12"/>
  <c r="AC29" i="12"/>
  <c r="W30" i="12"/>
  <c r="V30" i="12"/>
  <c r="AB30" i="12" s="1"/>
  <c r="AC30" i="12"/>
  <c r="W34" i="12"/>
  <c r="AC34" i="12"/>
  <c r="V34" i="12"/>
  <c r="AB34" i="12" s="1"/>
  <c r="V25" i="12"/>
  <c r="AB25" i="12" s="1"/>
  <c r="W25" i="12"/>
  <c r="AC25" i="12"/>
  <c r="U35" i="12"/>
  <c r="W21" i="12"/>
  <c r="V21" i="12"/>
  <c r="AB21" i="12" s="1"/>
  <c r="AC21" i="12"/>
  <c r="W27" i="12"/>
  <c r="V27" i="12"/>
  <c r="AB27" i="12" s="1"/>
  <c r="AC27" i="12"/>
  <c r="AC24" i="12"/>
  <c r="V24" i="12"/>
  <c r="AB24" i="12" s="1"/>
  <c r="W24" i="12"/>
  <c r="W22" i="12"/>
  <c r="V22" i="12"/>
  <c r="AB22" i="12" s="1"/>
  <c r="AC22" i="12"/>
  <c r="S38" i="12" l="1"/>
  <c r="R39" i="12" s="1"/>
  <c r="R44" i="12"/>
  <c r="U43" i="12"/>
  <c r="T43" i="12"/>
  <c r="AJ35" i="12"/>
  <c r="AI35" i="12"/>
  <c r="AO35" i="12" s="1"/>
  <c r="AP35" i="12"/>
  <c r="AP48" i="12"/>
  <c r="AJ48" i="12"/>
  <c r="AI48" i="12"/>
  <c r="AO48" i="12" s="1"/>
  <c r="V35" i="12"/>
  <c r="AB35" i="12" s="1"/>
  <c r="AC35" i="12"/>
  <c r="W35" i="12"/>
  <c r="V43" i="12" l="1"/>
  <c r="U38" i="12"/>
  <c r="T38" i="12"/>
  <c r="S44" i="12"/>
  <c r="R45" i="12" s="1"/>
  <c r="S39" i="12"/>
  <c r="R40" i="12" s="1"/>
  <c r="N10" i="12"/>
  <c r="N9" i="12"/>
  <c r="N3" i="12"/>
  <c r="M3" i="12"/>
  <c r="J21" i="12"/>
  <c r="I21" i="12"/>
  <c r="V38" i="12" l="1"/>
  <c r="T44" i="12"/>
  <c r="U44" i="12"/>
  <c r="T39" i="12"/>
  <c r="S40" i="12"/>
  <c r="R41" i="12" s="1"/>
  <c r="U39" i="12"/>
  <c r="S45" i="12"/>
  <c r="R46" i="12" s="1"/>
  <c r="M9" i="12"/>
  <c r="M26" i="12"/>
  <c r="M10" i="12"/>
  <c r="N29" i="12"/>
  <c r="N6" i="12"/>
  <c r="M6" i="12"/>
  <c r="N13" i="12"/>
  <c r="M13" i="12"/>
  <c r="N8" i="12"/>
  <c r="M8" i="12"/>
  <c r="N4" i="12"/>
  <c r="M4" i="12"/>
  <c r="N11" i="12"/>
  <c r="M11" i="12"/>
  <c r="N5" i="12"/>
  <c r="M5" i="12"/>
  <c r="N12" i="12"/>
  <c r="M12" i="12"/>
  <c r="N14" i="12"/>
  <c r="M14" i="12"/>
  <c r="N7" i="12"/>
  <c r="M7" i="12"/>
  <c r="L17" i="12"/>
  <c r="N21" i="12"/>
  <c r="M21" i="12"/>
  <c r="O21" i="12" s="1"/>
  <c r="N15" i="12"/>
  <c r="M15" i="12"/>
  <c r="N16" i="12"/>
  <c r="M16" i="12"/>
  <c r="I14" i="12"/>
  <c r="J14" i="12"/>
  <c r="I15" i="12"/>
  <c r="O15" i="12" s="1"/>
  <c r="J15" i="12"/>
  <c r="I10" i="12"/>
  <c r="J10" i="12"/>
  <c r="J12" i="12"/>
  <c r="I12" i="12"/>
  <c r="J11" i="12"/>
  <c r="I11" i="12"/>
  <c r="I9" i="12"/>
  <c r="J9" i="12"/>
  <c r="I13" i="12"/>
  <c r="J13" i="12"/>
  <c r="I16" i="12"/>
  <c r="J16" i="12"/>
  <c r="I7" i="12"/>
  <c r="O7" i="12" s="1"/>
  <c r="J7" i="12"/>
  <c r="J4" i="12"/>
  <c r="I4" i="12"/>
  <c r="I6" i="12"/>
  <c r="J6" i="12"/>
  <c r="I5" i="12"/>
  <c r="J5" i="12"/>
  <c r="I8" i="12"/>
  <c r="J8" i="12"/>
  <c r="I3" i="12"/>
  <c r="O3" i="12" s="1"/>
  <c r="J3" i="12"/>
  <c r="H17" i="12"/>
  <c r="O14" i="12" l="1"/>
  <c r="V44" i="12"/>
  <c r="T45" i="12"/>
  <c r="U45" i="12"/>
  <c r="V39" i="12"/>
  <c r="S46" i="12"/>
  <c r="R47" i="12" s="1"/>
  <c r="S41" i="12"/>
  <c r="R42" i="12" s="1"/>
  <c r="T40" i="12"/>
  <c r="U40" i="12"/>
  <c r="P17" i="12"/>
  <c r="O4" i="12"/>
  <c r="O5" i="12"/>
  <c r="O9" i="12"/>
  <c r="O8" i="12"/>
  <c r="O11" i="12"/>
  <c r="O16" i="12"/>
  <c r="O12" i="12"/>
  <c r="O6" i="12"/>
  <c r="O13" i="12"/>
  <c r="O10" i="12"/>
  <c r="N26" i="12"/>
  <c r="M29" i="12"/>
  <c r="N30" i="12"/>
  <c r="M30" i="12"/>
  <c r="L35" i="12"/>
  <c r="N33" i="12"/>
  <c r="M33" i="12"/>
  <c r="N25" i="12"/>
  <c r="M25" i="12"/>
  <c r="M24" i="12"/>
  <c r="N24" i="12"/>
  <c r="N27" i="12"/>
  <c r="M27" i="12"/>
  <c r="N34" i="12"/>
  <c r="M34" i="12"/>
  <c r="N23" i="12"/>
  <c r="M23" i="12"/>
  <c r="M32" i="12"/>
  <c r="N32" i="12"/>
  <c r="N22" i="12"/>
  <c r="M22" i="12"/>
  <c r="N31" i="12"/>
  <c r="M31" i="12"/>
  <c r="M28" i="12"/>
  <c r="N28" i="12"/>
  <c r="N17" i="12"/>
  <c r="M17" i="12"/>
  <c r="J31" i="12"/>
  <c r="I31" i="12"/>
  <c r="J29" i="12"/>
  <c r="I29" i="12"/>
  <c r="I30" i="12"/>
  <c r="J30" i="12"/>
  <c r="J26" i="12"/>
  <c r="I26" i="12"/>
  <c r="O26" i="12" s="1"/>
  <c r="I22" i="12"/>
  <c r="J22" i="12"/>
  <c r="J34" i="12"/>
  <c r="I34" i="12"/>
  <c r="O34" i="12" s="1"/>
  <c r="J24" i="12"/>
  <c r="I24" i="12"/>
  <c r="J25" i="12"/>
  <c r="I25" i="12"/>
  <c r="J23" i="12"/>
  <c r="I23" i="12"/>
  <c r="I33" i="12"/>
  <c r="J33" i="12"/>
  <c r="I27" i="12"/>
  <c r="J27" i="12"/>
  <c r="J28" i="12"/>
  <c r="I28" i="12"/>
  <c r="J32" i="12"/>
  <c r="I32" i="12"/>
  <c r="H35" i="12"/>
  <c r="I17" i="12"/>
  <c r="J17" i="12"/>
  <c r="V40" i="12" l="1"/>
  <c r="O25" i="12"/>
  <c r="V45" i="12"/>
  <c r="T46" i="12"/>
  <c r="U42" i="12"/>
  <c r="T42" i="12"/>
  <c r="T41" i="12"/>
  <c r="U41" i="12"/>
  <c r="U47" i="12"/>
  <c r="T47" i="12"/>
  <c r="U46" i="12"/>
  <c r="P35" i="12"/>
  <c r="O17" i="12"/>
  <c r="O27" i="12"/>
  <c r="O33" i="12"/>
  <c r="O22" i="12"/>
  <c r="O28" i="12"/>
  <c r="O30" i="12"/>
  <c r="O23" i="12"/>
  <c r="O24" i="12"/>
  <c r="O29" i="12"/>
  <c r="O32" i="12"/>
  <c r="O31" i="12"/>
  <c r="N35" i="12"/>
  <c r="M35" i="12"/>
  <c r="I35" i="12"/>
  <c r="J35" i="12"/>
  <c r="V42" i="12" l="1"/>
  <c r="V41" i="12"/>
  <c r="V46" i="12"/>
  <c r="O35" i="12"/>
  <c r="T48" i="12"/>
  <c r="V47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Pustaj Marek</author>
  </authors>
  <commentList>
    <comment ref="Y5" authorId="0" shapeId="0" xr:uid="{3BEE3886-B788-446E-A4D6-7A09475B37FF}">
      <text>
        <r>
          <rPr>
            <sz val="9"/>
            <color indexed="81"/>
            <rFont val="Tahoma"/>
            <family val="2"/>
            <charset val="238"/>
          </rPr>
          <t>V tabulkách od pí. Palyzové jsou zahrnuty všechny formy vzdělávání.</t>
        </r>
      </text>
    </comment>
    <comment ref="Z5" authorId="0" shapeId="0" xr:uid="{B506B301-597B-495F-A5A8-60AD1B334ED3}">
      <text>
        <r>
          <rPr>
            <sz val="9"/>
            <color indexed="81"/>
            <rFont val="Tahoma"/>
            <family val="2"/>
            <charset val="238"/>
          </rPr>
          <t>V tabulkách od pí. Palyzové jsou zahrnuty všechny formy vzdělávání.</t>
        </r>
      </text>
    </comment>
    <comment ref="AA5" authorId="0" shapeId="0" xr:uid="{693EDD32-E391-4EBC-8040-C1C6D1014D53}">
      <text>
        <r>
          <rPr>
            <sz val="9"/>
            <color indexed="81"/>
            <rFont val="Tahoma"/>
            <family val="2"/>
            <charset val="238"/>
          </rPr>
          <t>V tabulkách od pí. Palyzové jsou zahrnuty všechny formy vzdělávání.</t>
        </r>
      </text>
    </comment>
    <comment ref="AB5" authorId="0" shapeId="0" xr:uid="{7AA2108C-250E-4ECA-B130-AFC1340F251C}">
      <text>
        <r>
          <rPr>
            <sz val="9"/>
            <color indexed="81"/>
            <rFont val="Tahoma"/>
            <family val="2"/>
            <charset val="238"/>
          </rPr>
          <t>V tabulkách od pí. Palyzové jsou zahrnuty všechny formy vzdělávání.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Pustaj Marek</author>
  </authors>
  <commentList>
    <comment ref="Y5" authorId="0" shapeId="0" xr:uid="{1A4402CF-2833-46A3-BC63-7CF247D515DE}">
      <text>
        <r>
          <rPr>
            <sz val="9"/>
            <color indexed="81"/>
            <rFont val="Tahoma"/>
            <family val="2"/>
            <charset val="238"/>
          </rPr>
          <t>V tabulkách od pí. Palyzové jsou zahrnuty všechny formy vzdělávání.</t>
        </r>
      </text>
    </comment>
    <comment ref="Z5" authorId="0" shapeId="0" xr:uid="{CAC8169B-810D-43EF-BBA3-0A3FB42B9FF3}">
      <text>
        <r>
          <rPr>
            <sz val="9"/>
            <color indexed="81"/>
            <rFont val="Tahoma"/>
            <family val="2"/>
            <charset val="238"/>
          </rPr>
          <t>V tabulkách od pí. Palyzové jsou zahrnuty všechny formy vzdělávání.</t>
        </r>
      </text>
    </comment>
  </commentList>
</comments>
</file>

<file path=xl/sharedStrings.xml><?xml version="1.0" encoding="utf-8"?>
<sst xmlns="http://schemas.openxmlformats.org/spreadsheetml/2006/main" count="7944" uniqueCount="3278">
  <si>
    <t>Zadání</t>
  </si>
  <si>
    <t>zadává se do šedých polí</t>
  </si>
  <si>
    <t>Výsledek pro kraje</t>
  </si>
  <si>
    <t>Navýšení rozpočtu na NIV NPZ v Kč</t>
  </si>
  <si>
    <t>Kraj</t>
  </si>
  <si>
    <t>NIV NPZ</t>
  </si>
  <si>
    <t>NIV NPZ přepočtené</t>
  </si>
  <si>
    <t>NIV NPZ Rozdíl abs</t>
  </si>
  <si>
    <t>NIV NPZ Rozdíl rel</t>
  </si>
  <si>
    <t>ONIV</t>
  </si>
  <si>
    <t>ONIV přepočtené</t>
  </si>
  <si>
    <t>ONIV Rozdíl abs</t>
  </si>
  <si>
    <t>ONIV Rozdíl rel</t>
  </si>
  <si>
    <t>NIV NPZ+ONIV Rozdíl abs</t>
  </si>
  <si>
    <t>NIV NPZ+ONIV Rozdíl rel</t>
  </si>
  <si>
    <t>Koeficient pro svazky</t>
  </si>
  <si>
    <t>Hl. m. Praha</t>
  </si>
  <si>
    <t>CZ010</t>
  </si>
  <si>
    <t>Hranice přepočtených výkonů pro koeficient</t>
  </si>
  <si>
    <t>Středočeský kraj</t>
  </si>
  <si>
    <t>CZ020</t>
  </si>
  <si>
    <t>Koeficient pro obce pod hranicí</t>
  </si>
  <si>
    <t>Jihočeský kraj</t>
  </si>
  <si>
    <t>CZ031</t>
  </si>
  <si>
    <t>Plzeňský kraj</t>
  </si>
  <si>
    <t>CZ032</t>
  </si>
  <si>
    <t>Koeficient (váha) pro:</t>
  </si>
  <si>
    <t>Koeficienty dle výpočtů</t>
  </si>
  <si>
    <t>Karlovarský kraj</t>
  </si>
  <si>
    <t>CZ041</t>
  </si>
  <si>
    <t>Mateřská škola - Děti běžné třídy</t>
  </si>
  <si>
    <t>Ústecký kraj</t>
  </si>
  <si>
    <t>CZ042</t>
  </si>
  <si>
    <t>Mateřská škola - Děti speciální třídy</t>
  </si>
  <si>
    <t>Liberecký kraj</t>
  </si>
  <si>
    <t>CZ051</t>
  </si>
  <si>
    <t>Základní škola - Děti v přípravné třídě</t>
  </si>
  <si>
    <t>Královéhradecký kraj</t>
  </si>
  <si>
    <t>CZ052</t>
  </si>
  <si>
    <t>Základní škola - Děti v přípravném stupni</t>
  </si>
  <si>
    <t>Pardubický kraj</t>
  </si>
  <si>
    <t>CZ053</t>
  </si>
  <si>
    <t>Základní škola - Žáci běžné třídy</t>
  </si>
  <si>
    <t>Kraj Vysočina</t>
  </si>
  <si>
    <t>CZ063</t>
  </si>
  <si>
    <t>Základní škola - Žáci speciální třídy</t>
  </si>
  <si>
    <t>Jihomoravský kraj</t>
  </si>
  <si>
    <t>CZ064</t>
  </si>
  <si>
    <t>Střední škola (vč. gymnázia) - Žáci denní forma vzdělávání běžné třídy</t>
  </si>
  <si>
    <t>Olomoucký kraj</t>
  </si>
  <si>
    <t>CZ071</t>
  </si>
  <si>
    <t>Střední škola (vč. gymnázia) - Žáci denní forma vzdělávání speciální třídy</t>
  </si>
  <si>
    <t>Zlínský kraj</t>
  </si>
  <si>
    <t>CZ072</t>
  </si>
  <si>
    <t>Konzervatoř - Žáci denní forma vzdělávání</t>
  </si>
  <si>
    <t>Moravskoslezský kraj</t>
  </si>
  <si>
    <t>CZ080</t>
  </si>
  <si>
    <t>Vyšší odborná škola - Studenti denní forma vzdělávání</t>
  </si>
  <si>
    <t>Celkem</t>
  </si>
  <si>
    <t>Základní umělecká škola - Žáci celkem</t>
  </si>
  <si>
    <t>Dětský domov - Počet dětí</t>
  </si>
  <si>
    <t>Výsledek pro obce + svazky</t>
  </si>
  <si>
    <t>Z toho obce</t>
  </si>
  <si>
    <t>Z toho svazky</t>
  </si>
  <si>
    <t>Domov mládeže - Ubytovaní žáci a studenti</t>
  </si>
  <si>
    <t>Internát - Ubytovaní žáci a studenti</t>
  </si>
  <si>
    <t>Jídelny a vývařovny - Strávníci (děti, žáci, studenti)</t>
  </si>
  <si>
    <t>Školní družina - Účastníci pravidelná denní docházka</t>
  </si>
  <si>
    <t>Školní klub - Účastníci pravidelná docházka + pravidelná denní docházka</t>
  </si>
  <si>
    <t>Středisko volného času - Účastníci pravidelná činnost (děti, žáci, studenti)</t>
  </si>
  <si>
    <t>Pedagogicko-psychologická poradna - Klienti celkem bez Rodiny, školsky nezařazení</t>
  </si>
  <si>
    <t>Speciálně pedagogické centrum - Klienti celkem bez Rodiny, školsky nezařazení</t>
  </si>
  <si>
    <t>Pro samostatné výsledky pro obce a pro svazky sjeďte vpravo.</t>
  </si>
  <si>
    <t>NIV NPZ Změna od</t>
  </si>
  <si>
    <t>Změna do</t>
  </si>
  <si>
    <t>Počet obcí</t>
  </si>
  <si>
    <t>Změna v Kč</t>
  </si>
  <si>
    <t>Průměrná změna v Kč na obec</t>
  </si>
  <si>
    <t>Obec</t>
  </si>
  <si>
    <t>Sadov</t>
  </si>
  <si>
    <t>Rapotín</t>
  </si>
  <si>
    <t>Mšec</t>
  </si>
  <si>
    <t>Přezletice</t>
  </si>
  <si>
    <t>Strýčice</t>
  </si>
  <si>
    <t>Ondřejov</t>
  </si>
  <si>
    <t>Jirny</t>
  </si>
  <si>
    <t>Tursko</t>
  </si>
  <si>
    <t>Český Brod</t>
  </si>
  <si>
    <t>Železné</t>
  </si>
  <si>
    <t>Kontrola počtu obcí</t>
  </si>
  <si>
    <t>*Tabulka nezahrnuje svazky obcí, na listu 2+S ZUJ lze zkoumat změnu u konkrétní obce i svazkové zřizovatele</t>
  </si>
  <si>
    <t>Kč na jednotku výkonu</t>
  </si>
  <si>
    <t>Koeficient pro navýšení částky pro kraje</t>
  </si>
  <si>
    <t>Koeficient pro výkony</t>
  </si>
  <si>
    <t>NIV NPZ Kč průměr na jednotku výkonu</t>
  </si>
  <si>
    <t>ONIV Kč průměr na jednotku výkonu</t>
  </si>
  <si>
    <t>MŠ</t>
  </si>
  <si>
    <t>ZŠ</t>
  </si>
  <si>
    <t>Jídelny a vývařovny</t>
  </si>
  <si>
    <t>Školní družina</t>
  </si>
  <si>
    <t>Školní klub</t>
  </si>
  <si>
    <t>Středisko volného času</t>
  </si>
  <si>
    <t>SŠ vč. Gymnázií</t>
  </si>
  <si>
    <t>Konzervatoř</t>
  </si>
  <si>
    <t>VOŠ</t>
  </si>
  <si>
    <t>ZUŠ</t>
  </si>
  <si>
    <t>Dětský domov</t>
  </si>
  <si>
    <t>Domov mládeže</t>
  </si>
  <si>
    <t>Internát</t>
  </si>
  <si>
    <t>Pedagogicko-psychologická poradna</t>
  </si>
  <si>
    <t>Speciálně pedagogické centrum</t>
  </si>
  <si>
    <t>ZUJ</t>
  </si>
  <si>
    <t>IČO ZUJ</t>
  </si>
  <si>
    <t>Název obce</t>
  </si>
  <si>
    <t>Zřizovatel</t>
  </si>
  <si>
    <t>NIV NPZ Celkem</t>
  </si>
  <si>
    <t>ONIV Celkem</t>
  </si>
  <si>
    <t>Výkony</t>
  </si>
  <si>
    <t>MŠ Děti běžné třídy</t>
  </si>
  <si>
    <t>MŠ Děti speciální třídy</t>
  </si>
  <si>
    <t>ZŠ Děti v přípravné třídě</t>
  </si>
  <si>
    <t>ZŠ speciální Děti v přípravném stupni</t>
  </si>
  <si>
    <t>ZŠ Žáci běžné třídy</t>
  </si>
  <si>
    <t>ZŠ Žáci speciální třídy</t>
  </si>
  <si>
    <t>Strávníci (děti, žáci, studenti)</t>
  </si>
  <si>
    <t>ŠD Účastníci pravidelná denní docházka</t>
  </si>
  <si>
    <t>ŠK Účastníci pravidelná docházka + pravidelná denní docházka</t>
  </si>
  <si>
    <t>SVČ Účastníci pravidelná činnost (děti, žáci, studenti)</t>
  </si>
  <si>
    <t>SŠ Žáci denní forma vzdělávání běžné třídy</t>
  </si>
  <si>
    <t>SŠ Žáci denní forma vzdělávání speciální třídy</t>
  </si>
  <si>
    <t>K Žáci denní forma vzdělávání</t>
  </si>
  <si>
    <t>VOŠ Studenti denní forma vzdělávání</t>
  </si>
  <si>
    <t>ZUŠ Žáci celkem</t>
  </si>
  <si>
    <t>DD Počet dětí</t>
  </si>
  <si>
    <t>DM Ubytovaní žáci a studenti</t>
  </si>
  <si>
    <t>IN Ubytovaní žáci a studenti</t>
  </si>
  <si>
    <t>PPP Klienti celkem bez Rodiny, školsky nezařazení</t>
  </si>
  <si>
    <t>SPC Klienti celkem bez Rodiny, školsky nezařazení</t>
  </si>
  <si>
    <t>Olomouc</t>
  </si>
  <si>
    <t>Litovel</t>
  </si>
  <si>
    <t>Lutín</t>
  </si>
  <si>
    <t>Šternberk</t>
  </si>
  <si>
    <t>Uničov</t>
  </si>
  <si>
    <t>Opava</t>
  </si>
  <si>
    <t>Budišov nad Budišovkou</t>
  </si>
  <si>
    <t>Háj ve Slezsku</t>
  </si>
  <si>
    <t>Hlučín</t>
  </si>
  <si>
    <t>Hradec nad Moravicí</t>
  </si>
  <si>
    <t>Melč</t>
  </si>
  <si>
    <t>Velké Heraltice</t>
  </si>
  <si>
    <t>Vítkov</t>
  </si>
  <si>
    <t>Přerov</t>
  </si>
  <si>
    <t>Hranice</t>
  </si>
  <si>
    <t>Kojetín</t>
  </si>
  <si>
    <t>Lipník nad Bečvou</t>
  </si>
  <si>
    <t>Potštát</t>
  </si>
  <si>
    <t>Tovačov</t>
  </si>
  <si>
    <t>Šumperk</t>
  </si>
  <si>
    <t>Benešov</t>
  </si>
  <si>
    <t>Sedlec-Prčice</t>
  </si>
  <si>
    <t>Vlašim</t>
  </si>
  <si>
    <t>Votice</t>
  </si>
  <si>
    <t>Beroun</t>
  </si>
  <si>
    <t>Hořovice</t>
  </si>
  <si>
    <t>Žebrák</t>
  </si>
  <si>
    <t>Chlístov</t>
  </si>
  <si>
    <t>Kladno</t>
  </si>
  <si>
    <t>Ledce</t>
  </si>
  <si>
    <t>Slaný</t>
  </si>
  <si>
    <t>Stochov</t>
  </si>
  <si>
    <t>Unhošť</t>
  </si>
  <si>
    <t>Kolín</t>
  </si>
  <si>
    <t>Králův Dvůr</t>
  </si>
  <si>
    <t>Kostelec nad Černými lesy</t>
  </si>
  <si>
    <t>Kouřim</t>
  </si>
  <si>
    <t>Černá Voda</t>
  </si>
  <si>
    <t>Kutná Hora</t>
  </si>
  <si>
    <t>Čáslav</t>
  </si>
  <si>
    <t>Sázava</t>
  </si>
  <si>
    <t>Zruč nad Sázavou</t>
  </si>
  <si>
    <t>Mělník</t>
  </si>
  <si>
    <t>Kralupy nad Vltavou</t>
  </si>
  <si>
    <t>Liběchov</t>
  </si>
  <si>
    <t>Neratovice</t>
  </si>
  <si>
    <t>Mladá Boleslav</t>
  </si>
  <si>
    <t>Benátky nad Jizerou</t>
  </si>
  <si>
    <t>Horky nad Jizerou</t>
  </si>
  <si>
    <t>Krnsko</t>
  </si>
  <si>
    <t>Loukovec</t>
  </si>
  <si>
    <t>Mnichovo Hradiště</t>
  </si>
  <si>
    <t>Jeseník</t>
  </si>
  <si>
    <t>Nymburk</t>
  </si>
  <si>
    <t>Lysá nad Labem</t>
  </si>
  <si>
    <t>Městec Králové</t>
  </si>
  <si>
    <t>Pečky</t>
  </si>
  <si>
    <t>Poděbrady</t>
  </si>
  <si>
    <t>Dalovice</t>
  </si>
  <si>
    <t>Brandýs n.L.-S.Boleslav</t>
  </si>
  <si>
    <t>Čelákovice</t>
  </si>
  <si>
    <t>Kamenice</t>
  </si>
  <si>
    <t>Kunice</t>
  </si>
  <si>
    <t>Odolena Voda</t>
  </si>
  <si>
    <t>Pyšely</t>
  </si>
  <si>
    <t>Říčany</t>
  </si>
  <si>
    <t>Hostivice</t>
  </si>
  <si>
    <t>Jílové u Prahy</t>
  </si>
  <si>
    <t>Psáry</t>
  </si>
  <si>
    <t>Příbram</t>
  </si>
  <si>
    <t>Březnice</t>
  </si>
  <si>
    <t>Lipová-lázně</t>
  </si>
  <si>
    <t>Dobříš</t>
  </si>
  <si>
    <t>Hluboš</t>
  </si>
  <si>
    <t>Mohelnice</t>
  </si>
  <si>
    <t>Velké Losiny</t>
  </si>
  <si>
    <t>Sedlčany</t>
  </si>
  <si>
    <t>Vidnava</t>
  </si>
  <si>
    <t>Solenice</t>
  </si>
  <si>
    <t>Zábřeh</t>
  </si>
  <si>
    <t>Vsetín</t>
  </si>
  <si>
    <t>Rakovník</t>
  </si>
  <si>
    <t>Jesenice</t>
  </si>
  <si>
    <t>Křivoklát</t>
  </si>
  <si>
    <t>Nové Strašecí</t>
  </si>
  <si>
    <t>Halenkov</t>
  </si>
  <si>
    <t>Horní Lideč</t>
  </si>
  <si>
    <t>Kelč</t>
  </si>
  <si>
    <t>České Budějovice</t>
  </si>
  <si>
    <t>Boršov nad Vltavou</t>
  </si>
  <si>
    <t>Liptál</t>
  </si>
  <si>
    <t>Hluboká nad Vltavou</t>
  </si>
  <si>
    <t>Lišov</t>
  </si>
  <si>
    <t>Rožnov pod Radhoštěm</t>
  </si>
  <si>
    <t>Valašské Meziříčí</t>
  </si>
  <si>
    <t>Trhové Sviny</t>
  </si>
  <si>
    <t>Týn nad Vltavou</t>
  </si>
  <si>
    <t>Zašová</t>
  </si>
  <si>
    <t>Český Krumlov</t>
  </si>
  <si>
    <t>Horní Planá</t>
  </si>
  <si>
    <t>Kaplice</t>
  </si>
  <si>
    <t>Velešín</t>
  </si>
  <si>
    <t>Jindřichův Hradec</t>
  </si>
  <si>
    <t>České Velenice</t>
  </si>
  <si>
    <t>Dačice</t>
  </si>
  <si>
    <t>Třeboň</t>
  </si>
  <si>
    <t>Pelhřimov</t>
  </si>
  <si>
    <t>Humpolec</t>
  </si>
  <si>
    <t>Senožaty</t>
  </si>
  <si>
    <t>Písek</t>
  </si>
  <si>
    <t>Milevsko</t>
  </si>
  <si>
    <t>Prachatice</t>
  </si>
  <si>
    <t>Cvrčovice</t>
  </si>
  <si>
    <t>Strunkovice nad Blanicí</t>
  </si>
  <si>
    <t>Vimperk</t>
  </si>
  <si>
    <t>Staré Město</t>
  </si>
  <si>
    <t>Strakonice</t>
  </si>
  <si>
    <t>Blatná</t>
  </si>
  <si>
    <t>Vodňany</t>
  </si>
  <si>
    <t>Volyně</t>
  </si>
  <si>
    <t>Tábor</t>
  </si>
  <si>
    <t>Bechyně</t>
  </si>
  <si>
    <t>Opařany</t>
  </si>
  <si>
    <t>Radenín</t>
  </si>
  <si>
    <t>Sezimovo Ústí</t>
  </si>
  <si>
    <t>Soběslav</t>
  </si>
  <si>
    <t>Veselí nad Lužnicí</t>
  </si>
  <si>
    <t>Domažlice</t>
  </si>
  <si>
    <t>Horšovský Týn</t>
  </si>
  <si>
    <t>Staňkov</t>
  </si>
  <si>
    <t>Cheb</t>
  </si>
  <si>
    <t>Aš</t>
  </si>
  <si>
    <t>Mariánské Lázně</t>
  </si>
  <si>
    <t>Praha</t>
  </si>
  <si>
    <t>Plzeň</t>
  </si>
  <si>
    <t>Ústí nad Labem</t>
  </si>
  <si>
    <t>Ostrava</t>
  </si>
  <si>
    <t>Karlovy Vary</t>
  </si>
  <si>
    <t>Bečov nad Teplou</t>
  </si>
  <si>
    <t>Havířov</t>
  </si>
  <si>
    <t>Pardubice</t>
  </si>
  <si>
    <t>Ostrov</t>
  </si>
  <si>
    <t>Žlutice</t>
  </si>
  <si>
    <t>Klatovy</t>
  </si>
  <si>
    <t>Horažďovice</t>
  </si>
  <si>
    <t>Kašperské Hory</t>
  </si>
  <si>
    <t>Nýrsko</t>
  </si>
  <si>
    <t>Sušice</t>
  </si>
  <si>
    <t>Blovice</t>
  </si>
  <si>
    <t>Nepomuk</t>
  </si>
  <si>
    <t>Oselce</t>
  </si>
  <si>
    <t>Kralovice</t>
  </si>
  <si>
    <t>Plasy</t>
  </si>
  <si>
    <t>Rokycany</t>
  </si>
  <si>
    <t>Sokolov</t>
  </si>
  <si>
    <t>Tachov</t>
  </si>
  <si>
    <t>Bor</t>
  </si>
  <si>
    <t>Planá</t>
  </si>
  <si>
    <t>Stříbro</t>
  </si>
  <si>
    <t>Česká Lípa</t>
  </si>
  <si>
    <t>Cvikov</t>
  </si>
  <si>
    <t>Dubá</t>
  </si>
  <si>
    <t>Jablonné v Podještědí</t>
  </si>
  <si>
    <t>Kamenický Šenov</t>
  </si>
  <si>
    <t>Krompach</t>
  </si>
  <si>
    <t>Mimoň</t>
  </si>
  <si>
    <t>Nový Bor</t>
  </si>
  <si>
    <t>Zvíkovské Podhradí</t>
  </si>
  <si>
    <t>Děčín</t>
  </si>
  <si>
    <t>Česká Kamenice</t>
  </si>
  <si>
    <t>Krásná Lípa</t>
  </si>
  <si>
    <t>Lipová</t>
  </si>
  <si>
    <t>Rumburk</t>
  </si>
  <si>
    <t>Šluknov</t>
  </si>
  <si>
    <t>Varnsdorf</t>
  </si>
  <si>
    <t>Chomutov</t>
  </si>
  <si>
    <t>Kadaň</t>
  </si>
  <si>
    <t>Klášterec nad Ohří</t>
  </si>
  <si>
    <t>Mašťov</t>
  </si>
  <si>
    <t>Vysoká Pec</t>
  </si>
  <si>
    <t>Jablonec nad Nisou</t>
  </si>
  <si>
    <t>Tanvald</t>
  </si>
  <si>
    <t>Železný Brod</t>
  </si>
  <si>
    <t>Liberec</t>
  </si>
  <si>
    <t>Frýdlant</t>
  </si>
  <si>
    <t>Dubno</t>
  </si>
  <si>
    <t>Litoměřice</t>
  </si>
  <si>
    <t>Dlažkovice</t>
  </si>
  <si>
    <t>Lovosice</t>
  </si>
  <si>
    <t>Roudnice nad Labem</t>
  </si>
  <si>
    <t>Štětí</t>
  </si>
  <si>
    <t>Louny</t>
  </si>
  <si>
    <t>Měcholupy</t>
  </si>
  <si>
    <t>Podbořany</t>
  </si>
  <si>
    <t>Žatec</t>
  </si>
  <si>
    <t>Most</t>
  </si>
  <si>
    <t>Hora Svaté Kateřiny</t>
  </si>
  <si>
    <t>Litvínov</t>
  </si>
  <si>
    <t>Teplice</t>
  </si>
  <si>
    <t>Bílina</t>
  </si>
  <si>
    <t>Duchcov</t>
  </si>
  <si>
    <t>Krupka</t>
  </si>
  <si>
    <t>Ohníč</t>
  </si>
  <si>
    <t>Tisá</t>
  </si>
  <si>
    <t>Radkov</t>
  </si>
  <si>
    <t>Havlíčkův Brod</t>
  </si>
  <si>
    <t>Chotěboř</t>
  </si>
  <si>
    <t>Ledeč nad Sázavou</t>
  </si>
  <si>
    <t>Křenovice</t>
  </si>
  <si>
    <t>Nová Ves u Chotěboře</t>
  </si>
  <si>
    <t>Světlá nad Sázavou</t>
  </si>
  <si>
    <t>Hradec Králové</t>
  </si>
  <si>
    <t>Nechanice</t>
  </si>
  <si>
    <t>Nový Bydžov</t>
  </si>
  <si>
    <t>Chrudim</t>
  </si>
  <si>
    <t>Hlinsko</t>
  </si>
  <si>
    <t>Chroustovice</t>
  </si>
  <si>
    <t>Skuteč</t>
  </si>
  <si>
    <t>Třemošnice</t>
  </si>
  <si>
    <t>Jičín</t>
  </si>
  <si>
    <t>Hořice</t>
  </si>
  <si>
    <t>Kopidlno</t>
  </si>
  <si>
    <t>Nová Paka</t>
  </si>
  <si>
    <t>Náchod</t>
  </si>
  <si>
    <t>Broumov</t>
  </si>
  <si>
    <t>Hronov</t>
  </si>
  <si>
    <t>Jaroměř</t>
  </si>
  <si>
    <t>Nové Město nad Metují</t>
  </si>
  <si>
    <t>Holice</t>
  </si>
  <si>
    <t>Chvaletice</t>
  </si>
  <si>
    <t>Kladruby nad Labem</t>
  </si>
  <si>
    <t>Přelouč</t>
  </si>
  <si>
    <t>Rybitví</t>
  </si>
  <si>
    <t>Rychnov nad Kněžnou</t>
  </si>
  <si>
    <t>Dobruška</t>
  </si>
  <si>
    <t>Kostelec nad Orlicí</t>
  </si>
  <si>
    <t>Potštejn</t>
  </si>
  <si>
    <t>Sedloňov</t>
  </si>
  <si>
    <t>Semily</t>
  </si>
  <si>
    <t>Jilemnice</t>
  </si>
  <si>
    <t>Lomnice nad Popelkou</t>
  </si>
  <si>
    <t>Turnov</t>
  </si>
  <si>
    <t>Vysoké nad Jizerou</t>
  </si>
  <si>
    <t>Svitavy</t>
  </si>
  <si>
    <t>Jevíčko</t>
  </si>
  <si>
    <t>Litomyšl</t>
  </si>
  <si>
    <t>Moravská Třebová</t>
  </si>
  <si>
    <t>Polička</t>
  </si>
  <si>
    <t>Trutnov</t>
  </si>
  <si>
    <t>Dolní Lánov</t>
  </si>
  <si>
    <t>Dvůr Králové nad Labem</t>
  </si>
  <si>
    <t>Hostinné</t>
  </si>
  <si>
    <t>Choustníkovo Hradiště</t>
  </si>
  <si>
    <t>Janské Lázně</t>
  </si>
  <si>
    <t>Úpice</t>
  </si>
  <si>
    <t>Vrchlabí</t>
  </si>
  <si>
    <t>Ústí nad Orlicí</t>
  </si>
  <si>
    <t>Česká Třebová</t>
  </si>
  <si>
    <t>Dolní Čermná</t>
  </si>
  <si>
    <t>Choceň</t>
  </si>
  <si>
    <t>Králíky</t>
  </si>
  <si>
    <t>Lanškroun</t>
  </si>
  <si>
    <t>Letohrad</t>
  </si>
  <si>
    <t>Vysoké Mýto</t>
  </si>
  <si>
    <t>Žamberk</t>
  </si>
  <si>
    <t>Blansko</t>
  </si>
  <si>
    <t>Adamov</t>
  </si>
  <si>
    <t>Boskovice</t>
  </si>
  <si>
    <t>Hodonín</t>
  </si>
  <si>
    <t>Jedovnice</t>
  </si>
  <si>
    <t>Křetín</t>
  </si>
  <si>
    <t>Letovice</t>
  </si>
  <si>
    <t>Lomnice</t>
  </si>
  <si>
    <t>Ostrov u Macochy</t>
  </si>
  <si>
    <t>Velké Opatovice</t>
  </si>
  <si>
    <t>Brno</t>
  </si>
  <si>
    <t>Ivančice</t>
  </si>
  <si>
    <t>Kuřim</t>
  </si>
  <si>
    <t>Ořechov</t>
  </si>
  <si>
    <t>Oslavany</t>
  </si>
  <si>
    <t>Pozořice</t>
  </si>
  <si>
    <t>Rajhrad</t>
  </si>
  <si>
    <t>Rosice</t>
  </si>
  <si>
    <t>Sokolnice</t>
  </si>
  <si>
    <t>Šlapanice</t>
  </si>
  <si>
    <t>Tišnov</t>
  </si>
  <si>
    <t>Vranov</t>
  </si>
  <si>
    <t>Zastávka</t>
  </si>
  <si>
    <t>Želešice</t>
  </si>
  <si>
    <t>Židlochovice</t>
  </si>
  <si>
    <t>Břeclav</t>
  </si>
  <si>
    <t>Hustopeče</t>
  </si>
  <si>
    <t>Klobouky u Brna</t>
  </si>
  <si>
    <t>Mikulov</t>
  </si>
  <si>
    <t>Pohořelice</t>
  </si>
  <si>
    <t>Valtice</t>
  </si>
  <si>
    <t>Velké Pavlovice</t>
  </si>
  <si>
    <t>Zlín</t>
  </si>
  <si>
    <t>Luhačovice</t>
  </si>
  <si>
    <t>Napajedla</t>
  </si>
  <si>
    <t>Otrokovice</t>
  </si>
  <si>
    <t>Slavičín</t>
  </si>
  <si>
    <t>Valašské Klobouky</t>
  </si>
  <si>
    <t>Vizovice</t>
  </si>
  <si>
    <t>Bzenec</t>
  </si>
  <si>
    <t>Dolní Bojanovice</t>
  </si>
  <si>
    <t>Kyjov</t>
  </si>
  <si>
    <t>Strážnice</t>
  </si>
  <si>
    <t>Velká nad Veličkou</t>
  </si>
  <si>
    <t>Veselí nad Moravou</t>
  </si>
  <si>
    <t>Vracov</t>
  </si>
  <si>
    <t>Jihlava</t>
  </si>
  <si>
    <t>Telč</t>
  </si>
  <si>
    <t>Třešť</t>
  </si>
  <si>
    <t>Kroměříž</t>
  </si>
  <si>
    <t>Bystřice pod Hostýnem</t>
  </si>
  <si>
    <t>Holešov</t>
  </si>
  <si>
    <t>Hulín</t>
  </si>
  <si>
    <t>Zdounky</t>
  </si>
  <si>
    <t>Prostějov</t>
  </si>
  <si>
    <t>Konice</t>
  </si>
  <si>
    <t>Plumlov</t>
  </si>
  <si>
    <t>Třebíč</t>
  </si>
  <si>
    <t>Jemnice</t>
  </si>
  <si>
    <t>Moravské Budějovice</t>
  </si>
  <si>
    <t>Náměšť nad Oslavou</t>
  </si>
  <si>
    <t>Uherské Hradiště</t>
  </si>
  <si>
    <t>Bojkovice</t>
  </si>
  <si>
    <t>Uherský Brod</t>
  </si>
  <si>
    <t>Uherský Ostroh</t>
  </si>
  <si>
    <t>Vyškov</t>
  </si>
  <si>
    <t>Bučovice</t>
  </si>
  <si>
    <t>Slavkov u Brna</t>
  </si>
  <si>
    <t>Znojmo</t>
  </si>
  <si>
    <t>Hrušovany n.Jevišovkou</t>
  </si>
  <si>
    <t>Miroslav</t>
  </si>
  <si>
    <t>Moravský Krumlov</t>
  </si>
  <si>
    <t>Žďár nad Sázavou</t>
  </si>
  <si>
    <t>Bystřice n.Pernštejnem</t>
  </si>
  <si>
    <t>Nové Město na Moravě</t>
  </si>
  <si>
    <t>Rovečné</t>
  </si>
  <si>
    <t>Velká Bíteš</t>
  </si>
  <si>
    <t>Velké Meziříčí</t>
  </si>
  <si>
    <t>Bruntál</t>
  </si>
  <si>
    <t>Krnov</t>
  </si>
  <si>
    <t>Lichnov</t>
  </si>
  <si>
    <t>Město Albrechtice</t>
  </si>
  <si>
    <t>Rýmařov</t>
  </si>
  <si>
    <t>Vrbno pod Pradědem</t>
  </si>
  <si>
    <t>Zlaté Hory</t>
  </si>
  <si>
    <t>Frýdek-Místek</t>
  </si>
  <si>
    <t>Čeladná</t>
  </si>
  <si>
    <t>Frýdlant nad Ostravicí</t>
  </si>
  <si>
    <t>Jablunkov</t>
  </si>
  <si>
    <t>Třinec</t>
  </si>
  <si>
    <t>Karviná</t>
  </si>
  <si>
    <t>Český Těšín</t>
  </si>
  <si>
    <t>Bohumín</t>
  </si>
  <si>
    <t>Orlová</t>
  </si>
  <si>
    <t>Rychvald</t>
  </si>
  <si>
    <t>Nový Jičín</t>
  </si>
  <si>
    <t>Bílovec</t>
  </si>
  <si>
    <t>Frenštát pod Radhoštěm</t>
  </si>
  <si>
    <t>Fulnek</t>
  </si>
  <si>
    <t>Klimkovice</t>
  </si>
  <si>
    <t>Kopřivnice</t>
  </si>
  <si>
    <t>Odry</t>
  </si>
  <si>
    <t>Příbor</t>
  </si>
  <si>
    <t>Studénka</t>
  </si>
  <si>
    <t>koeficient pro navýšení částky pro obce + svazky</t>
  </si>
  <si>
    <t>Vernéřovice</t>
  </si>
  <si>
    <t>Vítkovice</t>
  </si>
  <si>
    <t>Zbytiny</t>
  </si>
  <si>
    <t>Počepice</t>
  </si>
  <si>
    <t>Úsobrno</t>
  </si>
  <si>
    <t>Makov</t>
  </si>
  <si>
    <t>Horní Vltavice</t>
  </si>
  <si>
    <t>Dešná</t>
  </si>
  <si>
    <t>Zavlekov</t>
  </si>
  <si>
    <t>Dolní Moravice</t>
  </si>
  <si>
    <t>Velká Skrovnice</t>
  </si>
  <si>
    <t>Kunratice</t>
  </si>
  <si>
    <t>Dívčí Hrad</t>
  </si>
  <si>
    <t>Martínkovice</t>
  </si>
  <si>
    <t>Světnov</t>
  </si>
  <si>
    <t>Dolní Olešnice</t>
  </si>
  <si>
    <t>Raná</t>
  </si>
  <si>
    <t>Hošťka</t>
  </si>
  <si>
    <t>Lesonice</t>
  </si>
  <si>
    <t>Hostim</t>
  </si>
  <si>
    <t>Dlouhá Loučka</t>
  </si>
  <si>
    <t>Brzkov</t>
  </si>
  <si>
    <t>Šonov</t>
  </si>
  <si>
    <t>Všeruby</t>
  </si>
  <si>
    <t>Hodice</t>
  </si>
  <si>
    <t>Široká Niva</t>
  </si>
  <si>
    <t>Vranová Lhota</t>
  </si>
  <si>
    <t>Cotkytle</t>
  </si>
  <si>
    <t>Rozsochatec</t>
  </si>
  <si>
    <t>Bratrušov</t>
  </si>
  <si>
    <t>Rájec</t>
  </si>
  <si>
    <t>Koclířov</t>
  </si>
  <si>
    <t>Brumov</t>
  </si>
  <si>
    <t>Olešnice</t>
  </si>
  <si>
    <t>Rozvadov</t>
  </si>
  <si>
    <t>Zaječí</t>
  </si>
  <si>
    <t>Orličky</t>
  </si>
  <si>
    <t>Rožmitál na Šumavě</t>
  </si>
  <si>
    <t>Chvaleč</t>
  </si>
  <si>
    <t>Rostěnice-Zvonovice</t>
  </si>
  <si>
    <t>Nechvalín</t>
  </si>
  <si>
    <t>Šubířov</t>
  </si>
  <si>
    <t>Hrádek</t>
  </si>
  <si>
    <t>Služovice</t>
  </si>
  <si>
    <t>Dětřichov nad Bystřicí</t>
  </si>
  <si>
    <t>Potůčky</t>
  </si>
  <si>
    <t>Vrbice</t>
  </si>
  <si>
    <t>Čebín</t>
  </si>
  <si>
    <t>Počenice-Tetětice</t>
  </si>
  <si>
    <t>Kámen</t>
  </si>
  <si>
    <t>Dešov</t>
  </si>
  <si>
    <t>Velký Třebešov</t>
  </si>
  <si>
    <t>S</t>
  </si>
  <si>
    <t>Lovčice</t>
  </si>
  <si>
    <t>Hartmanice</t>
  </si>
  <si>
    <t>Věcov</t>
  </si>
  <si>
    <t>Oudoleň</t>
  </si>
  <si>
    <t>Olešnice v Orlických h.</t>
  </si>
  <si>
    <t>Orlické Záhoří</t>
  </si>
  <si>
    <t>Blatec</t>
  </si>
  <si>
    <t>Těchonín</t>
  </si>
  <si>
    <t>Kostelec</t>
  </si>
  <si>
    <t>Petroupim</t>
  </si>
  <si>
    <t>Řehenice</t>
  </si>
  <si>
    <t>Drahlín</t>
  </si>
  <si>
    <t>Rohatsko</t>
  </si>
  <si>
    <t>Mladoňovice</t>
  </si>
  <si>
    <t>Puklice</t>
  </si>
  <si>
    <t>Zahrádky</t>
  </si>
  <si>
    <t>Želiv</t>
  </si>
  <si>
    <t>Zdíkov</t>
  </si>
  <si>
    <t>Majdalena</t>
  </si>
  <si>
    <t>Chornice</t>
  </si>
  <si>
    <t>Popovice</t>
  </si>
  <si>
    <t>Stružinec</t>
  </si>
  <si>
    <t>Sedlnice</t>
  </si>
  <si>
    <t>Hudlice</t>
  </si>
  <si>
    <t>Hoštejn</t>
  </si>
  <si>
    <t>Střítež</t>
  </si>
  <si>
    <t>Svatoslav</t>
  </si>
  <si>
    <t>Žďár nad Metují</t>
  </si>
  <si>
    <t>Pernink</t>
  </si>
  <si>
    <t>Orlické Podhůří</t>
  </si>
  <si>
    <t>Skorošice</t>
  </si>
  <si>
    <t>Netolice</t>
  </si>
  <si>
    <t>Vrutice</t>
  </si>
  <si>
    <t>Bohuslavice</t>
  </si>
  <si>
    <t>Bezdružice</t>
  </si>
  <si>
    <t>Šumvald</t>
  </si>
  <si>
    <t>Martinice v Krkonoších</t>
  </si>
  <si>
    <t>Malonty</t>
  </si>
  <si>
    <t>Stonařov</t>
  </si>
  <si>
    <t>Velké Svatoňovice</t>
  </si>
  <si>
    <t>Drslavice</t>
  </si>
  <si>
    <t>Březová nad Svitavou</t>
  </si>
  <si>
    <t>Habry</t>
  </si>
  <si>
    <t>Paseky nad Jizerou</t>
  </si>
  <si>
    <t>Stružnice</t>
  </si>
  <si>
    <t>Růžená</t>
  </si>
  <si>
    <t>Štarnov</t>
  </si>
  <si>
    <t>Želízy</t>
  </si>
  <si>
    <t>Tlumačov</t>
  </si>
  <si>
    <t>Kunčina</t>
  </si>
  <si>
    <t>Vražné</t>
  </si>
  <si>
    <t>Mladkov</t>
  </si>
  <si>
    <t>Horní Blatná</t>
  </si>
  <si>
    <t>Bohdalov</t>
  </si>
  <si>
    <t>Stonava</t>
  </si>
  <si>
    <t>Šafov</t>
  </si>
  <si>
    <t>Ponětovice</t>
  </si>
  <si>
    <t>Stará Ves</t>
  </si>
  <si>
    <t>Skřivany</t>
  </si>
  <si>
    <t>Buchlovice</t>
  </si>
  <si>
    <t>Razová</t>
  </si>
  <si>
    <t>Chlum u Třeboně</t>
  </si>
  <si>
    <t>Okrouhlo</t>
  </si>
  <si>
    <t>Netřebice</t>
  </si>
  <si>
    <t>Sviny</t>
  </si>
  <si>
    <t>Rebešovice</t>
  </si>
  <si>
    <t>Srubec</t>
  </si>
  <si>
    <t>Kolšov</t>
  </si>
  <si>
    <t>Děhylov</t>
  </si>
  <si>
    <t>Podolí</t>
  </si>
  <si>
    <t>Bujanov</t>
  </si>
  <si>
    <t>Vilémov</t>
  </si>
  <si>
    <t>Nalžovské Hory</t>
  </si>
  <si>
    <t>Brněnec</t>
  </si>
  <si>
    <t>Šebkovice</t>
  </si>
  <si>
    <t>Vlčice</t>
  </si>
  <si>
    <t>Pňovice</t>
  </si>
  <si>
    <t>Kožichovice</t>
  </si>
  <si>
    <t>Petrovice</t>
  </si>
  <si>
    <t>Krchleby</t>
  </si>
  <si>
    <t>Chudenín</t>
  </si>
  <si>
    <t>Dolany</t>
  </si>
  <si>
    <t>Horní Branná</t>
  </si>
  <si>
    <t>Abertamy</t>
  </si>
  <si>
    <t>Myslibořice</t>
  </si>
  <si>
    <t>Perštejn</t>
  </si>
  <si>
    <t>Slavonice</t>
  </si>
  <si>
    <t>Dolní Poustevna</t>
  </si>
  <si>
    <t>Zbečno</t>
  </si>
  <si>
    <t>Dolní Zálezly</t>
  </si>
  <si>
    <t>Český Rudolec</t>
  </si>
  <si>
    <t>Chotiměř</t>
  </si>
  <si>
    <t>Velká Losenice</t>
  </si>
  <si>
    <t>Horní Lhota</t>
  </si>
  <si>
    <t>Slatinice</t>
  </si>
  <si>
    <t>Strážný</t>
  </si>
  <si>
    <t>Městečko Trnávka</t>
  </si>
  <si>
    <t>Dolní Dobrouč</t>
  </si>
  <si>
    <t>Beňov</t>
  </si>
  <si>
    <t>Pavlov</t>
  </si>
  <si>
    <t>Lesnice</t>
  </si>
  <si>
    <t>Jindřichov</t>
  </si>
  <si>
    <t>Sosnová</t>
  </si>
  <si>
    <t>Třebelovice</t>
  </si>
  <si>
    <t>Libina</t>
  </si>
  <si>
    <t>Nová Říše</t>
  </si>
  <si>
    <t>Roštín</t>
  </si>
  <si>
    <t>Ohnišťany</t>
  </si>
  <si>
    <t>Bratčice</t>
  </si>
  <si>
    <t>Měrovice nad Hanou</t>
  </si>
  <si>
    <t>Čestice</t>
  </si>
  <si>
    <t>Vacov</t>
  </si>
  <si>
    <t>Konecchlumí</t>
  </si>
  <si>
    <t>Horní Brusnice</t>
  </si>
  <si>
    <t>Rohle</t>
  </si>
  <si>
    <t>Adršpach</t>
  </si>
  <si>
    <t>Chomutice</t>
  </si>
  <si>
    <t>Telecí</t>
  </si>
  <si>
    <t>Bohdalice-Pavlovice</t>
  </si>
  <si>
    <t>Libštát</t>
  </si>
  <si>
    <t>Sloupnice</t>
  </si>
  <si>
    <t>Kněžice</t>
  </si>
  <si>
    <t>Jindřichovice p.Smrkem</t>
  </si>
  <si>
    <t>Vysoký Chlumec</t>
  </si>
  <si>
    <t>Provodov</t>
  </si>
  <si>
    <t>Opatov</t>
  </si>
  <si>
    <t>Svojšín</t>
  </si>
  <si>
    <t>Šumná</t>
  </si>
  <si>
    <t>Stráž</t>
  </si>
  <si>
    <t>Strání</t>
  </si>
  <si>
    <t>Bavorov</t>
  </si>
  <si>
    <t>Hosín</t>
  </si>
  <si>
    <t>Milhostov</t>
  </si>
  <si>
    <t>Krásná Hora</t>
  </si>
  <si>
    <t>Neslovice</t>
  </si>
  <si>
    <t>Litohoř</t>
  </si>
  <si>
    <t>Branky</t>
  </si>
  <si>
    <t>Loket</t>
  </si>
  <si>
    <t>Stará Říše</t>
  </si>
  <si>
    <t>Lukov</t>
  </si>
  <si>
    <t>Tavíkovice</t>
  </si>
  <si>
    <t>Mikulovice</t>
  </si>
  <si>
    <t>Mirotice</t>
  </si>
  <si>
    <t>Zbelítov</t>
  </si>
  <si>
    <t>Temelín</t>
  </si>
  <si>
    <t>Nový Hrozenkov</t>
  </si>
  <si>
    <t>Přišimasy</t>
  </si>
  <si>
    <t>Litvínovice</t>
  </si>
  <si>
    <t>Lenora</t>
  </si>
  <si>
    <t>Svaté Pole</t>
  </si>
  <si>
    <t>Radovesnice II</t>
  </si>
  <si>
    <t>Pečice</t>
  </si>
  <si>
    <t>Lhenice</t>
  </si>
  <si>
    <t>Orlík nad Vltavou</t>
  </si>
  <si>
    <t>Velemín</t>
  </si>
  <si>
    <t>Vlastějovice</t>
  </si>
  <si>
    <t>Supíkovice</t>
  </si>
  <si>
    <t>Věšín</t>
  </si>
  <si>
    <t>Oldřišov</t>
  </si>
  <si>
    <t>Rybníky</t>
  </si>
  <si>
    <t>Holasovice</t>
  </si>
  <si>
    <t>Čechtice</t>
  </si>
  <si>
    <t>Horní Ves</t>
  </si>
  <si>
    <t>Borotín</t>
  </si>
  <si>
    <t>Stará Červená Voda</t>
  </si>
  <si>
    <t>Bartošovice</t>
  </si>
  <si>
    <t>Lešná</t>
  </si>
  <si>
    <t>Olšany</t>
  </si>
  <si>
    <t>Běšiny</t>
  </si>
  <si>
    <t>Sepekov</t>
  </si>
  <si>
    <t>Bělá</t>
  </si>
  <si>
    <t>Zaječov</t>
  </si>
  <si>
    <t>Lichoceves</t>
  </si>
  <si>
    <t>Újezd</t>
  </si>
  <si>
    <t>Chuchelná</t>
  </si>
  <si>
    <t>Klenovice na Hané</t>
  </si>
  <si>
    <t>Merklín</t>
  </si>
  <si>
    <t>Dubnice</t>
  </si>
  <si>
    <t>Nová Včelnice</t>
  </si>
  <si>
    <t>Jablůnka</t>
  </si>
  <si>
    <t>Šumice</t>
  </si>
  <si>
    <t>Velké Karlovice</t>
  </si>
  <si>
    <t>Střížovice</t>
  </si>
  <si>
    <t>Lipník</t>
  </si>
  <si>
    <t>Boršice</t>
  </si>
  <si>
    <t>Oskava</t>
  </si>
  <si>
    <t>Mohelno</t>
  </si>
  <si>
    <t>Šenov u Nového Jičína</t>
  </si>
  <si>
    <t>Dolní Újezd</t>
  </si>
  <si>
    <t>Velké Poříčí</t>
  </si>
  <si>
    <t>Dolní Dunajovice</t>
  </si>
  <si>
    <t>Hřebeč</t>
  </si>
  <si>
    <t>Meziměstí</t>
  </si>
  <si>
    <t>Nové Dvory</t>
  </si>
  <si>
    <t>Banín</t>
  </si>
  <si>
    <t>Albrechtičky</t>
  </si>
  <si>
    <t>Besednice</t>
  </si>
  <si>
    <t>Vepřová</t>
  </si>
  <si>
    <t>Bílá Lhota</t>
  </si>
  <si>
    <t>Prachovice</t>
  </si>
  <si>
    <t>Jívka</t>
  </si>
  <si>
    <t>Val</t>
  </si>
  <si>
    <t>Čimelice</t>
  </si>
  <si>
    <t>Kunžak</t>
  </si>
  <si>
    <t>Přimda</t>
  </si>
  <si>
    <t>Svéradice</t>
  </si>
  <si>
    <t>Citonice</t>
  </si>
  <si>
    <t>Šťáhlavy</t>
  </si>
  <si>
    <t>Třebovice</t>
  </si>
  <si>
    <t>Nedvědice</t>
  </si>
  <si>
    <t>Lično</t>
  </si>
  <si>
    <t>Vlachovice</t>
  </si>
  <si>
    <t>Teplice nad Metují</t>
  </si>
  <si>
    <t>Trojanovice</t>
  </si>
  <si>
    <t>Březová</t>
  </si>
  <si>
    <t>Valašská Polanka</t>
  </si>
  <si>
    <t>Prostějovičky</t>
  </si>
  <si>
    <t>Plesná</t>
  </si>
  <si>
    <t>Lednice</t>
  </si>
  <si>
    <t>Holčovice</t>
  </si>
  <si>
    <t>Hustopeče nad Bečvou</t>
  </si>
  <si>
    <t>Božice</t>
  </si>
  <si>
    <t>Stádlec</t>
  </si>
  <si>
    <t>Hostěnice</t>
  </si>
  <si>
    <t>Chotoviny</t>
  </si>
  <si>
    <t>Benetice</t>
  </si>
  <si>
    <t>Blatnice p.S.Antonínkem</t>
  </si>
  <si>
    <t>Svinošice</t>
  </si>
  <si>
    <t>Horní Heřmanice</t>
  </si>
  <si>
    <t>Vroutek</t>
  </si>
  <si>
    <t>Bělotín</t>
  </si>
  <si>
    <t>Strážovice</t>
  </si>
  <si>
    <t>Skalsko</t>
  </si>
  <si>
    <t>Lipovec</t>
  </si>
  <si>
    <t>Lety</t>
  </si>
  <si>
    <t>Březí</t>
  </si>
  <si>
    <t>Chyše</t>
  </si>
  <si>
    <t>Klučenice</t>
  </si>
  <si>
    <t>Hrob</t>
  </si>
  <si>
    <t>Trstěnice</t>
  </si>
  <si>
    <t>Košetice</t>
  </si>
  <si>
    <t>Dřevohostice</t>
  </si>
  <si>
    <t>Přerov nad Labem</t>
  </si>
  <si>
    <t>Heraltice</t>
  </si>
  <si>
    <t>Ohaře</t>
  </si>
  <si>
    <t>Láz</t>
  </si>
  <si>
    <t>Lhota u Příbramě</t>
  </si>
  <si>
    <t>Dolní Bečva</t>
  </si>
  <si>
    <t>Brandýs nad Orlicí</t>
  </si>
  <si>
    <t>Uhelná Příbram</t>
  </si>
  <si>
    <t>Žďár nad Orlicí</t>
  </si>
  <si>
    <t>Jezernice</t>
  </si>
  <si>
    <t>Těšetice</t>
  </si>
  <si>
    <t>Černý Důl</t>
  </si>
  <si>
    <t>Bušín</t>
  </si>
  <si>
    <t>Hodslavice</t>
  </si>
  <si>
    <t>Bernartice</t>
  </si>
  <si>
    <t>Police</t>
  </si>
  <si>
    <t>Horní Dubenky</t>
  </si>
  <si>
    <t>Nový Hrádek</t>
  </si>
  <si>
    <t>Hýskov</t>
  </si>
  <si>
    <t>Miletín</t>
  </si>
  <si>
    <t>Jistebnice</t>
  </si>
  <si>
    <t>Dolní Heřmanice</t>
  </si>
  <si>
    <t>Hrotovice</t>
  </si>
  <si>
    <t>Lelekovice</t>
  </si>
  <si>
    <t>Zděchov</t>
  </si>
  <si>
    <t>Dlouhá Brtnice</t>
  </si>
  <si>
    <t>Smidary</t>
  </si>
  <si>
    <t>Blučina</t>
  </si>
  <si>
    <t>Mikulášovice</t>
  </si>
  <si>
    <t>Horní Životice</t>
  </si>
  <si>
    <t>Vyskytná</t>
  </si>
  <si>
    <t>Nová Lhota</t>
  </si>
  <si>
    <t>Velenov</t>
  </si>
  <si>
    <t>Dolní Žandov</t>
  </si>
  <si>
    <t>Lnáře</t>
  </si>
  <si>
    <t>Bělkovice-Lašťany</t>
  </si>
  <si>
    <t>Krucemburk</t>
  </si>
  <si>
    <t>Ostroměř</t>
  </si>
  <si>
    <t>Radomyšl</t>
  </si>
  <si>
    <t>Pustá Kamenice</t>
  </si>
  <si>
    <t>Řepníky</t>
  </si>
  <si>
    <t>Štěkeň</t>
  </si>
  <si>
    <t>Jablonec nad Jizerou</t>
  </si>
  <si>
    <t>Deštné v Orlických h.</t>
  </si>
  <si>
    <t>Troubelice</t>
  </si>
  <si>
    <t>Heřmanova Huť</t>
  </si>
  <si>
    <t>Štítary</t>
  </si>
  <si>
    <t>Větrný Jeníkov</t>
  </si>
  <si>
    <t>Horní Město</t>
  </si>
  <si>
    <t>Zbraslavice</t>
  </si>
  <si>
    <t>Hlavnice</t>
  </si>
  <si>
    <t>Libušín</t>
  </si>
  <si>
    <t>Katovice</t>
  </si>
  <si>
    <t>Vlachovo Březí</t>
  </si>
  <si>
    <t>Biskupice</t>
  </si>
  <si>
    <t>Dolní Beřkovice</t>
  </si>
  <si>
    <t>Malá Skála</t>
  </si>
  <si>
    <t>Pchery</t>
  </si>
  <si>
    <t>Semanín</t>
  </si>
  <si>
    <t>Hrušky</t>
  </si>
  <si>
    <t>Skalná</t>
  </si>
  <si>
    <t>Štoky</t>
  </si>
  <si>
    <t>Velký Ořechov</t>
  </si>
  <si>
    <t>Horní Habartice</t>
  </si>
  <si>
    <t>Partutovice</t>
  </si>
  <si>
    <t>Žacléř</t>
  </si>
  <si>
    <t>Horní Újezd</t>
  </si>
  <si>
    <t>Louka</t>
  </si>
  <si>
    <t>Šakvice</t>
  </si>
  <si>
    <t>Lodhéřov</t>
  </si>
  <si>
    <t>Vysoký Újezd</t>
  </si>
  <si>
    <t>Lichkov</t>
  </si>
  <si>
    <t>Stračov</t>
  </si>
  <si>
    <t>Červená Voda</t>
  </si>
  <si>
    <t>Kamenná</t>
  </si>
  <si>
    <t>Višňové</t>
  </si>
  <si>
    <t>Okříšky</t>
  </si>
  <si>
    <t>Kamenné Žehrovice</t>
  </si>
  <si>
    <t>Obrnice</t>
  </si>
  <si>
    <t>Fryčovice</t>
  </si>
  <si>
    <t>Moravský Písek</t>
  </si>
  <si>
    <t>Všelibice</t>
  </si>
  <si>
    <t>Halenkovice</t>
  </si>
  <si>
    <t>Chrášťany</t>
  </si>
  <si>
    <t>Hořiněves</t>
  </si>
  <si>
    <t>Bělá pod Pradědem</t>
  </si>
  <si>
    <t>Janovice</t>
  </si>
  <si>
    <t>Zvole</t>
  </si>
  <si>
    <t>Třebařov</t>
  </si>
  <si>
    <t>Mladé Buky</t>
  </si>
  <si>
    <t>Vlkaneč</t>
  </si>
  <si>
    <t>Senice na Hané</t>
  </si>
  <si>
    <t>Stará Voda</t>
  </si>
  <si>
    <t>Benecko</t>
  </si>
  <si>
    <t>Žiželice</t>
  </si>
  <si>
    <t>Leština u Světlé</t>
  </si>
  <si>
    <t>Černotín</t>
  </si>
  <si>
    <t>Stružná</t>
  </si>
  <si>
    <t>Hrušovany u Brna</t>
  </si>
  <si>
    <t>Karlova Studánka</t>
  </si>
  <si>
    <t>Lenešice</t>
  </si>
  <si>
    <t>Úvalno</t>
  </si>
  <si>
    <t>Ptení</t>
  </si>
  <si>
    <t>Třemošná</t>
  </si>
  <si>
    <t>Březolupy</t>
  </si>
  <si>
    <t>Němčičky</t>
  </si>
  <si>
    <t>Bukovany</t>
  </si>
  <si>
    <t>Želeč</t>
  </si>
  <si>
    <t>Lažiště</t>
  </si>
  <si>
    <t>Novosedly</t>
  </si>
  <si>
    <t>Česká Rybná</t>
  </si>
  <si>
    <t>Jevišovka</t>
  </si>
  <si>
    <t>Traplice</t>
  </si>
  <si>
    <t>Černovice</t>
  </si>
  <si>
    <t>Blížkovice</t>
  </si>
  <si>
    <t>Újezd u Rosic</t>
  </si>
  <si>
    <t>Slaná</t>
  </si>
  <si>
    <t>Tištín</t>
  </si>
  <si>
    <t>Babice</t>
  </si>
  <si>
    <t>Kardašova Řečice</t>
  </si>
  <si>
    <t>Lužice</t>
  </si>
  <si>
    <t>Lánov</t>
  </si>
  <si>
    <t>Studená</t>
  </si>
  <si>
    <t>Mikulčice</t>
  </si>
  <si>
    <t>Mochtín</t>
  </si>
  <si>
    <t>Lomnice nad Lužnicí</t>
  </si>
  <si>
    <t>Hředle</t>
  </si>
  <si>
    <t>Janov nad Nisou</t>
  </si>
  <si>
    <t>Krouna</t>
  </si>
  <si>
    <t>Hrochův Týnec</t>
  </si>
  <si>
    <t>Jistebník</t>
  </si>
  <si>
    <t>Dříteň</t>
  </si>
  <si>
    <t>Luby</t>
  </si>
  <si>
    <t>Lány</t>
  </si>
  <si>
    <t>Černčice</t>
  </si>
  <si>
    <t>Stárkov</t>
  </si>
  <si>
    <t>Nové Sedlo</t>
  </si>
  <si>
    <t>Sány</t>
  </si>
  <si>
    <t>Stěbořice</t>
  </si>
  <si>
    <t>Milavče</t>
  </si>
  <si>
    <t>Nečín</t>
  </si>
  <si>
    <t>Javornice</t>
  </si>
  <si>
    <t>Bohutice</t>
  </si>
  <si>
    <t>Sulíkov</t>
  </si>
  <si>
    <t>Malá Losenice</t>
  </si>
  <si>
    <t>Písařov</t>
  </si>
  <si>
    <t>Železná Ruda</t>
  </si>
  <si>
    <t>Kunín</t>
  </si>
  <si>
    <t>Novosedlice</t>
  </si>
  <si>
    <t>Zahájí</t>
  </si>
  <si>
    <t>Hluboké Mašůvky</t>
  </si>
  <si>
    <t>Svébohov</t>
  </si>
  <si>
    <t>Blížejov</t>
  </si>
  <si>
    <t>Vápenná</t>
  </si>
  <si>
    <t>Javorník</t>
  </si>
  <si>
    <t>Březno</t>
  </si>
  <si>
    <t>Železnice</t>
  </si>
  <si>
    <t>Rudník</t>
  </si>
  <si>
    <t>Prosetín</t>
  </si>
  <si>
    <t>Česká Čermná</t>
  </si>
  <si>
    <t>Strupčice</t>
  </si>
  <si>
    <t>Kašava</t>
  </si>
  <si>
    <t>Rožďalovice</t>
  </si>
  <si>
    <t>Rovensko pod Troskami</t>
  </si>
  <si>
    <t>Šanov</t>
  </si>
  <si>
    <t>Hrabětice</t>
  </si>
  <si>
    <t>Kostelec u Holešova</t>
  </si>
  <si>
    <t>Všestary</t>
  </si>
  <si>
    <t>Křižánky</t>
  </si>
  <si>
    <t>Lučany nad Nisou</t>
  </si>
  <si>
    <t>Chodouň</t>
  </si>
  <si>
    <t>Obecnice</t>
  </si>
  <si>
    <t>Dolní Roveň</t>
  </si>
  <si>
    <t>Klobuky</t>
  </si>
  <si>
    <t>Tišice</t>
  </si>
  <si>
    <t>Libiš</t>
  </si>
  <si>
    <t>Otaslavice</t>
  </si>
  <si>
    <t>Květná</t>
  </si>
  <si>
    <t>Hlubočky</t>
  </si>
  <si>
    <t>Horní Dunajovice</t>
  </si>
  <si>
    <t>Hostomice</t>
  </si>
  <si>
    <t>Opočno</t>
  </si>
  <si>
    <t>Nasavrky</t>
  </si>
  <si>
    <t>Skalice u České Lípy</t>
  </si>
  <si>
    <t>Jankovice</t>
  </si>
  <si>
    <t>Vážany</t>
  </si>
  <si>
    <t>Ledenice</t>
  </si>
  <si>
    <t>Mankovice</t>
  </si>
  <si>
    <t>Lužná</t>
  </si>
  <si>
    <t>Tršice</t>
  </si>
  <si>
    <t>Úštěk</t>
  </si>
  <si>
    <t>Zátor</t>
  </si>
  <si>
    <t>Dubicko</t>
  </si>
  <si>
    <t>Kouty</t>
  </si>
  <si>
    <t>Doudleby nad Orlicí</t>
  </si>
  <si>
    <t>Brodek u Přerova</t>
  </si>
  <si>
    <t>Lišany</t>
  </si>
  <si>
    <t>Kanice</t>
  </si>
  <si>
    <t>Staré Křečany</t>
  </si>
  <si>
    <t>Budišov</t>
  </si>
  <si>
    <t>Ruda nad Moravou</t>
  </si>
  <si>
    <t>Řestoky</t>
  </si>
  <si>
    <t>Frymburk</t>
  </si>
  <si>
    <t>Bánov</t>
  </si>
  <si>
    <t>Rotava</t>
  </si>
  <si>
    <t>Velké Hoštice</t>
  </si>
  <si>
    <t>Rudíkov</t>
  </si>
  <si>
    <t>Suchdol nad Lužnicí</t>
  </si>
  <si>
    <t>Brtnice</t>
  </si>
  <si>
    <t>Volduchy</t>
  </si>
  <si>
    <t>Skřipov</t>
  </si>
  <si>
    <t>Hora Svatého Šebestiána</t>
  </si>
  <si>
    <t>Zubčice</t>
  </si>
  <si>
    <t>Kaznějov</t>
  </si>
  <si>
    <t>Vendryně</t>
  </si>
  <si>
    <t>Kosice</t>
  </si>
  <si>
    <t>Žlunice</t>
  </si>
  <si>
    <t>Čejkovice</t>
  </si>
  <si>
    <t>Valašská Bystřice</t>
  </si>
  <si>
    <t>Mirovice</t>
  </si>
  <si>
    <t>Moravany</t>
  </si>
  <si>
    <t>Bystřany</t>
  </si>
  <si>
    <t>Kunčice nad Labem</t>
  </si>
  <si>
    <t>Ráby</t>
  </si>
  <si>
    <t>Seč</t>
  </si>
  <si>
    <t>Bory</t>
  </si>
  <si>
    <t>Rohovládova Bělá</t>
  </si>
  <si>
    <t>Přepychy</t>
  </si>
  <si>
    <t>Dolní Bělá</t>
  </si>
  <si>
    <t>Lazníky</t>
  </si>
  <si>
    <t>Nýdek</t>
  </si>
  <si>
    <t>Poličná</t>
  </si>
  <si>
    <t>Podhorní Újezd a Vojice</t>
  </si>
  <si>
    <t>Dolní Bukovsko</t>
  </si>
  <si>
    <t>Vrbátky</t>
  </si>
  <si>
    <t>Horní Benešov</t>
  </si>
  <si>
    <t>Horní Moštěnice</t>
  </si>
  <si>
    <t>Božejov</t>
  </si>
  <si>
    <t>Čachrov</t>
  </si>
  <si>
    <t>Postřelmov</t>
  </si>
  <si>
    <t>Lubenec</t>
  </si>
  <si>
    <t>Srní</t>
  </si>
  <si>
    <t>Peruc</t>
  </si>
  <si>
    <t>Komňa</t>
  </si>
  <si>
    <t>Malá Morava</t>
  </si>
  <si>
    <t>Liboš</t>
  </si>
  <si>
    <t>Raková u Konice</t>
  </si>
  <si>
    <t>Stražisko</t>
  </si>
  <si>
    <t>Uhelná</t>
  </si>
  <si>
    <t>Doloplazy</t>
  </si>
  <si>
    <t>Nové Hrady</t>
  </si>
  <si>
    <t>Božičany</t>
  </si>
  <si>
    <t>Hradištko</t>
  </si>
  <si>
    <t>Olbramovice</t>
  </si>
  <si>
    <t>Rybná nad Zdobnicí</t>
  </si>
  <si>
    <t>Lanžhot</t>
  </si>
  <si>
    <t>Hovězí</t>
  </si>
  <si>
    <t>Borová Lada</t>
  </si>
  <si>
    <t>Ivanovice na Hané</t>
  </si>
  <si>
    <t>Nový Kostel</t>
  </si>
  <si>
    <t>Opatovice</t>
  </si>
  <si>
    <t>Dolní Loučky</t>
  </si>
  <si>
    <t>Pocinovice</t>
  </si>
  <si>
    <t>Ježkovice</t>
  </si>
  <si>
    <t>Bezkov</t>
  </si>
  <si>
    <t>Vidče</t>
  </si>
  <si>
    <t>Trmice</t>
  </si>
  <si>
    <t>Liběšice</t>
  </si>
  <si>
    <t>Vír</t>
  </si>
  <si>
    <t>Koněšín</t>
  </si>
  <si>
    <t>Věž</t>
  </si>
  <si>
    <t>Kořenov</t>
  </si>
  <si>
    <t>Štíty</t>
  </si>
  <si>
    <t>Horní Cerekev</t>
  </si>
  <si>
    <t>Malenice</t>
  </si>
  <si>
    <t>Skrbeň</t>
  </si>
  <si>
    <t>Křinec</t>
  </si>
  <si>
    <t>Zálší</t>
  </si>
  <si>
    <t>Chromeč</t>
  </si>
  <si>
    <t>Volary</t>
  </si>
  <si>
    <t>Horní Jelení</t>
  </si>
  <si>
    <t>Jámy</t>
  </si>
  <si>
    <t>Středokluky</t>
  </si>
  <si>
    <t>Město Libavá</t>
  </si>
  <si>
    <t>Jevišovice</t>
  </si>
  <si>
    <t>Obříství</t>
  </si>
  <si>
    <t>Jiříkov</t>
  </si>
  <si>
    <t>Charvatce</t>
  </si>
  <si>
    <t>Ježov</t>
  </si>
  <si>
    <t>Chorušice</t>
  </si>
  <si>
    <t>Dřínov</t>
  </si>
  <si>
    <t>Řisuty</t>
  </si>
  <si>
    <t>Vranovice</t>
  </si>
  <si>
    <t>Ludvíkovice</t>
  </si>
  <si>
    <t>Kly</t>
  </si>
  <si>
    <t>Sobůlky</t>
  </si>
  <si>
    <t>Mosty u Jablunkova</t>
  </si>
  <si>
    <t>Hluk</t>
  </si>
  <si>
    <t>Všechovice</t>
  </si>
  <si>
    <t>Boharyně</t>
  </si>
  <si>
    <t>Jamné nad Orlicí</t>
  </si>
  <si>
    <t>Střelná</t>
  </si>
  <si>
    <t>Košařiska</t>
  </si>
  <si>
    <t>Svitávka</t>
  </si>
  <si>
    <t>Hořepník</t>
  </si>
  <si>
    <t>Staré Město p.Landšt.</t>
  </si>
  <si>
    <t>Povrly</t>
  </si>
  <si>
    <t>Jedlí</t>
  </si>
  <si>
    <t>Budyně nad Ohří</t>
  </si>
  <si>
    <t>Nezdenice</t>
  </si>
  <si>
    <t>Kněževes</t>
  </si>
  <si>
    <t>Osová Bítýška</t>
  </si>
  <si>
    <t>Dobříč</t>
  </si>
  <si>
    <t>Velké Němčice</t>
  </si>
  <si>
    <t>Desná</t>
  </si>
  <si>
    <t>Škvorec</t>
  </si>
  <si>
    <t>Potěhy</t>
  </si>
  <si>
    <t>Tisová</t>
  </si>
  <si>
    <t>Rokytnice v Orl.h.</t>
  </si>
  <si>
    <t>Korouhev</t>
  </si>
  <si>
    <t>Kocbeře</t>
  </si>
  <si>
    <t>Kasejovice</t>
  </si>
  <si>
    <t>Loštice</t>
  </si>
  <si>
    <t>Veřovice</t>
  </si>
  <si>
    <t>Deblín</t>
  </si>
  <si>
    <t>Moravská Nová Ves</t>
  </si>
  <si>
    <t>Mříčná</t>
  </si>
  <si>
    <t>Malšice</t>
  </si>
  <si>
    <t>Malešov</t>
  </si>
  <si>
    <t>Lobodice</t>
  </si>
  <si>
    <t>Chabařovice</t>
  </si>
  <si>
    <t>Jindřichovice</t>
  </si>
  <si>
    <t>Lešany</t>
  </si>
  <si>
    <t>Krhanice</t>
  </si>
  <si>
    <t>Brozany nad Ohří</t>
  </si>
  <si>
    <t>Šitbořice</t>
  </si>
  <si>
    <t>Kluky</t>
  </si>
  <si>
    <t>Protivín</t>
  </si>
  <si>
    <t>Jenišovice</t>
  </si>
  <si>
    <t>Staré Hobzí</t>
  </si>
  <si>
    <t>Dýšina</t>
  </si>
  <si>
    <t>Koryčany</t>
  </si>
  <si>
    <t>Divišov</t>
  </si>
  <si>
    <t>Brodek u Prostějova</t>
  </si>
  <si>
    <t>Semčice</t>
  </si>
  <si>
    <t>Šaratice</t>
  </si>
  <si>
    <t>Měnín</t>
  </si>
  <si>
    <t>Proboštov</t>
  </si>
  <si>
    <t>Velké Hamry</t>
  </si>
  <si>
    <t>Nýrov</t>
  </si>
  <si>
    <t>Libchavy</t>
  </si>
  <si>
    <t>Dolní Studénky</t>
  </si>
  <si>
    <t>Hněvotín</t>
  </si>
  <si>
    <t>Stříbrná Skalice</t>
  </si>
  <si>
    <t>Volfartice</t>
  </si>
  <si>
    <t>Včelákov</t>
  </si>
  <si>
    <t>Pohoří</t>
  </si>
  <si>
    <t>Všenory</t>
  </si>
  <si>
    <t>Nemojov</t>
  </si>
  <si>
    <t>Slabce</t>
  </si>
  <si>
    <t>Pyšel</t>
  </si>
  <si>
    <t>Lukavice</t>
  </si>
  <si>
    <t>Loděnice</t>
  </si>
  <si>
    <t>Osek nad Bečvou</t>
  </si>
  <si>
    <t>Dlažov</t>
  </si>
  <si>
    <t>Jaroměřice nad Rokytnou</t>
  </si>
  <si>
    <t>Náklo</t>
  </si>
  <si>
    <t>Těchlovice</t>
  </si>
  <si>
    <t>Dobrná</t>
  </si>
  <si>
    <t>Velká Bukovina</t>
  </si>
  <si>
    <t>Siřejovice</t>
  </si>
  <si>
    <t>Lukavec</t>
  </si>
  <si>
    <t>Malé Žernoseky</t>
  </si>
  <si>
    <t>Pustá Polom</t>
  </si>
  <si>
    <t>Poběžovice</t>
  </si>
  <si>
    <t>Sedlec</t>
  </si>
  <si>
    <t>Fryšták</t>
  </si>
  <si>
    <t>Radonice</t>
  </si>
  <si>
    <t>Chlumčany</t>
  </si>
  <si>
    <t>Nebahovy</t>
  </si>
  <si>
    <t>Hůry</t>
  </si>
  <si>
    <t>Polešovice</t>
  </si>
  <si>
    <t>Spálov</t>
  </si>
  <si>
    <t>Moravský Beroun</t>
  </si>
  <si>
    <t>Býchory</t>
  </si>
  <si>
    <t>Štramberk</t>
  </si>
  <si>
    <t>Milotice</t>
  </si>
  <si>
    <t>Dobré</t>
  </si>
  <si>
    <t>Kvasice</t>
  </si>
  <si>
    <t>Budíškovice</t>
  </si>
  <si>
    <t>Větřní</t>
  </si>
  <si>
    <t>Velehrad</t>
  </si>
  <si>
    <t>Koloveč</t>
  </si>
  <si>
    <t>Karolinka</t>
  </si>
  <si>
    <t>Sulice</t>
  </si>
  <si>
    <t>Horní Studénky</t>
  </si>
  <si>
    <t>Jestřebí</t>
  </si>
  <si>
    <t>Hroznová Lhota</t>
  </si>
  <si>
    <t>Ostrožská Nová Ves</t>
  </si>
  <si>
    <t>Starý Kolín</t>
  </si>
  <si>
    <t>Počátky</t>
  </si>
  <si>
    <t>Hostěrádky-Rešov</t>
  </si>
  <si>
    <t>Čistá</t>
  </si>
  <si>
    <t>Malhostovice</t>
  </si>
  <si>
    <t>Osvračín</t>
  </si>
  <si>
    <t>Olešná</t>
  </si>
  <si>
    <t>Svobodné Heřmanice</t>
  </si>
  <si>
    <t>Okrouhlá</t>
  </si>
  <si>
    <t>Křečovice</t>
  </si>
  <si>
    <t>Petřvald</t>
  </si>
  <si>
    <t>Ždánice</t>
  </si>
  <si>
    <t>Dambořice</t>
  </si>
  <si>
    <t>Přemyslovice</t>
  </si>
  <si>
    <t>Hnátnice</t>
  </si>
  <si>
    <t>České Meziříčí</t>
  </si>
  <si>
    <t>Těšany</t>
  </si>
  <si>
    <t>Římov</t>
  </si>
  <si>
    <t>Čechtín</t>
  </si>
  <si>
    <t>Cerhovice</t>
  </si>
  <si>
    <t>Kovanice</t>
  </si>
  <si>
    <t>Chrást</t>
  </si>
  <si>
    <t>Morkovice-Slížany</t>
  </si>
  <si>
    <t>Mrákov</t>
  </si>
  <si>
    <t>Kobylí</t>
  </si>
  <si>
    <t>Hněvkovice</t>
  </si>
  <si>
    <t>Břasy</t>
  </si>
  <si>
    <t>Maletín</t>
  </si>
  <si>
    <t>Budeč</t>
  </si>
  <si>
    <t>Podsedice</t>
  </si>
  <si>
    <t>Rokytnice nad Jizerou</t>
  </si>
  <si>
    <t>Zásada</t>
  </si>
  <si>
    <t>Syrovice</t>
  </si>
  <si>
    <t>Chotěšov</t>
  </si>
  <si>
    <t>Podluhy</t>
  </si>
  <si>
    <t>Zbýšov</t>
  </si>
  <si>
    <t>Horní Štěpánov</t>
  </si>
  <si>
    <t>Štítná nad Vláří-Popov</t>
  </si>
  <si>
    <t>Brumovice</t>
  </si>
  <si>
    <t>Albrechtice</t>
  </si>
  <si>
    <t>Kněždub</t>
  </si>
  <si>
    <t>Huntířov</t>
  </si>
  <si>
    <t>Křenov</t>
  </si>
  <si>
    <t>Tři Sekery</t>
  </si>
  <si>
    <t>Hošťálková</t>
  </si>
  <si>
    <t>Zdiby</t>
  </si>
  <si>
    <t>Mladějovice</t>
  </si>
  <si>
    <t>Cerhenice</t>
  </si>
  <si>
    <t>Velký Šenov</t>
  </si>
  <si>
    <t>Dolní Benešov</t>
  </si>
  <si>
    <t>Horní Krupá</t>
  </si>
  <si>
    <t>Stará Paka</t>
  </si>
  <si>
    <t>Náměšť na Hané</t>
  </si>
  <si>
    <t>Senomaty</t>
  </si>
  <si>
    <t>Mysločovice</t>
  </si>
  <si>
    <t>Svoboda nad Úpou</t>
  </si>
  <si>
    <t>Vlčnov</t>
  </si>
  <si>
    <t>Bobrová</t>
  </si>
  <si>
    <t>Fryšava p.Žákovou horou</t>
  </si>
  <si>
    <t>Dalešice</t>
  </si>
  <si>
    <t>Velký Beranov</t>
  </si>
  <si>
    <t>Popice</t>
  </si>
  <si>
    <t>Veletiny</t>
  </si>
  <si>
    <t>Roštění</t>
  </si>
  <si>
    <t>Medlovice</t>
  </si>
  <si>
    <t>Luštěnice</t>
  </si>
  <si>
    <t>České Libchavy</t>
  </si>
  <si>
    <t>Troskotovice</t>
  </si>
  <si>
    <t>Křižanovice</t>
  </si>
  <si>
    <t>Jičíněves</t>
  </si>
  <si>
    <t>Velká Jesenice</t>
  </si>
  <si>
    <t>Vrbovec</t>
  </si>
  <si>
    <t>Řehlovice</t>
  </si>
  <si>
    <t>Police nad Metují</t>
  </si>
  <si>
    <t>Ústí</t>
  </si>
  <si>
    <t>Karlštejn</t>
  </si>
  <si>
    <t>Dukovany</t>
  </si>
  <si>
    <t>Bílá Třemešná</t>
  </si>
  <si>
    <t>Lubná</t>
  </si>
  <si>
    <t>Janovice nad Úhlavou</t>
  </si>
  <si>
    <t>Zbůch</t>
  </si>
  <si>
    <t>Plavsko</t>
  </si>
  <si>
    <t>Nedašov</t>
  </si>
  <si>
    <t>Borohrádek</t>
  </si>
  <si>
    <t>Chotíkov</t>
  </si>
  <si>
    <t>Jívová</t>
  </si>
  <si>
    <t>Heřmanov</t>
  </si>
  <si>
    <t>Dětmarovice</t>
  </si>
  <si>
    <t>Mýto</t>
  </si>
  <si>
    <t>Strašice</t>
  </si>
  <si>
    <t>Kamenný Újezd</t>
  </si>
  <si>
    <t>Kudlovice</t>
  </si>
  <si>
    <t>Klenčí pod Čerchovem</t>
  </si>
  <si>
    <t>Mořkov</t>
  </si>
  <si>
    <t>Nové Veselí</t>
  </si>
  <si>
    <t>Lesná</t>
  </si>
  <si>
    <t>Kosičky</t>
  </si>
  <si>
    <t>Štěpánov</t>
  </si>
  <si>
    <t>Bělá nad Svitavou</t>
  </si>
  <si>
    <t>Skuhrov nad Bělou</t>
  </si>
  <si>
    <t>Nová Hradečná</t>
  </si>
  <si>
    <t>Albrechtice v Jizer.h.</t>
  </si>
  <si>
    <t>Batelov</t>
  </si>
  <si>
    <t>Neděliště</t>
  </si>
  <si>
    <t>Troubky</t>
  </si>
  <si>
    <t>Jiřice u Miroslavi</t>
  </si>
  <si>
    <t>Protivanov</t>
  </si>
  <si>
    <t>Teplýšovice</t>
  </si>
  <si>
    <t>Heřmánkovice</t>
  </si>
  <si>
    <t>Sobčice</t>
  </si>
  <si>
    <t>Libotov</t>
  </si>
  <si>
    <t>Bartošovice v Orl.h.</t>
  </si>
  <si>
    <t>Borovnice</t>
  </si>
  <si>
    <t>Dolní Přím</t>
  </si>
  <si>
    <t>Svatobořice-Mistřín</t>
  </si>
  <si>
    <t>Velký Borek</t>
  </si>
  <si>
    <t>Dub nad Moravou</t>
  </si>
  <si>
    <t>Kyšice</t>
  </si>
  <si>
    <t>Rovná</t>
  </si>
  <si>
    <t>Hlincová Hora</t>
  </si>
  <si>
    <t>Zlatá Koruna</t>
  </si>
  <si>
    <t>Chraštice</t>
  </si>
  <si>
    <t>Nížkovice</t>
  </si>
  <si>
    <t>Pasečnice</t>
  </si>
  <si>
    <t>Zahořany</t>
  </si>
  <si>
    <t>Nová Bystřice</t>
  </si>
  <si>
    <t>Horní Suchá</t>
  </si>
  <si>
    <t>Luže</t>
  </si>
  <si>
    <t>Podomí</t>
  </si>
  <si>
    <t>Bolehošť</t>
  </si>
  <si>
    <t>Tuchořice</t>
  </si>
  <si>
    <t>Ostřetín</t>
  </si>
  <si>
    <t>Dolní Němčí</t>
  </si>
  <si>
    <t>Racková</t>
  </si>
  <si>
    <t>Libouchec</t>
  </si>
  <si>
    <t>Bílé Podolí</t>
  </si>
  <si>
    <t>Petrovice u Karviné</t>
  </si>
  <si>
    <t>Čestlice</t>
  </si>
  <si>
    <t>Šumavské Hoštice</t>
  </si>
  <si>
    <t>Mokrá-Horákov</t>
  </si>
  <si>
    <t>Podivín</t>
  </si>
  <si>
    <t>Dobronín</t>
  </si>
  <si>
    <t>Soběšovice</t>
  </si>
  <si>
    <t>Líšnice</t>
  </si>
  <si>
    <t>Hořátev</t>
  </si>
  <si>
    <t>Terezín</t>
  </si>
  <si>
    <t>Olšany u Prostějova</t>
  </si>
  <si>
    <t>Loučany</t>
  </si>
  <si>
    <t>Málkov</t>
  </si>
  <si>
    <t>Kryry</t>
  </si>
  <si>
    <t>Únanov</t>
  </si>
  <si>
    <t>Nivnice</t>
  </si>
  <si>
    <t>Žichlínek</t>
  </si>
  <si>
    <t>Bystré</t>
  </si>
  <si>
    <t>Jabloňany</t>
  </si>
  <si>
    <t>Doudleby</t>
  </si>
  <si>
    <t>Břidličná</t>
  </si>
  <si>
    <t>Rožná</t>
  </si>
  <si>
    <t>Luka nad Jihlavou</t>
  </si>
  <si>
    <t>Slavětín</t>
  </si>
  <si>
    <t>Velké Kunětice</t>
  </si>
  <si>
    <t>Drozdov</t>
  </si>
  <si>
    <t>Habartov</t>
  </si>
  <si>
    <t>Mošnov</t>
  </si>
  <si>
    <t>Kobeřice u Brna</t>
  </si>
  <si>
    <t>Kladruby</t>
  </si>
  <si>
    <t>Dolní Podluží</t>
  </si>
  <si>
    <t>Nebužely</t>
  </si>
  <si>
    <t>Těrlicko</t>
  </si>
  <si>
    <t>Proseč</t>
  </si>
  <si>
    <t>Hajnice</t>
  </si>
  <si>
    <t>Svratka</t>
  </si>
  <si>
    <t>Světice</t>
  </si>
  <si>
    <t>Zbraslav</t>
  </si>
  <si>
    <t>Jakubov u Mor.Budějovic</t>
  </si>
  <si>
    <t>Horní Němčí</t>
  </si>
  <si>
    <t>Studnice</t>
  </si>
  <si>
    <t>Dobřínsko</t>
  </si>
  <si>
    <t>Pravice</t>
  </si>
  <si>
    <t>Milonice</t>
  </si>
  <si>
    <t>Dobroslavice</t>
  </si>
  <si>
    <t>Študlov</t>
  </si>
  <si>
    <t>Loukov</t>
  </si>
  <si>
    <t>Dymokury</t>
  </si>
  <si>
    <t>Semice</t>
  </si>
  <si>
    <t>Řevničov</t>
  </si>
  <si>
    <t>Svárov</t>
  </si>
  <si>
    <t>Dětenice</t>
  </si>
  <si>
    <t>Chotěvice</t>
  </si>
  <si>
    <t>Raduň</t>
  </si>
  <si>
    <t>Líšťany</t>
  </si>
  <si>
    <t>Bezděkov nad Metují</t>
  </si>
  <si>
    <t>Hať</t>
  </si>
  <si>
    <t>Lípa</t>
  </si>
  <si>
    <t>Chotýšany</t>
  </si>
  <si>
    <t>Trhový Štěpánov</t>
  </si>
  <si>
    <t>Heršpice</t>
  </si>
  <si>
    <t>Košťany</t>
  </si>
  <si>
    <t>Nové Město pod Smrkem</t>
  </si>
  <si>
    <t>Týnec</t>
  </si>
  <si>
    <t>Borek</t>
  </si>
  <si>
    <t>Chudíř</t>
  </si>
  <si>
    <t>Hodkovice nad Mohelkou</t>
  </si>
  <si>
    <t>Vnorovy</t>
  </si>
  <si>
    <t>Smiřice</t>
  </si>
  <si>
    <t>Vamberk</t>
  </si>
  <si>
    <t>Spálené Poříčí</t>
  </si>
  <si>
    <t>Věrovany</t>
  </si>
  <si>
    <t>Píšť</t>
  </si>
  <si>
    <t>Křižanov</t>
  </si>
  <si>
    <t>Všeň</t>
  </si>
  <si>
    <t>Stará Ves n.Ondřejnicí</t>
  </si>
  <si>
    <t>Lázně Bělohrad</t>
  </si>
  <si>
    <t>Panoší Újezd</t>
  </si>
  <si>
    <t>Zavidov</t>
  </si>
  <si>
    <t>Vodochody</t>
  </si>
  <si>
    <t>Kralice nad Oslavou</t>
  </si>
  <si>
    <t>Kladky</t>
  </si>
  <si>
    <t>Urbanov</t>
  </si>
  <si>
    <t>Lípa nad Orlicí</t>
  </si>
  <si>
    <t>Bašť</t>
  </si>
  <si>
    <t>Dobkovice</t>
  </si>
  <si>
    <t>Záchlumí</t>
  </si>
  <si>
    <t>Pěnčín</t>
  </si>
  <si>
    <t>Roztoky</t>
  </si>
  <si>
    <t>Nemile</t>
  </si>
  <si>
    <t>Čkyně</t>
  </si>
  <si>
    <t>Ladná</t>
  </si>
  <si>
    <t>Kojetice</t>
  </si>
  <si>
    <t>Ševětín</t>
  </si>
  <si>
    <t>Hradec</t>
  </si>
  <si>
    <t>Kraslice</t>
  </si>
  <si>
    <t>Charváty</t>
  </si>
  <si>
    <t>Koštice</t>
  </si>
  <si>
    <t>Prysk</t>
  </si>
  <si>
    <t>Mžany</t>
  </si>
  <si>
    <t>Černá Hora</t>
  </si>
  <si>
    <t>Vraný</t>
  </si>
  <si>
    <t>Rtyně v Podkrkonoší</t>
  </si>
  <si>
    <t>Černuc</t>
  </si>
  <si>
    <t>Mšené-lázně</t>
  </si>
  <si>
    <t>Chomýž</t>
  </si>
  <si>
    <t>Břestek</t>
  </si>
  <si>
    <t>Louka u Litvínova</t>
  </si>
  <si>
    <t>Libčany</t>
  </si>
  <si>
    <t>Brodek u Konice</t>
  </si>
  <si>
    <t>Hošťálkovy</t>
  </si>
  <si>
    <t>Žehuň</t>
  </si>
  <si>
    <t>Starý Jičín</t>
  </si>
  <si>
    <t>Dolní Třebonín</t>
  </si>
  <si>
    <t>Malé Svatoňovice</t>
  </si>
  <si>
    <t>Bordovice</t>
  </si>
  <si>
    <t>Velké Bílovice</t>
  </si>
  <si>
    <t>Drnovice</t>
  </si>
  <si>
    <t>Bílovice</t>
  </si>
  <si>
    <t>Třebenice</t>
  </si>
  <si>
    <t>Týn nad Bečvou</t>
  </si>
  <si>
    <t>Červené Pečky</t>
  </si>
  <si>
    <t>Krušovice</t>
  </si>
  <si>
    <t>Jinočany</t>
  </si>
  <si>
    <t>Sobíňov</t>
  </si>
  <si>
    <t>Jílové</t>
  </si>
  <si>
    <t>Nová Pec</t>
  </si>
  <si>
    <t>Suchohrdly u Miroslavi</t>
  </si>
  <si>
    <t>Dašice</t>
  </si>
  <si>
    <t>Kostomlaty nad Labem</t>
  </si>
  <si>
    <t>Cerekvice nad Loučnou</t>
  </si>
  <si>
    <t>Dolní Lutyně</t>
  </si>
  <si>
    <t>Býšť</t>
  </si>
  <si>
    <t>Litenčice</t>
  </si>
  <si>
    <t>Hnojník</t>
  </si>
  <si>
    <t>Brníčko</t>
  </si>
  <si>
    <t>Dubí</t>
  </si>
  <si>
    <t>Dolní Domaslavice</t>
  </si>
  <si>
    <t>Žarošice</t>
  </si>
  <si>
    <t>Libice nad Cidlinou</t>
  </si>
  <si>
    <t>Horní Jiřetín</t>
  </si>
  <si>
    <t>Paskov</t>
  </si>
  <si>
    <t>Vrchoslavice</t>
  </si>
  <si>
    <t>Vinařice</t>
  </si>
  <si>
    <t>Petrohrad</t>
  </si>
  <si>
    <t>Číměř</t>
  </si>
  <si>
    <t>Hospříz</t>
  </si>
  <si>
    <t>Číčenice</t>
  </si>
  <si>
    <t>Sedliště</t>
  </si>
  <si>
    <t>Sulejovice</t>
  </si>
  <si>
    <t>Silůvky</t>
  </si>
  <si>
    <t>Všemyslice</t>
  </si>
  <si>
    <t>Dolní Habartice</t>
  </si>
  <si>
    <t>Lužec nad Vltavou</t>
  </si>
  <si>
    <t>Chodský Újezd</t>
  </si>
  <si>
    <t>Teplá</t>
  </si>
  <si>
    <t>Golčův Jeníkov</t>
  </si>
  <si>
    <t>Vlkoš</t>
  </si>
  <si>
    <t>Veleň</t>
  </si>
  <si>
    <t>Staré Ždánice</t>
  </si>
  <si>
    <t>Kunčice pod Ondřejníkem</t>
  </si>
  <si>
    <t>Mutěnice</t>
  </si>
  <si>
    <t>Chropyně</t>
  </si>
  <si>
    <t>Zubří</t>
  </si>
  <si>
    <t>Slezské Rudoltice</t>
  </si>
  <si>
    <t>Vejprty</t>
  </si>
  <si>
    <t>Blatnice</t>
  </si>
  <si>
    <t>Jamné</t>
  </si>
  <si>
    <t>Křelov-Břuchotín</t>
  </si>
  <si>
    <t>Solnice</t>
  </si>
  <si>
    <t>Žihobce</t>
  </si>
  <si>
    <t>Černá v Pošumaví</t>
  </si>
  <si>
    <t>Heřmanice u Oder</t>
  </si>
  <si>
    <t>Hrabová</t>
  </si>
  <si>
    <t>Bořislav</t>
  </si>
  <si>
    <t>Krásný Les</t>
  </si>
  <si>
    <t>Radostice</t>
  </si>
  <si>
    <t>Údlice</t>
  </si>
  <si>
    <t>Osice</t>
  </si>
  <si>
    <t>Pustějov</t>
  </si>
  <si>
    <t>Hrádek nad Nisou</t>
  </si>
  <si>
    <t>Bystrovany</t>
  </si>
  <si>
    <t>Holubov</t>
  </si>
  <si>
    <t>Veselíčko</t>
  </si>
  <si>
    <t>Mrákotín</t>
  </si>
  <si>
    <t>Kuželov</t>
  </si>
  <si>
    <t>Vrdy</t>
  </si>
  <si>
    <t>Ruda</t>
  </si>
  <si>
    <t>Štěchovice</t>
  </si>
  <si>
    <t>Libáň</t>
  </si>
  <si>
    <t>Bochov</t>
  </si>
  <si>
    <t>Žirovnice</t>
  </si>
  <si>
    <t>Němčice nad Hanou</t>
  </si>
  <si>
    <t>Písečná</t>
  </si>
  <si>
    <t>Višňová</t>
  </si>
  <si>
    <t>Častrov</t>
  </si>
  <si>
    <t>Bohdíkov</t>
  </si>
  <si>
    <t>Radostín nad Oslavou</t>
  </si>
  <si>
    <t>Tlučná</t>
  </si>
  <si>
    <t>Kojčice</t>
  </si>
  <si>
    <t>Mnich</t>
  </si>
  <si>
    <t>Neplachovice</t>
  </si>
  <si>
    <t>Horní Bradlo</t>
  </si>
  <si>
    <t>Dolní Kralovice</t>
  </si>
  <si>
    <t>Brumov-Bylnice</t>
  </si>
  <si>
    <t>Rohatec</t>
  </si>
  <si>
    <t>Sezemice</t>
  </si>
  <si>
    <t>Zliv</t>
  </si>
  <si>
    <t>Vítězná</t>
  </si>
  <si>
    <t>Paceřice</t>
  </si>
  <si>
    <t>Tvrdonice</t>
  </si>
  <si>
    <t>Líně</t>
  </si>
  <si>
    <t>Sehradice</t>
  </si>
  <si>
    <t>Světlá pod Ještědem</t>
  </si>
  <si>
    <t>Mirošov</t>
  </si>
  <si>
    <t>Liteň</t>
  </si>
  <si>
    <t>Václavovice</t>
  </si>
  <si>
    <t>Lísek</t>
  </si>
  <si>
    <t>Předměřice nad Labem</t>
  </si>
  <si>
    <t>Lučice</t>
  </si>
  <si>
    <t>Vícenice u Náměště n.O.</t>
  </si>
  <si>
    <t>Lužnice</t>
  </si>
  <si>
    <t>Hovorčovice</t>
  </si>
  <si>
    <t>Dlouhá Ves</t>
  </si>
  <si>
    <t>Častolovice</t>
  </si>
  <si>
    <t>Rokytnice nad Rokytnou</t>
  </si>
  <si>
    <t>Malečov</t>
  </si>
  <si>
    <t>Borovany</t>
  </si>
  <si>
    <t>Chbany</t>
  </si>
  <si>
    <t>Žďárky</t>
  </si>
  <si>
    <t>Krahulčí</t>
  </si>
  <si>
    <t>Žeravice</t>
  </si>
  <si>
    <t>Nová Role</t>
  </si>
  <si>
    <t>Pacov</t>
  </si>
  <si>
    <t>Hromnice</t>
  </si>
  <si>
    <t>Kunovice</t>
  </si>
  <si>
    <t>Rajnochovice</t>
  </si>
  <si>
    <t>Čenkov</t>
  </si>
  <si>
    <t>Krupá</t>
  </si>
  <si>
    <t>Močovice</t>
  </si>
  <si>
    <t>Jince</t>
  </si>
  <si>
    <t>Planá nad Lužnicí</t>
  </si>
  <si>
    <t>Radnice</t>
  </si>
  <si>
    <t>Dalečín</t>
  </si>
  <si>
    <t>Výčapy</t>
  </si>
  <si>
    <t>Svijanský Újezd</t>
  </si>
  <si>
    <t>Česká Ves</t>
  </si>
  <si>
    <t>Synkov-Slemeno</t>
  </si>
  <si>
    <t>Polná</t>
  </si>
  <si>
    <t>Rozsochy</t>
  </si>
  <si>
    <t>Rynoltice</t>
  </si>
  <si>
    <t>Bohdalec</t>
  </si>
  <si>
    <t>Nečtiny</t>
  </si>
  <si>
    <t>Vraclav</t>
  </si>
  <si>
    <t>Bařice-Velké Těšany</t>
  </si>
  <si>
    <t>Machová</t>
  </si>
  <si>
    <t>Podhradní Lhota</t>
  </si>
  <si>
    <t>Kostelany nad Moravou</t>
  </si>
  <si>
    <t>Žatčany</t>
  </si>
  <si>
    <t>Brankovice</t>
  </si>
  <si>
    <t>Dobřany</t>
  </si>
  <si>
    <t>Tupesy</t>
  </si>
  <si>
    <t>Bouzov</t>
  </si>
  <si>
    <t>Prasek</t>
  </si>
  <si>
    <t>Ronov nad Doubravou</t>
  </si>
  <si>
    <t>Chodov</t>
  </si>
  <si>
    <t>Starý Poddvorov</t>
  </si>
  <si>
    <t>Tochovice</t>
  </si>
  <si>
    <t>Víchová nad Jizerou</t>
  </si>
  <si>
    <t>Brniště</t>
  </si>
  <si>
    <t>Pavlínov</t>
  </si>
  <si>
    <t>Návsí</t>
  </si>
  <si>
    <t>Hovorany</t>
  </si>
  <si>
    <t>Žalany</t>
  </si>
  <si>
    <t>Ostravice</t>
  </si>
  <si>
    <t>Raspenava</t>
  </si>
  <si>
    <t>Všetaty</t>
  </si>
  <si>
    <t>Milín</t>
  </si>
  <si>
    <t>Řečany nad Labem</t>
  </si>
  <si>
    <t>Mratín</t>
  </si>
  <si>
    <t>Broumy</t>
  </si>
  <si>
    <t>Žehušice</t>
  </si>
  <si>
    <t>Horní Bečva</t>
  </si>
  <si>
    <t>Jezdkovice</t>
  </si>
  <si>
    <t>Velichovky</t>
  </si>
  <si>
    <t>Červené Janovice</t>
  </si>
  <si>
    <t>Drnholec</t>
  </si>
  <si>
    <t>Chocerady</t>
  </si>
  <si>
    <t>Stráž nad Nisou</t>
  </si>
  <si>
    <t>Kunvald</t>
  </si>
  <si>
    <t>Nahořany</t>
  </si>
  <si>
    <t>Velká Hleďsebe</t>
  </si>
  <si>
    <t>Želatovice</t>
  </si>
  <si>
    <t>Hrobčice</t>
  </si>
  <si>
    <t>Obrataň</t>
  </si>
  <si>
    <t>Březina</t>
  </si>
  <si>
    <t>Jarošov</t>
  </si>
  <si>
    <t>Nová Ves I</t>
  </si>
  <si>
    <t>Měšice</t>
  </si>
  <si>
    <t>Olšovec</t>
  </si>
  <si>
    <t>Dušejov</t>
  </si>
  <si>
    <t>Oslov</t>
  </si>
  <si>
    <t>Bohumilice</t>
  </si>
  <si>
    <t>Rapšach</t>
  </si>
  <si>
    <t>Bohutín</t>
  </si>
  <si>
    <t>Staré Hamry</t>
  </si>
  <si>
    <t>Mšeno</t>
  </si>
  <si>
    <t>Větřkovice</t>
  </si>
  <si>
    <t>Boršice u Blatnice</t>
  </si>
  <si>
    <t>Hoštka</t>
  </si>
  <si>
    <t>Hejnice</t>
  </si>
  <si>
    <t>Strančice</t>
  </si>
  <si>
    <t>Horní Kalná</t>
  </si>
  <si>
    <t>Markvartice</t>
  </si>
  <si>
    <t>Bačetín</t>
  </si>
  <si>
    <t>Libčice nad Vltavou</t>
  </si>
  <si>
    <t>Horní Dvořiště</t>
  </si>
  <si>
    <t>Byšice</t>
  </si>
  <si>
    <t>Dešenice</t>
  </si>
  <si>
    <t>Nechvalice</t>
  </si>
  <si>
    <t>Slavkov pod Hostýnem</t>
  </si>
  <si>
    <t>Choltice</t>
  </si>
  <si>
    <t>Opatovec</t>
  </si>
  <si>
    <t>Vyšší Brod</t>
  </si>
  <si>
    <t>Osečná</t>
  </si>
  <si>
    <t>Dubňany</t>
  </si>
  <si>
    <t>Lochovice</t>
  </si>
  <si>
    <t>Hanušovice</t>
  </si>
  <si>
    <t>Andělská Hora</t>
  </si>
  <si>
    <t>Chodská Lhota</t>
  </si>
  <si>
    <t>Mezholezy</t>
  </si>
  <si>
    <t>Nekvasovy</t>
  </si>
  <si>
    <t>Neurazy</t>
  </si>
  <si>
    <t>Vysočany</t>
  </si>
  <si>
    <t>Velký Osek</t>
  </si>
  <si>
    <t>Martinice</t>
  </si>
  <si>
    <t>Černožice</t>
  </si>
  <si>
    <t>Kravsko</t>
  </si>
  <si>
    <t>Ratíškovice</t>
  </si>
  <si>
    <t>Bělá pod Bezdězem</t>
  </si>
  <si>
    <t>Velký Újezd</t>
  </si>
  <si>
    <t>Sudoměřice u Bechyně</t>
  </si>
  <si>
    <t>Volfířov</t>
  </si>
  <si>
    <t>Bobnice</t>
  </si>
  <si>
    <t>Lužany</t>
  </si>
  <si>
    <t>Starý Petřín</t>
  </si>
  <si>
    <t>Komárov</t>
  </si>
  <si>
    <t>Přílepy</t>
  </si>
  <si>
    <t>Strahovice</t>
  </si>
  <si>
    <t>Perálec</t>
  </si>
  <si>
    <t>Dobrá Voda u Č.Buděj.</t>
  </si>
  <si>
    <t>Nemyčeves</t>
  </si>
  <si>
    <t>Křemže</t>
  </si>
  <si>
    <t>Hutisko-Solanec</t>
  </si>
  <si>
    <t>Netvořice</t>
  </si>
  <si>
    <t>Chodouny</t>
  </si>
  <si>
    <t>Vendolí</t>
  </si>
  <si>
    <t>Prušánky</t>
  </si>
  <si>
    <t>Maleč</t>
  </si>
  <si>
    <t>Nadějkov</t>
  </si>
  <si>
    <t>Krčmaň</t>
  </si>
  <si>
    <t>Postřelmůvek</t>
  </si>
  <si>
    <t>Vranovice-Kelčice</t>
  </si>
  <si>
    <t>Mrsklesy</t>
  </si>
  <si>
    <t>Jasenná</t>
  </si>
  <si>
    <t>Hvožďany</t>
  </si>
  <si>
    <t>Ketkovice</t>
  </si>
  <si>
    <t>Bystřice</t>
  </si>
  <si>
    <t>Drahanovice</t>
  </si>
  <si>
    <t>Rantířov</t>
  </si>
  <si>
    <t>Sudice</t>
  </si>
  <si>
    <t>Červený Kostelec</t>
  </si>
  <si>
    <t>Lipůvka</t>
  </si>
  <si>
    <t>Horní Beřkovice</t>
  </si>
  <si>
    <t>Dolní Vilémovice</t>
  </si>
  <si>
    <t>Jablonné nad Orlicí</t>
  </si>
  <si>
    <t>Velké Albrechtice</t>
  </si>
  <si>
    <t>Straky</t>
  </si>
  <si>
    <t>Měřín</t>
  </si>
  <si>
    <t>Provodov-Šonov</t>
  </si>
  <si>
    <t>Sentice</t>
  </si>
  <si>
    <t>Nezvěstice</t>
  </si>
  <si>
    <t>Studenec</t>
  </si>
  <si>
    <t>Milíkov</t>
  </si>
  <si>
    <t>Moravské Bránice</t>
  </si>
  <si>
    <t>Vratimov</t>
  </si>
  <si>
    <t>Plaňany</t>
  </si>
  <si>
    <t>Archlebov</t>
  </si>
  <si>
    <t>Cheznovice</t>
  </si>
  <si>
    <t>Choryně</t>
  </si>
  <si>
    <t>Bulovka</t>
  </si>
  <si>
    <t>Zvoleněves</t>
  </si>
  <si>
    <t>Chotusice</t>
  </si>
  <si>
    <t>Kdyně</t>
  </si>
  <si>
    <t>Tetín</t>
  </si>
  <si>
    <t>Kněžpole</t>
  </si>
  <si>
    <t>Unkovice</t>
  </si>
  <si>
    <t>Hartvíkovice</t>
  </si>
  <si>
    <t>Poříčí nad Sázavou</t>
  </si>
  <si>
    <t>Prosiměřice</t>
  </si>
  <si>
    <t>Stachy</t>
  </si>
  <si>
    <t>Chlístovice</t>
  </si>
  <si>
    <t>Nepoměřice</t>
  </si>
  <si>
    <t>Jíkev</t>
  </si>
  <si>
    <t>Všejany</t>
  </si>
  <si>
    <t>Hrdlív</t>
  </si>
  <si>
    <t>Čakovičky</t>
  </si>
  <si>
    <t>Tehovec</t>
  </si>
  <si>
    <t>Zbuzany</t>
  </si>
  <si>
    <t>Zlonice</t>
  </si>
  <si>
    <t>Loučeň</t>
  </si>
  <si>
    <t>Černilov</t>
  </si>
  <si>
    <t>Určice</t>
  </si>
  <si>
    <t>Petříkov</t>
  </si>
  <si>
    <t>Radvanice</t>
  </si>
  <si>
    <t>Přídolí</t>
  </si>
  <si>
    <t>Prace</t>
  </si>
  <si>
    <t>Dolní Město</t>
  </si>
  <si>
    <t>Palkovice</t>
  </si>
  <si>
    <t>Rožmitál pod Třemšínem</t>
  </si>
  <si>
    <t>Trnava</t>
  </si>
  <si>
    <t>Kyjovice</t>
  </si>
  <si>
    <t>Suchdol nad Odrou</t>
  </si>
  <si>
    <t>Chýnov</t>
  </si>
  <si>
    <t>Herálec</t>
  </si>
  <si>
    <t>Prusy-Boškůvky</t>
  </si>
  <si>
    <t>Ratibořské Hory</t>
  </si>
  <si>
    <t>Bezděkov</t>
  </si>
  <si>
    <t>Starý Plzenec</t>
  </si>
  <si>
    <t>Hvozd</t>
  </si>
  <si>
    <t>Smržovka</t>
  </si>
  <si>
    <t>Kostelec na Hané</t>
  </si>
  <si>
    <t>Nový Malín</t>
  </si>
  <si>
    <t>Domamil</t>
  </si>
  <si>
    <t>Kladeruby</t>
  </si>
  <si>
    <t>Štědrá</t>
  </si>
  <si>
    <t>Třemešná</t>
  </si>
  <si>
    <t>Velké Přílepy</t>
  </si>
  <si>
    <t>Olešník</t>
  </si>
  <si>
    <t>Hladké Životice</t>
  </si>
  <si>
    <t>Kravaře</t>
  </si>
  <si>
    <t>Borkovany</t>
  </si>
  <si>
    <t>Velim</t>
  </si>
  <si>
    <t>Žár</t>
  </si>
  <si>
    <t>Hříšice</t>
  </si>
  <si>
    <t>Lásenice</t>
  </si>
  <si>
    <t>Nová Ves u Světlé</t>
  </si>
  <si>
    <t>Tuchlovice</t>
  </si>
  <si>
    <t>Přibyslav</t>
  </si>
  <si>
    <t>Nový Knín</t>
  </si>
  <si>
    <t>Uhersko</t>
  </si>
  <si>
    <t>Koldín</t>
  </si>
  <si>
    <t>Kounice</t>
  </si>
  <si>
    <t>Vápno</t>
  </si>
  <si>
    <t>Horní Slavkov</t>
  </si>
  <si>
    <t>Bělčice</t>
  </si>
  <si>
    <t>Knínice</t>
  </si>
  <si>
    <t>Pržno</t>
  </si>
  <si>
    <t>Kněžmost</t>
  </si>
  <si>
    <t>Pivín</t>
  </si>
  <si>
    <t>Kmetiněves</t>
  </si>
  <si>
    <t>České Heřmanice</t>
  </si>
  <si>
    <t>Dolní Dvořiště</t>
  </si>
  <si>
    <t>Ostrovačice</t>
  </si>
  <si>
    <t>Lhota pod Libčany</t>
  </si>
  <si>
    <t>Polevsko</t>
  </si>
  <si>
    <t>Slavoňov</t>
  </si>
  <si>
    <t>Trnov</t>
  </si>
  <si>
    <t>Kamenice nad Lipou</t>
  </si>
  <si>
    <t>Jakubčovice nad Odrou</t>
  </si>
  <si>
    <t>Tymákov</t>
  </si>
  <si>
    <t>Letonice</t>
  </si>
  <si>
    <t>Pernarec</t>
  </si>
  <si>
    <t>Kvíčovice</t>
  </si>
  <si>
    <t>Mladá Vožice</t>
  </si>
  <si>
    <t>Bruzovice</t>
  </si>
  <si>
    <t>Libice nad Doubravou</t>
  </si>
  <si>
    <t>Dolní Rožínka</t>
  </si>
  <si>
    <t>Rokytnice</t>
  </si>
  <si>
    <t>Ždírec nad Doubravou</t>
  </si>
  <si>
    <t>Zakřany</t>
  </si>
  <si>
    <t>Nová Ves</t>
  </si>
  <si>
    <t>Kobeřice</t>
  </si>
  <si>
    <t>Bystřice pod Lopeníkem</t>
  </si>
  <si>
    <t>Oldřiš</t>
  </si>
  <si>
    <t>Vítonice</t>
  </si>
  <si>
    <t>Domaželice</t>
  </si>
  <si>
    <t>Lom</t>
  </si>
  <si>
    <t>Toužim</t>
  </si>
  <si>
    <t>Rokytno</t>
  </si>
  <si>
    <t>Smečno</t>
  </si>
  <si>
    <t>Věžnice</t>
  </si>
  <si>
    <t>Jimlín</t>
  </si>
  <si>
    <t>Záboří</t>
  </si>
  <si>
    <t>Hněvošice</t>
  </si>
  <si>
    <t>Dolní Krupá</t>
  </si>
  <si>
    <t>Neveklov</t>
  </si>
  <si>
    <t>Uherčice</t>
  </si>
  <si>
    <t>Tis</t>
  </si>
  <si>
    <t>Malý Beranov</t>
  </si>
  <si>
    <t>Daňkovice</t>
  </si>
  <si>
    <t>Dolní Libochová</t>
  </si>
  <si>
    <t>Obyčtov</t>
  </si>
  <si>
    <t>Poděšín</t>
  </si>
  <si>
    <t>Skořenice</t>
  </si>
  <si>
    <t>Libuň</t>
  </si>
  <si>
    <t>Budkov</t>
  </si>
  <si>
    <t>Slavkov</t>
  </si>
  <si>
    <t>Ústín</t>
  </si>
  <si>
    <t>Bílovice-Lutotín</t>
  </si>
  <si>
    <t>Ohrozim</t>
  </si>
  <si>
    <t>Dobrovíz</t>
  </si>
  <si>
    <t>Čachovice</t>
  </si>
  <si>
    <t>Nezamyslice</t>
  </si>
  <si>
    <t>Baška</t>
  </si>
  <si>
    <t>Tuněchody</t>
  </si>
  <si>
    <t>Libotenice</t>
  </si>
  <si>
    <t>Luleč</t>
  </si>
  <si>
    <t>Valkeřice</t>
  </si>
  <si>
    <t>Hrušovany</t>
  </si>
  <si>
    <t>Křesín</t>
  </si>
  <si>
    <t>Vrbno nad Lesy</t>
  </si>
  <si>
    <t>Janov</t>
  </si>
  <si>
    <t>Starovice</t>
  </si>
  <si>
    <t>Jinačovice</t>
  </si>
  <si>
    <t>Rybník</t>
  </si>
  <si>
    <t>Šestajovice</t>
  </si>
  <si>
    <t>Bezno</t>
  </si>
  <si>
    <t>Písečné</t>
  </si>
  <si>
    <t>Kunštát</t>
  </si>
  <si>
    <t>Předín</t>
  </si>
  <si>
    <t>Budislav</t>
  </si>
  <si>
    <t>Dolní Životice</t>
  </si>
  <si>
    <t>Mostek</t>
  </si>
  <si>
    <t>Bolešiny</t>
  </si>
  <si>
    <t>Načeradec</t>
  </si>
  <si>
    <t>Jeseník nad Odrou</t>
  </si>
  <si>
    <t>Příkazy</t>
  </si>
  <si>
    <t>Rudná pod Pradědem</t>
  </si>
  <si>
    <t>Rakvice</t>
  </si>
  <si>
    <t>Branka u Opavy</t>
  </si>
  <si>
    <t>Zásmuky</t>
  </si>
  <si>
    <t>Vidochov</t>
  </si>
  <si>
    <t>Zbiroh</t>
  </si>
  <si>
    <t>Bedihošť</t>
  </si>
  <si>
    <t>Nížkov</t>
  </si>
  <si>
    <t>Osov</t>
  </si>
  <si>
    <t>Česká Skalice</t>
  </si>
  <si>
    <t>Librantice</t>
  </si>
  <si>
    <t>Veverská Bítýška</t>
  </si>
  <si>
    <t>Růžďka</t>
  </si>
  <si>
    <t>Brandýsek</t>
  </si>
  <si>
    <t>Leština</t>
  </si>
  <si>
    <t>Domoušice</t>
  </si>
  <si>
    <t>Ženklava</t>
  </si>
  <si>
    <t>Všechlapy</t>
  </si>
  <si>
    <t>Pitín</t>
  </si>
  <si>
    <t>Slopné</t>
  </si>
  <si>
    <t>Knovíz</t>
  </si>
  <si>
    <t>Lidice</t>
  </si>
  <si>
    <t>Huštěnovice</t>
  </si>
  <si>
    <t>Domanín</t>
  </si>
  <si>
    <t>Horní Třešňovec</t>
  </si>
  <si>
    <t>Újezd u Brna</t>
  </si>
  <si>
    <t>Stříbrnice</t>
  </si>
  <si>
    <t>Němčice</t>
  </si>
  <si>
    <t>Zlobice</t>
  </si>
  <si>
    <t>Albrechtice nad Orlicí</t>
  </si>
  <si>
    <t>Dubné</t>
  </si>
  <si>
    <t>Vrané nad Vltavou</t>
  </si>
  <si>
    <t>Sobotka</t>
  </si>
  <si>
    <t>Rychnov u Jablonce n.N.</t>
  </si>
  <si>
    <t>Unčín</t>
  </si>
  <si>
    <t>Velichov</t>
  </si>
  <si>
    <t>Kratonohy</t>
  </si>
  <si>
    <t>Hlubočany</t>
  </si>
  <si>
    <t>Novosedly nad Nežárkou</t>
  </si>
  <si>
    <t>Kestřany</t>
  </si>
  <si>
    <t>Křižany</t>
  </si>
  <si>
    <t>Kynšperk nad Ohří</t>
  </si>
  <si>
    <t>Moravské Knínice</t>
  </si>
  <si>
    <t>Nepolisy</t>
  </si>
  <si>
    <t>Čerčany</t>
  </si>
  <si>
    <t>Pavlice</t>
  </si>
  <si>
    <t>Jarošov nad Nežárkou</t>
  </si>
  <si>
    <t>Strážkovice</t>
  </si>
  <si>
    <t>Osek</t>
  </si>
  <si>
    <t>Dolany nad Vltavou</t>
  </si>
  <si>
    <t>Široký Důl</t>
  </si>
  <si>
    <t>Horní Bříza</t>
  </si>
  <si>
    <t>Mlečice</t>
  </si>
  <si>
    <t>Štítina</t>
  </si>
  <si>
    <t>Straškov-Vodochody</t>
  </si>
  <si>
    <t>Mistrovice</t>
  </si>
  <si>
    <t>Výprachtice</t>
  </si>
  <si>
    <t>Bernartice nad Odrou</t>
  </si>
  <si>
    <t>Licibořice</t>
  </si>
  <si>
    <t>Stradouň</t>
  </si>
  <si>
    <t>Dětřichov</t>
  </si>
  <si>
    <t>Svojanov</t>
  </si>
  <si>
    <t>Řepín</t>
  </si>
  <si>
    <t>Nupaky</t>
  </si>
  <si>
    <t>Bílý Potok</t>
  </si>
  <si>
    <t>Hukvaldy</t>
  </si>
  <si>
    <t>Dolní Dubňany</t>
  </si>
  <si>
    <t>Záhoří</t>
  </si>
  <si>
    <t>Sádek</t>
  </si>
  <si>
    <t>Otnice</t>
  </si>
  <si>
    <t>Ejpovice</t>
  </si>
  <si>
    <t>Velké Popovice</t>
  </si>
  <si>
    <t>Katusice</t>
  </si>
  <si>
    <t>Slatiňany</t>
  </si>
  <si>
    <t>Sázavka</t>
  </si>
  <si>
    <t>Mlázovice</t>
  </si>
  <si>
    <t>Božanov</t>
  </si>
  <si>
    <t>Převýšov</t>
  </si>
  <si>
    <t>Brodce</t>
  </si>
  <si>
    <t>Chrast</t>
  </si>
  <si>
    <t>Bílý Kostel nad Nisou</t>
  </si>
  <si>
    <t>Nedakonice</t>
  </si>
  <si>
    <t>Dřevčice</t>
  </si>
  <si>
    <t>Prosenice</t>
  </si>
  <si>
    <t>Korytná</t>
  </si>
  <si>
    <t>Chvatěruby</t>
  </si>
  <si>
    <t>Opatovice nad Labem</t>
  </si>
  <si>
    <t>Kostelec nad Labem</t>
  </si>
  <si>
    <t>Libhošť</t>
  </si>
  <si>
    <t>Dohalice</t>
  </si>
  <si>
    <t>Poříčany</t>
  </si>
  <si>
    <t>Nenkovice</t>
  </si>
  <si>
    <t>Chelčice</t>
  </si>
  <si>
    <t>Kařez</t>
  </si>
  <si>
    <t>Záboří nad Labem</t>
  </si>
  <si>
    <t>Medlov</t>
  </si>
  <si>
    <t>Hamry nad Sázavou</t>
  </si>
  <si>
    <t>Strmilov</t>
  </si>
  <si>
    <t>Družec</t>
  </si>
  <si>
    <t>Nejdek</t>
  </si>
  <si>
    <t>Skuhrov</t>
  </si>
  <si>
    <t>Třebechovice pod Orebem</t>
  </si>
  <si>
    <t>Zámrsk</t>
  </si>
  <si>
    <t>Zákupy</t>
  </si>
  <si>
    <t>Rudice</t>
  </si>
  <si>
    <t>Škrdlovice</t>
  </si>
  <si>
    <t>Modřice</t>
  </si>
  <si>
    <t>Vidonín</t>
  </si>
  <si>
    <t>Ktiš</t>
  </si>
  <si>
    <t>Bozkov</t>
  </si>
  <si>
    <t>Jedlová</t>
  </si>
  <si>
    <t>Albrechtice nad Vltavou</t>
  </si>
  <si>
    <t>Stráž nad Nežárkou</t>
  </si>
  <si>
    <t>Čechy pod Kosířem</t>
  </si>
  <si>
    <t>Hlavňovice</t>
  </si>
  <si>
    <t>Rudoltice</t>
  </si>
  <si>
    <t>Dub</t>
  </si>
  <si>
    <t>Kamenný Přívoz</t>
  </si>
  <si>
    <t>Žlutava</t>
  </si>
  <si>
    <t>Bystřec</t>
  </si>
  <si>
    <t>Valeč</t>
  </si>
  <si>
    <t>Křídla</t>
  </si>
  <si>
    <t>Otinoves</t>
  </si>
  <si>
    <t>Dolní Řasnice</t>
  </si>
  <si>
    <t>Mníšek</t>
  </si>
  <si>
    <t>Nošovice</t>
  </si>
  <si>
    <t>Dobřichovice</t>
  </si>
  <si>
    <t>Svatá Maří</t>
  </si>
  <si>
    <t>Kovalovice</t>
  </si>
  <si>
    <t>Zlechov</t>
  </si>
  <si>
    <t>Kořenec</t>
  </si>
  <si>
    <t>Lukovany</t>
  </si>
  <si>
    <t>Drysice</t>
  </si>
  <si>
    <t>Velký Týnec</t>
  </si>
  <si>
    <t>Třebotov</t>
  </si>
  <si>
    <t>Vysoká</t>
  </si>
  <si>
    <t>Raškovice</t>
  </si>
  <si>
    <t>Krabčice</t>
  </si>
  <si>
    <t>Ropice</t>
  </si>
  <si>
    <t>Jivina</t>
  </si>
  <si>
    <t>Hrabišín</t>
  </si>
  <si>
    <t>Pustiměř</t>
  </si>
  <si>
    <t>Uhřice</t>
  </si>
  <si>
    <t>Sopotnice</t>
  </si>
  <si>
    <t>Lipno</t>
  </si>
  <si>
    <t>Želechovice nad Dřevnicí</t>
  </si>
  <si>
    <t>Žďárec</t>
  </si>
  <si>
    <t>Vidlatá Seč</t>
  </si>
  <si>
    <t>Lažánky</t>
  </si>
  <si>
    <t>Brantice</t>
  </si>
  <si>
    <t>Čistá u Horek</t>
  </si>
  <si>
    <t>Nové Syrovice</t>
  </si>
  <si>
    <t>Veselá</t>
  </si>
  <si>
    <t>Holoubkov</t>
  </si>
  <si>
    <t>Řečice</t>
  </si>
  <si>
    <t>Osík</t>
  </si>
  <si>
    <t>Bukovec</t>
  </si>
  <si>
    <t>Křtiny</t>
  </si>
  <si>
    <t>Žilina</t>
  </si>
  <si>
    <t>Čížkovice</t>
  </si>
  <si>
    <t>Žeranovice</t>
  </si>
  <si>
    <t>Bohuňovice</t>
  </si>
  <si>
    <t>Rouchovany</t>
  </si>
  <si>
    <t>Horoměřice</t>
  </si>
  <si>
    <t>Bochoř</t>
  </si>
  <si>
    <t>Blíževedly</t>
  </si>
  <si>
    <t>Hlízov</t>
  </si>
  <si>
    <t>Nesuchyně</t>
  </si>
  <si>
    <t>Nučice</t>
  </si>
  <si>
    <t>Chlumec</t>
  </si>
  <si>
    <t>Sudoměřice</t>
  </si>
  <si>
    <t>Hřivínův Újezd</t>
  </si>
  <si>
    <t>Město Touškov</t>
  </si>
  <si>
    <t>Sadská</t>
  </si>
  <si>
    <t>Nový Oldřichov</t>
  </si>
  <si>
    <t>Bludov</t>
  </si>
  <si>
    <t>Velká Polom</t>
  </si>
  <si>
    <t>Doubravice</t>
  </si>
  <si>
    <t>Střelice</t>
  </si>
  <si>
    <t>Rájec-Jestřebí</t>
  </si>
  <si>
    <t>Lázně Bohdaneč</t>
  </si>
  <si>
    <t>Stařeč</t>
  </si>
  <si>
    <t>Horní Bludovice</t>
  </si>
  <si>
    <t>Holasice</t>
  </si>
  <si>
    <t>Královské Poříčí</t>
  </si>
  <si>
    <t>Vojnův Městec</t>
  </si>
  <si>
    <t>Radslavice</t>
  </si>
  <si>
    <t>Střížov</t>
  </si>
  <si>
    <t>Dolní Slivno</t>
  </si>
  <si>
    <t>Kájov</t>
  </si>
  <si>
    <t>Jetřichov</t>
  </si>
  <si>
    <t>Záhorovice</t>
  </si>
  <si>
    <t>Sluhy</t>
  </si>
  <si>
    <t>Okrouhlice</t>
  </si>
  <si>
    <t>Verměřovice</t>
  </si>
  <si>
    <t>Bohuslavice u Zlína</t>
  </si>
  <si>
    <t>Kounov</t>
  </si>
  <si>
    <t>Zeleneč</t>
  </si>
  <si>
    <t>Hradčovice</t>
  </si>
  <si>
    <t>Bakov nad Jizerou</t>
  </si>
  <si>
    <t>Klášter Hradiště n.Jiz.</t>
  </si>
  <si>
    <t>Komorní Lhotka</t>
  </si>
  <si>
    <t>Dolní Kounice</t>
  </si>
  <si>
    <t>Nová Cerekev</t>
  </si>
  <si>
    <t>Neubuz</t>
  </si>
  <si>
    <t>Velké Chvojno</t>
  </si>
  <si>
    <t>Vísky</t>
  </si>
  <si>
    <t>Bílov</t>
  </si>
  <si>
    <t>Pražmo</t>
  </si>
  <si>
    <t>Žimutice</t>
  </si>
  <si>
    <t>Bukovina</t>
  </si>
  <si>
    <t>Chuchelna</t>
  </si>
  <si>
    <t>Vedrovice</t>
  </si>
  <si>
    <t>Orel</t>
  </si>
  <si>
    <t>Davle</t>
  </si>
  <si>
    <t>Meziboří</t>
  </si>
  <si>
    <t>Habartice</t>
  </si>
  <si>
    <t>Slatina nad Zdobnicí</t>
  </si>
  <si>
    <t>Huzová</t>
  </si>
  <si>
    <t>Letkov</t>
  </si>
  <si>
    <t>Štěpánkovice</t>
  </si>
  <si>
    <t>Trnávka</t>
  </si>
  <si>
    <t>Postoloprty</t>
  </si>
  <si>
    <t>Šebrov-Kateřina</t>
  </si>
  <si>
    <t>Vejvanovice</t>
  </si>
  <si>
    <t>Sloup</t>
  </si>
  <si>
    <t>Červenka</t>
  </si>
  <si>
    <t>Ivaň</t>
  </si>
  <si>
    <t>Havlovice</t>
  </si>
  <si>
    <t>Drahany</t>
  </si>
  <si>
    <t>Kateřinice</t>
  </si>
  <si>
    <t>Těškovice</t>
  </si>
  <si>
    <t>Krásná Hora nad Vltavou</t>
  </si>
  <si>
    <t>Rymice</t>
  </si>
  <si>
    <t>Malčín</t>
  </si>
  <si>
    <t>Žižkovo Pole</t>
  </si>
  <si>
    <t>Víska</t>
  </si>
  <si>
    <t>Majetín</t>
  </si>
  <si>
    <t>Úterý</t>
  </si>
  <si>
    <t>Týnec nad Sázavou</t>
  </si>
  <si>
    <t>Týniště nad Orlicí</t>
  </si>
  <si>
    <t>Heřmanův Městec</t>
  </si>
  <si>
    <t>Tatobity</t>
  </si>
  <si>
    <t>Sojovice</t>
  </si>
  <si>
    <t>Bratřejov</t>
  </si>
  <si>
    <t>Jarcová</t>
  </si>
  <si>
    <t>Slušovice</t>
  </si>
  <si>
    <t>Bravantice</t>
  </si>
  <si>
    <t>Pozděchov</t>
  </si>
  <si>
    <t>Vanovice</t>
  </si>
  <si>
    <t>Kout na Šumavě</t>
  </si>
  <si>
    <t>Zdislavice</t>
  </si>
  <si>
    <t>Jevany</t>
  </si>
  <si>
    <t>Zruč-Senec</t>
  </si>
  <si>
    <t>Šebetov</t>
  </si>
  <si>
    <t>Hořice na Šumavě</t>
  </si>
  <si>
    <t>Radiměř</t>
  </si>
  <si>
    <t>Havlíčkova Borová</t>
  </si>
  <si>
    <t>Bechlín</t>
  </si>
  <si>
    <t>Švihov</t>
  </si>
  <si>
    <t>Horní Čermná</t>
  </si>
  <si>
    <t>Jimramov</t>
  </si>
  <si>
    <t>Křepice</t>
  </si>
  <si>
    <t>Arnoltice</t>
  </si>
  <si>
    <t>Blatno</t>
  </si>
  <si>
    <t>Nemojany</t>
  </si>
  <si>
    <t>Dobrá Voda</t>
  </si>
  <si>
    <t>Dvory</t>
  </si>
  <si>
    <t>Srbsko</t>
  </si>
  <si>
    <t>Dolní Kalná</t>
  </si>
  <si>
    <t>Myslejovice</t>
  </si>
  <si>
    <t>Loučovice</t>
  </si>
  <si>
    <t>Sruby</t>
  </si>
  <si>
    <t>Srbská Kamenice</t>
  </si>
  <si>
    <t>Blšany</t>
  </si>
  <si>
    <t>Otice</t>
  </si>
  <si>
    <t>Halže</t>
  </si>
  <si>
    <t>Chotyně</t>
  </si>
  <si>
    <t>Chlumín</t>
  </si>
  <si>
    <t>Cejle</t>
  </si>
  <si>
    <t>Štěpánovice</t>
  </si>
  <si>
    <t>Nová Dědina</t>
  </si>
  <si>
    <t>Horní Stropnice</t>
  </si>
  <si>
    <t>Břežany</t>
  </si>
  <si>
    <t>Jezeřany-Maršovice</t>
  </si>
  <si>
    <t>Okna</t>
  </si>
  <si>
    <t>Prusinovice</t>
  </si>
  <si>
    <t>Mikulůvka</t>
  </si>
  <si>
    <t>Stod</t>
  </si>
  <si>
    <t>Rovensko</t>
  </si>
  <si>
    <t>Chvalšiny</t>
  </si>
  <si>
    <t>Spytihněv</t>
  </si>
  <si>
    <t>Loučka</t>
  </si>
  <si>
    <t>Janová</t>
  </si>
  <si>
    <t>Karolín</t>
  </si>
  <si>
    <t>Košíky</t>
  </si>
  <si>
    <t>Bystřička</t>
  </si>
  <si>
    <t>Pavlovice u Přerova</t>
  </si>
  <si>
    <t>Pecka</t>
  </si>
  <si>
    <t>Dyjákovice</t>
  </si>
  <si>
    <t>Rajhradice</t>
  </si>
  <si>
    <t>Brloh</t>
  </si>
  <si>
    <t>Petrov</t>
  </si>
  <si>
    <t>Doubrava</t>
  </si>
  <si>
    <t>Konstantinovy Lázně</t>
  </si>
  <si>
    <t>Holetín</t>
  </si>
  <si>
    <t>Kožušany-Tážaly</t>
  </si>
  <si>
    <t>Habrovany</t>
  </si>
  <si>
    <t>Blažovice</t>
  </si>
  <si>
    <t>Opočnice</t>
  </si>
  <si>
    <t>Kuchařovice</t>
  </si>
  <si>
    <t>Jestřabí Lhota</t>
  </si>
  <si>
    <t>Vojkovice</t>
  </si>
  <si>
    <t>Česká Kubice</t>
  </si>
  <si>
    <t>Čejov</t>
  </si>
  <si>
    <t>Kovářov</t>
  </si>
  <si>
    <t>Cerekvice nad Bystřicí</t>
  </si>
  <si>
    <t>Verneřice</t>
  </si>
  <si>
    <t>Vrhaveč</t>
  </si>
  <si>
    <t>Hostouň</t>
  </si>
  <si>
    <t>Olomučany</t>
  </si>
  <si>
    <t>Dobratice</t>
  </si>
  <si>
    <t>Rudolfov</t>
  </si>
  <si>
    <t>Karlovice</t>
  </si>
  <si>
    <t>Mostkovice</t>
  </si>
  <si>
    <t>Česká Bělá</t>
  </si>
  <si>
    <t>Deštná</t>
  </si>
  <si>
    <t>Bořitov</t>
  </si>
  <si>
    <t>Tasovice</t>
  </si>
  <si>
    <t>Svatava</t>
  </si>
  <si>
    <t>Bystročice</t>
  </si>
  <si>
    <t>Benešov u Semil</t>
  </si>
  <si>
    <t>Kobylá nad Vidnavkou</t>
  </si>
  <si>
    <t>Mladotice</t>
  </si>
  <si>
    <t>Kožlany</t>
  </si>
  <si>
    <t>Přáslavice</t>
  </si>
  <si>
    <t>Střeň</t>
  </si>
  <si>
    <t>Libavské Údolí</t>
  </si>
  <si>
    <t>Kozlov</t>
  </si>
  <si>
    <t>Ohrazenice</t>
  </si>
  <si>
    <t>Podbřezí</t>
  </si>
  <si>
    <t>Liberk</t>
  </si>
  <si>
    <t>Zhoř</t>
  </si>
  <si>
    <t>Dlouhoňovice</t>
  </si>
  <si>
    <t>Helvíkovice</t>
  </si>
  <si>
    <t>Kojice</t>
  </si>
  <si>
    <t>Rohozná</t>
  </si>
  <si>
    <t>Trpín</t>
  </si>
  <si>
    <t>Sudslava</t>
  </si>
  <si>
    <t>Kolešovice</t>
  </si>
  <si>
    <t>Hrabyně</t>
  </si>
  <si>
    <t>Dolní Bousov</t>
  </si>
  <si>
    <t>Nikolčice</t>
  </si>
  <si>
    <t>Dříteč</t>
  </si>
  <si>
    <t>Týnec nad Labem</t>
  </si>
  <si>
    <t>Košice</t>
  </si>
  <si>
    <t>Tísek</t>
  </si>
  <si>
    <t>Citice</t>
  </si>
  <si>
    <t>Holýšov</t>
  </si>
  <si>
    <t>Ryžoviště</t>
  </si>
  <si>
    <t>Obora</t>
  </si>
  <si>
    <t>Štěnovice</t>
  </si>
  <si>
    <t>Hrubčice</t>
  </si>
  <si>
    <t>Bílovice nad Svitavou</t>
  </si>
  <si>
    <t>Spořice</t>
  </si>
  <si>
    <t>Lázně Toušeň</t>
  </si>
  <si>
    <t>Rohenice</t>
  </si>
  <si>
    <t>Hejtmánkovice</t>
  </si>
  <si>
    <t>Prosečné</t>
  </si>
  <si>
    <t>Lačnov</t>
  </si>
  <si>
    <t>Hořičky</t>
  </si>
  <si>
    <t>Nelahozeves</t>
  </si>
  <si>
    <t>Chrastava</t>
  </si>
  <si>
    <t>Žihle</t>
  </si>
  <si>
    <t>Daskabát</t>
  </si>
  <si>
    <t>Kosmonosy</t>
  </si>
  <si>
    <t>Suchomasty</t>
  </si>
  <si>
    <t>Příchovice</t>
  </si>
  <si>
    <t>Kožlí</t>
  </si>
  <si>
    <t>Miskovice</t>
  </si>
  <si>
    <t>Mělnické Vtelno</t>
  </si>
  <si>
    <t>Rychnovek</t>
  </si>
  <si>
    <t>Jakartovice</t>
  </si>
  <si>
    <t>Huslenky</t>
  </si>
  <si>
    <t>Benešov nad Černou</t>
  </si>
  <si>
    <t>Nový Kramolín</t>
  </si>
  <si>
    <t>Rabí</t>
  </si>
  <si>
    <t>Mladý Smolivec</t>
  </si>
  <si>
    <t>Chlum</t>
  </si>
  <si>
    <t>Český Dub</t>
  </si>
  <si>
    <t>Žleby</t>
  </si>
  <si>
    <t>Nosislav</t>
  </si>
  <si>
    <t>Žďár</t>
  </si>
  <si>
    <t>Obořiště</t>
  </si>
  <si>
    <t>Zlatníky-Hodkovice</t>
  </si>
  <si>
    <t>Kozlovice</t>
  </si>
  <si>
    <t>Šatov</t>
  </si>
  <si>
    <t>Velké Březno</t>
  </si>
  <si>
    <t>Vikýřovice</t>
  </si>
  <si>
    <t>Pěčín</t>
  </si>
  <si>
    <t>Bolatice</t>
  </si>
  <si>
    <t>Chvalkovice</t>
  </si>
  <si>
    <t>Špindlerův Mlýn</t>
  </si>
  <si>
    <t>Strážek</t>
  </si>
  <si>
    <t>Přibyslavice</t>
  </si>
  <si>
    <t>Chyšky</t>
  </si>
  <si>
    <t>Řenče</t>
  </si>
  <si>
    <t>Tatenice</t>
  </si>
  <si>
    <t>Černošín</t>
  </si>
  <si>
    <t>Starý Hrozenkov</t>
  </si>
  <si>
    <t>Doksy</t>
  </si>
  <si>
    <t>Řepice</t>
  </si>
  <si>
    <t>Branice</t>
  </si>
  <si>
    <t>Dobev</t>
  </si>
  <si>
    <t>Chroboly</t>
  </si>
  <si>
    <t>Čepřovice</t>
  </si>
  <si>
    <t>Horní Pěna</t>
  </si>
  <si>
    <t>Nedabyle</t>
  </si>
  <si>
    <t>Harrachov</t>
  </si>
  <si>
    <t>Hostašovice</t>
  </si>
  <si>
    <t>Dublovice</t>
  </si>
  <si>
    <t>Popelín</t>
  </si>
  <si>
    <t>Přítluky</t>
  </si>
  <si>
    <t>Bohušovice nad Ohří</t>
  </si>
  <si>
    <t>Domašov nad Bystřicí</t>
  </si>
  <si>
    <t>Tučín</t>
  </si>
  <si>
    <t>Hluchov</t>
  </si>
  <si>
    <t>Malé Hradisko</t>
  </si>
  <si>
    <t>Niva</t>
  </si>
  <si>
    <t>Suchonice</t>
  </si>
  <si>
    <t>Budiměřice</t>
  </si>
  <si>
    <t>Nový Rychnov</t>
  </si>
  <si>
    <t>Pilníkov</t>
  </si>
  <si>
    <t>Jamolice</t>
  </si>
  <si>
    <t>Zlatá Olešnice</t>
  </si>
  <si>
    <t>Tvarožná Lhota</t>
  </si>
  <si>
    <t>Rašovice</t>
  </si>
  <si>
    <t>Chlebičov</t>
  </si>
  <si>
    <t>Rozdrojovice</t>
  </si>
  <si>
    <t>Chlumec nad Cidlinou</t>
  </si>
  <si>
    <t>Nové Město</t>
  </si>
  <si>
    <t>Borač</t>
  </si>
  <si>
    <t>Snovídky</t>
  </si>
  <si>
    <t>Řícmanice</t>
  </si>
  <si>
    <t>Velké Hostěrádky</t>
  </si>
  <si>
    <t>Krásensko</t>
  </si>
  <si>
    <t>Branišovice</t>
  </si>
  <si>
    <t>Lovčičky</t>
  </si>
  <si>
    <t>Těmice</t>
  </si>
  <si>
    <t>Trhová Kamenice</t>
  </si>
  <si>
    <t>Husinec</t>
  </si>
  <si>
    <t>Loučná nad Desnou</t>
  </si>
  <si>
    <t>Moravec</t>
  </si>
  <si>
    <t>Ráječko</t>
  </si>
  <si>
    <t>Lipoltice</t>
  </si>
  <si>
    <t>Brušperk</t>
  </si>
  <si>
    <t>Střelské Hoštice</t>
  </si>
  <si>
    <t>Jaroslavice</t>
  </si>
  <si>
    <t>Horní Maršov</t>
  </si>
  <si>
    <t>Malá Morávka</t>
  </si>
  <si>
    <t>Mírová pod Kozákovem</t>
  </si>
  <si>
    <t>Cehnice</t>
  </si>
  <si>
    <t>Tichá</t>
  </si>
  <si>
    <t>Samotišky</t>
  </si>
  <si>
    <t>Žabovřesky</t>
  </si>
  <si>
    <t>Libníč</t>
  </si>
  <si>
    <t>Kostelec nad Vltavou</t>
  </si>
  <si>
    <t>Ostrovec</t>
  </si>
  <si>
    <t>Bušanovice</t>
  </si>
  <si>
    <t>Homole</t>
  </si>
  <si>
    <t>Slavče</t>
  </si>
  <si>
    <t>Malovice</t>
  </si>
  <si>
    <t>Libochovice</t>
  </si>
  <si>
    <t>Řevnice</t>
  </si>
  <si>
    <t>Radešínská Svratka</t>
  </si>
  <si>
    <t>Vrchotovy Janovice</t>
  </si>
  <si>
    <t>Chřibská</t>
  </si>
  <si>
    <t>Chotětov</t>
  </si>
  <si>
    <t>Rabštejnská Lhota</t>
  </si>
  <si>
    <t>Rodinov</t>
  </si>
  <si>
    <t>Rataje</t>
  </si>
  <si>
    <t>Holohlavy</t>
  </si>
  <si>
    <t>Milovice u Hořic</t>
  </si>
  <si>
    <t>Lubnice</t>
  </si>
  <si>
    <t>Tlustice</t>
  </si>
  <si>
    <t>Doubravník</t>
  </si>
  <si>
    <t>Benešov nad Ploučnicí</t>
  </si>
  <si>
    <t>Sychrov</t>
  </si>
  <si>
    <t>Pavlíkov</t>
  </si>
  <si>
    <t>Mořina</t>
  </si>
  <si>
    <t>Jílovice</t>
  </si>
  <si>
    <t>Slapy</t>
  </si>
  <si>
    <t>Jersín</t>
  </si>
  <si>
    <t>Nevcehle</t>
  </si>
  <si>
    <t>Kaliště</t>
  </si>
  <si>
    <t>Zachotín</t>
  </si>
  <si>
    <t>Nárameč</t>
  </si>
  <si>
    <t>Rozseč nad Kunštátem</t>
  </si>
  <si>
    <t>Ohrobec</t>
  </si>
  <si>
    <t>Živanice</t>
  </si>
  <si>
    <t>Žižice</t>
  </si>
  <si>
    <t>Opolany</t>
  </si>
  <si>
    <t>Praskačka</t>
  </si>
  <si>
    <t>Chocenice</t>
  </si>
  <si>
    <t>Bořetice</t>
  </si>
  <si>
    <t>Pravonín</t>
  </si>
  <si>
    <t>Konětopy</t>
  </si>
  <si>
    <t>Běleč</t>
  </si>
  <si>
    <t>Oráčov</t>
  </si>
  <si>
    <t>Kublov</t>
  </si>
  <si>
    <t>Tupadly</t>
  </si>
  <si>
    <t>Hvozdnice</t>
  </si>
  <si>
    <t>Stehelčeves</t>
  </si>
  <si>
    <t>Lhota u Vsetína</t>
  </si>
  <si>
    <t>Velešovice</t>
  </si>
  <si>
    <t>Sebranice</t>
  </si>
  <si>
    <t>Laškov</t>
  </si>
  <si>
    <t>Plánice</t>
  </si>
  <si>
    <t>Želetava</t>
  </si>
  <si>
    <t>Vitějovice</t>
  </si>
  <si>
    <t>Únětice</t>
  </si>
  <si>
    <t>Sazovice</t>
  </si>
  <si>
    <t>Otvovice</t>
  </si>
  <si>
    <t>Panenské Břežany</t>
  </si>
  <si>
    <t>Bečváry</t>
  </si>
  <si>
    <t>Babice nad Svitavou</t>
  </si>
  <si>
    <t>Práče</t>
  </si>
  <si>
    <t>Kvasiny</t>
  </si>
  <si>
    <t>Žalkovice</t>
  </si>
  <si>
    <t>Provodín</t>
  </si>
  <si>
    <t>Miličín</t>
  </si>
  <si>
    <t>Suchá Loz</t>
  </si>
  <si>
    <t>Střítež nad Ludinou</t>
  </si>
  <si>
    <t>Dolní Věstonice</t>
  </si>
  <si>
    <t>Nesovice</t>
  </si>
  <si>
    <t>Suchodol</t>
  </si>
  <si>
    <t>Neumětely</t>
  </si>
  <si>
    <t>Třesovice</t>
  </si>
  <si>
    <t>Čáslavice</t>
  </si>
  <si>
    <t>Boleradice</t>
  </si>
  <si>
    <t>Úžice</t>
  </si>
  <si>
    <t>Ostrožská Lhota</t>
  </si>
  <si>
    <t>Rapotice</t>
  </si>
  <si>
    <t>Žitenice</t>
  </si>
  <si>
    <t>Dobroměřice</t>
  </si>
  <si>
    <t>Ochoz u Brna</t>
  </si>
  <si>
    <t>Strážov</t>
  </si>
  <si>
    <t>Bošovice</t>
  </si>
  <si>
    <t>Mníšek pod Brdy</t>
  </si>
  <si>
    <t>Prostřední Bečva</t>
  </si>
  <si>
    <t>Uhlířské Janovice</t>
  </si>
  <si>
    <t>Pomezí</t>
  </si>
  <si>
    <t>Starovičky</t>
  </si>
  <si>
    <t>Budíkov</t>
  </si>
  <si>
    <t>Velká Chyška</t>
  </si>
  <si>
    <t>Pohled</t>
  </si>
  <si>
    <t>Bítovčice</t>
  </si>
  <si>
    <t>Hodov</t>
  </si>
  <si>
    <t>Radkovice u Hrotovic</t>
  </si>
  <si>
    <t>Červená Řečice</t>
  </si>
  <si>
    <t>Žabeň</t>
  </si>
  <si>
    <t>Sivice</t>
  </si>
  <si>
    <t>Ostrov nad Oslavou</t>
  </si>
  <si>
    <t>Radošovice</t>
  </si>
  <si>
    <t>Volenice</t>
  </si>
  <si>
    <t>Milotice nad Opavou</t>
  </si>
  <si>
    <t>Šlapanov</t>
  </si>
  <si>
    <t>Lipí</t>
  </si>
  <si>
    <t>Staré Hodějovice</t>
  </si>
  <si>
    <t>Nýřany</t>
  </si>
  <si>
    <t>Ostřešany</t>
  </si>
  <si>
    <t>Hvozdná</t>
  </si>
  <si>
    <t>Dobšice</t>
  </si>
  <si>
    <t>Dobrovice</t>
  </si>
  <si>
    <t>Zlonín</t>
  </si>
  <si>
    <t>Postřekov</t>
  </si>
  <si>
    <t>Chleny</t>
  </si>
  <si>
    <t>Míškovice</t>
  </si>
  <si>
    <t>Osíčko</t>
  </si>
  <si>
    <t>Pašovice</t>
  </si>
  <si>
    <t>Lidečko</t>
  </si>
  <si>
    <t>Drásov</t>
  </si>
  <si>
    <t>Šardice</t>
  </si>
  <si>
    <t>Komořany</t>
  </si>
  <si>
    <t>Sněžné</t>
  </si>
  <si>
    <t>Čejč</t>
  </si>
  <si>
    <t>Zádveřice-Raková</t>
  </si>
  <si>
    <t>Nová Ves nad Popelkou</t>
  </si>
  <si>
    <t>Tučapy</t>
  </si>
  <si>
    <t>Veltruby</t>
  </si>
  <si>
    <t>Švábenice</t>
  </si>
  <si>
    <t>Nová Ves u N.Města n.M.</t>
  </si>
  <si>
    <t>Cítov</t>
  </si>
  <si>
    <t>Francova Lhota</t>
  </si>
  <si>
    <t>Břest</t>
  </si>
  <si>
    <t>Svratouch</t>
  </si>
  <si>
    <t>Lipov</t>
  </si>
  <si>
    <t>Lysice</t>
  </si>
  <si>
    <t>Stráž pod Ralskem</t>
  </si>
  <si>
    <t>Žerotín</t>
  </si>
  <si>
    <t>Svor</t>
  </si>
  <si>
    <t>Slatiny</t>
  </si>
  <si>
    <t>Kostomlaty p.Milešovkou</t>
  </si>
  <si>
    <t>Kostelany</t>
  </si>
  <si>
    <t>Chodová Planá</t>
  </si>
  <si>
    <t>Vysoké Veselí</t>
  </si>
  <si>
    <t>Moutnice</t>
  </si>
  <si>
    <t>Vladislav</t>
  </si>
  <si>
    <t>Pravčice</t>
  </si>
  <si>
    <t>Kokory</t>
  </si>
  <si>
    <t>Kujavy</t>
  </si>
  <si>
    <t>Vážany nad Litavou</t>
  </si>
  <si>
    <t>Horní Kruty</t>
  </si>
  <si>
    <t>Žinkovy</t>
  </si>
  <si>
    <t>Útěchov</t>
  </si>
  <si>
    <t>Čepí</t>
  </si>
  <si>
    <t>Linhartice</t>
  </si>
  <si>
    <t>Rychnov na Moravě</t>
  </si>
  <si>
    <t>Vrbová Lhota</t>
  </si>
  <si>
    <t>Ohnišov</t>
  </si>
  <si>
    <t>Dolní Lomná</t>
  </si>
  <si>
    <t>Čejetice</t>
  </si>
  <si>
    <t>Štěpánov nad Svratkou</t>
  </si>
  <si>
    <t>Pačejov</t>
  </si>
  <si>
    <t>Josefův Důl</t>
  </si>
  <si>
    <t>Hlohovec</t>
  </si>
  <si>
    <t>Nová Ves nad Nisou</t>
  </si>
  <si>
    <t>Vochov</t>
  </si>
  <si>
    <t>Doubravice nad Svitavou</t>
  </si>
  <si>
    <t>Paseka</t>
  </si>
  <si>
    <t>Valašská Senice</t>
  </si>
  <si>
    <t>Držková</t>
  </si>
  <si>
    <t>Skaštice</t>
  </si>
  <si>
    <t>Uhřínov</t>
  </si>
  <si>
    <t>Smilovice</t>
  </si>
  <si>
    <t>Třebnouševes</t>
  </si>
  <si>
    <t>Horní Radechová</t>
  </si>
  <si>
    <t>Rádlo</t>
  </si>
  <si>
    <t>Kobylnice</t>
  </si>
  <si>
    <t>Veselý Žďár</t>
  </si>
  <si>
    <t>Vítějeves</t>
  </si>
  <si>
    <t>Domašov</t>
  </si>
  <si>
    <t>Jaroměřice</t>
  </si>
  <si>
    <t>Zabrušany</t>
  </si>
  <si>
    <t>Dolní Radechová</t>
  </si>
  <si>
    <t>Skalice</t>
  </si>
  <si>
    <t>Hlavice</t>
  </si>
  <si>
    <t>Dobřív</t>
  </si>
  <si>
    <t>Střílky</t>
  </si>
  <si>
    <t>Bezměrov</t>
  </si>
  <si>
    <t>Malá Veleň</t>
  </si>
  <si>
    <t>Nezabylice</t>
  </si>
  <si>
    <t>Horní Podluží</t>
  </si>
  <si>
    <t>Libochovany</t>
  </si>
  <si>
    <t>Martiněves</t>
  </si>
  <si>
    <t>Snědovice</t>
  </si>
  <si>
    <t>Vlasatice</t>
  </si>
  <si>
    <t>Brnířov</t>
  </si>
  <si>
    <t>Měník</t>
  </si>
  <si>
    <t>Holovousy</t>
  </si>
  <si>
    <t>Buštěhrad</t>
  </si>
  <si>
    <t>Klučov</t>
  </si>
  <si>
    <t>Hroznětín</t>
  </si>
  <si>
    <t>Pozlovice</t>
  </si>
  <si>
    <t>Vavřinec</t>
  </si>
  <si>
    <t>Bukovice</t>
  </si>
  <si>
    <t>Kameničná</t>
  </si>
  <si>
    <t>Chýně</t>
  </si>
  <si>
    <t>Veverské Knínice</t>
  </si>
  <si>
    <t>Rusava</t>
  </si>
  <si>
    <t>Katov</t>
  </si>
  <si>
    <t>Bitozeves</t>
  </si>
  <si>
    <t>Jalubí</t>
  </si>
  <si>
    <t>Hodonice</t>
  </si>
  <si>
    <t>Kačice</t>
  </si>
  <si>
    <t>Stolany</t>
  </si>
  <si>
    <t>Benátky</t>
  </si>
  <si>
    <t>Pokřikov</t>
  </si>
  <si>
    <t>Rybniště</t>
  </si>
  <si>
    <t>Prakšice</t>
  </si>
  <si>
    <t>Košťálov</t>
  </si>
  <si>
    <t>Vřesovice</t>
  </si>
  <si>
    <t>Polnička</t>
  </si>
  <si>
    <t>Zaječice</t>
  </si>
  <si>
    <t>Vejprnice</t>
  </si>
  <si>
    <t>Lipnice nad Sázavou</t>
  </si>
  <si>
    <t>Leskovec</t>
  </si>
  <si>
    <t>Zdice</t>
  </si>
  <si>
    <t>Ovčáry</t>
  </si>
  <si>
    <t>Šenov</t>
  </si>
  <si>
    <t>Strachotice</t>
  </si>
  <si>
    <t>Dřísy</t>
  </si>
  <si>
    <t>Horka nad Moravou</t>
  </si>
  <si>
    <t>Pravlov</t>
  </si>
  <si>
    <t>Moravské Málkovice</t>
  </si>
  <si>
    <t>Chvalčov</t>
  </si>
  <si>
    <t>Křoví</t>
  </si>
  <si>
    <t>Noviny pod Ralskem</t>
  </si>
  <si>
    <t>Kozojedy</t>
  </si>
  <si>
    <t>Dobrá Voda u Hořic</t>
  </si>
  <si>
    <t>Cetkovice</t>
  </si>
  <si>
    <t>Hnojice</t>
  </si>
  <si>
    <t>Buk</t>
  </si>
  <si>
    <t>Malhotice</t>
  </si>
  <si>
    <t>Dřevnovice</t>
  </si>
  <si>
    <t>Líšná</t>
  </si>
  <si>
    <t>Velvary</t>
  </si>
  <si>
    <t>Voděrady</t>
  </si>
  <si>
    <t>Metylovice</t>
  </si>
  <si>
    <t>Průhonice</t>
  </si>
  <si>
    <t>Dolní Lukavice</t>
  </si>
  <si>
    <t>Zábrodí</t>
  </si>
  <si>
    <t>Starý Bydžov</t>
  </si>
  <si>
    <t>Lanžov</t>
  </si>
  <si>
    <t>Třebihošť</t>
  </si>
  <si>
    <t>Pištín</t>
  </si>
  <si>
    <t>Chlumany</t>
  </si>
  <si>
    <t>Rousínov</t>
  </si>
  <si>
    <t>Nové Bránice</t>
  </si>
  <si>
    <t>Běrunice</t>
  </si>
  <si>
    <t>Třebívlice</t>
  </si>
  <si>
    <t>Tuchoměřice</t>
  </si>
  <si>
    <t>Oleksovice</t>
  </si>
  <si>
    <t>Horní Počaply</t>
  </si>
  <si>
    <t>Vigantice</t>
  </si>
  <si>
    <t>Vrčeň</t>
  </si>
  <si>
    <t>Dolní Cerekev</t>
  </si>
  <si>
    <t>Církvice</t>
  </si>
  <si>
    <t>Oplot</t>
  </si>
  <si>
    <t>Puclice</t>
  </si>
  <si>
    <t>Úsilov</t>
  </si>
  <si>
    <t>Hradešice</t>
  </si>
  <si>
    <t>Rochlov</t>
  </si>
  <si>
    <t>Druztová</t>
  </si>
  <si>
    <t>Damnice</t>
  </si>
  <si>
    <t>Šošůvka</t>
  </si>
  <si>
    <t>Mouchnice</t>
  </si>
  <si>
    <t>Suchý</t>
  </si>
  <si>
    <t>Lesní Hluboké</t>
  </si>
  <si>
    <t>Orlovice</t>
  </si>
  <si>
    <t>Spešov</t>
  </si>
  <si>
    <t>Hrubá Vrbka</t>
  </si>
  <si>
    <t>Měčín</t>
  </si>
  <si>
    <t>Rynholec</t>
  </si>
  <si>
    <t>Červený Újezd</t>
  </si>
  <si>
    <t>Jiřice</t>
  </si>
  <si>
    <t>Lhota</t>
  </si>
  <si>
    <t>Olší</t>
  </si>
  <si>
    <t>Dobříkov</t>
  </si>
  <si>
    <t>Braškov</t>
  </si>
  <si>
    <t>Suchý Důl</t>
  </si>
  <si>
    <t>Křesetice</t>
  </si>
  <si>
    <t>Třebeň</t>
  </si>
  <si>
    <t>Tvarožná</t>
  </si>
  <si>
    <t>Chanovice</t>
  </si>
  <si>
    <t>Hlušice</t>
  </si>
  <si>
    <t>Choustník</t>
  </si>
  <si>
    <t>Moravský Žižkov</t>
  </si>
  <si>
    <t>Tehov</t>
  </si>
  <si>
    <t>Kostelní Lhota</t>
  </si>
  <si>
    <t>Řetová</t>
  </si>
  <si>
    <t>Černošice</t>
  </si>
  <si>
    <t>Kramolna</t>
  </si>
  <si>
    <t>Bojanov</t>
  </si>
  <si>
    <t>Velké Přítočno</t>
  </si>
  <si>
    <t>Dvorce</t>
  </si>
  <si>
    <t>Vémyslice</t>
  </si>
  <si>
    <t>Jeřice</t>
  </si>
  <si>
    <t>Horšice</t>
  </si>
  <si>
    <t>Rozstání</t>
  </si>
  <si>
    <t>Moravičany</t>
  </si>
  <si>
    <t>Kunratice u Cvikova</t>
  </si>
  <si>
    <t>Letiny</t>
  </si>
  <si>
    <t>Malšovice</t>
  </si>
  <si>
    <t>Haňovice</t>
  </si>
  <si>
    <t>Mírov</t>
  </si>
  <si>
    <t>Bezuchov</t>
  </si>
  <si>
    <t>Milotice nad Bečvou</t>
  </si>
  <si>
    <t>Polom</t>
  </si>
  <si>
    <t>Kosov</t>
  </si>
  <si>
    <t>Špičky</t>
  </si>
  <si>
    <t>Slatinky</t>
  </si>
  <si>
    <t>Milenov</t>
  </si>
  <si>
    <t>Velká Kraš</t>
  </si>
  <si>
    <t>Hořesedly</t>
  </si>
  <si>
    <t>Tři Dvory</t>
  </si>
  <si>
    <t>Předklášteří</t>
  </si>
  <si>
    <t>Dubenec</t>
  </si>
  <si>
    <t>Jeneč</t>
  </si>
  <si>
    <t>Liblice</t>
  </si>
  <si>
    <t>Svatý Mikuláš</t>
  </si>
  <si>
    <t>Rataje nad Sázavou</t>
  </si>
  <si>
    <t>Kochánky</t>
  </si>
  <si>
    <t>Vyšehořovice</t>
  </si>
  <si>
    <t>Svémyslice</t>
  </si>
  <si>
    <t>Ratboř</t>
  </si>
  <si>
    <t>Louňovice</t>
  </si>
  <si>
    <t>Úholičky</t>
  </si>
  <si>
    <t>Svinaře</t>
  </si>
  <si>
    <t>Dražovice</t>
  </si>
  <si>
    <t>Nižbor</t>
  </si>
  <si>
    <t>Níhov</t>
  </si>
  <si>
    <t>Čučice</t>
  </si>
  <si>
    <t>Horní Bojanovice</t>
  </si>
  <si>
    <t>Nový Přerov</t>
  </si>
  <si>
    <t>Nevojice</t>
  </si>
  <si>
    <t>Hnanice</t>
  </si>
  <si>
    <t>Litobratřice</t>
  </si>
  <si>
    <t>Račice-Pístovice</t>
  </si>
  <si>
    <t>Tvořihráz</t>
  </si>
  <si>
    <t>Veltrusy</t>
  </si>
  <si>
    <t>Zborovice</t>
  </si>
  <si>
    <t>Kameničky</t>
  </si>
  <si>
    <t>Vysoké Studnice</t>
  </si>
  <si>
    <t>Kejžlice</t>
  </si>
  <si>
    <t>Stříbrné Hory</t>
  </si>
  <si>
    <t>Sedlejov</t>
  </si>
  <si>
    <t>Stránecká Zhoř</t>
  </si>
  <si>
    <t>Věchnov</t>
  </si>
  <si>
    <t>Vídeň</t>
  </si>
  <si>
    <t>Kolová</t>
  </si>
  <si>
    <t>Mukařov</t>
  </si>
  <si>
    <t>Závišice</t>
  </si>
  <si>
    <t>Zadní Třebaň</t>
  </si>
  <si>
    <t>Heřmanice</t>
  </si>
  <si>
    <t>Sloup v Čechách</t>
  </si>
  <si>
    <t>Pačlavice</t>
  </si>
  <si>
    <t>Lhoty u Potštejna</t>
  </si>
  <si>
    <t>Panenský Týnec</t>
  </si>
  <si>
    <t>Jehnědí</t>
  </si>
  <si>
    <t>Luková</t>
  </si>
  <si>
    <t>Žulová</t>
  </si>
  <si>
    <t>Kotvrdovice</t>
  </si>
  <si>
    <t>Černíkovice</t>
  </si>
  <si>
    <t>Čížová</t>
  </si>
  <si>
    <t>Staré Hradiště</t>
  </si>
  <si>
    <t>Ptice</t>
  </si>
  <si>
    <t>Poniklá</t>
  </si>
  <si>
    <t>Radim</t>
  </si>
  <si>
    <t>Chudčice</t>
  </si>
  <si>
    <t>Rynárec</t>
  </si>
  <si>
    <t>Krumsín</t>
  </si>
  <si>
    <t>Hostín u Vojkovic</t>
  </si>
  <si>
    <t>Ratiboř</t>
  </si>
  <si>
    <t>Sloveč</t>
  </si>
  <si>
    <t>Mcely</t>
  </si>
  <si>
    <t>Drobovice</t>
  </si>
  <si>
    <t>Mezouň</t>
  </si>
  <si>
    <t>Záluží</t>
  </si>
  <si>
    <t>Uhy</t>
  </si>
  <si>
    <t>Dolní Chvatliny</t>
  </si>
  <si>
    <t>Žáky</t>
  </si>
  <si>
    <t>Všestudy</t>
  </si>
  <si>
    <t>Hrdlořezy</t>
  </si>
  <si>
    <t>Milčice</t>
  </si>
  <si>
    <t>Stará Lysá</t>
  </si>
  <si>
    <t>Úmyslovice</t>
  </si>
  <si>
    <t>Zvánovice</t>
  </si>
  <si>
    <t>Borotice</t>
  </si>
  <si>
    <t>Železná</t>
  </si>
  <si>
    <t>Třebestovice</t>
  </si>
  <si>
    <t>Podlesí</t>
  </si>
  <si>
    <t>Hradešín</t>
  </si>
  <si>
    <t>Káraný</t>
  </si>
  <si>
    <t>Františkovy Lázně</t>
  </si>
  <si>
    <t>Batňovice</t>
  </si>
  <si>
    <t>Dolní Ředice</t>
  </si>
  <si>
    <t>Předslav</t>
  </si>
  <si>
    <t>Přísnotice</t>
  </si>
  <si>
    <t>Přeštice</t>
  </si>
  <si>
    <t>Manětín</t>
  </si>
  <si>
    <t>Pičín</t>
  </si>
  <si>
    <t>Přibice</t>
  </si>
  <si>
    <t>Mašovice</t>
  </si>
  <si>
    <t>Březůvky</t>
  </si>
  <si>
    <t>Hevlín</t>
  </si>
  <si>
    <t>Ludgeřovice</t>
  </si>
  <si>
    <t>Bílý Újezd</t>
  </si>
  <si>
    <t>Běchary</t>
  </si>
  <si>
    <t>Sudkov</t>
  </si>
  <si>
    <t>Osvětimany</t>
  </si>
  <si>
    <t>Hostěradice</t>
  </si>
  <si>
    <t>Morašice</t>
  </si>
  <si>
    <t>Vranov nad Dyjí</t>
  </si>
  <si>
    <t>Dražice</t>
  </si>
  <si>
    <t>Ludslavice</t>
  </si>
  <si>
    <t>Mokré Lazce</t>
  </si>
  <si>
    <t>Velká Bystřice</t>
  </si>
  <si>
    <t>Nedachlebice</t>
  </si>
  <si>
    <t>Oslavice</t>
  </si>
  <si>
    <t>Popůvky</t>
  </si>
  <si>
    <t>Jirkov</t>
  </si>
  <si>
    <t>Staňkovice</t>
  </si>
  <si>
    <t>Slatina</t>
  </si>
  <si>
    <t>Jestřabí</t>
  </si>
  <si>
    <t>Ublo</t>
  </si>
  <si>
    <t>Lechotice</t>
  </si>
  <si>
    <t>Bílá</t>
  </si>
  <si>
    <t>Milovice</t>
  </si>
  <si>
    <t>Radňovice</t>
  </si>
  <si>
    <t>Úněšov</t>
  </si>
  <si>
    <t>Rosovice</t>
  </si>
  <si>
    <t>Vacenovice</t>
  </si>
  <si>
    <t>Březník</t>
  </si>
  <si>
    <t>Tatce</t>
  </si>
  <si>
    <t>Velká Štáhle</t>
  </si>
  <si>
    <t>Miřetice</t>
  </si>
  <si>
    <t>Zdechovice</t>
  </si>
  <si>
    <t>Krásno</t>
  </si>
  <si>
    <t>Žichovice</t>
  </si>
  <si>
    <t>Machov</t>
  </si>
  <si>
    <t>Sedlice</t>
  </si>
  <si>
    <t>Dolní Břežany</t>
  </si>
  <si>
    <t>Topolná</t>
  </si>
  <si>
    <t>Soběchleby</t>
  </si>
  <si>
    <t>Běstvina</t>
  </si>
  <si>
    <t>Starý Mateřov</t>
  </si>
  <si>
    <t>Dolní Lhota</t>
  </si>
  <si>
    <t>Hlušovice</t>
  </si>
  <si>
    <t>Svatý Jan nad Malší</t>
  </si>
  <si>
    <t>Postupice</t>
  </si>
  <si>
    <t>Valdice</t>
  </si>
  <si>
    <t>Dolní Hbity</t>
  </si>
  <si>
    <t>Vědomice</t>
  </si>
  <si>
    <t>Úsov</t>
  </si>
  <si>
    <t>Struhařov</t>
  </si>
  <si>
    <t>Velatice</t>
  </si>
  <si>
    <t>Vyžlovka</t>
  </si>
  <si>
    <t>Lavičky</t>
  </si>
  <si>
    <t>Brňany</t>
  </si>
  <si>
    <t>Lobendava</t>
  </si>
  <si>
    <t>Račetice</t>
  </si>
  <si>
    <t>Doksany</t>
  </si>
  <si>
    <t>Libkovice pod Řípem</t>
  </si>
  <si>
    <t>Prackovice nad Labem</t>
  </si>
  <si>
    <t>Přestavlky</t>
  </si>
  <si>
    <t>Holedeč</t>
  </si>
  <si>
    <t>Malé Březno</t>
  </si>
  <si>
    <t>Modlany</t>
  </si>
  <si>
    <t>Břehy</t>
  </si>
  <si>
    <t>Praskolesy</t>
  </si>
  <si>
    <t>Mladějov</t>
  </si>
  <si>
    <t>Kněžnice</t>
  </si>
  <si>
    <t>Libeř</t>
  </si>
  <si>
    <t>Mistřice</t>
  </si>
  <si>
    <t>Viničné Šumice</t>
  </si>
  <si>
    <t>Násedlovice</t>
  </si>
  <si>
    <t>Ročov</t>
  </si>
  <si>
    <t>Lipno nad Vltavou</t>
  </si>
  <si>
    <t>Drmoul</t>
  </si>
  <si>
    <t>Kostelní Hlavno</t>
  </si>
  <si>
    <t>Trnová</t>
  </si>
  <si>
    <t>Cholina</t>
  </si>
  <si>
    <t>Dlouhá Třebová</t>
  </si>
  <si>
    <t>Kosoř</t>
  </si>
  <si>
    <t>Příkosice</t>
  </si>
  <si>
    <t>Luženičky</t>
  </si>
  <si>
    <t>Soběkury</t>
  </si>
  <si>
    <t>Morávka</t>
  </si>
  <si>
    <t>Hořín</t>
  </si>
  <si>
    <t>Čelechovice na Hané</t>
  </si>
  <si>
    <t>Vraňany</t>
  </si>
  <si>
    <t>Klášterec nad Orlicí</t>
  </si>
  <si>
    <t>Ludkovice</t>
  </si>
  <si>
    <t>Chválenice</t>
  </si>
  <si>
    <t>Pluhův Žďár</t>
  </si>
  <si>
    <t>Nová Ves u Chýnova</t>
  </si>
  <si>
    <t>Smržice</t>
  </si>
  <si>
    <t>Mnichovice</t>
  </si>
  <si>
    <t>Křešice</t>
  </si>
  <si>
    <t>Zápy</t>
  </si>
  <si>
    <t>Úsilné</t>
  </si>
  <si>
    <t>Mladošovice</t>
  </si>
  <si>
    <t>Božetice</t>
  </si>
  <si>
    <t>Hracholusky</t>
  </si>
  <si>
    <t>Radimovice u Želče</t>
  </si>
  <si>
    <t>Báňovice</t>
  </si>
  <si>
    <t>Cítoliby</t>
  </si>
  <si>
    <t>Mladecko</t>
  </si>
  <si>
    <t>Háje nad Jizerou</t>
  </si>
  <si>
    <t>Mečeříž</t>
  </si>
  <si>
    <t>Velká Dobrá</t>
  </si>
  <si>
    <t>Levínská Olešnice</t>
  </si>
  <si>
    <t>Vysoké Pole</t>
  </si>
  <si>
    <t>Kozmice</t>
  </si>
  <si>
    <t>Třanovice</t>
  </si>
  <si>
    <t>Tečovice</t>
  </si>
  <si>
    <t>Kovářská</t>
  </si>
  <si>
    <t>Oloví</t>
  </si>
  <si>
    <t>Hlásná Třebaň</t>
  </si>
  <si>
    <t>Kostice</t>
  </si>
  <si>
    <t>Úvaly</t>
  </si>
  <si>
    <t>Citov</t>
  </si>
  <si>
    <t>Žabčice</t>
  </si>
  <si>
    <t>Nový Šaldorf-Sedleš.</t>
  </si>
  <si>
    <t>Milešovice</t>
  </si>
  <si>
    <t>Tuhaň</t>
  </si>
  <si>
    <t>Jedomělice</t>
  </si>
  <si>
    <t>Oleška</t>
  </si>
  <si>
    <t>Třebsko</t>
  </si>
  <si>
    <t>Meclov</t>
  </si>
  <si>
    <t>Lovečkovice</t>
  </si>
  <si>
    <t>Travčice</t>
  </si>
  <si>
    <t>Vchynice</t>
  </si>
  <si>
    <t>Židovice</t>
  </si>
  <si>
    <t>Bžany</t>
  </si>
  <si>
    <t>Ledvice</t>
  </si>
  <si>
    <t>Radovesice</t>
  </si>
  <si>
    <t>Hrdějovice</t>
  </si>
  <si>
    <t>Uhřičice</t>
  </si>
  <si>
    <t>Rakov</t>
  </si>
  <si>
    <t>Paršovice</t>
  </si>
  <si>
    <t>Čehovice</t>
  </si>
  <si>
    <t>Dobromilice</t>
  </si>
  <si>
    <t>Mořice</t>
  </si>
  <si>
    <t>Čermná nad Orlicí</t>
  </si>
  <si>
    <t>Dolní Branná</t>
  </si>
  <si>
    <t>Dobrá</t>
  </si>
  <si>
    <t>Rudná</t>
  </si>
  <si>
    <t>Šilheřovice</t>
  </si>
  <si>
    <t>Ploskovice</t>
  </si>
  <si>
    <t>Klapý</t>
  </si>
  <si>
    <t>Šemnice</t>
  </si>
  <si>
    <t>Čeperka</t>
  </si>
  <si>
    <t>Záhornice</t>
  </si>
  <si>
    <t>Kučerov</t>
  </si>
  <si>
    <t>Prostřední Poříčí</t>
  </si>
  <si>
    <t>Ruprechtov</t>
  </si>
  <si>
    <t>Záryby</t>
  </si>
  <si>
    <t>Příšovice</t>
  </si>
  <si>
    <t>Dobré Pole</t>
  </si>
  <si>
    <t>Krhovice</t>
  </si>
  <si>
    <t>Plaveč</t>
  </si>
  <si>
    <t>Bukovinka</t>
  </si>
  <si>
    <t>Životice u N.Jičína</t>
  </si>
  <si>
    <t>Kostelec u Křížků</t>
  </si>
  <si>
    <t>Vysoké Popovice</t>
  </si>
  <si>
    <t>Grygov</t>
  </si>
  <si>
    <t>Hoštice-Heroltice</t>
  </si>
  <si>
    <t>Příbram na Moravě</t>
  </si>
  <si>
    <t>Nová Ves pod Pleší</t>
  </si>
  <si>
    <t>Horní Libchava</t>
  </si>
  <si>
    <t>Maršovice</t>
  </si>
  <si>
    <t>Svojetice</t>
  </si>
  <si>
    <t>Krhová</t>
  </si>
  <si>
    <t>Ždírec</t>
  </si>
  <si>
    <t>Troubsko</t>
  </si>
  <si>
    <t>Chrustenice</t>
  </si>
  <si>
    <t>Krmelín</t>
  </si>
  <si>
    <t>Tachlovice</t>
  </si>
  <si>
    <t>Ledčice</t>
  </si>
  <si>
    <t>Roztoky u Jilemnice</t>
  </si>
  <si>
    <t>Světlá Hora</t>
  </si>
  <si>
    <t>Nový Jáchymov</t>
  </si>
  <si>
    <t>Bečov</t>
  </si>
  <si>
    <t>Hrusice</t>
  </si>
  <si>
    <t>Horní Ředice</t>
  </si>
  <si>
    <t>Nespeky</t>
  </si>
  <si>
    <t>Krásné Údolí</t>
  </si>
  <si>
    <t>Býkev</t>
  </si>
  <si>
    <t>Heřmaničky</t>
  </si>
  <si>
    <t>Hulice</t>
  </si>
  <si>
    <t>Svatá</t>
  </si>
  <si>
    <t>Ratměřice</t>
  </si>
  <si>
    <t>Malé Kyšice</t>
  </si>
  <si>
    <t>Třebovle</t>
  </si>
  <si>
    <t>Oskořínek</t>
  </si>
  <si>
    <t>Prosenická Lhota</t>
  </si>
  <si>
    <t>Hospozín</t>
  </si>
  <si>
    <t>Klíčany</t>
  </si>
  <si>
    <t>Kropáčova Vrutice</t>
  </si>
  <si>
    <t>Libňatov</t>
  </si>
  <si>
    <t>Jáchymov</t>
  </si>
  <si>
    <t>Želetice</t>
  </si>
  <si>
    <t>Stěžery</t>
  </si>
  <si>
    <t>Všemina</t>
  </si>
  <si>
    <t>Trhanov</t>
  </si>
  <si>
    <t>Žandov</t>
  </si>
  <si>
    <t>Čisovice</t>
  </si>
  <si>
    <t>Tasov</t>
  </si>
  <si>
    <t>Hradec nad Svitavou</t>
  </si>
  <si>
    <t>Darkovice</t>
  </si>
  <si>
    <t>Kyselka</t>
  </si>
  <si>
    <t>Drahelčice</t>
  </si>
  <si>
    <t>Hrubá Skála</t>
  </si>
  <si>
    <t>Litultovice</t>
  </si>
  <si>
    <t>Mirošovice</t>
  </si>
  <si>
    <t>Útvina</t>
  </si>
  <si>
    <t>Jankov</t>
  </si>
  <si>
    <t>Horní Domaslavice</t>
  </si>
  <si>
    <t>Staré Heřminovy</t>
  </si>
  <si>
    <t>Čavisov</t>
  </si>
  <si>
    <t>Šimonovice</t>
  </si>
  <si>
    <t>Lutopecny</t>
  </si>
  <si>
    <t>Hrobice</t>
  </si>
  <si>
    <t>Malá Hraštice</t>
  </si>
  <si>
    <t>Damníkov</t>
  </si>
  <si>
    <t>Klecany</t>
  </si>
  <si>
    <t>Holubice</t>
  </si>
  <si>
    <t>Zbyslavice</t>
  </si>
  <si>
    <t>Olbramice</t>
  </si>
  <si>
    <t>Dlouhý Most</t>
  </si>
  <si>
    <t>Sokoleč</t>
  </si>
  <si>
    <t>Vyskytná nad Jihlavou</t>
  </si>
  <si>
    <t>Vráž</t>
  </si>
  <si>
    <t>Kamýk nad Vltavou</t>
  </si>
  <si>
    <t>Vintířov</t>
  </si>
  <si>
    <t>Jesenný</t>
  </si>
  <si>
    <t>Libá</t>
  </si>
  <si>
    <t>Skalice nad Svitavou</t>
  </si>
  <si>
    <t>Sviadnov</t>
  </si>
  <si>
    <t>Sibřina</t>
  </si>
  <si>
    <t>Rybí</t>
  </si>
  <si>
    <t>Louňovice pod Blaníkem</t>
  </si>
  <si>
    <t>Karle</t>
  </si>
  <si>
    <t>Valy</t>
  </si>
  <si>
    <t>Hlavečník</t>
  </si>
  <si>
    <t>Koberovy</t>
  </si>
  <si>
    <t>Mutějovice</t>
  </si>
  <si>
    <t>Horoušany</t>
  </si>
  <si>
    <t>Chříč</t>
  </si>
  <si>
    <t>Obruby</t>
  </si>
  <si>
    <t>Březová-Oleško</t>
  </si>
  <si>
    <t>Čížkov</t>
  </si>
  <si>
    <t>Dolní Rychnov</t>
  </si>
  <si>
    <t>Třebušín</t>
  </si>
  <si>
    <t>Plav</t>
  </si>
  <si>
    <t>Ločenice</t>
  </si>
  <si>
    <t>Putim</t>
  </si>
  <si>
    <t>Zlukov</t>
  </si>
  <si>
    <t>Chudenice</t>
  </si>
  <si>
    <t>Raková</t>
  </si>
  <si>
    <t>Staříč</t>
  </si>
  <si>
    <t>Bříza</t>
  </si>
  <si>
    <t>Kostomlaty pod Řípem</t>
  </si>
  <si>
    <t>Jeníkov</t>
  </si>
  <si>
    <t>Telnice</t>
  </si>
  <si>
    <t>Háj u Duchcova</t>
  </si>
  <si>
    <t>Droužkovice</t>
  </si>
  <si>
    <t>Nekoř</t>
  </si>
  <si>
    <t>Bezvěrov</t>
  </si>
  <si>
    <t>Staré Sedliště</t>
  </si>
  <si>
    <t>Pouzdřany</t>
  </si>
  <si>
    <t>Prštice</t>
  </si>
  <si>
    <t>Braňany</t>
  </si>
  <si>
    <t>Vřesina</t>
  </si>
  <si>
    <t>Vitice</t>
  </si>
  <si>
    <t>Pec pod Sněžkou</t>
  </si>
  <si>
    <t>Výkleky</t>
  </si>
  <si>
    <t>Luběnice</t>
  </si>
  <si>
    <t>Domašov u Šternberka</t>
  </si>
  <si>
    <t>Víceměřice</t>
  </si>
  <si>
    <t>Borová</t>
  </si>
  <si>
    <t>Lomnička</t>
  </si>
  <si>
    <t>Netín</t>
  </si>
  <si>
    <t>Kozolupy</t>
  </si>
  <si>
    <t>Žádovice</t>
  </si>
  <si>
    <t>Bulhary</t>
  </si>
  <si>
    <t>Újezd u Černé Hory</t>
  </si>
  <si>
    <t>Klentnice</t>
  </si>
  <si>
    <t>Strachotín</t>
  </si>
  <si>
    <t>Malešovice</t>
  </si>
  <si>
    <t>Tuklaty</t>
  </si>
  <si>
    <t>Velhartice</t>
  </si>
  <si>
    <t>Bělá nad Radbuzou</t>
  </si>
  <si>
    <t>Pstruží</t>
  </si>
  <si>
    <t>Přepeře</t>
  </si>
  <si>
    <t>Luká</t>
  </si>
  <si>
    <t>Šabina</t>
  </si>
  <si>
    <t>Vatín</t>
  </si>
  <si>
    <t>Načešice</t>
  </si>
  <si>
    <t>Žalhostice</t>
  </si>
  <si>
    <t>Hrubý Jeseník</t>
  </si>
  <si>
    <t>Krajková</t>
  </si>
  <si>
    <t>Krásný Dvůr</t>
  </si>
  <si>
    <t>Malý Újezd</t>
  </si>
  <si>
    <t>Ostrá</t>
  </si>
  <si>
    <t>Přestavlky u Čerčan</t>
  </si>
  <si>
    <t>Písková Lhota</t>
  </si>
  <si>
    <t>Písty</t>
  </si>
  <si>
    <t>Drhovy</t>
  </si>
  <si>
    <t>Městečko</t>
  </si>
  <si>
    <t>Svojetín</t>
  </si>
  <si>
    <t>Doubek</t>
  </si>
  <si>
    <t>Zdětín</t>
  </si>
  <si>
    <t>Herink</t>
  </si>
  <si>
    <t>Losiná</t>
  </si>
  <si>
    <t>Záměl</t>
  </si>
  <si>
    <t>Radějov</t>
  </si>
  <si>
    <t>Chotěbuz</t>
  </si>
  <si>
    <t>Jiříkovice</t>
  </si>
  <si>
    <t>Kvílice</t>
  </si>
  <si>
    <t>Vestec</t>
  </si>
  <si>
    <t>Mnetěš</t>
  </si>
  <si>
    <t>Přistoupim</t>
  </si>
  <si>
    <t>Nalžovice</t>
  </si>
  <si>
    <t>Horní Police</t>
  </si>
  <si>
    <t>Koleč</t>
  </si>
  <si>
    <t>Kyselovice</t>
  </si>
  <si>
    <t>Nehvizdy</t>
  </si>
  <si>
    <t>Lom u Tachova</t>
  </si>
  <si>
    <t>Nedašova Lhota</t>
  </si>
  <si>
    <t>Zlámanec</t>
  </si>
  <si>
    <t>Pňovany</t>
  </si>
  <si>
    <t>Kolinec</t>
  </si>
  <si>
    <t>Moravskoslezský Kočov</t>
  </si>
  <si>
    <t>Polkovice</t>
  </si>
  <si>
    <t>Mokrovraty</t>
  </si>
  <si>
    <t>Ralsko</t>
  </si>
  <si>
    <t>Kácov</t>
  </si>
  <si>
    <t>Křečkov</t>
  </si>
  <si>
    <t>Hazlov</t>
  </si>
  <si>
    <t>Včelná</t>
  </si>
  <si>
    <t>Krakovany</t>
  </si>
  <si>
    <t>Bylany</t>
  </si>
  <si>
    <t>Předhradí</t>
  </si>
  <si>
    <t>Chvojenec</t>
  </si>
  <si>
    <t>Slepotice</t>
  </si>
  <si>
    <t>Veselí</t>
  </si>
  <si>
    <t>Mladějov na Moravě</t>
  </si>
  <si>
    <t>Hrušová</t>
  </si>
  <si>
    <t>Mochov</t>
  </si>
  <si>
    <t>Dasný</t>
  </si>
  <si>
    <t>Ostružno</t>
  </si>
  <si>
    <t>Veliš</t>
  </si>
  <si>
    <t>Plavy</t>
  </si>
  <si>
    <t>Suchdol</t>
  </si>
  <si>
    <t>Srch</t>
  </si>
  <si>
    <t>Kacákova Lhota</t>
  </si>
  <si>
    <t>Libošovice</t>
  </si>
  <si>
    <t>Jinolice</t>
  </si>
  <si>
    <t>Suchovršice</t>
  </si>
  <si>
    <t>Polepy</t>
  </si>
  <si>
    <t>Kralice na Hané</t>
  </si>
  <si>
    <t>Mířkov</t>
  </si>
  <si>
    <t>Zdemyslice</t>
  </si>
  <si>
    <t>Česká Bříza</t>
  </si>
  <si>
    <t>Rybnice</t>
  </si>
  <si>
    <t>Skalička</t>
  </si>
  <si>
    <t>Holany</t>
  </si>
  <si>
    <t>Markvartovice</t>
  </si>
  <si>
    <t>Čečelice</t>
  </si>
  <si>
    <t>Lučina</t>
  </si>
  <si>
    <t>Brázdim</t>
  </si>
  <si>
    <t>Kosova Hora</t>
  </si>
  <si>
    <t>Krumvíř</t>
  </si>
  <si>
    <t>Velké Žernoseky</t>
  </si>
  <si>
    <t>Bratronice</t>
  </si>
  <si>
    <t>Dušníky</t>
  </si>
  <si>
    <t>Veltěže</t>
  </si>
  <si>
    <t>Újezdeček</t>
  </si>
  <si>
    <t>Němčany</t>
  </si>
  <si>
    <t>Čelčice</t>
  </si>
  <si>
    <t>Vícov</t>
  </si>
  <si>
    <t>Žďárná</t>
  </si>
  <si>
    <t>Mouřínov</t>
  </si>
  <si>
    <t>Brťov-Jeneč</t>
  </si>
  <si>
    <t>Senetářov</t>
  </si>
  <si>
    <t>Valchov</t>
  </si>
  <si>
    <t>Česká</t>
  </si>
  <si>
    <t>Mělčany</t>
  </si>
  <si>
    <t>Sobotovice</t>
  </si>
  <si>
    <t>Trboušany</t>
  </si>
  <si>
    <t>Skoronice</t>
  </si>
  <si>
    <t>Hvězdlice</t>
  </si>
  <si>
    <t>Nemochovice</t>
  </si>
  <si>
    <t>Olbramkostel</t>
  </si>
  <si>
    <t>Valtrovice</t>
  </si>
  <si>
    <t>Stará Huť</t>
  </si>
  <si>
    <t>Kruh</t>
  </si>
  <si>
    <t>Úhřetice</t>
  </si>
  <si>
    <t>Roudné</t>
  </si>
  <si>
    <t>Ořech</t>
  </si>
  <si>
    <t>Předměřice nad Jizerou</t>
  </si>
  <si>
    <t>Stráž nad Ohří</t>
  </si>
  <si>
    <t>Měchenice</t>
  </si>
  <si>
    <t>Jenštejn</t>
  </si>
  <si>
    <t>Křivsoudov</t>
  </si>
  <si>
    <t>Třebusice</t>
  </si>
  <si>
    <t>Třebíz</t>
  </si>
  <si>
    <t>Zlosyň</t>
  </si>
  <si>
    <t>Bukovno</t>
  </si>
  <si>
    <t>Činěves</t>
  </si>
  <si>
    <t>Korkyně</t>
  </si>
  <si>
    <t>Dobřejovice</t>
  </si>
  <si>
    <t>Polerady</t>
  </si>
  <si>
    <t>Lázně Kynžvart</t>
  </si>
  <si>
    <t>Záříčí</t>
  </si>
  <si>
    <t>Modletice</t>
  </si>
  <si>
    <t>Hodějice</t>
  </si>
  <si>
    <t>Nebovidy</t>
  </si>
  <si>
    <t>Tetčice</t>
  </si>
  <si>
    <t>Bocanovice</t>
  </si>
  <si>
    <t>Skotnice</t>
  </si>
  <si>
    <t>Oborná</t>
  </si>
  <si>
    <t>Lhotka</t>
  </si>
  <si>
    <t>Turkovice</t>
  </si>
  <si>
    <t>Tmaň</t>
  </si>
  <si>
    <t>Nedomice</t>
  </si>
  <si>
    <t>Čakov</t>
  </si>
  <si>
    <t>Drahonice</t>
  </si>
  <si>
    <t>Příluka</t>
  </si>
  <si>
    <t>Kočí</t>
  </si>
  <si>
    <t>Kostěnice</t>
  </si>
  <si>
    <t>Úhonice</t>
  </si>
  <si>
    <t>Vysoká nad Labem</t>
  </si>
  <si>
    <t>Roudnice</t>
  </si>
  <si>
    <t>Jeníkovice</t>
  </si>
  <si>
    <t>Chudeřice</t>
  </si>
  <si>
    <t>Babylon</t>
  </si>
  <si>
    <t>Dnešice</t>
  </si>
  <si>
    <t>Studánka</t>
  </si>
  <si>
    <t>Pátek</t>
  </si>
  <si>
    <t>Konárovice</t>
  </si>
  <si>
    <t>Mileč</t>
  </si>
  <si>
    <t>Tovéř</t>
  </si>
  <si>
    <t>Třeština</t>
  </si>
  <si>
    <t>Hrabůvka</t>
  </si>
  <si>
    <t>Skřípov</t>
  </si>
  <si>
    <t>Stařechovice</t>
  </si>
  <si>
    <t>Teplice nad Bečvou</t>
  </si>
  <si>
    <t>Držovice</t>
  </si>
  <si>
    <t>Jiřetín pod Jedlovou</t>
  </si>
  <si>
    <t>Hřivice</t>
  </si>
  <si>
    <t>Libčeves</t>
  </si>
  <si>
    <t>Rtyně nad Bílinou</t>
  </si>
  <si>
    <t>Lázně Libverda</t>
  </si>
  <si>
    <t>Osoblaha</t>
  </si>
  <si>
    <t>Semín</t>
  </si>
  <si>
    <t>Brod nad Dyjí</t>
  </si>
  <si>
    <t>Hradčany</t>
  </si>
  <si>
    <t>Rudka</t>
  </si>
  <si>
    <t>Kozojídky</t>
  </si>
  <si>
    <t>Lysovice</t>
  </si>
  <si>
    <t>Kobyly</t>
  </si>
  <si>
    <t>Pozdeň</t>
  </si>
  <si>
    <t>Strašnov</t>
  </si>
  <si>
    <t>Květnice</t>
  </si>
  <si>
    <t>Suchohrdly</t>
  </si>
  <si>
    <t>Všeradice</t>
  </si>
  <si>
    <t>Dobřichov</t>
  </si>
  <si>
    <t>Královice</t>
  </si>
  <si>
    <t>Dlouhá Lhota</t>
  </si>
  <si>
    <t>Dolní Stakory</t>
  </si>
  <si>
    <t>Předboj</t>
  </si>
  <si>
    <t>Křečhoř</t>
  </si>
  <si>
    <t>Tismice</t>
  </si>
  <si>
    <t>Tuchoraz</t>
  </si>
  <si>
    <t>Staré Sedlo</t>
  </si>
  <si>
    <t>Střítež nad Bečvou</t>
  </si>
  <si>
    <t>Dětřichov u Mor.Třebové</t>
  </si>
  <si>
    <t>Bítovany</t>
  </si>
  <si>
    <t>Rohov</t>
  </si>
  <si>
    <t>Červená Hora</t>
  </si>
  <si>
    <t>Litohlavy</t>
  </si>
  <si>
    <t>Žilov</t>
  </si>
  <si>
    <t>Řepiště</t>
  </si>
  <si>
    <t>Řitka</t>
  </si>
  <si>
    <t>Ostopovice</t>
  </si>
  <si>
    <t>Klopina</t>
  </si>
  <si>
    <t>Doubravčice</t>
  </si>
  <si>
    <t>Rasošky</t>
  </si>
  <si>
    <t>Račiněves</t>
  </si>
  <si>
    <t>Býkovice</t>
  </si>
  <si>
    <t>Slup</t>
  </si>
  <si>
    <t>Dobříň</t>
  </si>
  <si>
    <t>Hrobce</t>
  </si>
  <si>
    <t>Sloupno</t>
  </si>
  <si>
    <t>Stašov</t>
  </si>
  <si>
    <t>Svojšice</t>
  </si>
  <si>
    <t>Jíloviště</t>
  </si>
  <si>
    <t>Líbeznice</t>
  </si>
  <si>
    <t>Dobřenice</t>
  </si>
  <si>
    <t>Volanice</t>
  </si>
  <si>
    <t>Borovy</t>
  </si>
  <si>
    <t>Postřižín</t>
  </si>
  <si>
    <t>Zákolany</t>
  </si>
  <si>
    <t>Chyňava</t>
  </si>
  <si>
    <t>Omice</t>
  </si>
  <si>
    <t>Lahošť</t>
  </si>
  <si>
    <t>Poteč</t>
  </si>
  <si>
    <t>Návojná</t>
  </si>
  <si>
    <t>Pňov-Předhradí</t>
  </si>
  <si>
    <t>Kosořice</t>
  </si>
  <si>
    <t>Ratenice</t>
  </si>
  <si>
    <t>Kroučová</t>
  </si>
  <si>
    <t>Malé Výkleky</t>
  </si>
  <si>
    <t>Krásná</t>
  </si>
  <si>
    <t>Rohoznice</t>
  </si>
  <si>
    <t>Vyšní Lhoty</t>
  </si>
  <si>
    <t>Senohraby</t>
  </si>
  <si>
    <t>Erpužice</t>
  </si>
  <si>
    <t>Břežany II</t>
  </si>
  <si>
    <t>Perná</t>
  </si>
  <si>
    <t>Vražkov</t>
  </si>
  <si>
    <t>Klínec</t>
  </si>
  <si>
    <t>Olovnice</t>
  </si>
  <si>
    <t>Stratov</t>
  </si>
  <si>
    <t>Máslovice</t>
  </si>
  <si>
    <t>Vlkava</t>
  </si>
  <si>
    <t>Chuderov</t>
  </si>
  <si>
    <t>NIV NPZ za všechny zřizovatele pro poměr pro navýšení rozpočtu na NIV NPZ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</si>
</sst>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7"/>
        <bgColor theme="4" tint="0.79998168889431442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4">
    <xf numFmtId="0" fontId="0" fillId="0" borderId="0" xfId="0"/>
    <xf numFmtId="3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/>
    <xf numFmtId="3" fontId="4" fillId="0" borderId="0" xfId="0" applyNumberFormat="1" applyFont="1"/>
    <xf numFmtId="9" fontId="4" fillId="0" borderId="0" xfId="1" applyFont="1"/>
    <xf numFmtId="10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 applyAlignment="1">
      <alignment vertical="top"/>
    </xf>
    <xf numFmtId="3" fontId="0" fillId="7" borderId="0" xfId="0" applyNumberFormat="1" applyFill="1"/>
    <xf numFmtId="0" fontId="0" fillId="7" borderId="0" xfId="0" applyFill="1"/>
    <xf numFmtId="0" fontId="5" fillId="0" borderId="0" xfId="0" applyFont="1"/>
    <xf numFmtId="0" fontId="5" fillId="0" borderId="0" xfId="0" applyFont="1" applyAlignment="1">
      <alignment horizontal="left"/>
    </xf>
    <xf numFmtId="3" fontId="6" fillId="0" borderId="0" xfId="0" applyNumberFormat="1" applyFont="1"/>
    <xf numFmtId="0" fontId="6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0" fontId="4" fillId="3" borderId="0" xfId="0" applyFont="1" applyFill="1" applyAlignment="1">
      <alignment horizontal="left"/>
    </xf>
    <xf numFmtId="9" fontId="2" fillId="0" borderId="0" xfId="1" applyFont="1"/>
    <xf numFmtId="0" fontId="4" fillId="2" borderId="0" xfId="0" applyFont="1" applyFill="1" applyAlignment="1">
      <alignment vertical="top"/>
    </xf>
    <xf numFmtId="0" fontId="4" fillId="6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4" borderId="0" xfId="0" applyFont="1" applyFill="1" applyAlignment="1">
      <alignment vertical="top"/>
    </xf>
    <xf numFmtId="10" fontId="0" fillId="0" borderId="0" xfId="1" applyNumberFormat="1" applyFont="1"/>
    <xf numFmtId="3" fontId="1" fillId="2" borderId="2" xfId="0" applyNumberFormat="1" applyFont="1" applyFill="1" applyBorder="1"/>
    <xf numFmtId="10" fontId="1" fillId="2" borderId="2" xfId="0" applyNumberFormat="1" applyFont="1" applyFill="1" applyBorder="1"/>
    <xf numFmtId="0" fontId="5" fillId="0" borderId="0" xfId="0" applyFont="1" applyAlignment="1">
      <alignment vertical="top"/>
    </xf>
    <xf numFmtId="4" fontId="0" fillId="7" borderId="0" xfId="0" applyNumberFormat="1" applyFill="1"/>
    <xf numFmtId="0" fontId="1" fillId="2" borderId="1" xfId="0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top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86BFB-0F7A-478C-9853-7B1402532139}">
  <dimension ref="A1:AP49"/>
  <sheetViews>
    <sheetView tabSelected="1" zoomScale="90" zoomScaleNormal="90" workbookViewId="0">
      <selection activeCell="T42" sqref="T42"/>
    </sheetView>
  </sheetViews>
  <sheetFormatPr defaultRowHeight="14.4" x14ac:dyDescent="0.3"/>
  <cols>
    <col min="1" max="1" width="69.5546875" bestFit="1" customWidth="1"/>
    <col min="2" max="2" width="13.109375" bestFit="1" customWidth="1"/>
    <col min="3" max="3" width="13.5546875" customWidth="1"/>
    <col min="4" max="4" width="10" customWidth="1"/>
    <col min="5" max="5" width="18.109375" customWidth="1"/>
    <col min="6" max="6" width="7.44140625" bestFit="1" customWidth="1"/>
    <col min="7" max="7" width="14.44140625" customWidth="1"/>
    <col min="8" max="8" width="18" bestFit="1" customWidth="1"/>
    <col min="9" max="9" width="16.5546875" bestFit="1" customWidth="1"/>
    <col min="10" max="10" width="15.88671875" bestFit="1" customWidth="1"/>
    <col min="11" max="11" width="13.44140625" bestFit="1" customWidth="1"/>
    <col min="12" max="12" width="15.44140625" bestFit="1" customWidth="1"/>
    <col min="13" max="13" width="14.109375" bestFit="1" customWidth="1"/>
    <col min="14" max="14" width="13.44140625" bestFit="1" customWidth="1"/>
    <col min="15" max="15" width="14" customWidth="1"/>
    <col min="16" max="16" width="13.44140625" customWidth="1"/>
    <col min="18" max="18" width="18" bestFit="1" customWidth="1"/>
    <col min="19" max="19" width="9.109375" bestFit="1" customWidth="1"/>
    <col min="20" max="20" width="14.88671875" customWidth="1"/>
    <col min="21" max="21" width="18" bestFit="1" customWidth="1"/>
    <col min="22" max="22" width="14.5546875" customWidth="1"/>
    <col min="23" max="23" width="11.109375" customWidth="1"/>
    <col min="24" max="24" width="13.109375" customWidth="1"/>
    <col min="25" max="25" width="15.44140625" bestFit="1" customWidth="1"/>
    <col min="26" max="26" width="14.109375" bestFit="1" customWidth="1"/>
    <col min="27" max="27" width="13.44140625" bestFit="1" customWidth="1"/>
    <col min="28" max="28" width="22.109375" bestFit="1" customWidth="1"/>
    <col min="29" max="29" width="21.109375" bestFit="1" customWidth="1"/>
    <col min="33" max="33" width="15.5546875" customWidth="1"/>
    <col min="34" max="34" width="18" bestFit="1" customWidth="1"/>
    <col min="35" max="35" width="16.5546875" bestFit="1" customWidth="1"/>
    <col min="36" max="36" width="15.88671875" bestFit="1" customWidth="1"/>
    <col min="37" max="37" width="12.109375" bestFit="1" customWidth="1"/>
    <col min="38" max="38" width="15.44140625" bestFit="1" customWidth="1"/>
    <col min="39" max="39" width="14.109375" bestFit="1" customWidth="1"/>
    <col min="40" max="40" width="13.44140625" bestFit="1" customWidth="1"/>
    <col min="41" max="41" width="22.109375" bestFit="1" customWidth="1"/>
    <col min="42" max="42" width="21.109375" bestFit="1" customWidth="1"/>
  </cols>
  <sheetData>
    <row r="1" spans="1:42" ht="15.6" x14ac:dyDescent="0.3">
      <c r="A1" s="11" t="s">
        <v>0</v>
      </c>
      <c r="B1" t="s">
        <v>1</v>
      </c>
      <c r="E1" s="11" t="s">
        <v>2</v>
      </c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x14ac:dyDescent="0.3">
      <c r="A2" t="s">
        <v>3</v>
      </c>
      <c r="B2" s="9"/>
      <c r="E2" s="29" t="s">
        <v>4</v>
      </c>
      <c r="F2" s="29"/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x14ac:dyDescent="0.3">
      <c r="A3" t="s">
        <v>15</v>
      </c>
      <c r="B3" s="28">
        <v>1.1499999999999999</v>
      </c>
      <c r="E3" t="s">
        <v>16</v>
      </c>
      <c r="F3" s="2" t="s">
        <v>17</v>
      </c>
      <c r="G3" s="1">
        <f>SUMIF('7 ZUJ'!$A$6:$A$376,F3,'7 ZUJ'!$F$6:$F$376)</f>
        <v>1091855737</v>
      </c>
      <c r="H3" s="1">
        <f>SUMIF('7 ZUJ'!$A$6:$A$376,F3,'7 ZUJ'!$H$6:$H$376)</f>
        <v>1117475534.0158043</v>
      </c>
      <c r="I3" s="1">
        <f>H3-G3</f>
        <v>25619797.015804291</v>
      </c>
      <c r="J3" s="24">
        <f>H3/G3-1</f>
        <v>2.3464452443321626E-2</v>
      </c>
      <c r="K3" s="1">
        <f>SUMIF('7 ZUJ'!$A$6:$A$376,F3,'7 ZUJ'!$G$6:$G$376)</f>
        <v>50586250</v>
      </c>
      <c r="L3" s="1">
        <f>SUMIF('7 ZUJ'!$A$6:$A$376,F3,'7 ZUJ'!$K$6:$K$376)</f>
        <v>47787647.851037569</v>
      </c>
      <c r="M3" s="1">
        <f>L3-K3</f>
        <v>-2798602.1489624307</v>
      </c>
      <c r="N3" s="24">
        <f>L3/K3-1</f>
        <v>-5.5323376391063439E-2</v>
      </c>
      <c r="O3" s="1">
        <f>I3+M3</f>
        <v>22821194.86684186</v>
      </c>
      <c r="P3" s="24">
        <f>(H3+L3)/(G3+K3)-1</f>
        <v>1.997580194576809E-2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x14ac:dyDescent="0.3">
      <c r="A4" t="s">
        <v>18</v>
      </c>
      <c r="B4" s="9">
        <v>200</v>
      </c>
      <c r="E4" t="s">
        <v>19</v>
      </c>
      <c r="F4" s="2" t="s">
        <v>20</v>
      </c>
      <c r="G4" s="1">
        <f>SUMIF('7 ZUJ'!$A$6:$A$376,F4,'7 ZUJ'!$F$6:$F$376)</f>
        <v>911295797</v>
      </c>
      <c r="H4" s="1">
        <f>SUMIF('7 ZUJ'!$A$6:$A$376,F4,'7 ZUJ'!$H$6:$H$376)</f>
        <v>899420015.01482809</v>
      </c>
      <c r="I4" s="1">
        <f t="shared" ref="I4:I17" si="0">H4-G4</f>
        <v>-11875781.985171914</v>
      </c>
      <c r="J4" s="24">
        <f t="shared" ref="J4:J17" si="1">H4/G4-1</f>
        <v>-1.3031753272940816E-2</v>
      </c>
      <c r="K4" s="1">
        <f>SUMIF('7 ZUJ'!$A$6:$A$376,F4,'7 ZUJ'!$G$6:$G$376)</f>
        <v>38766610</v>
      </c>
      <c r="L4" s="1">
        <f>SUMIF('7 ZUJ'!$A$6:$A$376,F4,'7 ZUJ'!$K$6:$K$376)</f>
        <v>38462736.444210723</v>
      </c>
      <c r="M4" s="1">
        <f t="shared" ref="M4:M17" si="2">L4-K4</f>
        <v>-303873.55578927696</v>
      </c>
      <c r="N4" s="24">
        <f t="shared" ref="N4:N17" si="3">L4/K4-1</f>
        <v>-7.8385382624190925E-3</v>
      </c>
      <c r="O4" s="1">
        <f t="shared" ref="O4:O17" si="4">I4+M4</f>
        <v>-12179655.540961191</v>
      </c>
      <c r="P4" s="24">
        <f t="shared" ref="P4:P17" si="5">(H4+L4)/(G4+K4)-1</f>
        <v>-1.281984788706747E-2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x14ac:dyDescent="0.3">
      <c r="A5" t="s">
        <v>21</v>
      </c>
      <c r="B5" s="28">
        <v>1.5</v>
      </c>
      <c r="E5" t="s">
        <v>22</v>
      </c>
      <c r="F5" s="2" t="s">
        <v>23</v>
      </c>
      <c r="G5" s="1">
        <f>SUMIF('7 ZUJ'!$A$6:$A$376,F5,'7 ZUJ'!$F$6:$F$376)</f>
        <v>660459353</v>
      </c>
      <c r="H5" s="1">
        <f>SUMIF('7 ZUJ'!$A$6:$A$376,F5,'7 ZUJ'!$H$6:$H$376)</f>
        <v>641342312.62597609</v>
      </c>
      <c r="I5" s="1">
        <f t="shared" si="0"/>
        <v>-19117040.374023914</v>
      </c>
      <c r="J5" s="24">
        <f t="shared" si="1"/>
        <v>-2.8945067228117405E-2</v>
      </c>
      <c r="K5" s="1">
        <f>SUMIF('7 ZUJ'!$A$6:$A$376,F5,'7 ZUJ'!$G$6:$G$376)</f>
        <v>26384870</v>
      </c>
      <c r="L5" s="1">
        <f>SUMIF('7 ZUJ'!$A$6:$A$376,F5,'7 ZUJ'!$K$6:$K$376)</f>
        <v>27426319.104814276</v>
      </c>
      <c r="M5" s="1">
        <f t="shared" si="2"/>
        <v>1041449.1048142761</v>
      </c>
      <c r="N5" s="24">
        <f t="shared" si="3"/>
        <v>3.9471451055634432E-2</v>
      </c>
      <c r="O5" s="1">
        <f t="shared" si="4"/>
        <v>-18075591.269209638</v>
      </c>
      <c r="P5" s="24">
        <f t="shared" si="5"/>
        <v>-2.631687166306651E-2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x14ac:dyDescent="0.3">
      <c r="E6" t="s">
        <v>24</v>
      </c>
      <c r="F6" s="2" t="s">
        <v>25</v>
      </c>
      <c r="G6" s="1">
        <f>SUMIF('7 ZUJ'!$A$6:$A$376,F6,'7 ZUJ'!$F$6:$F$376)</f>
        <v>535507519</v>
      </c>
      <c r="H6" s="1">
        <f>SUMIF('7 ZUJ'!$A$6:$A$376,F6,'7 ZUJ'!$H$6:$H$376)</f>
        <v>546689081.69393265</v>
      </c>
      <c r="I6" s="1">
        <f t="shared" si="0"/>
        <v>11181562.693932652</v>
      </c>
      <c r="J6" s="24">
        <f t="shared" si="1"/>
        <v>2.0880309420889143E-2</v>
      </c>
      <c r="K6" s="1">
        <f>SUMIF('7 ZUJ'!$A$6:$A$376,F6,'7 ZUJ'!$G$6:$G$376)</f>
        <v>23033764</v>
      </c>
      <c r="L6" s="1">
        <f>SUMIF('7 ZUJ'!$A$6:$A$376,F6,'7 ZUJ'!$K$6:$K$376)</f>
        <v>23378574.764955249</v>
      </c>
      <c r="M6" s="1">
        <f t="shared" si="2"/>
        <v>344810.76495524868</v>
      </c>
      <c r="N6" s="24">
        <f t="shared" si="3"/>
        <v>1.4969796727762219E-2</v>
      </c>
      <c r="O6" s="1">
        <f t="shared" si="4"/>
        <v>11526373.458887901</v>
      </c>
      <c r="P6" s="24">
        <f t="shared" si="5"/>
        <v>2.0636564941051816E-2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x14ac:dyDescent="0.3">
      <c r="A7" t="s">
        <v>26</v>
      </c>
      <c r="C7" t="s">
        <v>27</v>
      </c>
      <c r="E7" t="s">
        <v>28</v>
      </c>
      <c r="F7" s="2" t="s">
        <v>29</v>
      </c>
      <c r="G7" s="1">
        <f>SUMIF('7 ZUJ'!$A$6:$A$376,F7,'7 ZUJ'!$F$6:$F$376)</f>
        <v>226532569</v>
      </c>
      <c r="H7" s="1">
        <f>SUMIF('7 ZUJ'!$A$6:$A$376,F7,'7 ZUJ'!$H$6:$H$376)</f>
        <v>237571253.61597607</v>
      </c>
      <c r="I7" s="1">
        <f t="shared" si="0"/>
        <v>11038684.615976065</v>
      </c>
      <c r="J7" s="24">
        <f t="shared" si="1"/>
        <v>4.872890756814785E-2</v>
      </c>
      <c r="K7" s="1">
        <f>SUMIF('7 ZUJ'!$A$6:$A$376,F7,'7 ZUJ'!$G$6:$G$376)</f>
        <v>9739459</v>
      </c>
      <c r="L7" s="1">
        <f>SUMIF('7 ZUJ'!$A$6:$A$376,F7,'7 ZUJ'!$K$6:$K$376)</f>
        <v>10159480.956626683</v>
      </c>
      <c r="M7" s="1">
        <f t="shared" si="2"/>
        <v>420021.95662668347</v>
      </c>
      <c r="N7" s="24">
        <f t="shared" si="3"/>
        <v>4.3125799556903877E-2</v>
      </c>
      <c r="O7" s="1">
        <f t="shared" si="4"/>
        <v>11458706.572602749</v>
      </c>
      <c r="P7" s="24">
        <f t="shared" si="5"/>
        <v>4.8497939724810646E-2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x14ac:dyDescent="0.3">
      <c r="A8" s="7" t="s">
        <v>30</v>
      </c>
      <c r="B8" s="10">
        <v>1</v>
      </c>
      <c r="C8">
        <v>1.08</v>
      </c>
      <c r="E8" t="s">
        <v>31</v>
      </c>
      <c r="F8" s="2" t="s">
        <v>32</v>
      </c>
      <c r="G8" s="1">
        <f>SUMIF('7 ZUJ'!$A$6:$A$376,F8,'7 ZUJ'!$F$6:$F$376)</f>
        <v>685826246</v>
      </c>
      <c r="H8" s="1">
        <f>SUMIF('7 ZUJ'!$A$6:$A$376,F8,'7 ZUJ'!$H$6:$H$376)</f>
        <v>731133705.5610342</v>
      </c>
      <c r="I8" s="1">
        <f t="shared" si="0"/>
        <v>45307459.561034203</v>
      </c>
      <c r="J8" s="24">
        <f t="shared" si="1"/>
        <v>6.606259212925214E-2</v>
      </c>
      <c r="K8" s="1">
        <f>SUMIF('7 ZUJ'!$A$6:$A$376,F8,'7 ZUJ'!$G$6:$G$376)</f>
        <v>30595869</v>
      </c>
      <c r="L8" s="1">
        <f>SUMIF('7 ZUJ'!$A$6:$A$376,F8,'7 ZUJ'!$K$6:$K$376)</f>
        <v>31266152.134728309</v>
      </c>
      <c r="M8" s="1">
        <f t="shared" si="2"/>
        <v>670283.13472830877</v>
      </c>
      <c r="N8" s="24">
        <f t="shared" si="3"/>
        <v>2.1907635136243719E-2</v>
      </c>
      <c r="O8" s="1">
        <f t="shared" si="4"/>
        <v>45977742.695762515</v>
      </c>
      <c r="P8" s="24">
        <f t="shared" si="5"/>
        <v>6.4176889201364995E-2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x14ac:dyDescent="0.3">
      <c r="A9" s="7" t="s">
        <v>33</v>
      </c>
      <c r="B9" s="10">
        <v>2</v>
      </c>
      <c r="C9">
        <v>2.04</v>
      </c>
      <c r="E9" t="s">
        <v>34</v>
      </c>
      <c r="F9" s="2" t="s">
        <v>35</v>
      </c>
      <c r="G9" s="1">
        <f>SUMIF('7 ZUJ'!$A$6:$A$376,F9,'7 ZUJ'!$F$6:$F$376)</f>
        <v>356084935</v>
      </c>
      <c r="H9" s="1">
        <f>SUMIF('7 ZUJ'!$A$6:$A$376,F9,'7 ZUJ'!$H$6:$H$376)</f>
        <v>356907277.17833978</v>
      </c>
      <c r="I9" s="1">
        <f t="shared" si="0"/>
        <v>822342.17833977938</v>
      </c>
      <c r="J9" s="24">
        <f t="shared" si="1"/>
        <v>2.3093989593796493E-3</v>
      </c>
      <c r="K9" s="1">
        <f>SUMIF('7 ZUJ'!$A$6:$A$376,F9,'7 ZUJ'!$G$6:$G$376)</f>
        <v>15226860</v>
      </c>
      <c r="L9" s="1">
        <f>SUMIF('7 ZUJ'!$A$6:$A$376,F9,'7 ZUJ'!$K$6:$K$376)</f>
        <v>15262758.564367766</v>
      </c>
      <c r="M9" s="1">
        <f t="shared" si="2"/>
        <v>35898.564367765561</v>
      </c>
      <c r="N9" s="24">
        <f t="shared" si="3"/>
        <v>2.357581560989308E-3</v>
      </c>
      <c r="O9" s="1">
        <f t="shared" si="4"/>
        <v>858240.74270754494</v>
      </c>
      <c r="P9" s="24">
        <f t="shared" si="5"/>
        <v>2.3113748452499028E-3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x14ac:dyDescent="0.3">
      <c r="A10" s="7" t="s">
        <v>36</v>
      </c>
      <c r="B10" s="10">
        <v>1</v>
      </c>
      <c r="C10">
        <v>1</v>
      </c>
      <c r="E10" t="s">
        <v>37</v>
      </c>
      <c r="F10" s="2" t="s">
        <v>38</v>
      </c>
      <c r="G10" s="1">
        <f>SUMIF('7 ZUJ'!$A$6:$A$376,F10,'7 ZUJ'!$F$6:$F$376)</f>
        <v>522382993</v>
      </c>
      <c r="H10" s="1">
        <f>SUMIF('7 ZUJ'!$A$6:$A$376,F10,'7 ZUJ'!$H$6:$H$376)</f>
        <v>516072011.33007097</v>
      </c>
      <c r="I10" s="1">
        <f t="shared" si="0"/>
        <v>-6310981.6699290276</v>
      </c>
      <c r="J10" s="24">
        <f t="shared" si="1"/>
        <v>-1.2081139230214255E-2</v>
      </c>
      <c r="K10" s="1">
        <f>SUMIF('7 ZUJ'!$A$6:$A$376,F10,'7 ZUJ'!$G$6:$G$376)</f>
        <v>21661990</v>
      </c>
      <c r="L10" s="1">
        <f>SUMIF('7 ZUJ'!$A$6:$A$376,F10,'7 ZUJ'!$K$6:$K$376)</f>
        <v>22069268.447061419</v>
      </c>
      <c r="M10" s="1">
        <f t="shared" si="2"/>
        <v>407278.44706141949</v>
      </c>
      <c r="N10" s="24">
        <f t="shared" si="3"/>
        <v>1.8801525024312982E-2</v>
      </c>
      <c r="O10" s="1">
        <f t="shared" si="4"/>
        <v>-5903703.2228676081</v>
      </c>
      <c r="P10" s="24">
        <f t="shared" si="5"/>
        <v>-1.0851498327055786E-2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x14ac:dyDescent="0.3">
      <c r="A11" s="7" t="s">
        <v>39</v>
      </c>
      <c r="B11" s="10">
        <v>2</v>
      </c>
      <c r="C11">
        <v>2.0099999999999998</v>
      </c>
      <c r="E11" t="s">
        <v>40</v>
      </c>
      <c r="F11" s="2" t="s">
        <v>41</v>
      </c>
      <c r="G11" s="1">
        <f>SUMIF('7 ZUJ'!$A$6:$A$376,F11,'7 ZUJ'!$F$6:$F$376)</f>
        <v>507731492</v>
      </c>
      <c r="H11" s="1">
        <f>SUMIF('7 ZUJ'!$A$6:$A$376,F11,'7 ZUJ'!$H$6:$H$376)</f>
        <v>486850947.27958012</v>
      </c>
      <c r="I11" s="1">
        <f t="shared" si="0"/>
        <v>-20880544.720419884</v>
      </c>
      <c r="J11" s="24">
        <f t="shared" si="1"/>
        <v>-4.1125171570842611E-2</v>
      </c>
      <c r="K11" s="1">
        <f>SUMIF('7 ZUJ'!$A$6:$A$376,F11,'7 ZUJ'!$G$6:$G$376)</f>
        <v>20538350</v>
      </c>
      <c r="L11" s="1">
        <f>SUMIF('7 ZUJ'!$A$6:$A$376,F11,'7 ZUJ'!$K$6:$K$376)</f>
        <v>20819660.848352496</v>
      </c>
      <c r="M11" s="1">
        <f t="shared" si="2"/>
        <v>281310.84835249558</v>
      </c>
      <c r="N11" s="24">
        <f t="shared" si="3"/>
        <v>1.369685726226777E-2</v>
      </c>
      <c r="O11" s="1">
        <f t="shared" si="4"/>
        <v>-20599233.872067388</v>
      </c>
      <c r="P11" s="24">
        <f t="shared" si="5"/>
        <v>-3.899377218672917E-2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x14ac:dyDescent="0.3">
      <c r="A12" s="7" t="s">
        <v>42</v>
      </c>
      <c r="B12" s="10">
        <v>1</v>
      </c>
      <c r="C12">
        <v>1</v>
      </c>
      <c r="E12" t="s">
        <v>43</v>
      </c>
      <c r="F12" s="2" t="s">
        <v>44</v>
      </c>
      <c r="G12" s="1">
        <f>SUMIF('7 ZUJ'!$A$6:$A$376,F12,'7 ZUJ'!$F$6:$F$376)</f>
        <v>407360975</v>
      </c>
      <c r="H12" s="1">
        <f>SUMIF('7 ZUJ'!$A$6:$A$376,F12,'7 ZUJ'!$H$6:$H$376)</f>
        <v>401556129.04087603</v>
      </c>
      <c r="I12" s="1">
        <f t="shared" si="0"/>
        <v>-5804845.9591239691</v>
      </c>
      <c r="J12" s="24">
        <f t="shared" si="1"/>
        <v>-1.4249882328870478E-2</v>
      </c>
      <c r="K12" s="1">
        <f>SUMIF('7 ZUJ'!$A$6:$A$376,F12,'7 ZUJ'!$G$6:$G$376)</f>
        <v>16877302</v>
      </c>
      <c r="L12" s="1">
        <f>SUMIF('7 ZUJ'!$A$6:$A$376,F12,'7 ZUJ'!$K$6:$K$376)</f>
        <v>17172119.033399612</v>
      </c>
      <c r="M12" s="1">
        <f t="shared" si="2"/>
        <v>294817.03339961171</v>
      </c>
      <c r="N12" s="24">
        <f t="shared" si="3"/>
        <v>1.7468256087354028E-2</v>
      </c>
      <c r="O12" s="1">
        <f t="shared" si="4"/>
        <v>-5510028.9257243574</v>
      </c>
      <c r="P12" s="24">
        <f t="shared" si="5"/>
        <v>-1.2988052291482366E-2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x14ac:dyDescent="0.3">
      <c r="A13" s="7" t="s">
        <v>45</v>
      </c>
      <c r="B13" s="10">
        <v>2</v>
      </c>
      <c r="C13">
        <v>2.0099999999999998</v>
      </c>
      <c r="E13" t="s">
        <v>46</v>
      </c>
      <c r="F13" s="2" t="s">
        <v>47</v>
      </c>
      <c r="G13" s="1">
        <f>SUMIF('7 ZUJ'!$A$6:$A$376,F13,'7 ZUJ'!$F$6:$F$376)</f>
        <v>962656336</v>
      </c>
      <c r="H13" s="1">
        <f>SUMIF('7 ZUJ'!$A$6:$A$376,F13,'7 ZUJ'!$H$6:$H$376)</f>
        <v>961838342.69893551</v>
      </c>
      <c r="I13" s="1">
        <f t="shared" si="0"/>
        <v>-817993.30106449127</v>
      </c>
      <c r="J13" s="24">
        <f t="shared" si="1"/>
        <v>-8.4972515161885198E-4</v>
      </c>
      <c r="K13" s="1">
        <f>SUMIF('7 ZUJ'!$A$6:$A$376,F13,'7 ZUJ'!$G$6:$G$376)</f>
        <v>41735728</v>
      </c>
      <c r="L13" s="1">
        <f>SUMIF('7 ZUJ'!$A$6:$A$376,F13,'7 ZUJ'!$K$6:$K$376)</f>
        <v>41131989.57058531</v>
      </c>
      <c r="M13" s="1">
        <f t="shared" si="2"/>
        <v>-603738.42941468954</v>
      </c>
      <c r="N13" s="24">
        <f t="shared" si="3"/>
        <v>-1.4465745737433644E-2</v>
      </c>
      <c r="O13" s="1">
        <f t="shared" si="4"/>
        <v>-1421731.7304791808</v>
      </c>
      <c r="P13" s="24">
        <f t="shared" si="5"/>
        <v>-1.4155146993268808E-3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x14ac:dyDescent="0.3">
      <c r="A14" s="8" t="s">
        <v>48</v>
      </c>
      <c r="B14" s="10">
        <v>1</v>
      </c>
      <c r="C14">
        <v>1.2</v>
      </c>
      <c r="E14" t="s">
        <v>49</v>
      </c>
      <c r="F14" s="2" t="s">
        <v>50</v>
      </c>
      <c r="G14" s="1">
        <f>SUMIF('7 ZUJ'!$A$6:$A$376,F14,'7 ZUJ'!$F$6:$F$376)</f>
        <v>617455929</v>
      </c>
      <c r="H14" s="1">
        <f>SUMIF('7 ZUJ'!$A$6:$A$376,F14,'7 ZUJ'!$H$6:$H$376)</f>
        <v>602487637.50495839</v>
      </c>
      <c r="I14" s="1">
        <f t="shared" si="0"/>
        <v>-14968291.495041609</v>
      </c>
      <c r="J14" s="24">
        <f t="shared" si="1"/>
        <v>-2.4241878313944643E-2</v>
      </c>
      <c r="K14" s="1">
        <f>SUMIF('7 ZUJ'!$A$6:$A$376,F14,'7 ZUJ'!$G$6:$G$376)</f>
        <v>25534043</v>
      </c>
      <c r="L14" s="1">
        <f>SUMIF('7 ZUJ'!$A$6:$A$376,F14,'7 ZUJ'!$K$6:$K$376)</f>
        <v>25764740.416485332</v>
      </c>
      <c r="M14" s="1">
        <f t="shared" si="2"/>
        <v>230697.41648533195</v>
      </c>
      <c r="N14" s="24">
        <f t="shared" si="3"/>
        <v>9.0348957462527135E-3</v>
      </c>
      <c r="O14" s="1">
        <f t="shared" si="4"/>
        <v>-14737594.078556277</v>
      </c>
      <c r="P14" s="24">
        <f t="shared" si="5"/>
        <v>-2.2920410457904161E-2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x14ac:dyDescent="0.3">
      <c r="A15" s="8" t="s">
        <v>51</v>
      </c>
      <c r="B15" s="10">
        <v>2</v>
      </c>
      <c r="C15" s="15">
        <v>2</v>
      </c>
      <c r="E15" t="s">
        <v>52</v>
      </c>
      <c r="F15" s="2" t="s">
        <v>53</v>
      </c>
      <c r="G15" s="1">
        <f>SUMIF('7 ZUJ'!$A$6:$A$376,F15,'7 ZUJ'!$F$6:$F$376)</f>
        <v>538426733</v>
      </c>
      <c r="H15" s="1">
        <f>SUMIF('7 ZUJ'!$A$6:$A$376,F15,'7 ZUJ'!$H$6:$H$376)</f>
        <v>519889763.36269492</v>
      </c>
      <c r="I15" s="1">
        <f t="shared" si="0"/>
        <v>-18536969.637305081</v>
      </c>
      <c r="J15" s="24">
        <f t="shared" si="1"/>
        <v>-3.4428026138340173E-2</v>
      </c>
      <c r="K15" s="1">
        <f>SUMIF('7 ZUJ'!$A$6:$A$376,F15,'7 ZUJ'!$G$6:$G$376)</f>
        <v>22029045</v>
      </c>
      <c r="L15" s="1">
        <f>SUMIF('7 ZUJ'!$A$6:$A$376,F15,'7 ZUJ'!$K$6:$K$376)</f>
        <v>22232530.535728354</v>
      </c>
      <c r="M15" s="1">
        <f t="shared" si="2"/>
        <v>203485.53572835401</v>
      </c>
      <c r="N15" s="24">
        <f t="shared" si="3"/>
        <v>9.2371473991883501E-3</v>
      </c>
      <c r="O15" s="1">
        <f t="shared" si="4"/>
        <v>-18333484.101576727</v>
      </c>
      <c r="P15" s="24">
        <f t="shared" si="5"/>
        <v>-3.2711740731802497E-2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x14ac:dyDescent="0.3">
      <c r="A16" s="8" t="s">
        <v>54</v>
      </c>
      <c r="B16" s="10">
        <v>1</v>
      </c>
      <c r="C16">
        <v>1.87</v>
      </c>
      <c r="E16" t="s">
        <v>55</v>
      </c>
      <c r="F16" s="2" t="s">
        <v>56</v>
      </c>
      <c r="G16" s="1">
        <f>SUMIF('7 ZUJ'!$A$6:$A$376,F16,'7 ZUJ'!$F$6:$F$376)</f>
        <v>939774632</v>
      </c>
      <c r="H16" s="1">
        <f>SUMIF('7 ZUJ'!$A$6:$A$376,F16,'7 ZUJ'!$H$6:$H$376)</f>
        <v>944117235.07699144</v>
      </c>
      <c r="I16" s="1">
        <f t="shared" si="0"/>
        <v>4342603.0769914389</v>
      </c>
      <c r="J16" s="24">
        <f t="shared" si="1"/>
        <v>4.6208983825724026E-3</v>
      </c>
      <c r="K16" s="1">
        <f>SUMIF('7 ZUJ'!$A$6:$A$376,F16,'7 ZUJ'!$G$6:$G$376)</f>
        <v>40598004</v>
      </c>
      <c r="L16" s="1">
        <f>SUMIF('7 ZUJ'!$A$6:$A$376,F16,'7 ZUJ'!$K$6:$K$376)</f>
        <v>40374165.327646829</v>
      </c>
      <c r="M16" s="1">
        <f t="shared" si="2"/>
        <v>-223838.67235317081</v>
      </c>
      <c r="N16" s="24">
        <f t="shared" si="3"/>
        <v>-5.5135388516432959E-3</v>
      </c>
      <c r="O16" s="1">
        <f t="shared" si="4"/>
        <v>4118764.4046382681</v>
      </c>
      <c r="P16" s="24">
        <f t="shared" si="5"/>
        <v>4.2012233444654878E-3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x14ac:dyDescent="0.3">
      <c r="A17" s="8" t="s">
        <v>57</v>
      </c>
      <c r="B17" s="10">
        <v>1</v>
      </c>
      <c r="C17">
        <v>1.36</v>
      </c>
      <c r="E17" s="30" t="s">
        <v>58</v>
      </c>
      <c r="F17" s="30"/>
      <c r="G17" s="25">
        <f>SUM(G3:G16)</f>
        <v>8963351246</v>
      </c>
      <c r="H17" s="25">
        <f>SUM(H3:H16)</f>
        <v>8963351245.9999981</v>
      </c>
      <c r="I17" s="25">
        <f t="shared" si="0"/>
        <v>0</v>
      </c>
      <c r="J17" s="26">
        <f t="shared" si="1"/>
        <v>0</v>
      </c>
      <c r="K17" s="25">
        <f>SUM(K3:K16)</f>
        <v>383308144</v>
      </c>
      <c r="L17" s="25">
        <f>SUM(L3:L16)</f>
        <v>383308143.99999988</v>
      </c>
      <c r="M17" s="25">
        <f t="shared" si="2"/>
        <v>0</v>
      </c>
      <c r="N17" s="26">
        <f t="shared" si="3"/>
        <v>0</v>
      </c>
      <c r="O17" s="25">
        <f t="shared" si="4"/>
        <v>0</v>
      </c>
      <c r="P17" s="26">
        <f t="shared" si="5"/>
        <v>0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x14ac:dyDescent="0.3">
      <c r="A18" s="7" t="s">
        <v>59</v>
      </c>
      <c r="B18" s="10">
        <v>0.1</v>
      </c>
      <c r="C18">
        <v>0.11</v>
      </c>
      <c r="J18" s="14"/>
      <c r="K18" s="14"/>
      <c r="L18" s="14"/>
      <c r="M18" s="14"/>
      <c r="N18" s="14"/>
      <c r="O18" s="14"/>
      <c r="P18" s="14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ht="15.6" x14ac:dyDescent="0.3">
      <c r="A19" s="8" t="s">
        <v>60</v>
      </c>
      <c r="B19" s="10">
        <v>9</v>
      </c>
      <c r="C19">
        <v>8.81</v>
      </c>
      <c r="E19" s="12" t="s">
        <v>61</v>
      </c>
      <c r="R19" t="s">
        <v>62</v>
      </c>
      <c r="AE19" t="s">
        <v>63</v>
      </c>
    </row>
    <row r="20" spans="1:42" x14ac:dyDescent="0.3">
      <c r="A20" s="8" t="s">
        <v>64</v>
      </c>
      <c r="B20" s="10">
        <v>1</v>
      </c>
      <c r="C20">
        <v>0.82</v>
      </c>
      <c r="E20" s="29" t="s">
        <v>4</v>
      </c>
      <c r="F20" s="29"/>
      <c r="G20" s="3" t="s">
        <v>5</v>
      </c>
      <c r="H20" s="3" t="s">
        <v>6</v>
      </c>
      <c r="I20" s="3" t="s">
        <v>7</v>
      </c>
      <c r="J20" s="3" t="s">
        <v>8</v>
      </c>
      <c r="K20" s="3" t="s">
        <v>9</v>
      </c>
      <c r="L20" s="3" t="s">
        <v>10</v>
      </c>
      <c r="M20" s="3" t="s">
        <v>11</v>
      </c>
      <c r="N20" s="3" t="s">
        <v>12</v>
      </c>
      <c r="O20" s="3" t="s">
        <v>13</v>
      </c>
      <c r="P20" s="3" t="s">
        <v>14</v>
      </c>
      <c r="R20" s="29" t="s">
        <v>4</v>
      </c>
      <c r="S20" s="29"/>
      <c r="T20" s="3" t="s">
        <v>5</v>
      </c>
      <c r="U20" s="3" t="s">
        <v>6</v>
      </c>
      <c r="V20" s="3" t="s">
        <v>7</v>
      </c>
      <c r="W20" s="3" t="s">
        <v>8</v>
      </c>
      <c r="X20" s="3" t="s">
        <v>9</v>
      </c>
      <c r="Y20" s="3" t="s">
        <v>10</v>
      </c>
      <c r="Z20" s="3" t="s">
        <v>11</v>
      </c>
      <c r="AA20" s="3" t="s">
        <v>12</v>
      </c>
      <c r="AB20" s="3" t="s">
        <v>13</v>
      </c>
      <c r="AC20" s="3" t="s">
        <v>14</v>
      </c>
      <c r="AE20" s="29" t="s">
        <v>4</v>
      </c>
      <c r="AF20" s="29"/>
      <c r="AG20" s="3" t="s">
        <v>5</v>
      </c>
      <c r="AH20" s="3" t="s">
        <v>6</v>
      </c>
      <c r="AI20" s="3" t="s">
        <v>7</v>
      </c>
      <c r="AJ20" s="3" t="s">
        <v>8</v>
      </c>
      <c r="AK20" s="3" t="s">
        <v>9</v>
      </c>
      <c r="AL20" s="3" t="s">
        <v>10</v>
      </c>
      <c r="AM20" s="3" t="s">
        <v>11</v>
      </c>
      <c r="AN20" s="3" t="s">
        <v>12</v>
      </c>
      <c r="AO20" s="3" t="s">
        <v>13</v>
      </c>
      <c r="AP20" s="3" t="s">
        <v>14</v>
      </c>
    </row>
    <row r="21" spans="1:42" x14ac:dyDescent="0.3">
      <c r="A21" s="8" t="s">
        <v>65</v>
      </c>
      <c r="B21" s="10">
        <v>2</v>
      </c>
      <c r="C21">
        <v>2.15</v>
      </c>
      <c r="E21" t="s">
        <v>16</v>
      </c>
      <c r="F21" s="2" t="s">
        <v>17</v>
      </c>
      <c r="G21" s="1">
        <f>SUMIF('2+S ZUJ'!$A$6:$A$3439,F21,'2+S ZUJ'!$F$6:$F$3439)</f>
        <v>2041324817</v>
      </c>
      <c r="H21" s="1">
        <f>SUMIF('2+S ZUJ'!$A$6:$A$3439,F21,'2+S ZUJ'!$H$6:$H$3439)</f>
        <v>2120477477.0415723</v>
      </c>
      <c r="I21" s="1">
        <f>H21-G21</f>
        <v>79152660.041572332</v>
      </c>
      <c r="J21" s="24">
        <f>H21/G21-1</f>
        <v>3.8775142193145706E-2</v>
      </c>
      <c r="K21" s="1">
        <f>SUMIF('2+S ZUJ'!$A$6:$A$3439,F21,'2+S ZUJ'!$G$6:$G$3439)</f>
        <v>125458829</v>
      </c>
      <c r="L21" s="1">
        <f>SUMIF('2+S ZUJ'!$A$6:$A$3439,F21,'2+S ZUJ'!$K$6:$K$3439)</f>
        <v>117954995.83180976</v>
      </c>
      <c r="M21" s="1">
        <f>L21-K21</f>
        <v>-7503833.1681902409</v>
      </c>
      <c r="N21" s="24">
        <f>L21/K21-1</f>
        <v>-5.9811120731807943E-2</v>
      </c>
      <c r="O21" s="1">
        <f>I21+M21</f>
        <v>71648826.873382092</v>
      </c>
      <c r="P21" s="24">
        <f>(H21+L21)/(G21+K21)-1</f>
        <v>3.3066904028766109E-2</v>
      </c>
      <c r="R21" t="s">
        <v>16</v>
      </c>
      <c r="S21" s="2" t="s">
        <v>17</v>
      </c>
      <c r="T21" s="1">
        <f>SUMIFS('2+S ZUJ'!$F$6:$F$3439,'2+S ZUJ'!$A$6:$A$3439,S21,'2+S ZUJ'!$E$6:$E$3439,2)</f>
        <v>2041324817</v>
      </c>
      <c r="U21" s="1">
        <f>SUMIFS('2+S ZUJ'!$H$6:$H$3439,'2+S ZUJ'!$A$6:$A$3439,S21,'2+S ZUJ'!$E$6:$E$3439,2)</f>
        <v>2120477477.0415723</v>
      </c>
      <c r="V21" s="1">
        <f>U21-T21</f>
        <v>79152660.041572332</v>
      </c>
      <c r="W21" s="24">
        <f>U21/T21-1</f>
        <v>3.8775142193145706E-2</v>
      </c>
      <c r="X21" s="1">
        <f>SUMIFS('2+S ZUJ'!$G$6:$G$3439,'2+S ZUJ'!$A$6:$A$3439,S21,'2+S ZUJ'!$E$6:$E$3439,2)</f>
        <v>125458829</v>
      </c>
      <c r="Y21" s="1">
        <f>SUMIFS('2+S ZUJ'!$K$6:$K$3439,'2+S ZUJ'!$A$6:$A$3439,S21,'2+S ZUJ'!$E$6:$E$3439,2)</f>
        <v>117954995.83180976</v>
      </c>
      <c r="Z21" s="1">
        <f>Y21-X21</f>
        <v>-7503833.1681902409</v>
      </c>
      <c r="AA21" s="24">
        <f>Y21/X21-1</f>
        <v>-5.9811120731807943E-2</v>
      </c>
      <c r="AB21" s="1">
        <f>V21+Z21</f>
        <v>71648826.873382092</v>
      </c>
      <c r="AC21" s="24">
        <f>(U21+Y21)/(T21+X21)-1</f>
        <v>3.3066904028766109E-2</v>
      </c>
      <c r="AE21" t="s">
        <v>16</v>
      </c>
      <c r="AF21" s="2" t="s">
        <v>17</v>
      </c>
      <c r="AG21" s="1">
        <f>SUMIFS('2+S ZUJ'!$F$6:$F$3439,'2+S ZUJ'!$A$6:$A$3439,AF21,'2+S ZUJ'!$E$6:$E$3439,"S")</f>
        <v>0</v>
      </c>
      <c r="AH21" s="1">
        <f>SUMIFS('2+S ZUJ'!$H$6:$H$3439,'2+S ZUJ'!$A$6:$A$3439,AF21,'2+S ZUJ'!$E$6:$E$3439,"S")</f>
        <v>0</v>
      </c>
      <c r="AI21" s="1">
        <f>AH21-AG21</f>
        <v>0</v>
      </c>
      <c r="AJ21" s="24">
        <f>IFERROR(AH21/AG21-1,0)</f>
        <v>0</v>
      </c>
      <c r="AK21" s="1">
        <f>SUMIFS('2+S ZUJ'!$G$6:$G$3439,'2+S ZUJ'!$A$6:$A$3439,AF21,'2+S ZUJ'!$E$6:$E$3439,"S")</f>
        <v>0</v>
      </c>
      <c r="AL21" s="1">
        <f>SUMIFS('2+S ZUJ'!$K$6:$K$3439,'2+S ZUJ'!$A$6:$A$3439,AF21,'2+S ZUJ'!$E$6:$E$3439,"S")</f>
        <v>0</v>
      </c>
      <c r="AM21" s="1">
        <f>AL21-AK21</f>
        <v>0</v>
      </c>
      <c r="AN21" s="24">
        <f>IFERROR(AL21/AK21-1,0)</f>
        <v>0</v>
      </c>
      <c r="AO21" s="1">
        <f>AI21+AM21</f>
        <v>0</v>
      </c>
      <c r="AP21" s="24">
        <f>IFERROR((AH21+AL21)/(AG21+AK21)-1,0)</f>
        <v>0</v>
      </c>
    </row>
    <row r="22" spans="1:42" x14ac:dyDescent="0.3">
      <c r="A22" s="8" t="s">
        <v>66</v>
      </c>
      <c r="B22" s="10">
        <v>0</v>
      </c>
      <c r="C22">
        <v>0</v>
      </c>
      <c r="E22" t="s">
        <v>19</v>
      </c>
      <c r="F22" s="2" t="s">
        <v>20</v>
      </c>
      <c r="G22" s="1">
        <f>SUMIF('2+S ZUJ'!$A$6:$A$3439,F22,'2+S ZUJ'!$F$6:$F$3439)</f>
        <v>2873081842</v>
      </c>
      <c r="H22" s="1">
        <f>SUMIF('2+S ZUJ'!$A$6:$A$3439,F22,'2+S ZUJ'!$H$6:$H$3439)</f>
        <v>2958481511.6845236</v>
      </c>
      <c r="I22" s="1">
        <f t="shared" ref="I22:I35" si="6">H22-G22</f>
        <v>85399669.684523582</v>
      </c>
      <c r="J22" s="24">
        <f t="shared" ref="J22:J35" si="7">H22/G22-1</f>
        <v>2.9724064395282079E-2</v>
      </c>
      <c r="K22" s="1">
        <f>SUMIF('2+S ZUJ'!$A$6:$A$3439,F22,'2+S ZUJ'!$G$6:$G$3439)</f>
        <v>163545409</v>
      </c>
      <c r="L22" s="1">
        <f>SUMIF('2+S ZUJ'!$A$6:$A$3439,F22,'2+S ZUJ'!$K$6:$K$3439)</f>
        <v>164570328.21971041</v>
      </c>
      <c r="M22" s="1">
        <f t="shared" ref="M22:M35" si="8">L22-K22</f>
        <v>1024919.2197104096</v>
      </c>
      <c r="N22" s="24">
        <f t="shared" ref="N22:N35" si="9">L22/K22-1</f>
        <v>6.2668785750532585E-3</v>
      </c>
      <c r="O22" s="1">
        <f t="shared" ref="O22:O35" si="10">I22+M22</f>
        <v>86424588.904233992</v>
      </c>
      <c r="P22" s="24">
        <f t="shared" ref="P22:P35" si="11">(H22+L22)/(G22+K22)-1</f>
        <v>2.8460717026027149E-2</v>
      </c>
      <c r="R22" t="s">
        <v>19</v>
      </c>
      <c r="S22" s="2" t="s">
        <v>20</v>
      </c>
      <c r="T22" s="1">
        <f>SUMIFS('2+S ZUJ'!$F$6:$F$3439,'2+S ZUJ'!$A$6:$A$3439,S22,'2+S ZUJ'!$E$6:$E$3439,2)</f>
        <v>2853675090</v>
      </c>
      <c r="U22" s="1">
        <f>SUMIFS('2+S ZUJ'!$H$6:$H$3439,'2+S ZUJ'!$A$6:$A$3439,S22,'2+S ZUJ'!$E$6:$E$3439,2)</f>
        <v>2939853074.001534</v>
      </c>
      <c r="V22" s="1">
        <f t="shared" ref="V22:V35" si="12">U22-T22</f>
        <v>86177984.001533985</v>
      </c>
      <c r="W22" s="24">
        <f t="shared" ref="W22:W35" si="13">U22/T22-1</f>
        <v>3.0198947421703037E-2</v>
      </c>
      <c r="X22" s="1">
        <f>SUMIFS('2+S ZUJ'!$G$6:$G$3439,'2+S ZUJ'!$A$6:$A$3439,S22,'2+S ZUJ'!$E$6:$E$3439,2)</f>
        <v>162553167</v>
      </c>
      <c r="Y22" s="1">
        <f>SUMIFS('2+S ZUJ'!$K$6:$K$3439,'2+S ZUJ'!$A$6:$A$3439,S22,'2+S ZUJ'!$E$6:$E$3439,2)</f>
        <v>163534091.18675888</v>
      </c>
      <c r="Z22" s="1">
        <f t="shared" ref="Z22:Z35" si="14">Y22-X22</f>
        <v>980924.18675887585</v>
      </c>
      <c r="AA22" s="24">
        <f t="shared" ref="AA22:AA35" si="15">Y22/X22-1</f>
        <v>6.0344821627429379E-3</v>
      </c>
      <c r="AB22" s="1">
        <f t="shared" ref="AB22:AB35" si="16">V22+Z22</f>
        <v>87158908.188292861</v>
      </c>
      <c r="AC22" s="24">
        <f t="shared" ref="AC22:AC35" si="17">(U22+Y22)/(T22+X22)-1</f>
        <v>2.8896655279989636E-2</v>
      </c>
      <c r="AE22" t="s">
        <v>19</v>
      </c>
      <c r="AF22" s="2" t="s">
        <v>20</v>
      </c>
      <c r="AG22" s="1">
        <f>SUMIFS('2+S ZUJ'!$F$6:$F$3439,'2+S ZUJ'!$A$6:$A$3439,AF22,'2+S ZUJ'!$E$6:$E$3439,"S")</f>
        <v>19406752</v>
      </c>
      <c r="AH22" s="1">
        <f>SUMIFS('2+S ZUJ'!$H$6:$H$3439,'2+S ZUJ'!$A$6:$A$3439,AF22,'2+S ZUJ'!$E$6:$E$3439,"S")</f>
        <v>18628437.682989433</v>
      </c>
      <c r="AI22" s="1">
        <f t="shared" ref="AI22:AI35" si="18">AH22-AG22</f>
        <v>-778314.31701056659</v>
      </c>
      <c r="AJ22" s="24">
        <f t="shared" ref="AJ22:AJ34" si="19">IFERROR(AH22/AG22-1,0)</f>
        <v>-4.010533638037761E-2</v>
      </c>
      <c r="AK22" s="1">
        <f>SUMIFS('2+S ZUJ'!$G$6:$G$3439,'2+S ZUJ'!$A$6:$A$3439,AF22,'2+S ZUJ'!$E$6:$E$3439,"S")</f>
        <v>992242</v>
      </c>
      <c r="AL22" s="1">
        <f>SUMIFS('2+S ZUJ'!$K$6:$K$3439,'2+S ZUJ'!$A$6:$A$3439,AF22,'2+S ZUJ'!$E$6:$E$3439,"S")</f>
        <v>1036237.0329515496</v>
      </c>
      <c r="AM22" s="1">
        <f t="shared" ref="AM22:AM35" si="20">AL22-AK22</f>
        <v>43995.032951549627</v>
      </c>
      <c r="AN22" s="24">
        <f t="shared" ref="AN22:AN34" si="21">IFERROR(AL22/AK22-1,0)</f>
        <v>4.4339015030153472E-2</v>
      </c>
      <c r="AO22" s="1">
        <f t="shared" ref="AO22:AO35" si="22">AI22+AM22</f>
        <v>-734319.28405901697</v>
      </c>
      <c r="AP22" s="24">
        <f t="shared" ref="AP22:AP34" si="23">IFERROR((AH22+AL22)/(AG22+AK22)-1,0)</f>
        <v>-3.5997818522767289E-2</v>
      </c>
    </row>
    <row r="23" spans="1:42" x14ac:dyDescent="0.3">
      <c r="A23" s="7" t="s">
        <v>67</v>
      </c>
      <c r="B23" s="10">
        <v>0</v>
      </c>
      <c r="C23">
        <v>0</v>
      </c>
      <c r="E23" t="s">
        <v>22</v>
      </c>
      <c r="F23" s="2" t="s">
        <v>23</v>
      </c>
      <c r="G23" s="1">
        <f>SUMIF('2+S ZUJ'!$A$6:$A$3439,F23,'2+S ZUJ'!$F$6:$F$3439)</f>
        <v>1256058481</v>
      </c>
      <c r="H23" s="1">
        <f>SUMIF('2+S ZUJ'!$A$6:$A$3439,F23,'2+S ZUJ'!$H$6:$H$3439)</f>
        <v>1210945783.3364387</v>
      </c>
      <c r="I23" s="1">
        <f t="shared" si="6"/>
        <v>-45112697.663561344</v>
      </c>
      <c r="J23" s="24">
        <f t="shared" si="7"/>
        <v>-3.5916080617237833E-2</v>
      </c>
      <c r="K23" s="1">
        <f>SUMIF('2+S ZUJ'!$A$6:$A$3439,F23,'2+S ZUJ'!$G$6:$G$3439)</f>
        <v>66930466</v>
      </c>
      <c r="L23" s="1">
        <f>SUMIF('2+S ZUJ'!$A$6:$A$3439,F23,'2+S ZUJ'!$K$6:$K$3439)</f>
        <v>67360821.500108302</v>
      </c>
      <c r="M23" s="1">
        <f t="shared" si="8"/>
        <v>430355.50010830164</v>
      </c>
      <c r="N23" s="24">
        <f t="shared" si="9"/>
        <v>6.4298894931988926E-3</v>
      </c>
      <c r="O23" s="1">
        <f t="shared" si="10"/>
        <v>-44682342.163453043</v>
      </c>
      <c r="P23" s="24">
        <f t="shared" si="11"/>
        <v>-3.3773783420318448E-2</v>
      </c>
      <c r="R23" t="s">
        <v>22</v>
      </c>
      <c r="S23" s="2" t="s">
        <v>23</v>
      </c>
      <c r="T23" s="1">
        <f>SUMIFS('2+S ZUJ'!$F$6:$F$3439,'2+S ZUJ'!$A$6:$A$3439,S23,'2+S ZUJ'!$E$6:$E$3439,2)</f>
        <v>1253067150</v>
      </c>
      <c r="U23" s="1">
        <f>SUMIFS('2+S ZUJ'!$H$6:$H$3439,'2+S ZUJ'!$A$6:$A$3439,S23,'2+S ZUJ'!$E$6:$E$3439,2)</f>
        <v>1208053473.2751324</v>
      </c>
      <c r="V23" s="1">
        <f t="shared" si="12"/>
        <v>-45013676.724867582</v>
      </c>
      <c r="W23" s="24">
        <f t="shared" si="13"/>
        <v>-3.5922796894697573E-2</v>
      </c>
      <c r="X23" s="1">
        <f>SUMIFS('2+S ZUJ'!$G$6:$G$3439,'2+S ZUJ'!$A$6:$A$3439,S23,'2+S ZUJ'!$E$6:$E$3439,2)</f>
        <v>66757584</v>
      </c>
      <c r="Y23" s="1">
        <f>SUMIFS('2+S ZUJ'!$K$6:$K$3439,'2+S ZUJ'!$A$6:$A$3439,S23,'2+S ZUJ'!$E$6:$E$3439,2)</f>
        <v>67199932.066044748</v>
      </c>
      <c r="Z23" s="1">
        <f t="shared" si="14"/>
        <v>442348.06604474783</v>
      </c>
      <c r="AA23" s="24">
        <f t="shared" si="15"/>
        <v>6.6261844653447977E-3</v>
      </c>
      <c r="AB23" s="1">
        <f t="shared" si="16"/>
        <v>-44571328.658822834</v>
      </c>
      <c r="AC23" s="24">
        <f t="shared" si="17"/>
        <v>-3.377064204861524E-2</v>
      </c>
      <c r="AE23" t="s">
        <v>22</v>
      </c>
      <c r="AF23" s="2" t="s">
        <v>23</v>
      </c>
      <c r="AG23" s="1">
        <f>SUMIFS('2+S ZUJ'!$F$6:$F$3439,'2+S ZUJ'!$A$6:$A$3439,AF23,'2+S ZUJ'!$E$6:$E$3439,"S")</f>
        <v>2991331</v>
      </c>
      <c r="AH23" s="1">
        <f>SUMIFS('2+S ZUJ'!$H$6:$H$3439,'2+S ZUJ'!$A$6:$A$3439,AF23,'2+S ZUJ'!$E$6:$E$3439,"S")</f>
        <v>2892310.0613062545</v>
      </c>
      <c r="AI23" s="1">
        <f t="shared" si="18"/>
        <v>-99020.938693745527</v>
      </c>
      <c r="AJ23" s="24">
        <f t="shared" si="19"/>
        <v>-3.3102635145941917E-2</v>
      </c>
      <c r="AK23" s="1">
        <f>SUMIFS('2+S ZUJ'!$G$6:$G$3439,'2+S ZUJ'!$A$6:$A$3439,AF23,'2+S ZUJ'!$E$6:$E$3439,"S")</f>
        <v>172882</v>
      </c>
      <c r="AL23" s="1">
        <f>SUMIFS('2+S ZUJ'!$K$6:$K$3439,'2+S ZUJ'!$A$6:$A$3439,AF23,'2+S ZUJ'!$E$6:$E$3439,"S")</f>
        <v>160889.43406353009</v>
      </c>
      <c r="AM23" s="1">
        <f t="shared" si="20"/>
        <v>-11992.56593646991</v>
      </c>
      <c r="AN23" s="24">
        <f t="shared" si="21"/>
        <v>-6.9368505318482598E-2</v>
      </c>
      <c r="AO23" s="1">
        <f t="shared" si="22"/>
        <v>-111013.50463021544</v>
      </c>
      <c r="AP23" s="24">
        <f t="shared" si="23"/>
        <v>-3.5084080822060826E-2</v>
      </c>
    </row>
    <row r="24" spans="1:42" x14ac:dyDescent="0.3">
      <c r="A24" s="7" t="s">
        <v>68</v>
      </c>
      <c r="B24" s="10">
        <v>0</v>
      </c>
      <c r="C24">
        <v>0</v>
      </c>
      <c r="E24" t="s">
        <v>24</v>
      </c>
      <c r="F24" s="2" t="s">
        <v>25</v>
      </c>
      <c r="G24" s="1">
        <f>SUMIF('2+S ZUJ'!$A$6:$A$3439,F24,'2+S ZUJ'!$F$6:$F$3439)</f>
        <v>1090401465</v>
      </c>
      <c r="H24" s="1">
        <f>SUMIF('2+S ZUJ'!$A$6:$A$3439,F24,'2+S ZUJ'!$H$6:$H$3439)</f>
        <v>1093419666.2518556</v>
      </c>
      <c r="I24" s="1">
        <f t="shared" si="6"/>
        <v>3018201.2518556118</v>
      </c>
      <c r="J24" s="24">
        <f t="shared" si="7"/>
        <v>2.7679724842037956E-3</v>
      </c>
      <c r="K24" s="1">
        <f>SUMIF('2+S ZUJ'!$A$6:$A$3439,F24,'2+S ZUJ'!$G$6:$G$3439)</f>
        <v>60767652</v>
      </c>
      <c r="L24" s="1">
        <f>SUMIF('2+S ZUJ'!$A$6:$A$3439,F24,'2+S ZUJ'!$K$6:$K$3439)</f>
        <v>60823240.78966292</v>
      </c>
      <c r="M24" s="1">
        <f t="shared" si="8"/>
        <v>55588.789662919939</v>
      </c>
      <c r="N24" s="24">
        <f t="shared" si="9"/>
        <v>9.1477600060829722E-4</v>
      </c>
      <c r="O24" s="1">
        <f t="shared" si="10"/>
        <v>3073790.0415185317</v>
      </c>
      <c r="P24" s="24">
        <f t="shared" si="11"/>
        <v>2.6701463721758856E-3</v>
      </c>
      <c r="R24" t="s">
        <v>24</v>
      </c>
      <c r="S24" s="2" t="s">
        <v>25</v>
      </c>
      <c r="T24" s="1">
        <f>SUMIFS('2+S ZUJ'!$F$6:$F$3439,'2+S ZUJ'!$A$6:$A$3439,S24,'2+S ZUJ'!$E$6:$E$3439,2)</f>
        <v>1090401465</v>
      </c>
      <c r="U24" s="1">
        <f>SUMIFS('2+S ZUJ'!$H$6:$H$3439,'2+S ZUJ'!$A$6:$A$3439,S24,'2+S ZUJ'!$E$6:$E$3439,2)</f>
        <v>1093419666.2518556</v>
      </c>
      <c r="V24" s="1">
        <f t="shared" si="12"/>
        <v>3018201.2518556118</v>
      </c>
      <c r="W24" s="24">
        <f t="shared" si="13"/>
        <v>2.7679724842037956E-3</v>
      </c>
      <c r="X24" s="1">
        <f>SUMIFS('2+S ZUJ'!$G$6:$G$3439,'2+S ZUJ'!$A$6:$A$3439,S24,'2+S ZUJ'!$E$6:$E$3439,2)</f>
        <v>60767652</v>
      </c>
      <c r="Y24" s="1">
        <f>SUMIFS('2+S ZUJ'!$K$6:$K$3439,'2+S ZUJ'!$A$6:$A$3439,S24,'2+S ZUJ'!$E$6:$E$3439,2)</f>
        <v>60823240.78966292</v>
      </c>
      <c r="Z24" s="1">
        <f t="shared" si="14"/>
        <v>55588.789662919939</v>
      </c>
      <c r="AA24" s="24">
        <f t="shared" si="15"/>
        <v>9.1477600060829722E-4</v>
      </c>
      <c r="AB24" s="1">
        <f t="shared" si="16"/>
        <v>3073790.0415185317</v>
      </c>
      <c r="AC24" s="24">
        <f t="shared" si="17"/>
        <v>2.6701463721758856E-3</v>
      </c>
      <c r="AE24" t="s">
        <v>24</v>
      </c>
      <c r="AF24" s="2" t="s">
        <v>25</v>
      </c>
      <c r="AG24" s="1">
        <f>SUMIFS('2+S ZUJ'!$F$6:$F$3439,'2+S ZUJ'!$A$6:$A$3439,AF24,'2+S ZUJ'!$E$6:$E$3439,"S")</f>
        <v>0</v>
      </c>
      <c r="AH24" s="1">
        <f>SUMIFS('2+S ZUJ'!$H$6:$H$3439,'2+S ZUJ'!$A$6:$A$3439,AF24,'2+S ZUJ'!$E$6:$E$3439,"S")</f>
        <v>0</v>
      </c>
      <c r="AI24" s="1">
        <f t="shared" si="18"/>
        <v>0</v>
      </c>
      <c r="AJ24" s="24">
        <f t="shared" si="19"/>
        <v>0</v>
      </c>
      <c r="AK24" s="1">
        <f>SUMIFS('2+S ZUJ'!$G$6:$G$3439,'2+S ZUJ'!$A$6:$A$3439,AF24,'2+S ZUJ'!$E$6:$E$3439,"S")</f>
        <v>0</v>
      </c>
      <c r="AL24" s="1">
        <f>SUMIFS('2+S ZUJ'!$K$6:$K$3439,'2+S ZUJ'!$A$6:$A$3439,AF24,'2+S ZUJ'!$E$6:$E$3439,"S")</f>
        <v>0</v>
      </c>
      <c r="AM24" s="1">
        <f t="shared" si="20"/>
        <v>0</v>
      </c>
      <c r="AN24" s="24">
        <f t="shared" si="21"/>
        <v>0</v>
      </c>
      <c r="AO24" s="1">
        <f t="shared" si="22"/>
        <v>0</v>
      </c>
      <c r="AP24" s="24">
        <f t="shared" si="23"/>
        <v>0</v>
      </c>
    </row>
    <row r="25" spans="1:42" x14ac:dyDescent="0.3">
      <c r="A25" s="8" t="s">
        <v>69</v>
      </c>
      <c r="B25" s="10">
        <v>0</v>
      </c>
      <c r="C25">
        <v>0</v>
      </c>
      <c r="E25" t="s">
        <v>28</v>
      </c>
      <c r="F25" s="2" t="s">
        <v>29</v>
      </c>
      <c r="G25" s="1">
        <f>SUMIF('2+S ZUJ'!$A$6:$A$3439,F25,'2+S ZUJ'!$F$6:$F$3439)</f>
        <v>516162804</v>
      </c>
      <c r="H25" s="1">
        <f>SUMIF('2+S ZUJ'!$A$6:$A$3439,F25,'2+S ZUJ'!$H$6:$H$3439)</f>
        <v>520964650.19997501</v>
      </c>
      <c r="I25" s="1">
        <f t="shared" si="6"/>
        <v>4801846.1999750137</v>
      </c>
      <c r="J25" s="24">
        <f t="shared" si="7"/>
        <v>9.3029682936529579E-3</v>
      </c>
      <c r="K25" s="1">
        <f>SUMIF('2+S ZUJ'!$A$6:$A$3439,F25,'2+S ZUJ'!$G$6:$G$3439)</f>
        <v>29096642</v>
      </c>
      <c r="L25" s="1">
        <f>SUMIF('2+S ZUJ'!$A$6:$A$3439,F25,'2+S ZUJ'!$K$6:$K$3439)</f>
        <v>28979502.875263765</v>
      </c>
      <c r="M25" s="1">
        <f t="shared" si="8"/>
        <v>-117139.12473623455</v>
      </c>
      <c r="N25" s="24">
        <f t="shared" si="9"/>
        <v>-4.0258640408138424E-3</v>
      </c>
      <c r="O25" s="1">
        <f t="shared" si="10"/>
        <v>4684707.0752387792</v>
      </c>
      <c r="P25" s="24">
        <f t="shared" si="11"/>
        <v>8.5917027382205191E-3</v>
      </c>
      <c r="R25" t="s">
        <v>28</v>
      </c>
      <c r="S25" s="2" t="s">
        <v>29</v>
      </c>
      <c r="T25" s="1">
        <f>SUMIFS('2+S ZUJ'!$F$6:$F$3439,'2+S ZUJ'!$A$6:$A$3439,S25,'2+S ZUJ'!$E$6:$E$3439,2)</f>
        <v>510862286</v>
      </c>
      <c r="U25" s="1">
        <f>SUMIFS('2+S ZUJ'!$H$6:$H$3439,'2+S ZUJ'!$A$6:$A$3439,S25,'2+S ZUJ'!$E$6:$E$3439,2)</f>
        <v>516078770.4918927</v>
      </c>
      <c r="V25" s="1">
        <f t="shared" si="12"/>
        <v>5216484.4918926954</v>
      </c>
      <c r="W25" s="24">
        <f t="shared" si="13"/>
        <v>1.0211136415524402E-2</v>
      </c>
      <c r="X25" s="1">
        <f>SUMIFS('2+S ZUJ'!$G$6:$G$3439,'2+S ZUJ'!$A$6:$A$3439,S25,'2+S ZUJ'!$E$6:$E$3439,2)</f>
        <v>28850708</v>
      </c>
      <c r="Y25" s="1">
        <f>SUMIFS('2+S ZUJ'!$K$6:$K$3439,'2+S ZUJ'!$A$6:$A$3439,S25,'2+S ZUJ'!$E$6:$E$3439,2)</f>
        <v>28707717.899077348</v>
      </c>
      <c r="Z25" s="1">
        <f t="shared" si="14"/>
        <v>-142990.10092265159</v>
      </c>
      <c r="AA25" s="24">
        <f t="shared" si="15"/>
        <v>-4.9562076924646314E-3</v>
      </c>
      <c r="AB25" s="1">
        <f t="shared" si="16"/>
        <v>5073494.3909700438</v>
      </c>
      <c r="AC25" s="24">
        <f t="shared" si="17"/>
        <v>9.4003562029674193E-3</v>
      </c>
      <c r="AE25" t="s">
        <v>28</v>
      </c>
      <c r="AF25" s="2" t="s">
        <v>29</v>
      </c>
      <c r="AG25" s="1">
        <f>SUMIFS('2+S ZUJ'!$F$6:$F$3439,'2+S ZUJ'!$A$6:$A$3439,AF25,'2+S ZUJ'!$E$6:$E$3439,"S")</f>
        <v>5300518</v>
      </c>
      <c r="AH25" s="1">
        <f>SUMIFS('2+S ZUJ'!$H$6:$H$3439,'2+S ZUJ'!$A$6:$A$3439,AF25,'2+S ZUJ'!$E$6:$E$3439,"S")</f>
        <v>4885879.7080823164</v>
      </c>
      <c r="AI25" s="1">
        <f t="shared" si="18"/>
        <v>-414638.29191768356</v>
      </c>
      <c r="AJ25" s="24">
        <f t="shared" si="19"/>
        <v>-7.8225994500477847E-2</v>
      </c>
      <c r="AK25" s="1">
        <f>SUMIFS('2+S ZUJ'!$G$6:$G$3439,'2+S ZUJ'!$A$6:$A$3439,AF25,'2+S ZUJ'!$E$6:$E$3439,"S")</f>
        <v>245934</v>
      </c>
      <c r="AL25" s="1">
        <f>SUMIFS('2+S ZUJ'!$K$6:$K$3439,'2+S ZUJ'!$A$6:$A$3439,AF25,'2+S ZUJ'!$E$6:$E$3439,"S")</f>
        <v>271784.97618641524</v>
      </c>
      <c r="AM25" s="1">
        <f t="shared" si="20"/>
        <v>25850.976186415239</v>
      </c>
      <c r="AN25" s="24">
        <f t="shared" si="21"/>
        <v>0.10511347022540707</v>
      </c>
      <c r="AO25" s="1">
        <f t="shared" si="22"/>
        <v>-388787.31573126832</v>
      </c>
      <c r="AP25" s="24">
        <f t="shared" si="23"/>
        <v>-7.0096579891301358E-2</v>
      </c>
    </row>
    <row r="26" spans="1:42" x14ac:dyDescent="0.3">
      <c r="A26" s="8" t="s">
        <v>70</v>
      </c>
      <c r="B26" s="10">
        <v>0</v>
      </c>
      <c r="C26">
        <v>0</v>
      </c>
      <c r="E26" t="s">
        <v>31</v>
      </c>
      <c r="F26" s="2" t="s">
        <v>32</v>
      </c>
      <c r="G26" s="1">
        <f>SUMIF('2+S ZUJ'!$A$6:$A$3439,F26,'2+S ZUJ'!$F$6:$F$3439)</f>
        <v>1452307175</v>
      </c>
      <c r="H26" s="1">
        <f>SUMIF('2+S ZUJ'!$A$6:$A$3439,F26,'2+S ZUJ'!$H$6:$H$3439)</f>
        <v>1457619121.822185</v>
      </c>
      <c r="I26" s="1">
        <f t="shared" si="6"/>
        <v>5311946.8221850395</v>
      </c>
      <c r="J26" s="24">
        <f t="shared" si="7"/>
        <v>3.6575918053871614E-3</v>
      </c>
      <c r="K26" s="1">
        <f>SUMIF('2+S ZUJ'!$A$6:$A$3439,F26,'2+S ZUJ'!$G$6:$G$3439)</f>
        <v>83193143</v>
      </c>
      <c r="L26" s="1">
        <f>SUMIF('2+S ZUJ'!$A$6:$A$3439,F26,'2+S ZUJ'!$K$6:$K$3439)</f>
        <v>81082425.680266425</v>
      </c>
      <c r="M26" s="1">
        <f t="shared" si="8"/>
        <v>-2110717.319733575</v>
      </c>
      <c r="N26" s="24">
        <f t="shared" si="9"/>
        <v>-2.5371289551274323E-2</v>
      </c>
      <c r="O26" s="1">
        <f t="shared" si="10"/>
        <v>3201229.5024514645</v>
      </c>
      <c r="P26" s="24">
        <f t="shared" si="11"/>
        <v>2.0848120087797462E-3</v>
      </c>
      <c r="R26" t="s">
        <v>31</v>
      </c>
      <c r="S26" s="2" t="s">
        <v>32</v>
      </c>
      <c r="T26" s="1">
        <f>SUMIFS('2+S ZUJ'!$F$6:$F$3439,'2+S ZUJ'!$A$6:$A$3439,S26,'2+S ZUJ'!$E$6:$E$3439,2)</f>
        <v>1452307175</v>
      </c>
      <c r="U26" s="1">
        <f>SUMIFS('2+S ZUJ'!$H$6:$H$3439,'2+S ZUJ'!$A$6:$A$3439,S26,'2+S ZUJ'!$E$6:$E$3439,2)</f>
        <v>1457619121.822185</v>
      </c>
      <c r="V26" s="1">
        <f t="shared" si="12"/>
        <v>5311946.8221850395</v>
      </c>
      <c r="W26" s="24">
        <f t="shared" si="13"/>
        <v>3.6575918053871614E-3</v>
      </c>
      <c r="X26" s="1">
        <f>SUMIFS('2+S ZUJ'!$G$6:$G$3439,'2+S ZUJ'!$A$6:$A$3439,S26,'2+S ZUJ'!$E$6:$E$3439,2)</f>
        <v>83193143</v>
      </c>
      <c r="Y26" s="1">
        <f>SUMIFS('2+S ZUJ'!$K$6:$K$3439,'2+S ZUJ'!$A$6:$A$3439,S26,'2+S ZUJ'!$E$6:$E$3439,2)</f>
        <v>81082425.680266425</v>
      </c>
      <c r="Z26" s="1">
        <f t="shared" si="14"/>
        <v>-2110717.319733575</v>
      </c>
      <c r="AA26" s="24">
        <f t="shared" si="15"/>
        <v>-2.5371289551274323E-2</v>
      </c>
      <c r="AB26" s="1">
        <f t="shared" si="16"/>
        <v>3201229.5024514645</v>
      </c>
      <c r="AC26" s="24">
        <f t="shared" si="17"/>
        <v>2.0848120087797462E-3</v>
      </c>
      <c r="AE26" t="s">
        <v>31</v>
      </c>
      <c r="AF26" s="2" t="s">
        <v>32</v>
      </c>
      <c r="AG26" s="1">
        <f>SUMIFS('2+S ZUJ'!$F$6:$F$3439,'2+S ZUJ'!$A$6:$A$3439,AF26,'2+S ZUJ'!$E$6:$E$3439,"S")</f>
        <v>0</v>
      </c>
      <c r="AH26" s="1">
        <f>SUMIFS('2+S ZUJ'!$H$6:$H$3439,'2+S ZUJ'!$A$6:$A$3439,AF26,'2+S ZUJ'!$E$6:$E$3439,"S")</f>
        <v>0</v>
      </c>
      <c r="AI26" s="1">
        <f t="shared" si="18"/>
        <v>0</v>
      </c>
      <c r="AJ26" s="24">
        <f t="shared" si="19"/>
        <v>0</v>
      </c>
      <c r="AK26" s="1">
        <f>SUMIFS('2+S ZUJ'!$G$6:$G$3439,'2+S ZUJ'!$A$6:$A$3439,AF26,'2+S ZUJ'!$E$6:$E$3439,"S")</f>
        <v>0</v>
      </c>
      <c r="AL26" s="1">
        <f>SUMIFS('2+S ZUJ'!$K$6:$K$3439,'2+S ZUJ'!$A$6:$A$3439,AF26,'2+S ZUJ'!$E$6:$E$3439,"S")</f>
        <v>0</v>
      </c>
      <c r="AM26" s="1">
        <f t="shared" si="20"/>
        <v>0</v>
      </c>
      <c r="AN26" s="24">
        <f t="shared" si="21"/>
        <v>0</v>
      </c>
      <c r="AO26" s="1">
        <f t="shared" si="22"/>
        <v>0</v>
      </c>
      <c r="AP26" s="24">
        <f t="shared" si="23"/>
        <v>0</v>
      </c>
    </row>
    <row r="27" spans="1:42" x14ac:dyDescent="0.3">
      <c r="A27" s="8" t="s">
        <v>71</v>
      </c>
      <c r="B27" s="10">
        <v>0</v>
      </c>
      <c r="C27">
        <v>0</v>
      </c>
      <c r="E27" t="s">
        <v>34</v>
      </c>
      <c r="F27" s="2" t="s">
        <v>35</v>
      </c>
      <c r="G27" s="1">
        <f>SUMIF('2+S ZUJ'!$A$6:$A$3439,F27,'2+S ZUJ'!$F$6:$F$3439)</f>
        <v>871777657</v>
      </c>
      <c r="H27" s="1">
        <f>SUMIF('2+S ZUJ'!$A$6:$A$3439,F27,'2+S ZUJ'!$H$6:$H$3439)</f>
        <v>879344672.77788019</v>
      </c>
      <c r="I27" s="1">
        <f t="shared" si="6"/>
        <v>7567015.7778801918</v>
      </c>
      <c r="J27" s="24">
        <f t="shared" si="7"/>
        <v>8.6799836140789566E-3</v>
      </c>
      <c r="K27" s="1">
        <f>SUMIF('2+S ZUJ'!$A$6:$A$3439,F27,'2+S ZUJ'!$G$6:$G$3439)</f>
        <v>48924975</v>
      </c>
      <c r="L27" s="1">
        <f>SUMIF('2+S ZUJ'!$A$6:$A$3439,F27,'2+S ZUJ'!$K$6:$K$3439)</f>
        <v>48914972.375443652</v>
      </c>
      <c r="M27" s="1">
        <f t="shared" si="8"/>
        <v>-10002.624556347728</v>
      </c>
      <c r="N27" s="24">
        <f t="shared" si="9"/>
        <v>-2.0444823030252302E-4</v>
      </c>
      <c r="O27" s="1">
        <f t="shared" si="10"/>
        <v>7557013.1533238441</v>
      </c>
      <c r="P27" s="24">
        <f t="shared" si="11"/>
        <v>8.2078761270705236E-3</v>
      </c>
      <c r="R27" t="s">
        <v>34</v>
      </c>
      <c r="S27" s="2" t="s">
        <v>35</v>
      </c>
      <c r="T27" s="1">
        <f>SUMIFS('2+S ZUJ'!$F$6:$F$3439,'2+S ZUJ'!$A$6:$A$3439,S27,'2+S ZUJ'!$E$6:$E$3439,2)</f>
        <v>871777657</v>
      </c>
      <c r="U27" s="1">
        <f>SUMIFS('2+S ZUJ'!$H$6:$H$3439,'2+S ZUJ'!$A$6:$A$3439,S27,'2+S ZUJ'!$E$6:$E$3439,2)</f>
        <v>879344672.77788019</v>
      </c>
      <c r="V27" s="1">
        <f t="shared" si="12"/>
        <v>7567015.7778801918</v>
      </c>
      <c r="W27" s="24">
        <f t="shared" si="13"/>
        <v>8.6799836140789566E-3</v>
      </c>
      <c r="X27" s="1">
        <f>SUMIFS('2+S ZUJ'!$G$6:$G$3439,'2+S ZUJ'!$A$6:$A$3439,S27,'2+S ZUJ'!$E$6:$E$3439,2)</f>
        <v>48924975</v>
      </c>
      <c r="Y27" s="1">
        <f>SUMIFS('2+S ZUJ'!$K$6:$K$3439,'2+S ZUJ'!$A$6:$A$3439,S27,'2+S ZUJ'!$E$6:$E$3439,2)</f>
        <v>48914972.375443652</v>
      </c>
      <c r="Z27" s="1">
        <f t="shared" si="14"/>
        <v>-10002.624556347728</v>
      </c>
      <c r="AA27" s="24">
        <f t="shared" si="15"/>
        <v>-2.0444823030252302E-4</v>
      </c>
      <c r="AB27" s="1">
        <f t="shared" si="16"/>
        <v>7557013.1533238441</v>
      </c>
      <c r="AC27" s="24">
        <f t="shared" si="17"/>
        <v>8.2078761270705236E-3</v>
      </c>
      <c r="AE27" t="s">
        <v>34</v>
      </c>
      <c r="AF27" s="2" t="s">
        <v>35</v>
      </c>
      <c r="AG27" s="1">
        <f>SUMIFS('2+S ZUJ'!$F$6:$F$3439,'2+S ZUJ'!$A$6:$A$3439,AF27,'2+S ZUJ'!$E$6:$E$3439,"S")</f>
        <v>0</v>
      </c>
      <c r="AH27" s="1">
        <f>SUMIFS('2+S ZUJ'!$H$6:$H$3439,'2+S ZUJ'!$A$6:$A$3439,AF27,'2+S ZUJ'!$E$6:$E$3439,"S")</f>
        <v>0</v>
      </c>
      <c r="AI27" s="1">
        <f t="shared" si="18"/>
        <v>0</v>
      </c>
      <c r="AJ27" s="24">
        <f t="shared" si="19"/>
        <v>0</v>
      </c>
      <c r="AK27" s="1">
        <f>SUMIFS('2+S ZUJ'!$G$6:$G$3439,'2+S ZUJ'!$A$6:$A$3439,AF27,'2+S ZUJ'!$E$6:$E$3439,"S")</f>
        <v>0</v>
      </c>
      <c r="AL27" s="1">
        <f>SUMIFS('2+S ZUJ'!$K$6:$K$3439,'2+S ZUJ'!$A$6:$A$3439,AF27,'2+S ZUJ'!$E$6:$E$3439,"S")</f>
        <v>0</v>
      </c>
      <c r="AM27" s="1">
        <f t="shared" si="20"/>
        <v>0</v>
      </c>
      <c r="AN27" s="24">
        <f t="shared" si="21"/>
        <v>0</v>
      </c>
      <c r="AO27" s="1">
        <f t="shared" si="22"/>
        <v>0</v>
      </c>
      <c r="AP27" s="24">
        <f t="shared" si="23"/>
        <v>0</v>
      </c>
    </row>
    <row r="28" spans="1:42" x14ac:dyDescent="0.3">
      <c r="E28" t="s">
        <v>37</v>
      </c>
      <c r="F28" s="2" t="s">
        <v>38</v>
      </c>
      <c r="G28" s="1">
        <f>SUMIF('2+S ZUJ'!$A$6:$A$3439,F28,'2+S ZUJ'!$F$6:$F$3439)</f>
        <v>1060124122</v>
      </c>
      <c r="H28" s="1">
        <f>SUMIF('2+S ZUJ'!$A$6:$A$3439,F28,'2+S ZUJ'!$H$6:$H$3439)</f>
        <v>1037342527.1855571</v>
      </c>
      <c r="I28" s="1">
        <f t="shared" si="6"/>
        <v>-22781594.814442873</v>
      </c>
      <c r="J28" s="24">
        <f t="shared" si="7"/>
        <v>-2.1489554233954933E-2</v>
      </c>
      <c r="K28" s="1">
        <f>SUMIF('2+S ZUJ'!$A$6:$A$3439,F28,'2+S ZUJ'!$G$6:$G$3439)</f>
        <v>56379723</v>
      </c>
      <c r="L28" s="1">
        <f>SUMIF('2+S ZUJ'!$A$6:$A$3439,F28,'2+S ZUJ'!$K$6:$K$3439)</f>
        <v>57703859.057745829</v>
      </c>
      <c r="M28" s="1">
        <f t="shared" si="8"/>
        <v>1324136.0577458292</v>
      </c>
      <c r="N28" s="24">
        <f t="shared" si="9"/>
        <v>2.3486033405056395E-2</v>
      </c>
      <c r="O28" s="1">
        <f t="shared" si="10"/>
        <v>-21457458.756697044</v>
      </c>
      <c r="P28" s="24">
        <f t="shared" si="11"/>
        <v>-1.9218436956387697E-2</v>
      </c>
      <c r="R28" t="s">
        <v>37</v>
      </c>
      <c r="S28" s="2" t="s">
        <v>38</v>
      </c>
      <c r="T28" s="1">
        <f>SUMIFS('2+S ZUJ'!$F$6:$F$3439,'2+S ZUJ'!$A$6:$A$3439,S28,'2+S ZUJ'!$E$6:$E$3439,2)</f>
        <v>1060124122</v>
      </c>
      <c r="U28" s="1">
        <f>SUMIFS('2+S ZUJ'!$H$6:$H$3439,'2+S ZUJ'!$A$6:$A$3439,S28,'2+S ZUJ'!$E$6:$E$3439,2)</f>
        <v>1037342527.1855571</v>
      </c>
      <c r="V28" s="1">
        <f t="shared" si="12"/>
        <v>-22781594.814442873</v>
      </c>
      <c r="W28" s="24">
        <f t="shared" si="13"/>
        <v>-2.1489554233954933E-2</v>
      </c>
      <c r="X28" s="1">
        <f>SUMIFS('2+S ZUJ'!$G$6:$G$3439,'2+S ZUJ'!$A$6:$A$3439,S28,'2+S ZUJ'!$E$6:$E$3439,2)</f>
        <v>56379723</v>
      </c>
      <c r="Y28" s="1">
        <f>SUMIFS('2+S ZUJ'!$K$6:$K$3439,'2+S ZUJ'!$A$6:$A$3439,S28,'2+S ZUJ'!$E$6:$E$3439,2)</f>
        <v>57703859.057745829</v>
      </c>
      <c r="Z28" s="1">
        <f t="shared" si="14"/>
        <v>1324136.0577458292</v>
      </c>
      <c r="AA28" s="24">
        <f t="shared" si="15"/>
        <v>2.3486033405056395E-2</v>
      </c>
      <c r="AB28" s="1">
        <f t="shared" si="16"/>
        <v>-21457458.756697044</v>
      </c>
      <c r="AC28" s="24">
        <f t="shared" si="17"/>
        <v>-1.9218436956387697E-2</v>
      </c>
      <c r="AE28" t="s">
        <v>37</v>
      </c>
      <c r="AF28" s="2" t="s">
        <v>38</v>
      </c>
      <c r="AG28" s="1">
        <f>SUMIFS('2+S ZUJ'!$F$6:$F$3439,'2+S ZUJ'!$A$6:$A$3439,AF28,'2+S ZUJ'!$E$6:$E$3439,"S")</f>
        <v>0</v>
      </c>
      <c r="AH28" s="1">
        <f>SUMIFS('2+S ZUJ'!$H$6:$H$3439,'2+S ZUJ'!$A$6:$A$3439,AF28,'2+S ZUJ'!$E$6:$E$3439,"S")</f>
        <v>0</v>
      </c>
      <c r="AI28" s="1">
        <f t="shared" si="18"/>
        <v>0</v>
      </c>
      <c r="AJ28" s="24">
        <f t="shared" si="19"/>
        <v>0</v>
      </c>
      <c r="AK28" s="1">
        <f>SUMIFS('2+S ZUJ'!$G$6:$G$3439,'2+S ZUJ'!$A$6:$A$3439,AF28,'2+S ZUJ'!$E$6:$E$3439,"S")</f>
        <v>0</v>
      </c>
      <c r="AL28" s="1">
        <f>SUMIFS('2+S ZUJ'!$K$6:$K$3439,'2+S ZUJ'!$A$6:$A$3439,AF28,'2+S ZUJ'!$E$6:$E$3439,"S")</f>
        <v>0</v>
      </c>
      <c r="AM28" s="1">
        <f t="shared" si="20"/>
        <v>0</v>
      </c>
      <c r="AN28" s="24">
        <f t="shared" si="21"/>
        <v>0</v>
      </c>
      <c r="AO28" s="1">
        <f t="shared" si="22"/>
        <v>0</v>
      </c>
      <c r="AP28" s="24">
        <f t="shared" si="23"/>
        <v>0</v>
      </c>
    </row>
    <row r="29" spans="1:42" x14ac:dyDescent="0.3">
      <c r="E29" t="s">
        <v>40</v>
      </c>
      <c r="F29" s="2" t="s">
        <v>41</v>
      </c>
      <c r="G29" s="1">
        <f>SUMIF('2+S ZUJ'!$A$6:$A$3439,F29,'2+S ZUJ'!$F$6:$F$3439)</f>
        <v>1047834706</v>
      </c>
      <c r="H29" s="1">
        <f>SUMIF('2+S ZUJ'!$A$6:$A$3439,F29,'2+S ZUJ'!$H$6:$H$3439)</f>
        <v>1039431299.3742681</v>
      </c>
      <c r="I29" s="1">
        <f t="shared" si="6"/>
        <v>-8403406.625731945</v>
      </c>
      <c r="J29" s="24">
        <f t="shared" si="7"/>
        <v>-8.0197826790936455E-3</v>
      </c>
      <c r="K29" s="1">
        <f>SUMIF('2+S ZUJ'!$A$6:$A$3439,F29,'2+S ZUJ'!$G$6:$G$3439)</f>
        <v>55920468</v>
      </c>
      <c r="L29" s="1">
        <f>SUMIF('2+S ZUJ'!$A$6:$A$3439,F29,'2+S ZUJ'!$K$6:$K$3439)</f>
        <v>57820050.395536758</v>
      </c>
      <c r="M29" s="1">
        <f t="shared" si="8"/>
        <v>1899582.395536758</v>
      </c>
      <c r="N29" s="24">
        <f t="shared" si="9"/>
        <v>3.3969357973484104E-2</v>
      </c>
      <c r="O29" s="1">
        <f t="shared" si="10"/>
        <v>-6503824.230195187</v>
      </c>
      <c r="P29" s="24">
        <f t="shared" si="11"/>
        <v>-5.8924518619699606E-3</v>
      </c>
      <c r="R29" t="s">
        <v>40</v>
      </c>
      <c r="S29" s="2" t="s">
        <v>41</v>
      </c>
      <c r="T29" s="1">
        <f>SUMIFS('2+S ZUJ'!$F$6:$F$3439,'2+S ZUJ'!$A$6:$A$3439,S29,'2+S ZUJ'!$E$6:$E$3439,2)</f>
        <v>1047834706</v>
      </c>
      <c r="U29" s="1">
        <f>SUMIFS('2+S ZUJ'!$H$6:$H$3439,'2+S ZUJ'!$A$6:$A$3439,S29,'2+S ZUJ'!$E$6:$E$3439,2)</f>
        <v>1039431299.3742681</v>
      </c>
      <c r="V29" s="1">
        <f t="shared" si="12"/>
        <v>-8403406.625731945</v>
      </c>
      <c r="W29" s="24">
        <f t="shared" si="13"/>
        <v>-8.0197826790936455E-3</v>
      </c>
      <c r="X29" s="1">
        <f>SUMIFS('2+S ZUJ'!$G$6:$G$3439,'2+S ZUJ'!$A$6:$A$3439,S29,'2+S ZUJ'!$E$6:$E$3439,2)</f>
        <v>55920468</v>
      </c>
      <c r="Y29" s="1">
        <f>SUMIFS('2+S ZUJ'!$K$6:$K$3439,'2+S ZUJ'!$A$6:$A$3439,S29,'2+S ZUJ'!$E$6:$E$3439,2)</f>
        <v>57820050.395536758</v>
      </c>
      <c r="Z29" s="1">
        <f t="shared" si="14"/>
        <v>1899582.395536758</v>
      </c>
      <c r="AA29" s="24">
        <f t="shared" si="15"/>
        <v>3.3969357973484104E-2</v>
      </c>
      <c r="AB29" s="1">
        <f t="shared" si="16"/>
        <v>-6503824.230195187</v>
      </c>
      <c r="AC29" s="24">
        <f t="shared" si="17"/>
        <v>-5.8924518619699606E-3</v>
      </c>
      <c r="AE29" t="s">
        <v>40</v>
      </c>
      <c r="AF29" s="2" t="s">
        <v>41</v>
      </c>
      <c r="AG29" s="1">
        <f>SUMIFS('2+S ZUJ'!$F$6:$F$3439,'2+S ZUJ'!$A$6:$A$3439,AF29,'2+S ZUJ'!$E$6:$E$3439,"S")</f>
        <v>0</v>
      </c>
      <c r="AH29" s="1">
        <f>SUMIFS('2+S ZUJ'!$H$6:$H$3439,'2+S ZUJ'!$A$6:$A$3439,AF29,'2+S ZUJ'!$E$6:$E$3439,"S")</f>
        <v>0</v>
      </c>
      <c r="AI29" s="1">
        <f t="shared" si="18"/>
        <v>0</v>
      </c>
      <c r="AJ29" s="24">
        <f t="shared" si="19"/>
        <v>0</v>
      </c>
      <c r="AK29" s="1">
        <f>SUMIFS('2+S ZUJ'!$G$6:$G$3439,'2+S ZUJ'!$A$6:$A$3439,AF29,'2+S ZUJ'!$E$6:$E$3439,"S")</f>
        <v>0</v>
      </c>
      <c r="AL29" s="1">
        <f>SUMIFS('2+S ZUJ'!$K$6:$K$3439,'2+S ZUJ'!$A$6:$A$3439,AF29,'2+S ZUJ'!$E$6:$E$3439,"S")</f>
        <v>0</v>
      </c>
      <c r="AM29" s="1">
        <f t="shared" si="20"/>
        <v>0</v>
      </c>
      <c r="AN29" s="24">
        <f t="shared" si="21"/>
        <v>0</v>
      </c>
      <c r="AO29" s="1">
        <f t="shared" si="22"/>
        <v>0</v>
      </c>
      <c r="AP29" s="24">
        <f t="shared" si="23"/>
        <v>0</v>
      </c>
    </row>
    <row r="30" spans="1:42" ht="15.6" x14ac:dyDescent="0.3">
      <c r="A30" s="27" t="s">
        <v>72</v>
      </c>
      <c r="E30" t="s">
        <v>43</v>
      </c>
      <c r="F30" s="2" t="s">
        <v>44</v>
      </c>
      <c r="G30" s="1">
        <f>SUMIF('2+S ZUJ'!$A$6:$A$3439,F30,'2+S ZUJ'!$F$6:$F$3439)</f>
        <v>1048074636</v>
      </c>
      <c r="H30" s="1">
        <f>SUMIF('2+S ZUJ'!$A$6:$A$3439,F30,'2+S ZUJ'!$H$6:$H$3439)</f>
        <v>1027269529.8755097</v>
      </c>
      <c r="I30" s="1">
        <f t="shared" si="6"/>
        <v>-20805106.124490261</v>
      </c>
      <c r="J30" s="24">
        <f t="shared" si="7"/>
        <v>-1.9850786775924112E-2</v>
      </c>
      <c r="K30" s="1">
        <f>SUMIF('2+S ZUJ'!$A$6:$A$3439,F30,'2+S ZUJ'!$G$6:$G$3439)</f>
        <v>54620334</v>
      </c>
      <c r="L30" s="1">
        <f>SUMIF('2+S ZUJ'!$A$6:$A$3439,F30,'2+S ZUJ'!$K$6:$K$3439)</f>
        <v>57143532.259378687</v>
      </c>
      <c r="M30" s="1">
        <f t="shared" si="8"/>
        <v>2523198.2593786865</v>
      </c>
      <c r="N30" s="24">
        <f t="shared" si="9"/>
        <v>4.6195218421379192E-2</v>
      </c>
      <c r="O30" s="1">
        <f t="shared" si="10"/>
        <v>-18281907.865111575</v>
      </c>
      <c r="P30" s="24">
        <f t="shared" si="11"/>
        <v>-1.6579297414507699E-2</v>
      </c>
      <c r="R30" t="s">
        <v>43</v>
      </c>
      <c r="S30" s="2" t="s">
        <v>44</v>
      </c>
      <c r="T30" s="1">
        <f>SUMIFS('2+S ZUJ'!$F$6:$F$3439,'2+S ZUJ'!$A$6:$A$3439,S30,'2+S ZUJ'!$E$6:$E$3439,2)</f>
        <v>1048074636</v>
      </c>
      <c r="U30" s="1">
        <f>SUMIFS('2+S ZUJ'!$H$6:$H$3439,'2+S ZUJ'!$A$6:$A$3439,S30,'2+S ZUJ'!$E$6:$E$3439,2)</f>
        <v>1027269529.8755097</v>
      </c>
      <c r="V30" s="1">
        <f t="shared" si="12"/>
        <v>-20805106.124490261</v>
      </c>
      <c r="W30" s="24">
        <f t="shared" si="13"/>
        <v>-1.9850786775924112E-2</v>
      </c>
      <c r="X30" s="1">
        <f>SUMIFS('2+S ZUJ'!$G$6:$G$3439,'2+S ZUJ'!$A$6:$A$3439,S30,'2+S ZUJ'!$E$6:$E$3439,2)</f>
        <v>54620334</v>
      </c>
      <c r="Y30" s="1">
        <f>SUMIFS('2+S ZUJ'!$K$6:$K$3439,'2+S ZUJ'!$A$6:$A$3439,S30,'2+S ZUJ'!$E$6:$E$3439,2)</f>
        <v>57143532.259378687</v>
      </c>
      <c r="Z30" s="1">
        <f t="shared" si="14"/>
        <v>2523198.2593786865</v>
      </c>
      <c r="AA30" s="24">
        <f t="shared" si="15"/>
        <v>4.6195218421379192E-2</v>
      </c>
      <c r="AB30" s="1">
        <f t="shared" si="16"/>
        <v>-18281907.865111575</v>
      </c>
      <c r="AC30" s="24">
        <f t="shared" si="17"/>
        <v>-1.6579297414507699E-2</v>
      </c>
      <c r="AE30" t="s">
        <v>43</v>
      </c>
      <c r="AF30" s="2" t="s">
        <v>44</v>
      </c>
      <c r="AG30" s="1">
        <f>SUMIFS('2+S ZUJ'!$F$6:$F$3439,'2+S ZUJ'!$A$6:$A$3439,AF30,'2+S ZUJ'!$E$6:$E$3439,"S")</f>
        <v>0</v>
      </c>
      <c r="AH30" s="1">
        <f>SUMIFS('2+S ZUJ'!$H$6:$H$3439,'2+S ZUJ'!$A$6:$A$3439,AF30,'2+S ZUJ'!$E$6:$E$3439,"S")</f>
        <v>0</v>
      </c>
      <c r="AI30" s="1">
        <f t="shared" si="18"/>
        <v>0</v>
      </c>
      <c r="AJ30" s="24">
        <f t="shared" si="19"/>
        <v>0</v>
      </c>
      <c r="AK30" s="1">
        <f>SUMIFS('2+S ZUJ'!$G$6:$G$3439,'2+S ZUJ'!$A$6:$A$3439,AF30,'2+S ZUJ'!$E$6:$E$3439,"S")</f>
        <v>0</v>
      </c>
      <c r="AL30" s="1">
        <f>SUMIFS('2+S ZUJ'!$K$6:$K$3439,'2+S ZUJ'!$A$6:$A$3439,AF30,'2+S ZUJ'!$E$6:$E$3439,"S")</f>
        <v>0</v>
      </c>
      <c r="AM30" s="1">
        <f t="shared" si="20"/>
        <v>0</v>
      </c>
      <c r="AN30" s="24">
        <f t="shared" si="21"/>
        <v>0</v>
      </c>
      <c r="AO30" s="1">
        <f t="shared" si="22"/>
        <v>0</v>
      </c>
      <c r="AP30" s="24">
        <f t="shared" si="23"/>
        <v>0</v>
      </c>
    </row>
    <row r="31" spans="1:42" x14ac:dyDescent="0.3">
      <c r="E31" t="s">
        <v>46</v>
      </c>
      <c r="F31" s="2" t="s">
        <v>47</v>
      </c>
      <c r="G31" s="1">
        <f>SUMIF('2+S ZUJ'!$A$6:$A$3439,F31,'2+S ZUJ'!$F$6:$F$3439)</f>
        <v>2278355961</v>
      </c>
      <c r="H31" s="1">
        <f>SUMIF('2+S ZUJ'!$A$6:$A$3439,F31,'2+S ZUJ'!$H$6:$H$3439)</f>
        <v>2290564633.3414559</v>
      </c>
      <c r="I31" s="1">
        <f t="shared" si="6"/>
        <v>12208672.341455936</v>
      </c>
      <c r="J31" s="24">
        <f t="shared" si="7"/>
        <v>5.3585447359583149E-3</v>
      </c>
      <c r="K31" s="1">
        <f>SUMIF('2+S ZUJ'!$A$6:$A$3439,F31,'2+S ZUJ'!$G$6:$G$3439)</f>
        <v>125352209</v>
      </c>
      <c r="L31" s="1">
        <f>SUMIF('2+S ZUJ'!$A$6:$A$3439,F31,'2+S ZUJ'!$K$6:$K$3439)</f>
        <v>127416369.52222428</v>
      </c>
      <c r="M31" s="1">
        <f t="shared" si="8"/>
        <v>2064160.5222242773</v>
      </c>
      <c r="N31" s="24">
        <f t="shared" si="9"/>
        <v>1.6466885894482086E-2</v>
      </c>
      <c r="O31" s="1">
        <f t="shared" si="10"/>
        <v>14272832.863680214</v>
      </c>
      <c r="P31" s="24">
        <f t="shared" si="11"/>
        <v>5.9378393108679983E-3</v>
      </c>
      <c r="R31" t="s">
        <v>46</v>
      </c>
      <c r="S31" s="2" t="s">
        <v>47</v>
      </c>
      <c r="T31" s="1">
        <f>SUMIFS('2+S ZUJ'!$F$6:$F$3439,'2+S ZUJ'!$A$6:$A$3439,S31,'2+S ZUJ'!$E$6:$E$3439,2)</f>
        <v>2276889662</v>
      </c>
      <c r="U31" s="1">
        <f>SUMIFS('2+S ZUJ'!$H$6:$H$3439,'2+S ZUJ'!$A$6:$A$3439,S31,'2+S ZUJ'!$E$6:$E$3439,2)</f>
        <v>2289388100.4351621</v>
      </c>
      <c r="V31" s="1">
        <f t="shared" si="12"/>
        <v>12498438.435162067</v>
      </c>
      <c r="W31" s="24">
        <f t="shared" si="13"/>
        <v>5.4892595999507243E-3</v>
      </c>
      <c r="X31" s="1">
        <f>SUMIFS('2+S ZUJ'!$G$6:$G$3439,'2+S ZUJ'!$A$6:$A$3439,S31,'2+S ZUJ'!$E$6:$E$3439,2)</f>
        <v>125317730</v>
      </c>
      <c r="Y31" s="1">
        <f>SUMIFS('2+S ZUJ'!$K$6:$K$3439,'2+S ZUJ'!$A$6:$A$3439,S31,'2+S ZUJ'!$E$6:$E$3439,2)</f>
        <v>127350922.9727747</v>
      </c>
      <c r="Z31" s="1">
        <f t="shared" si="14"/>
        <v>2033192.9727746993</v>
      </c>
      <c r="AA31" s="24">
        <f t="shared" si="15"/>
        <v>1.6224304196817974E-2</v>
      </c>
      <c r="AB31" s="1">
        <f t="shared" si="16"/>
        <v>14531631.407936767</v>
      </c>
      <c r="AC31" s="24">
        <f t="shared" si="17"/>
        <v>6.0492826124549648E-3</v>
      </c>
      <c r="AE31" t="s">
        <v>46</v>
      </c>
      <c r="AF31" s="2" t="s">
        <v>47</v>
      </c>
      <c r="AG31" s="1">
        <f>SUMIFS('2+S ZUJ'!$F$6:$F$3439,'2+S ZUJ'!$A$6:$A$3439,AF31,'2+S ZUJ'!$E$6:$E$3439,"S")</f>
        <v>1466299</v>
      </c>
      <c r="AH31" s="1">
        <f>SUMIFS('2+S ZUJ'!$H$6:$H$3439,'2+S ZUJ'!$A$6:$A$3439,AF31,'2+S ZUJ'!$E$6:$E$3439,"S")</f>
        <v>1176532.9062940697</v>
      </c>
      <c r="AI31" s="1">
        <f t="shared" si="18"/>
        <v>-289766.09370593028</v>
      </c>
      <c r="AJ31" s="24">
        <f t="shared" si="19"/>
        <v>-0.19761733023478179</v>
      </c>
      <c r="AK31" s="1">
        <f>SUMIFS('2+S ZUJ'!$G$6:$G$3439,'2+S ZUJ'!$A$6:$A$3439,AF31,'2+S ZUJ'!$E$6:$E$3439,"S")</f>
        <v>34479</v>
      </c>
      <c r="AL31" s="1">
        <f>SUMIFS('2+S ZUJ'!$K$6:$K$3439,'2+S ZUJ'!$A$6:$A$3439,AF31,'2+S ZUJ'!$E$6:$E$3439,"S")</f>
        <v>65446.549449571561</v>
      </c>
      <c r="AM31" s="1">
        <f t="shared" si="20"/>
        <v>30967.549449571561</v>
      </c>
      <c r="AN31" s="24">
        <f t="shared" si="21"/>
        <v>0.89815683313238681</v>
      </c>
      <c r="AO31" s="1">
        <f t="shared" si="22"/>
        <v>-258798.54425635873</v>
      </c>
      <c r="AP31" s="24">
        <f t="shared" si="23"/>
        <v>-0.17244292244179926</v>
      </c>
    </row>
    <row r="32" spans="1:42" x14ac:dyDescent="0.3">
      <c r="E32" t="s">
        <v>49</v>
      </c>
      <c r="F32" s="2" t="s">
        <v>50</v>
      </c>
      <c r="G32" s="1">
        <f>SUMIF('2+S ZUJ'!$A$6:$A$3439,F32,'2+S ZUJ'!$F$6:$F$3439)</f>
        <v>1200624152</v>
      </c>
      <c r="H32" s="1">
        <f>SUMIF('2+S ZUJ'!$A$6:$A$3439,F32,'2+S ZUJ'!$H$6:$H$3439)</f>
        <v>1182081651.462038</v>
      </c>
      <c r="I32" s="1">
        <f t="shared" si="6"/>
        <v>-18542500.53796196</v>
      </c>
      <c r="J32" s="24">
        <f t="shared" si="7"/>
        <v>-1.5444050918910657E-2</v>
      </c>
      <c r="K32" s="1">
        <f>SUMIF('2+S ZUJ'!$A$6:$A$3439,F32,'2+S ZUJ'!$G$6:$G$3439)</f>
        <v>63730424</v>
      </c>
      <c r="L32" s="1">
        <f>SUMIF('2+S ZUJ'!$A$6:$A$3439,F32,'2+S ZUJ'!$K$6:$K$3439)</f>
        <v>65755207.391118124</v>
      </c>
      <c r="M32" s="1">
        <f t="shared" si="8"/>
        <v>2024783.3911181241</v>
      </c>
      <c r="N32" s="24">
        <f t="shared" si="9"/>
        <v>3.1771064179929587E-2</v>
      </c>
      <c r="O32" s="1">
        <f t="shared" si="10"/>
        <v>-16517717.146843836</v>
      </c>
      <c r="P32" s="24">
        <f t="shared" si="11"/>
        <v>-1.3064149456476493E-2</v>
      </c>
      <c r="R32" t="s">
        <v>49</v>
      </c>
      <c r="S32" s="2" t="s">
        <v>50</v>
      </c>
      <c r="T32" s="1">
        <f>SUMIFS('2+S ZUJ'!$F$6:$F$3439,'2+S ZUJ'!$A$6:$A$3439,S32,'2+S ZUJ'!$E$6:$E$3439,2)</f>
        <v>1191672846</v>
      </c>
      <c r="U32" s="1">
        <f>SUMIFS('2+S ZUJ'!$H$6:$H$3439,'2+S ZUJ'!$A$6:$A$3439,S32,'2+S ZUJ'!$E$6:$E$3439,2)</f>
        <v>1173453743.4825482</v>
      </c>
      <c r="V32" s="1">
        <f t="shared" si="12"/>
        <v>-18219102.517451763</v>
      </c>
      <c r="W32" s="24">
        <f t="shared" si="13"/>
        <v>-1.5288678078556939E-2</v>
      </c>
      <c r="X32" s="1">
        <f>SUMIFS('2+S ZUJ'!$G$6:$G$3439,'2+S ZUJ'!$A$6:$A$3439,S32,'2+S ZUJ'!$E$6:$E$3439,2)</f>
        <v>63307321</v>
      </c>
      <c r="Y32" s="1">
        <f>SUMIFS('2+S ZUJ'!$K$6:$K$3439,'2+S ZUJ'!$A$6:$A$3439,S32,'2+S ZUJ'!$E$6:$E$3439,2)</f>
        <v>65275266.028487936</v>
      </c>
      <c r="Z32" s="1">
        <f t="shared" si="14"/>
        <v>1967945.0284879357</v>
      </c>
      <c r="AA32" s="24">
        <f t="shared" si="15"/>
        <v>3.1085583742959777E-2</v>
      </c>
      <c r="AB32" s="1">
        <f t="shared" si="16"/>
        <v>-16251157.488963827</v>
      </c>
      <c r="AC32" s="24">
        <f t="shared" si="17"/>
        <v>-1.2949334114029765E-2</v>
      </c>
      <c r="AE32" t="s">
        <v>49</v>
      </c>
      <c r="AF32" s="2" t="s">
        <v>50</v>
      </c>
      <c r="AG32" s="1">
        <f>SUMIFS('2+S ZUJ'!$F$6:$F$3439,'2+S ZUJ'!$A$6:$A$3439,AF32,'2+S ZUJ'!$E$6:$E$3439,"S")</f>
        <v>8951306</v>
      </c>
      <c r="AH32" s="1">
        <f>SUMIFS('2+S ZUJ'!$H$6:$H$3439,'2+S ZUJ'!$A$6:$A$3439,AF32,'2+S ZUJ'!$E$6:$E$3439,"S")</f>
        <v>8627907.9794898443</v>
      </c>
      <c r="AI32" s="1">
        <f t="shared" si="18"/>
        <v>-323398.02051015571</v>
      </c>
      <c r="AJ32" s="24">
        <f t="shared" si="19"/>
        <v>-3.6128585092516707E-2</v>
      </c>
      <c r="AK32" s="1">
        <f>SUMIFS('2+S ZUJ'!$G$6:$G$3439,'2+S ZUJ'!$A$6:$A$3439,AF32,'2+S ZUJ'!$E$6:$E$3439,"S")</f>
        <v>423103</v>
      </c>
      <c r="AL32" s="1">
        <f>SUMIFS('2+S ZUJ'!$K$6:$K$3439,'2+S ZUJ'!$A$6:$A$3439,AF32,'2+S ZUJ'!$E$6:$E$3439,"S")</f>
        <v>479941.36263019143</v>
      </c>
      <c r="AM32" s="1">
        <f t="shared" si="20"/>
        <v>56838.362630191434</v>
      </c>
      <c r="AN32" s="24">
        <f t="shared" si="21"/>
        <v>0.13433694072174251</v>
      </c>
      <c r="AO32" s="1">
        <f t="shared" si="22"/>
        <v>-266559.65787996427</v>
      </c>
      <c r="AP32" s="24">
        <f t="shared" si="23"/>
        <v>-2.8434822705086127E-2</v>
      </c>
    </row>
    <row r="33" spans="5:42" x14ac:dyDescent="0.3">
      <c r="E33" t="s">
        <v>52</v>
      </c>
      <c r="F33" s="2" t="s">
        <v>53</v>
      </c>
      <c r="G33" s="1">
        <f>SUMIF('2+S ZUJ'!$A$6:$A$3439,F33,'2+S ZUJ'!$F$6:$F$3439)</f>
        <v>1087010497</v>
      </c>
      <c r="H33" s="1">
        <f>SUMIF('2+S ZUJ'!$A$6:$A$3439,F33,'2+S ZUJ'!$H$6:$H$3439)</f>
        <v>1059391151.7108774</v>
      </c>
      <c r="I33" s="1">
        <f t="shared" si="6"/>
        <v>-27619345.289122581</v>
      </c>
      <c r="J33" s="24">
        <f t="shared" si="7"/>
        <v>-2.5408535948225119E-2</v>
      </c>
      <c r="K33" s="1">
        <f>SUMIF('2+S ZUJ'!$A$6:$A$3439,F33,'2+S ZUJ'!$G$6:$G$3439)</f>
        <v>58489290</v>
      </c>
      <c r="L33" s="1">
        <f>SUMIF('2+S ZUJ'!$A$6:$A$3439,F33,'2+S ZUJ'!$K$6:$K$3439)</f>
        <v>58930349.526114188</v>
      </c>
      <c r="M33" s="1">
        <f t="shared" si="8"/>
        <v>441059.52611418813</v>
      </c>
      <c r="N33" s="24">
        <f t="shared" si="9"/>
        <v>7.5408596362545044E-3</v>
      </c>
      <c r="O33" s="1">
        <f t="shared" si="10"/>
        <v>-27178285.763008393</v>
      </c>
      <c r="P33" s="24">
        <f t="shared" si="11"/>
        <v>-2.3726137770995859E-2</v>
      </c>
      <c r="R33" t="s">
        <v>52</v>
      </c>
      <c r="S33" s="2" t="s">
        <v>53</v>
      </c>
      <c r="T33" s="1">
        <f>SUMIFS('2+S ZUJ'!$F$6:$F$3439,'2+S ZUJ'!$A$6:$A$3439,S33,'2+S ZUJ'!$E$6:$E$3439,2)</f>
        <v>1087010497</v>
      </c>
      <c r="U33" s="1">
        <f>SUMIFS('2+S ZUJ'!$H$6:$H$3439,'2+S ZUJ'!$A$6:$A$3439,S33,'2+S ZUJ'!$E$6:$E$3439,2)</f>
        <v>1059391151.7108774</v>
      </c>
      <c r="V33" s="1">
        <f t="shared" si="12"/>
        <v>-27619345.289122581</v>
      </c>
      <c r="W33" s="24">
        <f t="shared" si="13"/>
        <v>-2.5408535948225119E-2</v>
      </c>
      <c r="X33" s="1">
        <f>SUMIFS('2+S ZUJ'!$G$6:$G$3439,'2+S ZUJ'!$A$6:$A$3439,S33,'2+S ZUJ'!$E$6:$E$3439,2)</f>
        <v>58489290</v>
      </c>
      <c r="Y33" s="1">
        <f>SUMIFS('2+S ZUJ'!$K$6:$K$3439,'2+S ZUJ'!$A$6:$A$3439,S33,'2+S ZUJ'!$E$6:$E$3439,2)</f>
        <v>58930349.526114188</v>
      </c>
      <c r="Z33" s="1">
        <f t="shared" si="14"/>
        <v>441059.52611418813</v>
      </c>
      <c r="AA33" s="24">
        <f t="shared" si="15"/>
        <v>7.5408596362545044E-3</v>
      </c>
      <c r="AB33" s="1">
        <f t="shared" si="16"/>
        <v>-27178285.763008393</v>
      </c>
      <c r="AC33" s="24">
        <f t="shared" si="17"/>
        <v>-2.3726137770995859E-2</v>
      </c>
      <c r="AE33" t="s">
        <v>52</v>
      </c>
      <c r="AF33" s="2" t="s">
        <v>53</v>
      </c>
      <c r="AG33" s="1">
        <f>SUMIFS('2+S ZUJ'!$F$6:$F$3439,'2+S ZUJ'!$A$6:$A$3439,AF33,'2+S ZUJ'!$E$6:$E$3439,"S")</f>
        <v>0</v>
      </c>
      <c r="AH33" s="1">
        <f>SUMIFS('2+S ZUJ'!$H$6:$H$3439,'2+S ZUJ'!$A$6:$A$3439,AF33,'2+S ZUJ'!$E$6:$E$3439,"S")</f>
        <v>0</v>
      </c>
      <c r="AI33" s="1">
        <f t="shared" si="18"/>
        <v>0</v>
      </c>
      <c r="AJ33" s="24">
        <f t="shared" si="19"/>
        <v>0</v>
      </c>
      <c r="AK33" s="1">
        <f>SUMIFS('2+S ZUJ'!$G$6:$G$3439,'2+S ZUJ'!$A$6:$A$3439,AF33,'2+S ZUJ'!$E$6:$E$3439,"S")</f>
        <v>0</v>
      </c>
      <c r="AL33" s="1">
        <f>SUMIFS('2+S ZUJ'!$K$6:$K$3439,'2+S ZUJ'!$A$6:$A$3439,AF33,'2+S ZUJ'!$E$6:$E$3439,"S")</f>
        <v>0</v>
      </c>
      <c r="AM33" s="1">
        <f t="shared" si="20"/>
        <v>0</v>
      </c>
      <c r="AN33" s="24">
        <f t="shared" si="21"/>
        <v>0</v>
      </c>
      <c r="AO33" s="1">
        <f t="shared" si="22"/>
        <v>0</v>
      </c>
      <c r="AP33" s="24">
        <f t="shared" si="23"/>
        <v>0</v>
      </c>
    </row>
    <row r="34" spans="5:42" x14ac:dyDescent="0.3">
      <c r="E34" t="s">
        <v>55</v>
      </c>
      <c r="F34" s="2" t="s">
        <v>56</v>
      </c>
      <c r="G34" s="1">
        <f>SUMIF('2+S ZUJ'!$A$6:$A$3439,F34,'2+S ZUJ'!$F$6:$F$3439)</f>
        <v>2104139122</v>
      </c>
      <c r="H34" s="1">
        <f>SUMIF('2+S ZUJ'!$A$6:$A$3439,F34,'2+S ZUJ'!$H$6:$H$3439)</f>
        <v>2049943760.9358582</v>
      </c>
      <c r="I34" s="1">
        <f t="shared" si="6"/>
        <v>-54195361.06414175</v>
      </c>
      <c r="J34" s="24">
        <f t="shared" si="7"/>
        <v>-2.5756548365789E-2</v>
      </c>
      <c r="K34" s="1">
        <f>SUMIF('2+S ZUJ'!$A$6:$A$3439,F34,'2+S ZUJ'!$G$6:$G$3439)</f>
        <v>116077535</v>
      </c>
      <c r="L34" s="1">
        <f>SUMIF('2+S ZUJ'!$A$6:$A$3439,F34,'2+S ZUJ'!$K$6:$K$3439)</f>
        <v>114031443.57561728</v>
      </c>
      <c r="M34" s="1">
        <f t="shared" si="8"/>
        <v>-2046091.4243827164</v>
      </c>
      <c r="N34" s="24">
        <f t="shared" si="9"/>
        <v>-1.7626937239688223E-2</v>
      </c>
      <c r="O34" s="1">
        <f t="shared" si="10"/>
        <v>-56241452.488524467</v>
      </c>
      <c r="P34" s="24">
        <f t="shared" si="11"/>
        <v>-2.5331515422697071E-2</v>
      </c>
      <c r="R34" t="s">
        <v>55</v>
      </c>
      <c r="S34" s="2" t="s">
        <v>56</v>
      </c>
      <c r="T34" s="1">
        <f>SUMIFS('2+S ZUJ'!$F$6:$F$3439,'2+S ZUJ'!$A$6:$A$3439,S34,'2+S ZUJ'!$E$6:$E$3439,2)</f>
        <v>2104139122</v>
      </c>
      <c r="U34" s="1">
        <f>SUMIFS('2+S ZUJ'!$H$6:$H$3439,'2+S ZUJ'!$A$6:$A$3439,S34,'2+S ZUJ'!$E$6:$E$3439,2)</f>
        <v>2049943760.9358582</v>
      </c>
      <c r="V34" s="1">
        <f t="shared" si="12"/>
        <v>-54195361.06414175</v>
      </c>
      <c r="W34" s="24">
        <f t="shared" si="13"/>
        <v>-2.5756548365789E-2</v>
      </c>
      <c r="X34" s="1">
        <f>SUMIFS('2+S ZUJ'!$G$6:$G$3439,'2+S ZUJ'!$A$6:$A$3439,S34,'2+S ZUJ'!$E$6:$E$3439,2)</f>
        <v>116077535</v>
      </c>
      <c r="Y34" s="1">
        <f>SUMIFS('2+S ZUJ'!$K$6:$K$3439,'2+S ZUJ'!$A$6:$A$3439,S34,'2+S ZUJ'!$E$6:$E$3439,2)</f>
        <v>114031443.57561728</v>
      </c>
      <c r="Z34" s="1">
        <f t="shared" si="14"/>
        <v>-2046091.4243827164</v>
      </c>
      <c r="AA34" s="24">
        <f t="shared" si="15"/>
        <v>-1.7626937239688223E-2</v>
      </c>
      <c r="AB34" s="1">
        <f t="shared" si="16"/>
        <v>-56241452.488524467</v>
      </c>
      <c r="AC34" s="24">
        <f t="shared" si="17"/>
        <v>-2.5331515422697071E-2</v>
      </c>
      <c r="AE34" t="s">
        <v>55</v>
      </c>
      <c r="AF34" s="2" t="s">
        <v>56</v>
      </c>
      <c r="AG34" s="1">
        <f>SUMIFS('2+S ZUJ'!$F$6:$F$3439,'2+S ZUJ'!$A$6:$A$3439,AF34,'2+S ZUJ'!$E$6:$E$3439,"S")</f>
        <v>0</v>
      </c>
      <c r="AH34" s="1">
        <f>SUMIFS('2+S ZUJ'!$H$6:$H$3439,'2+S ZUJ'!$A$6:$A$3439,AF34,'2+S ZUJ'!$E$6:$E$3439,"S")</f>
        <v>0</v>
      </c>
      <c r="AI34" s="1">
        <f t="shared" si="18"/>
        <v>0</v>
      </c>
      <c r="AJ34" s="24">
        <f t="shared" si="19"/>
        <v>0</v>
      </c>
      <c r="AK34" s="1">
        <f>SUMIFS('2+S ZUJ'!$G$6:$G$3439,'2+S ZUJ'!$A$6:$A$3439,AF34,'2+S ZUJ'!$E$6:$E$3439,"S")</f>
        <v>0</v>
      </c>
      <c r="AL34" s="1">
        <f>SUMIFS('2+S ZUJ'!$K$6:$K$3439,'2+S ZUJ'!$A$6:$A$3439,AF34,'2+S ZUJ'!$E$6:$E$3439,"S")</f>
        <v>0</v>
      </c>
      <c r="AM34" s="1">
        <f t="shared" si="20"/>
        <v>0</v>
      </c>
      <c r="AN34" s="24">
        <f t="shared" si="21"/>
        <v>0</v>
      </c>
      <c r="AO34" s="1">
        <f t="shared" si="22"/>
        <v>0</v>
      </c>
      <c r="AP34" s="24">
        <f t="shared" si="23"/>
        <v>0</v>
      </c>
    </row>
    <row r="35" spans="5:42" x14ac:dyDescent="0.3">
      <c r="E35" s="30" t="s">
        <v>58</v>
      </c>
      <c r="F35" s="30"/>
      <c r="G35" s="25">
        <f>SUM(G21:G34)</f>
        <v>19927277437</v>
      </c>
      <c r="H35" s="25">
        <f>SUM(H21:H34)</f>
        <v>19927277436.999992</v>
      </c>
      <c r="I35" s="25">
        <f t="shared" si="6"/>
        <v>0</v>
      </c>
      <c r="J35" s="26">
        <f t="shared" si="7"/>
        <v>0</v>
      </c>
      <c r="K35" s="25">
        <f>SUM(K21:K34)</f>
        <v>1108487099</v>
      </c>
      <c r="L35" s="25">
        <f>SUM(L21:L34)</f>
        <v>1108487099.0000005</v>
      </c>
      <c r="M35" s="25">
        <f t="shared" si="8"/>
        <v>0</v>
      </c>
      <c r="N35" s="26">
        <f t="shared" si="9"/>
        <v>0</v>
      </c>
      <c r="O35" s="25">
        <f t="shared" si="10"/>
        <v>0</v>
      </c>
      <c r="P35" s="26">
        <f t="shared" si="11"/>
        <v>0</v>
      </c>
      <c r="R35" s="30" t="s">
        <v>58</v>
      </c>
      <c r="S35" s="30"/>
      <c r="T35" s="25">
        <f>SUM(T21:T34)</f>
        <v>19889161231</v>
      </c>
      <c r="U35" s="25">
        <f>SUM(U21:U34)</f>
        <v>19891066368.661831</v>
      </c>
      <c r="V35" s="25">
        <f t="shared" si="12"/>
        <v>1905137.6618309021</v>
      </c>
      <c r="W35" s="26">
        <f t="shared" si="13"/>
        <v>9.5787732811158932E-5</v>
      </c>
      <c r="X35" s="25">
        <f>SUM(X21:X34)</f>
        <v>1106618459</v>
      </c>
      <c r="Y35" s="25">
        <f>SUM(Y21:Y34)</f>
        <v>1106472799.6447191</v>
      </c>
      <c r="Z35" s="25">
        <f t="shared" si="14"/>
        <v>-145659.35528087616</v>
      </c>
      <c r="AA35" s="26">
        <f t="shared" si="15"/>
        <v>-1.3162563311341913E-4</v>
      </c>
      <c r="AB35" s="25">
        <f t="shared" si="16"/>
        <v>1759478.3065500259</v>
      </c>
      <c r="AC35" s="26">
        <f t="shared" si="17"/>
        <v>8.3801522616777646E-5</v>
      </c>
      <c r="AE35" s="30" t="s">
        <v>58</v>
      </c>
      <c r="AF35" s="30"/>
      <c r="AG35" s="25">
        <f>SUM(AG21:AG34)</f>
        <v>38116206</v>
      </c>
      <c r="AH35" s="25">
        <f>SUM(AH21:AH34)</f>
        <v>36211068.338161916</v>
      </c>
      <c r="AI35" s="25">
        <f t="shared" si="18"/>
        <v>-1905137.6618380845</v>
      </c>
      <c r="AJ35" s="26">
        <f t="shared" ref="AJ35" si="24">AH35/AG35-1</f>
        <v>-4.9982352961312149E-2</v>
      </c>
      <c r="AK35" s="25">
        <f>SUM(AK21:AK34)</f>
        <v>1868640</v>
      </c>
      <c r="AL35" s="25">
        <f>SUM(AL21:AL34)</f>
        <v>2014299.355281258</v>
      </c>
      <c r="AM35" s="25">
        <f t="shared" si="20"/>
        <v>145659.355281258</v>
      </c>
      <c r="AN35" s="26">
        <f t="shared" ref="AN35" si="25">AL35/AK35-1</f>
        <v>7.7949393827199565E-2</v>
      </c>
      <c r="AO35" s="25">
        <f t="shared" si="22"/>
        <v>-1759478.3065568265</v>
      </c>
      <c r="AP35" s="26">
        <f t="shared" ref="AP35" si="26">(AH35+AL35)/(AG35+AK35)-1</f>
        <v>-4.4003628438554654E-2</v>
      </c>
    </row>
    <row r="36" spans="5:42" x14ac:dyDescent="0.3">
      <c r="J36" s="14"/>
      <c r="K36" s="14"/>
      <c r="L36" s="14"/>
      <c r="M36" s="14"/>
      <c r="N36" s="14"/>
      <c r="O36" s="14"/>
      <c r="P36" s="14"/>
    </row>
    <row r="37" spans="5:42" x14ac:dyDescent="0.3">
      <c r="R37" s="3" t="s">
        <v>73</v>
      </c>
      <c r="S37" s="3" t="s">
        <v>74</v>
      </c>
      <c r="T37" s="3" t="s">
        <v>75</v>
      </c>
      <c r="U37" s="3" t="s">
        <v>76</v>
      </c>
      <c r="V37" s="3" t="s">
        <v>77</v>
      </c>
      <c r="AE37" s="29" t="s">
        <v>78</v>
      </c>
      <c r="AF37" s="29"/>
      <c r="AG37" s="3" t="s">
        <v>5</v>
      </c>
      <c r="AH37" s="3" t="s">
        <v>6</v>
      </c>
      <c r="AI37" s="3" t="s">
        <v>7</v>
      </c>
      <c r="AJ37" s="3" t="s">
        <v>8</v>
      </c>
      <c r="AK37" s="3" t="s">
        <v>9</v>
      </c>
      <c r="AL37" s="3" t="s">
        <v>10</v>
      </c>
      <c r="AM37" s="3" t="s">
        <v>11</v>
      </c>
      <c r="AN37" s="3" t="s">
        <v>12</v>
      </c>
      <c r="AO37" s="3" t="s">
        <v>13</v>
      </c>
      <c r="AP37" s="3" t="s">
        <v>14</v>
      </c>
    </row>
    <row r="38" spans="5:42" x14ac:dyDescent="0.3">
      <c r="R38" s="6">
        <f>MIN('2+S ZUJ'!J6:J3439)</f>
        <v>-0.38153764357597686</v>
      </c>
      <c r="S38" s="6">
        <f>ROUND(R38+(-$R$38/5),10)</f>
        <v>-0.30523011490000002</v>
      </c>
      <c r="T38">
        <f>COUNTIFS('2+S ZUJ'!$J$6:$J$3439,"&gt;="&amp;R38,'2+S ZUJ'!$J$6:$J$3439,"&lt;"&amp;S38,'2+S ZUJ'!$E$6:$E$3439,2)</f>
        <v>2</v>
      </c>
      <c r="U38" s="1">
        <f>SUMIFS('2+S ZUJ'!$I$6:$I$3439,'2+S ZUJ'!$J$6:$J$3439,"&gt;="&amp;R38,'2+S ZUJ'!$J$6:$J$3439,"&lt;"&amp;S38,'2+S ZUJ'!$E$6:$E$3439,2)</f>
        <v>-623309.90371913975</v>
      </c>
      <c r="V38" s="1">
        <f>IFERROR(U38/T38,0)</f>
        <v>-311654.95185956988</v>
      </c>
      <c r="AE38" t="s">
        <v>79</v>
      </c>
      <c r="AF38">
        <v>555533</v>
      </c>
      <c r="AG38" s="1">
        <f>SUMIFS('2+S ZUJ'!$F$6:$F$3439,'2+S ZUJ'!$B$6:$B$3439,AF38,'2+S ZUJ'!$E$6:$E$3439,"S")</f>
        <v>5300518</v>
      </c>
      <c r="AH38" s="1">
        <f>SUMIFS('2+S ZUJ'!$H$6:$H$3439,'2+S ZUJ'!$B$6:$B$3439,AF38,'2+S ZUJ'!$E$6:$E$3439,"S")</f>
        <v>4885879.7080823164</v>
      </c>
      <c r="AI38" s="1">
        <f>AH38-AG38</f>
        <v>-414638.29191768356</v>
      </c>
      <c r="AJ38" s="24">
        <f>IFERROR(AH38/AG38-1,0)</f>
        <v>-7.8225994500477847E-2</v>
      </c>
      <c r="AK38" s="1">
        <f>SUMIFS('2+S ZUJ'!$G$6:$G$3439,'2+S ZUJ'!$B$6:$B$3439,AF38,'2+S ZUJ'!$E$6:$E$3439,"S")</f>
        <v>245934</v>
      </c>
      <c r="AL38" s="1">
        <f>SUMIFS('2+S ZUJ'!$K$6:$K$3439,'2+S ZUJ'!$B$6:$B$3439,AF38,'2+S ZUJ'!$E$6:$E$3439,"S")</f>
        <v>271784.97618641524</v>
      </c>
      <c r="AM38" s="1">
        <f>AL38-AK38</f>
        <v>25850.976186415239</v>
      </c>
      <c r="AN38" s="24">
        <f>IFERROR(AL38/AK38-1,0)</f>
        <v>0.10511347022540707</v>
      </c>
      <c r="AO38" s="1">
        <f>AI38+AM38</f>
        <v>-388787.31573126832</v>
      </c>
      <c r="AP38" s="24">
        <f>IFERROR((AH38+AL38)/(AG38+AK38)-1,0)</f>
        <v>-7.0096579891301358E-2</v>
      </c>
    </row>
    <row r="39" spans="5:42" x14ac:dyDescent="0.3">
      <c r="R39" s="6">
        <f>S38</f>
        <v>-0.30523011490000002</v>
      </c>
      <c r="S39" s="6">
        <f>ROUND(R39+(-$R$38/5),10)</f>
        <v>-0.2289225862</v>
      </c>
      <c r="T39">
        <f>COUNTIFS('2+S ZUJ'!$J$6:$J$3439,"&gt;="&amp;R39,'2+S ZUJ'!$J$6:$J$3439,"&lt;"&amp;S39,'2+S ZUJ'!$E$6:$E$3439,2)</f>
        <v>8</v>
      </c>
      <c r="U39" s="1">
        <f>SUMIFS('2+S ZUJ'!$I$6:$I$3439,'2+S ZUJ'!$J$6:$J$3439,"&gt;="&amp;R39,'2+S ZUJ'!$J$6:$J$3439,"&lt;"&amp;S39,'2+S ZUJ'!$E$6:$E$3439,2)</f>
        <v>-4055346.9178031306</v>
      </c>
      <c r="V39" s="1">
        <f t="shared" ref="V39:V47" si="27">IFERROR(U39/T39,0)</f>
        <v>-506918.36472539132</v>
      </c>
      <c r="AE39" t="s">
        <v>80</v>
      </c>
      <c r="AF39">
        <v>540862</v>
      </c>
      <c r="AG39" s="1">
        <f>SUMIFS('2+S ZUJ'!$F$6:$F$3439,'2+S ZUJ'!$B$6:$B$3439,AF39,'2+S ZUJ'!$E$6:$E$3439,"S")</f>
        <v>8951306</v>
      </c>
      <c r="AH39" s="1">
        <f>SUMIFS('2+S ZUJ'!$H$6:$H$3439,'2+S ZUJ'!$B$6:$B$3439,AF39,'2+S ZUJ'!$E$6:$E$3439,"S")</f>
        <v>8627907.9794898443</v>
      </c>
      <c r="AI39" s="1">
        <f t="shared" ref="AI39:AI48" si="28">AH39-AG39</f>
        <v>-323398.02051015571</v>
      </c>
      <c r="AJ39" s="24">
        <f t="shared" ref="AJ39:AJ47" si="29">IFERROR(AH39/AG39-1,0)</f>
        <v>-3.6128585092516707E-2</v>
      </c>
      <c r="AK39" s="1">
        <f>SUMIFS('2+S ZUJ'!$G$6:$G$3439,'2+S ZUJ'!$B$6:$B$3439,AF39,'2+S ZUJ'!$E$6:$E$3439,"S")</f>
        <v>423103</v>
      </c>
      <c r="AL39" s="1">
        <f>SUMIFS('2+S ZUJ'!$K$6:$K$3439,'2+S ZUJ'!$B$6:$B$3439,AF39,'2+S ZUJ'!$E$6:$E$3439,"S")</f>
        <v>479941.36263019143</v>
      </c>
      <c r="AM39" s="1">
        <f t="shared" ref="AM39:AM48" si="30">AL39-AK39</f>
        <v>56838.362630191434</v>
      </c>
      <c r="AN39" s="24">
        <f t="shared" ref="AN39:AN47" si="31">IFERROR(AL39/AK39-1,0)</f>
        <v>0.13433694072174251</v>
      </c>
      <c r="AO39" s="1">
        <f t="shared" ref="AO39:AO48" si="32">AI39+AM39</f>
        <v>-266559.65787996427</v>
      </c>
      <c r="AP39" s="24">
        <f t="shared" ref="AP39:AP47" si="33">IFERROR((AH39+AL39)/(AG39+AK39)-1,0)</f>
        <v>-2.8434822705086127E-2</v>
      </c>
    </row>
    <row r="40" spans="5:42" x14ac:dyDescent="0.3">
      <c r="R40" s="6">
        <f t="shared" ref="R40:R42" si="34">S39</f>
        <v>-0.2289225862</v>
      </c>
      <c r="S40" s="6">
        <f>ROUND(R40+(-$R$38/5),10)</f>
        <v>-0.15261505750000001</v>
      </c>
      <c r="T40">
        <f>COUNTIFS('2+S ZUJ'!$J$6:$J$3439,"&gt;="&amp;R40,'2+S ZUJ'!$J$6:$J$3439,"&lt;"&amp;S40,'2+S ZUJ'!$E$6:$E$3439,2)</f>
        <v>188</v>
      </c>
      <c r="U40" s="1">
        <f>SUMIFS('2+S ZUJ'!$I$6:$I$3439,'2+S ZUJ'!$J$6:$J$3439,"&gt;="&amp;R40,'2+S ZUJ'!$J$6:$J$3439,"&lt;"&amp;S40,'2+S ZUJ'!$E$6:$E$3439,2)</f>
        <v>-133858042.01611304</v>
      </c>
      <c r="V40" s="1">
        <f t="shared" si="27"/>
        <v>-712010.86178783537</v>
      </c>
      <c r="AE40" t="s">
        <v>81</v>
      </c>
      <c r="AF40">
        <v>542105</v>
      </c>
      <c r="AG40" s="1">
        <f>SUMIFS('2+S ZUJ'!$F$6:$F$3439,'2+S ZUJ'!$B$6:$B$3439,AF40,'2+S ZUJ'!$E$6:$E$3439,"S")</f>
        <v>7105433</v>
      </c>
      <c r="AH40" s="1">
        <f>SUMIFS('2+S ZUJ'!$H$6:$H$3439,'2+S ZUJ'!$B$6:$B$3439,AF40,'2+S ZUJ'!$E$6:$E$3439,"S")</f>
        <v>6601656.8630945021</v>
      </c>
      <c r="AI40" s="1">
        <f t="shared" si="28"/>
        <v>-503776.13690549787</v>
      </c>
      <c r="AJ40" s="24">
        <f t="shared" si="29"/>
        <v>-7.0900131899843122E-2</v>
      </c>
      <c r="AK40" s="1">
        <f>SUMIFS('2+S ZUJ'!$G$6:$G$3439,'2+S ZUJ'!$B$6:$B$3439,AF40,'2+S ZUJ'!$E$6:$E$3439,"S")</f>
        <v>320280</v>
      </c>
      <c r="AL40" s="1">
        <f>SUMIFS('2+S ZUJ'!$K$6:$K$3439,'2+S ZUJ'!$B$6:$B$3439,AF40,'2+S ZUJ'!$E$6:$E$3439,"S")</f>
        <v>367227.86080037378</v>
      </c>
      <c r="AM40" s="1">
        <f t="shared" si="30"/>
        <v>46947.860800373775</v>
      </c>
      <c r="AN40" s="24">
        <f t="shared" si="31"/>
        <v>0.14658380417251715</v>
      </c>
      <c r="AO40" s="1">
        <f t="shared" si="32"/>
        <v>-456828.2761051241</v>
      </c>
      <c r="AP40" s="24">
        <f t="shared" si="33"/>
        <v>-6.151978619495857E-2</v>
      </c>
    </row>
    <row r="41" spans="5:42" x14ac:dyDescent="0.3">
      <c r="R41" s="6">
        <f t="shared" si="34"/>
        <v>-0.15261505750000001</v>
      </c>
      <c r="S41" s="6">
        <f>ROUND(R41+(-$R$38/5),10)</f>
        <v>-7.6307528799999996E-2</v>
      </c>
      <c r="T41">
        <f>COUNTIFS('2+S ZUJ'!$J$6:$J$3439,"&gt;="&amp;R41,'2+S ZUJ'!$J$6:$J$3439,"&lt;"&amp;S41,'2+S ZUJ'!$E$6:$E$3439,2)</f>
        <v>498</v>
      </c>
      <c r="U41" s="1">
        <f>SUMIFS('2+S ZUJ'!$I$6:$I$3439,'2+S ZUJ'!$J$6:$J$3439,"&gt;="&amp;R41,'2+S ZUJ'!$J$6:$J$3439,"&lt;"&amp;S41,'2+S ZUJ'!$E$6:$E$3439,2)</f>
        <v>-308958764.09513617</v>
      </c>
      <c r="V41" s="1">
        <f t="shared" si="27"/>
        <v>-620399.12468902848</v>
      </c>
      <c r="AE41" t="s">
        <v>82</v>
      </c>
      <c r="AF41">
        <v>538671</v>
      </c>
      <c r="AG41" s="1">
        <f>SUMIFS('2+S ZUJ'!$F$6:$F$3439,'2+S ZUJ'!$B$6:$B$3439,AF41,'2+S ZUJ'!$E$6:$E$3439,"S")</f>
        <v>3253831</v>
      </c>
      <c r="AH41" s="1">
        <f>SUMIFS('2+S ZUJ'!$H$6:$H$3439,'2+S ZUJ'!$B$6:$B$3439,AF41,'2+S ZUJ'!$E$6:$E$3439,"S")</f>
        <v>3431554.3100243695</v>
      </c>
      <c r="AI41" s="1">
        <f t="shared" si="28"/>
        <v>177723.31002436951</v>
      </c>
      <c r="AJ41" s="24">
        <f t="shared" si="29"/>
        <v>5.4619711356972633E-2</v>
      </c>
      <c r="AK41" s="1">
        <f>SUMIFS('2+S ZUJ'!$G$6:$G$3439,'2+S ZUJ'!$B$6:$B$3439,AF41,'2+S ZUJ'!$E$6:$E$3439,"S")</f>
        <v>185823</v>
      </c>
      <c r="AL41" s="1">
        <f>SUMIFS('2+S ZUJ'!$K$6:$K$3439,'2+S ZUJ'!$B$6:$B$3439,AF41,'2+S ZUJ'!$E$6:$E$3439,"S")</f>
        <v>190885.76922791704</v>
      </c>
      <c r="AM41" s="1">
        <f t="shared" si="30"/>
        <v>5062.7692279170442</v>
      </c>
      <c r="AN41" s="24">
        <f t="shared" si="31"/>
        <v>2.7245116201530806E-2</v>
      </c>
      <c r="AO41" s="1">
        <f t="shared" si="32"/>
        <v>182786.07925228655</v>
      </c>
      <c r="AP41" s="24">
        <f t="shared" si="33"/>
        <v>5.314083313388096E-2</v>
      </c>
    </row>
    <row r="42" spans="5:42" x14ac:dyDescent="0.3">
      <c r="R42" s="6">
        <f t="shared" si="34"/>
        <v>-7.6307528799999996E-2</v>
      </c>
      <c r="S42" s="6">
        <v>0</v>
      </c>
      <c r="T42">
        <f>COUNTIFS('2+S ZUJ'!$J$6:$J$3439,"&gt;="&amp;R42,'2+S ZUJ'!$J$6:$J$3439,"&lt;"&amp;S42,'2+S ZUJ'!$E$6:$E$3439,2)</f>
        <v>528</v>
      </c>
      <c r="U42" s="1">
        <f>SUMIFS('2+S ZUJ'!$I$6:$I$3439,'2+S ZUJ'!$J$6:$J$3439,"&gt;="&amp;R42,'2+S ZUJ'!$J$6:$J$3439,"&lt;"&amp;S42,'2+S ZUJ'!$E$6:$E$3439,2)</f>
        <v>-211023844.65888888</v>
      </c>
      <c r="V42" s="1">
        <f t="shared" si="27"/>
        <v>-399666.37246001681</v>
      </c>
      <c r="AE42" t="s">
        <v>83</v>
      </c>
      <c r="AF42">
        <v>536032</v>
      </c>
      <c r="AG42" s="1">
        <f>SUMIFS('2+S ZUJ'!$F$6:$F$3439,'2+S ZUJ'!$B$6:$B$3439,AF42,'2+S ZUJ'!$E$6:$E$3439,"S")</f>
        <v>2991331</v>
      </c>
      <c r="AH42" s="1">
        <f>SUMIFS('2+S ZUJ'!$H$6:$H$3439,'2+S ZUJ'!$B$6:$B$3439,AF42,'2+S ZUJ'!$E$6:$E$3439,"S")</f>
        <v>2892310.0613062545</v>
      </c>
      <c r="AI42" s="1">
        <f t="shared" si="28"/>
        <v>-99020.938693745527</v>
      </c>
      <c r="AJ42" s="24">
        <f t="shared" si="29"/>
        <v>-3.3102635145941917E-2</v>
      </c>
      <c r="AK42" s="1">
        <f>SUMIFS('2+S ZUJ'!$G$6:$G$3439,'2+S ZUJ'!$B$6:$B$3439,AF42,'2+S ZUJ'!$E$6:$E$3439,"S")</f>
        <v>172882</v>
      </c>
      <c r="AL42" s="1">
        <f>SUMIFS('2+S ZUJ'!$K$6:$K$3439,'2+S ZUJ'!$B$6:$B$3439,AF42,'2+S ZUJ'!$E$6:$E$3439,"S")</f>
        <v>160889.43406353009</v>
      </c>
      <c r="AM42" s="1">
        <f t="shared" si="30"/>
        <v>-11992.56593646991</v>
      </c>
      <c r="AN42" s="24">
        <f t="shared" si="31"/>
        <v>-6.9368505318482598E-2</v>
      </c>
      <c r="AO42" s="1">
        <f t="shared" si="32"/>
        <v>-111013.50463021544</v>
      </c>
      <c r="AP42" s="24">
        <f t="shared" si="33"/>
        <v>-3.5084080822060826E-2</v>
      </c>
    </row>
    <row r="43" spans="5:42" x14ac:dyDescent="0.3">
      <c r="R43" s="6">
        <f>S42</f>
        <v>0</v>
      </c>
      <c r="S43" s="6">
        <f>ROUND(R43+($S$47/5),10)</f>
        <v>0.11600000000000001</v>
      </c>
      <c r="T43">
        <f>COUNTIFS('2+S ZUJ'!$J$6:$J$3439,"&gt;="&amp;R43,'2+S ZUJ'!$J$6:$J$3439,"&lt;"&amp;S43,'2+S ZUJ'!$E$6:$E$3439,2)</f>
        <v>692</v>
      </c>
      <c r="U43" s="1">
        <f>SUMIFS('2+S ZUJ'!$I$6:$I$3439,'2+S ZUJ'!$J$6:$J$3439,"&gt;="&amp;R43,'2+S ZUJ'!$J$6:$J$3439,"&lt;"&amp;S43,'2+S ZUJ'!$E$6:$E$3439,2)</f>
        <v>237986284.83456028</v>
      </c>
      <c r="V43" s="1">
        <f t="shared" si="27"/>
        <v>343910.81623491371</v>
      </c>
      <c r="AE43" t="s">
        <v>84</v>
      </c>
      <c r="AF43">
        <v>538582</v>
      </c>
      <c r="AG43" s="1">
        <f>SUMIFS('2+S ZUJ'!$F$6:$F$3439,'2+S ZUJ'!$B$6:$B$3439,AF43,'2+S ZUJ'!$E$6:$E$3439,"S")</f>
        <v>5010247</v>
      </c>
      <c r="AH43" s="1">
        <f>SUMIFS('2+S ZUJ'!$H$6:$H$3439,'2+S ZUJ'!$B$6:$B$3439,AF43,'2+S ZUJ'!$E$6:$E$3439,"S")</f>
        <v>5049287.0561787151</v>
      </c>
      <c r="AI43" s="1">
        <f t="shared" si="28"/>
        <v>39040.05617871508</v>
      </c>
      <c r="AJ43" s="24">
        <f t="shared" si="29"/>
        <v>7.7920422244082133E-3</v>
      </c>
      <c r="AK43" s="1">
        <f>SUMIFS('2+S ZUJ'!$G$6:$G$3439,'2+S ZUJ'!$B$6:$B$3439,AF43,'2+S ZUJ'!$E$6:$E$3439,"S")</f>
        <v>296855</v>
      </c>
      <c r="AL43" s="1">
        <f>SUMIFS('2+S ZUJ'!$K$6:$K$3439,'2+S ZUJ'!$B$6:$B$3439,AF43,'2+S ZUJ'!$E$6:$E$3439,"S")</f>
        <v>280874.77472107793</v>
      </c>
      <c r="AM43" s="1">
        <f t="shared" si="30"/>
        <v>-15980.225278922066</v>
      </c>
      <c r="AN43" s="24">
        <f t="shared" si="31"/>
        <v>-5.383175381557348E-2</v>
      </c>
      <c r="AO43" s="1">
        <f t="shared" si="32"/>
        <v>23059.830899793014</v>
      </c>
      <c r="AP43" s="24">
        <f t="shared" si="33"/>
        <v>4.3450890711715928E-3</v>
      </c>
    </row>
    <row r="44" spans="5:42" x14ac:dyDescent="0.3">
      <c r="R44" s="6">
        <f t="shared" ref="R44:R47" si="35">S43</f>
        <v>0.11600000000000001</v>
      </c>
      <c r="S44" s="6">
        <f>ROUND(R44+($S$47/5),10)</f>
        <v>0.23200000000000001</v>
      </c>
      <c r="T44">
        <f>COUNTIFS('2+S ZUJ'!$J$6:$J$3439,"&gt;="&amp;R44,'2+S ZUJ'!$J$6:$J$3439,"&lt;"&amp;S44,'2+S ZUJ'!$E$6:$E$3439,2)</f>
        <v>1008</v>
      </c>
      <c r="U44" s="1">
        <f>SUMIFS('2+S ZUJ'!$I$6:$I$3439,'2+S ZUJ'!$J$6:$J$3439,"&gt;="&amp;R44,'2+S ZUJ'!$J$6:$J$3439,"&lt;"&amp;S44,'2+S ZUJ'!$E$6:$E$3439,2)</f>
        <v>272987685.35439998</v>
      </c>
      <c r="V44" s="1">
        <f t="shared" si="27"/>
        <v>270821.11642301583</v>
      </c>
      <c r="AE44" t="s">
        <v>85</v>
      </c>
      <c r="AF44">
        <v>538272</v>
      </c>
      <c r="AG44" s="1">
        <f>SUMIFS('2+S ZUJ'!$F$6:$F$3439,'2+S ZUJ'!$B$6:$B$3439,AF44,'2+S ZUJ'!$E$6:$E$3439,"S")</f>
        <v>429257</v>
      </c>
      <c r="AH44" s="1">
        <f>SUMIFS('2+S ZUJ'!$H$6:$H$3439,'2+S ZUJ'!$B$6:$B$3439,AF44,'2+S ZUJ'!$E$6:$E$3439,"S")</f>
        <v>326814.69619279716</v>
      </c>
      <c r="AI44" s="1">
        <f t="shared" si="28"/>
        <v>-102442.30380720284</v>
      </c>
      <c r="AJ44" s="24">
        <f t="shared" si="29"/>
        <v>-0.23865028131679356</v>
      </c>
      <c r="AK44" s="1">
        <f>SUMIFS('2+S ZUJ'!$G$6:$G$3439,'2+S ZUJ'!$B$6:$B$3439,AF44,'2+S ZUJ'!$E$6:$E$3439,"S")</f>
        <v>17057</v>
      </c>
      <c r="AL44" s="1">
        <f>SUMIFS('2+S ZUJ'!$K$6:$K$3439,'2+S ZUJ'!$B$6:$B$3439,AF44,'2+S ZUJ'!$E$6:$E$3439,"S")</f>
        <v>18179.597069325435</v>
      </c>
      <c r="AM44" s="1">
        <f t="shared" si="30"/>
        <v>1122.5970693254349</v>
      </c>
      <c r="AN44" s="24">
        <f t="shared" si="31"/>
        <v>6.5814449746463888E-2</v>
      </c>
      <c r="AO44" s="1">
        <f t="shared" si="32"/>
        <v>-101319.70673787741</v>
      </c>
      <c r="AP44" s="24">
        <f t="shared" si="33"/>
        <v>-0.22701440406950579</v>
      </c>
    </row>
    <row r="45" spans="5:42" x14ac:dyDescent="0.3">
      <c r="R45" s="6">
        <f t="shared" si="35"/>
        <v>0.23200000000000001</v>
      </c>
      <c r="S45" s="6">
        <f>ROUND(R45+($S$47/5),10)</f>
        <v>0.34799999999999998</v>
      </c>
      <c r="T45">
        <f>COUNTIFS('2+S ZUJ'!$J$6:$J$3439,"&gt;="&amp;R45,'2+S ZUJ'!$J$6:$J$3439,"&lt;"&amp;S45,'2+S ZUJ'!$E$6:$E$3439,2)</f>
        <v>435</v>
      </c>
      <c r="U45" s="1">
        <f>SUMIFS('2+S ZUJ'!$I$6:$I$3439,'2+S ZUJ'!$J$6:$J$3439,"&gt;="&amp;R45,'2+S ZUJ'!$J$6:$J$3439,"&lt;"&amp;S45,'2+S ZUJ'!$E$6:$E$3439,2)</f>
        <v>131862597.35124026</v>
      </c>
      <c r="V45" s="1">
        <f t="shared" si="27"/>
        <v>303132.40770400059</v>
      </c>
      <c r="AE45" t="s">
        <v>86</v>
      </c>
      <c r="AF45">
        <v>539775</v>
      </c>
      <c r="AG45" s="1">
        <f>SUMIFS('2+S ZUJ'!$F$6:$F$3439,'2+S ZUJ'!$B$6:$B$3439,AF45,'2+S ZUJ'!$E$6:$E$3439,"S")</f>
        <v>3124907</v>
      </c>
      <c r="AH45" s="1">
        <f>SUMIFS('2+S ZUJ'!$H$6:$H$3439,'2+S ZUJ'!$B$6:$B$3439,AF45,'2+S ZUJ'!$E$6:$E$3439,"S")</f>
        <v>2777924.9176387754</v>
      </c>
      <c r="AI45" s="1">
        <f t="shared" si="28"/>
        <v>-346982.08236122457</v>
      </c>
      <c r="AJ45" s="24">
        <f t="shared" si="29"/>
        <v>-0.11103757083369992</v>
      </c>
      <c r="AK45" s="1">
        <f>SUMIFS('2+S ZUJ'!$G$6:$G$3439,'2+S ZUJ'!$B$6:$B$3439,AF45,'2+S ZUJ'!$E$6:$E$3439,"S")</f>
        <v>149200</v>
      </c>
      <c r="AL45" s="1">
        <f>SUMIFS('2+S ZUJ'!$K$6:$K$3439,'2+S ZUJ'!$B$6:$B$3439,AF45,'2+S ZUJ'!$E$6:$E$3439,"S")</f>
        <v>154526.57508926617</v>
      </c>
      <c r="AM45" s="1">
        <f t="shared" si="30"/>
        <v>5326.5750892661745</v>
      </c>
      <c r="AN45" s="24">
        <f t="shared" si="31"/>
        <v>3.5700905424036034E-2</v>
      </c>
      <c r="AO45" s="1">
        <f t="shared" si="32"/>
        <v>-341655.5072719584</v>
      </c>
      <c r="AP45" s="24">
        <f t="shared" si="33"/>
        <v>-0.1043507457978492</v>
      </c>
    </row>
    <row r="46" spans="5:42" x14ac:dyDescent="0.3">
      <c r="R46" s="6">
        <f t="shared" si="35"/>
        <v>0.34799999999999998</v>
      </c>
      <c r="S46" s="6">
        <f>ROUND(R46+($S$47/5),10)</f>
        <v>0.46400000000000002</v>
      </c>
      <c r="T46">
        <f>COUNTIFS('2+S ZUJ'!$J$6:$J$3439,"&gt;="&amp;R46,'2+S ZUJ'!$J$6:$J$3439,"&lt;"&amp;S46,'2+S ZUJ'!$E$6:$E$3439,2)</f>
        <v>64</v>
      </c>
      <c r="U46" s="1">
        <f>SUMIFS('2+S ZUJ'!$I$6:$I$3439,'2+S ZUJ'!$J$6:$J$3439,"&gt;="&amp;R46,'2+S ZUJ'!$J$6:$J$3439,"&lt;"&amp;S46,'2+S ZUJ'!$E$6:$E$3439,2)</f>
        <v>17146586.603546057</v>
      </c>
      <c r="V46" s="1">
        <f t="shared" si="27"/>
        <v>267915.41568040714</v>
      </c>
      <c r="AE46" t="s">
        <v>87</v>
      </c>
      <c r="AF46">
        <v>533271</v>
      </c>
      <c r="AG46" s="1">
        <f>SUMIFS('2+S ZUJ'!$F$6:$F$3439,'2+S ZUJ'!$B$6:$B$3439,AF46,'2+S ZUJ'!$E$6:$E$3439,"S")</f>
        <v>483077</v>
      </c>
      <c r="AH46" s="1">
        <f>SUMIFS('2+S ZUJ'!$H$6:$H$3439,'2+S ZUJ'!$B$6:$B$3439,AF46,'2+S ZUJ'!$E$6:$E$3439,"S")</f>
        <v>441199.83986027609</v>
      </c>
      <c r="AI46" s="1">
        <f t="shared" si="28"/>
        <v>-41877.160139723914</v>
      </c>
      <c r="AJ46" s="24">
        <f t="shared" si="29"/>
        <v>-8.6688375020387842E-2</v>
      </c>
      <c r="AK46" s="1">
        <f>SUMIFS('2+S ZUJ'!$G$6:$G$3439,'2+S ZUJ'!$B$6:$B$3439,AF46,'2+S ZUJ'!$E$6:$E$3439,"S")</f>
        <v>23027</v>
      </c>
      <c r="AL46" s="1">
        <f>SUMIFS('2+S ZUJ'!$K$6:$K$3439,'2+S ZUJ'!$B$6:$B$3439,AF46,'2+S ZUJ'!$E$6:$E$3439,"S")</f>
        <v>24542.456043589336</v>
      </c>
      <c r="AM46" s="1">
        <f t="shared" si="30"/>
        <v>1515.4560435893363</v>
      </c>
      <c r="AN46" s="24">
        <f t="shared" si="31"/>
        <v>6.5812135475282751E-2</v>
      </c>
      <c r="AO46" s="1">
        <f t="shared" si="32"/>
        <v>-40361.704096134577</v>
      </c>
      <c r="AP46" s="24">
        <f t="shared" si="33"/>
        <v>-7.9749822360887457E-2</v>
      </c>
    </row>
    <row r="47" spans="5:42" x14ac:dyDescent="0.3">
      <c r="R47" s="6">
        <f t="shared" si="35"/>
        <v>0.46400000000000002</v>
      </c>
      <c r="S47" s="6">
        <f>CEILING(MAX('2+S ZUJ'!J6:J3439),0.01)</f>
        <v>0.57999999999999996</v>
      </c>
      <c r="T47">
        <f>COUNTIFS('2+S ZUJ'!$J$6:$J$3439,"&gt;="&amp;R47,'2+S ZUJ'!$J$6:$J$3439,"&lt;"&amp;S47,'2+S ZUJ'!$E$6:$E$3439,2)</f>
        <v>1</v>
      </c>
      <c r="U47" s="1">
        <f>SUMIFS('2+S ZUJ'!$I$6:$I$3439,'2+S ZUJ'!$J$6:$J$3439,"&gt;="&amp;R47,'2+S ZUJ'!$J$6:$J$3439,"&lt;"&amp;S47,'2+S ZUJ'!$E$6:$E$3439,2)</f>
        <v>441291.10976018081</v>
      </c>
      <c r="V47" s="1">
        <f t="shared" si="27"/>
        <v>441291.10976018081</v>
      </c>
      <c r="AE47" t="s">
        <v>88</v>
      </c>
      <c r="AF47">
        <v>584274</v>
      </c>
      <c r="AG47" s="1">
        <f>SUMIFS('2+S ZUJ'!$F$6:$F$3439,'2+S ZUJ'!$B$6:$B$3439,AF47,'2+S ZUJ'!$E$6:$E$3439,"S")</f>
        <v>1466299</v>
      </c>
      <c r="AH47" s="1">
        <f>SUMIFS('2+S ZUJ'!$H$6:$H$3439,'2+S ZUJ'!$B$6:$B$3439,AF47,'2+S ZUJ'!$E$6:$E$3439,"S")</f>
        <v>1176532.9062940697</v>
      </c>
      <c r="AI47" s="1">
        <f t="shared" si="28"/>
        <v>-289766.09370593028</v>
      </c>
      <c r="AJ47" s="24">
        <f t="shared" si="29"/>
        <v>-0.19761733023478179</v>
      </c>
      <c r="AK47" s="1">
        <f>SUMIFS('2+S ZUJ'!$G$6:$G$3439,'2+S ZUJ'!$B$6:$B$3439,AF47,'2+S ZUJ'!$E$6:$E$3439,"S")</f>
        <v>34479</v>
      </c>
      <c r="AL47" s="1">
        <f>SUMIFS('2+S ZUJ'!$K$6:$K$3439,'2+S ZUJ'!$B$6:$B$3439,AF47,'2+S ZUJ'!$E$6:$E$3439,"S")</f>
        <v>65446.549449571561</v>
      </c>
      <c r="AM47" s="1">
        <f t="shared" si="30"/>
        <v>30967.549449571561</v>
      </c>
      <c r="AN47" s="24">
        <f t="shared" si="31"/>
        <v>0.89815683313238681</v>
      </c>
      <c r="AO47" s="1">
        <f t="shared" si="32"/>
        <v>-258798.54425635873</v>
      </c>
      <c r="AP47" s="24">
        <f t="shared" si="33"/>
        <v>-0.17244292244179926</v>
      </c>
    </row>
    <row r="48" spans="5:42" x14ac:dyDescent="0.3">
      <c r="R48" t="s">
        <v>58</v>
      </c>
      <c r="T48">
        <f>SUM(T38:T47)</f>
        <v>3424</v>
      </c>
      <c r="U48" s="1">
        <v>3424</v>
      </c>
      <c r="V48" t="s">
        <v>89</v>
      </c>
      <c r="AE48" s="30" t="s">
        <v>58</v>
      </c>
      <c r="AF48" s="30"/>
      <c r="AG48" s="25">
        <f>SUM(AG38:AG47)</f>
        <v>38116206</v>
      </c>
      <c r="AH48" s="25">
        <f>SUM(AH38:AH47)</f>
        <v>36211068.338161923</v>
      </c>
      <c r="AI48" s="25">
        <f t="shared" si="28"/>
        <v>-1905137.661838077</v>
      </c>
      <c r="AJ48" s="26">
        <f t="shared" ref="AJ48" si="36">AH48/AG48-1</f>
        <v>-4.9982352961311927E-2</v>
      </c>
      <c r="AK48" s="25">
        <f>SUM(AK38:AK47)</f>
        <v>1868640</v>
      </c>
      <c r="AL48" s="25">
        <f>SUM(AL38:AL47)</f>
        <v>2014299.3552812582</v>
      </c>
      <c r="AM48" s="25">
        <f t="shared" si="30"/>
        <v>145659.35528125823</v>
      </c>
      <c r="AN48" s="26">
        <f t="shared" ref="AN48" si="37">AL48/AK48-1</f>
        <v>7.7949393827199565E-2</v>
      </c>
      <c r="AO48" s="25">
        <f t="shared" si="32"/>
        <v>-1759478.3065568188</v>
      </c>
      <c r="AP48" s="26">
        <f t="shared" ref="AP48" si="38">(AH48+AL48)/(AG48+AK48)-1</f>
        <v>-4.4003628438554432E-2</v>
      </c>
    </row>
    <row r="49" spans="22:22" x14ac:dyDescent="0.3">
      <c r="V49" s="13" t="s">
        <v>90</v>
      </c>
    </row>
  </sheetData>
  <mergeCells count="10">
    <mergeCell ref="E2:F2"/>
    <mergeCell ref="E17:F17"/>
    <mergeCell ref="E20:F20"/>
    <mergeCell ref="E35:F35"/>
    <mergeCell ref="R20:S20"/>
    <mergeCell ref="AE37:AF37"/>
    <mergeCell ref="AE48:AF48"/>
    <mergeCell ref="R35:S35"/>
    <mergeCell ref="AE20:AF20"/>
    <mergeCell ref="AE35:AF3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9DEA-CA49-47B9-934F-FEFC12740B17}">
  <dimension ref="A1:AH376"/>
  <sheetViews>
    <sheetView workbookViewId="0"/>
  </sheetViews>
  <sheetFormatPr defaultRowHeight="14.4" x14ac:dyDescent="0.3"/>
  <cols>
    <col min="4" max="4" width="15" customWidth="1"/>
    <col min="6" max="6" width="21.88671875" bestFit="1" customWidth="1"/>
    <col min="7" max="14" width="21.88671875" customWidth="1"/>
    <col min="37" max="37" width="10.88671875" bestFit="1" customWidth="1"/>
    <col min="56" max="56" width="10.88671875" bestFit="1" customWidth="1"/>
  </cols>
  <sheetData>
    <row r="1" spans="1:34" x14ac:dyDescent="0.3">
      <c r="A1" s="16"/>
      <c r="B1" s="16"/>
      <c r="C1" s="16"/>
      <c r="D1" s="16"/>
      <c r="E1" s="16"/>
      <c r="F1" s="4"/>
      <c r="G1" s="16"/>
      <c r="H1" s="16"/>
      <c r="I1" s="16"/>
      <c r="J1" s="16"/>
      <c r="K1" s="16"/>
      <c r="L1" s="16"/>
      <c r="M1" s="16"/>
      <c r="N1" s="16" t="s">
        <v>91</v>
      </c>
      <c r="O1" s="4">
        <f t="shared" ref="O1:AH1" si="0">O2*$A$3</f>
        <v>16678.689526535807</v>
      </c>
      <c r="P1" s="4">
        <f t="shared" si="0"/>
        <v>33357.379053071614</v>
      </c>
      <c r="Q1" s="4">
        <f t="shared" si="0"/>
        <v>16678.689526535807</v>
      </c>
      <c r="R1" s="4">
        <f t="shared" si="0"/>
        <v>33357.379053071614</v>
      </c>
      <c r="S1" s="4">
        <f t="shared" si="0"/>
        <v>16678.689526535807</v>
      </c>
      <c r="T1" s="4">
        <f t="shared" si="0"/>
        <v>33357.379053071614</v>
      </c>
      <c r="U1" s="4">
        <f t="shared" si="0"/>
        <v>0</v>
      </c>
      <c r="V1" s="4">
        <f t="shared" si="0"/>
        <v>0</v>
      </c>
      <c r="W1" s="4">
        <f t="shared" si="0"/>
        <v>0</v>
      </c>
      <c r="X1" s="4">
        <f t="shared" si="0"/>
        <v>0</v>
      </c>
      <c r="Y1" s="4">
        <f t="shared" si="0"/>
        <v>16678.689526535807</v>
      </c>
      <c r="Z1" s="4">
        <f t="shared" si="0"/>
        <v>33357.379053071614</v>
      </c>
      <c r="AA1" s="4">
        <f t="shared" si="0"/>
        <v>16678.689526535807</v>
      </c>
      <c r="AB1" s="4">
        <f t="shared" si="0"/>
        <v>16678.689526535807</v>
      </c>
      <c r="AC1" s="4">
        <f t="shared" si="0"/>
        <v>1667.8689526535809</v>
      </c>
      <c r="AD1" s="4">
        <f t="shared" si="0"/>
        <v>150108.20573882226</v>
      </c>
      <c r="AE1" s="4">
        <f t="shared" si="0"/>
        <v>16678.689526535807</v>
      </c>
      <c r="AF1" s="4">
        <f t="shared" si="0"/>
        <v>33357.379053071614</v>
      </c>
      <c r="AG1" s="4">
        <f t="shared" si="0"/>
        <v>0</v>
      </c>
      <c r="AH1" s="4">
        <f t="shared" si="0"/>
        <v>0</v>
      </c>
    </row>
    <row r="2" spans="1:34" x14ac:dyDescent="0.3">
      <c r="A2" s="16">
        <f>F3/Poznámky!A1</f>
        <v>0.31025116636780803</v>
      </c>
      <c r="B2" s="16" t="s">
        <v>92</v>
      </c>
      <c r="C2" s="16"/>
      <c r="D2" s="16"/>
      <c r="E2" s="16"/>
      <c r="F2" s="4">
        <f>F3+(A2*Kalkulačka!B2)</f>
        <v>8963351246</v>
      </c>
      <c r="G2" s="4"/>
      <c r="H2" s="16"/>
      <c r="I2" s="16"/>
      <c r="J2" s="16"/>
      <c r="K2" s="16"/>
      <c r="L2" s="16"/>
      <c r="M2" s="16"/>
      <c r="N2" s="16" t="s">
        <v>93</v>
      </c>
      <c r="O2" s="16">
        <f>Kalkulačka!B8</f>
        <v>1</v>
      </c>
      <c r="P2" s="16">
        <f>Kalkulačka!B9</f>
        <v>2</v>
      </c>
      <c r="Q2" s="16">
        <f>Kalkulačka!B10</f>
        <v>1</v>
      </c>
      <c r="R2" s="16">
        <f>Kalkulačka!B11</f>
        <v>2</v>
      </c>
      <c r="S2" s="16">
        <f>Kalkulačka!B12</f>
        <v>1</v>
      </c>
      <c r="T2" s="16">
        <f>Kalkulačka!B13</f>
        <v>2</v>
      </c>
      <c r="U2" s="16">
        <f>Kalkulačka!B22</f>
        <v>0</v>
      </c>
      <c r="V2" s="16">
        <f>Kalkulačka!B23</f>
        <v>0</v>
      </c>
      <c r="W2" s="16">
        <f>Kalkulačka!B24</f>
        <v>0</v>
      </c>
      <c r="X2" s="16">
        <f>Kalkulačka!B25</f>
        <v>0</v>
      </c>
      <c r="Y2" s="16">
        <f>Kalkulačka!B14</f>
        <v>1</v>
      </c>
      <c r="Z2" s="16">
        <f>Kalkulačka!B15</f>
        <v>2</v>
      </c>
      <c r="AA2" s="16">
        <f>Kalkulačka!B16</f>
        <v>1</v>
      </c>
      <c r="AB2" s="16">
        <f>Kalkulačka!B17</f>
        <v>1</v>
      </c>
      <c r="AC2" s="16">
        <f>Kalkulačka!B18</f>
        <v>0.1</v>
      </c>
      <c r="AD2" s="16">
        <f>Kalkulačka!B19</f>
        <v>9</v>
      </c>
      <c r="AE2" s="16">
        <f>Kalkulačka!B20</f>
        <v>1</v>
      </c>
      <c r="AF2" s="16">
        <f>Kalkulačka!B21</f>
        <v>2</v>
      </c>
      <c r="AG2" s="16">
        <f>Kalkulačka!B26</f>
        <v>0</v>
      </c>
      <c r="AH2" s="16">
        <f>Kalkulačka!B27</f>
        <v>0</v>
      </c>
    </row>
    <row r="3" spans="1:34" x14ac:dyDescent="0.3">
      <c r="A3" s="4">
        <f>F2/N3</f>
        <v>16678.689526535807</v>
      </c>
      <c r="B3" s="4" t="s">
        <v>94</v>
      </c>
      <c r="C3" s="4"/>
      <c r="D3" s="4"/>
      <c r="E3" s="4"/>
      <c r="F3" s="4">
        <f>SUM(F6:F376)</f>
        <v>8963351246</v>
      </c>
      <c r="G3" s="4">
        <f>SUM(G6:G376)</f>
        <v>383308144</v>
      </c>
      <c r="H3" s="4">
        <f>SUM(H6:H376)</f>
        <v>8963351246.0000019</v>
      </c>
      <c r="I3" s="16"/>
      <c r="J3" s="16"/>
      <c r="K3" s="4">
        <f>SUM(K6:K376)</f>
        <v>383308144.00000042</v>
      </c>
      <c r="L3" s="4"/>
      <c r="M3" s="4"/>
      <c r="N3" s="4">
        <f t="shared" ref="N3:AH3" si="1">SUM(N6:N376)</f>
        <v>537413.40000000014</v>
      </c>
      <c r="O3" s="4">
        <f t="shared" si="1"/>
        <v>391</v>
      </c>
      <c r="P3" s="4">
        <f t="shared" si="1"/>
        <v>2291</v>
      </c>
      <c r="Q3" s="4">
        <f t="shared" si="1"/>
        <v>439</v>
      </c>
      <c r="R3" s="4">
        <f t="shared" si="1"/>
        <v>115</v>
      </c>
      <c r="S3" s="4">
        <f t="shared" si="1"/>
        <v>487</v>
      </c>
      <c r="T3" s="4">
        <f t="shared" si="1"/>
        <v>19263</v>
      </c>
      <c r="U3" s="4">
        <f t="shared" si="1"/>
        <v>246383</v>
      </c>
      <c r="V3" s="4">
        <f t="shared" si="1"/>
        <v>7832</v>
      </c>
      <c r="W3" s="4">
        <f t="shared" si="1"/>
        <v>1378</v>
      </c>
      <c r="X3" s="4">
        <f t="shared" si="1"/>
        <v>84422</v>
      </c>
      <c r="Y3" s="4">
        <f t="shared" si="1"/>
        <v>378703</v>
      </c>
      <c r="Z3" s="4">
        <f t="shared" si="1"/>
        <v>6631</v>
      </c>
      <c r="AA3" s="4">
        <f t="shared" si="1"/>
        <v>2725</v>
      </c>
      <c r="AB3" s="4">
        <f t="shared" si="1"/>
        <v>8160</v>
      </c>
      <c r="AC3" s="4">
        <f t="shared" si="1"/>
        <v>121324</v>
      </c>
      <c r="AD3" s="4">
        <f t="shared" si="1"/>
        <v>4156</v>
      </c>
      <c r="AE3" s="4">
        <f t="shared" si="1"/>
        <v>37692</v>
      </c>
      <c r="AF3" s="4">
        <f t="shared" si="1"/>
        <v>1340</v>
      </c>
      <c r="AG3" s="4">
        <f t="shared" si="1"/>
        <v>199699</v>
      </c>
      <c r="AH3" s="4">
        <f t="shared" si="1"/>
        <v>64107</v>
      </c>
    </row>
    <row r="4" spans="1:34" x14ac:dyDescent="0.3">
      <c r="A4" s="4">
        <f>G3/N3</f>
        <v>713.24634629504942</v>
      </c>
      <c r="B4" s="16" t="s">
        <v>95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31" t="s">
        <v>96</v>
      </c>
      <c r="P4" s="31"/>
      <c r="Q4" s="32" t="s">
        <v>97</v>
      </c>
      <c r="R4" s="32"/>
      <c r="S4" s="32"/>
      <c r="T4" s="32"/>
      <c r="U4" s="19" t="s">
        <v>98</v>
      </c>
      <c r="V4" s="20" t="s">
        <v>99</v>
      </c>
      <c r="W4" s="20" t="s">
        <v>100</v>
      </c>
      <c r="X4" s="19" t="s">
        <v>101</v>
      </c>
      <c r="Y4" s="33" t="s">
        <v>102</v>
      </c>
      <c r="Z4" s="33"/>
      <c r="AA4" s="23" t="s">
        <v>103</v>
      </c>
      <c r="AB4" s="23" t="s">
        <v>104</v>
      </c>
      <c r="AC4" s="19" t="s">
        <v>105</v>
      </c>
      <c r="AD4" s="19" t="s">
        <v>106</v>
      </c>
      <c r="AE4" s="19" t="s">
        <v>107</v>
      </c>
      <c r="AF4" s="19" t="s">
        <v>108</v>
      </c>
      <c r="AG4" s="19" t="s">
        <v>109</v>
      </c>
      <c r="AH4" s="19" t="s">
        <v>110</v>
      </c>
    </row>
    <row r="5" spans="1:34" x14ac:dyDescent="0.3">
      <c r="A5" s="21" t="s">
        <v>4</v>
      </c>
      <c r="B5" s="21" t="s">
        <v>111</v>
      </c>
      <c r="C5" s="21" t="s">
        <v>112</v>
      </c>
      <c r="D5" s="21" t="s">
        <v>113</v>
      </c>
      <c r="E5" s="21" t="s">
        <v>114</v>
      </c>
      <c r="F5" s="21" t="s">
        <v>115</v>
      </c>
      <c r="G5" s="21" t="s">
        <v>116</v>
      </c>
      <c r="H5" s="17" t="s">
        <v>6</v>
      </c>
      <c r="I5" s="17" t="s">
        <v>7</v>
      </c>
      <c r="J5" s="17" t="s">
        <v>8</v>
      </c>
      <c r="K5" s="17" t="s">
        <v>10</v>
      </c>
      <c r="L5" s="17" t="s">
        <v>11</v>
      </c>
      <c r="M5" s="17" t="s">
        <v>12</v>
      </c>
      <c r="N5" s="17" t="s">
        <v>117</v>
      </c>
      <c r="O5" s="22" t="s">
        <v>118</v>
      </c>
      <c r="P5" s="22" t="s">
        <v>119</v>
      </c>
      <c r="Q5" s="22" t="s">
        <v>120</v>
      </c>
      <c r="R5" s="22" t="s">
        <v>121</v>
      </c>
      <c r="S5" s="22" t="s">
        <v>122</v>
      </c>
      <c r="T5" s="22" t="s">
        <v>123</v>
      </c>
      <c r="U5" s="19" t="s">
        <v>124</v>
      </c>
      <c r="V5" s="22" t="s">
        <v>125</v>
      </c>
      <c r="W5" s="22" t="s">
        <v>126</v>
      </c>
      <c r="X5" s="19" t="s">
        <v>127</v>
      </c>
      <c r="Y5" s="19" t="s">
        <v>128</v>
      </c>
      <c r="Z5" s="19" t="s">
        <v>129</v>
      </c>
      <c r="AA5" s="19" t="s">
        <v>130</v>
      </c>
      <c r="AB5" s="19" t="s">
        <v>131</v>
      </c>
      <c r="AC5" s="22" t="s">
        <v>132</v>
      </c>
      <c r="AD5" s="19" t="s">
        <v>133</v>
      </c>
      <c r="AE5" s="19" t="s">
        <v>134</v>
      </c>
      <c r="AF5" s="19" t="s">
        <v>135</v>
      </c>
      <c r="AG5" s="19" t="s">
        <v>136</v>
      </c>
      <c r="AH5" s="19" t="s">
        <v>137</v>
      </c>
    </row>
    <row r="6" spans="1:34" x14ac:dyDescent="0.3">
      <c r="A6" s="16" t="s">
        <v>50</v>
      </c>
      <c r="B6" s="7">
        <v>500496</v>
      </c>
      <c r="C6" s="7">
        <v>299308</v>
      </c>
      <c r="D6" s="7" t="s">
        <v>138</v>
      </c>
      <c r="E6" s="7">
        <v>7</v>
      </c>
      <c r="F6" s="4">
        <v>167671719</v>
      </c>
      <c r="G6" s="4">
        <v>7421108</v>
      </c>
      <c r="H6" s="4">
        <f t="shared" ref="H6:H69" si="2">N6*$A$3</f>
        <v>170841484.68925893</v>
      </c>
      <c r="I6" s="4">
        <f t="shared" ref="I6:I69" si="3">H6-F6</f>
        <v>3169765.6892589331</v>
      </c>
      <c r="J6" s="5">
        <f t="shared" ref="J6:J69" si="4">IFERROR(H6/F6-1,0)</f>
        <v>1.8904593500701949E-2</v>
      </c>
      <c r="K6" s="4">
        <f>N6*$A$4</f>
        <v>7305853.6497348212</v>
      </c>
      <c r="L6" s="4">
        <f t="shared" ref="L6:L69" si="5">K6-G6</f>
        <v>-115254.35026517883</v>
      </c>
      <c r="M6" s="5">
        <f t="shared" ref="M6:M69" si="6">IFERROR(K6/G6-1,0)</f>
        <v>-1.5530612176130387E-2</v>
      </c>
      <c r="N6" s="4">
        <f t="shared" ref="N6:N69" si="7">SUMPRODUCT($O$2:$AH$2,O6:AH6)</f>
        <v>10243.1</v>
      </c>
      <c r="O6" s="4">
        <v>27</v>
      </c>
      <c r="P6" s="4">
        <v>70</v>
      </c>
      <c r="Q6" s="4">
        <v>0</v>
      </c>
      <c r="R6" s="4">
        <v>0</v>
      </c>
      <c r="S6" s="4">
        <v>0</v>
      </c>
      <c r="T6" s="4">
        <v>342</v>
      </c>
      <c r="U6" s="4">
        <v>6595</v>
      </c>
      <c r="V6" s="4">
        <v>113</v>
      </c>
      <c r="W6" s="4">
        <v>322</v>
      </c>
      <c r="X6" s="4">
        <v>2183</v>
      </c>
      <c r="Y6" s="4">
        <v>7465</v>
      </c>
      <c r="Z6" s="4">
        <v>55</v>
      </c>
      <c r="AA6" s="4">
        <v>0</v>
      </c>
      <c r="AB6" s="4">
        <v>356</v>
      </c>
      <c r="AC6" s="4">
        <v>2841</v>
      </c>
      <c r="AD6" s="4">
        <v>41</v>
      </c>
      <c r="AE6" s="4">
        <v>742</v>
      </c>
      <c r="AF6" s="4">
        <v>33</v>
      </c>
      <c r="AG6" s="4">
        <v>12321</v>
      </c>
      <c r="AH6" s="4">
        <v>6542</v>
      </c>
    </row>
    <row r="7" spans="1:34" x14ac:dyDescent="0.3">
      <c r="A7" s="16" t="s">
        <v>50</v>
      </c>
      <c r="B7" s="7">
        <v>503444</v>
      </c>
      <c r="C7" s="7">
        <v>299138</v>
      </c>
      <c r="D7" s="7" t="s">
        <v>139</v>
      </c>
      <c r="E7" s="7">
        <v>7</v>
      </c>
      <c r="F7" s="4">
        <v>15622266</v>
      </c>
      <c r="G7" s="4">
        <v>631171</v>
      </c>
      <c r="H7" s="4">
        <f t="shared" si="2"/>
        <v>15761361.602576338</v>
      </c>
      <c r="I7" s="4">
        <f t="shared" si="3"/>
        <v>139095.60257633775</v>
      </c>
      <c r="J7" s="5">
        <f t="shared" si="4"/>
        <v>8.9036764945840119E-3</v>
      </c>
      <c r="K7" s="4">
        <f t="shared" ref="K7:K70" si="8">N7*$A$4</f>
        <v>674017.79724882171</v>
      </c>
      <c r="L7" s="4">
        <f t="shared" si="5"/>
        <v>42846.797248821706</v>
      </c>
      <c r="M7" s="5">
        <f t="shared" si="6"/>
        <v>6.7884610111715649E-2</v>
      </c>
      <c r="N7" s="4">
        <f t="shared" si="7"/>
        <v>945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35</v>
      </c>
      <c r="U7" s="4">
        <v>173</v>
      </c>
      <c r="V7" s="4">
        <v>9</v>
      </c>
      <c r="W7" s="4">
        <v>0</v>
      </c>
      <c r="X7" s="4">
        <v>592</v>
      </c>
      <c r="Y7" s="4">
        <v>592</v>
      </c>
      <c r="Z7" s="4">
        <v>0</v>
      </c>
      <c r="AA7" s="4">
        <v>0</v>
      </c>
      <c r="AB7" s="4">
        <v>0</v>
      </c>
      <c r="AC7" s="4">
        <v>380</v>
      </c>
      <c r="AD7" s="4">
        <v>23</v>
      </c>
      <c r="AE7" s="4">
        <v>38</v>
      </c>
      <c r="AF7" s="4">
        <v>0</v>
      </c>
      <c r="AG7" s="4">
        <v>0</v>
      </c>
      <c r="AH7" s="4">
        <v>0</v>
      </c>
    </row>
    <row r="8" spans="1:34" x14ac:dyDescent="0.3">
      <c r="A8" s="16" t="s">
        <v>50</v>
      </c>
      <c r="B8" s="7">
        <v>503657</v>
      </c>
      <c r="C8" s="7">
        <v>299189</v>
      </c>
      <c r="D8" s="7" t="s">
        <v>140</v>
      </c>
      <c r="E8" s="7">
        <v>7</v>
      </c>
      <c r="F8" s="4">
        <v>8374224</v>
      </c>
      <c r="G8" s="4">
        <v>270962</v>
      </c>
      <c r="H8" s="4">
        <f t="shared" si="2"/>
        <v>6137757.7457651766</v>
      </c>
      <c r="I8" s="4">
        <f t="shared" si="3"/>
        <v>-2236466.2542348234</v>
      </c>
      <c r="J8" s="5">
        <f t="shared" si="4"/>
        <v>-0.26706549218588171</v>
      </c>
      <c r="K8" s="4">
        <f t="shared" si="8"/>
        <v>262474.65543657821</v>
      </c>
      <c r="L8" s="4">
        <f t="shared" si="5"/>
        <v>-8487.3445634217933</v>
      </c>
      <c r="M8" s="5">
        <f t="shared" si="6"/>
        <v>-3.1323006781105112E-2</v>
      </c>
      <c r="N8" s="4">
        <f t="shared" si="7"/>
        <v>368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343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25</v>
      </c>
      <c r="AF8" s="4">
        <v>0</v>
      </c>
      <c r="AG8" s="4">
        <v>0</v>
      </c>
      <c r="AH8" s="4">
        <v>0</v>
      </c>
    </row>
    <row r="9" spans="1:34" x14ac:dyDescent="0.3">
      <c r="A9" s="16" t="s">
        <v>50</v>
      </c>
      <c r="B9" s="7">
        <v>505188</v>
      </c>
      <c r="C9" s="7">
        <v>299529</v>
      </c>
      <c r="D9" s="7" t="s">
        <v>141</v>
      </c>
      <c r="E9" s="7">
        <v>7</v>
      </c>
      <c r="F9" s="4">
        <v>15107906</v>
      </c>
      <c r="G9" s="4">
        <v>636604</v>
      </c>
      <c r="H9" s="4">
        <f t="shared" si="2"/>
        <v>13326272.931702109</v>
      </c>
      <c r="I9" s="4">
        <f t="shared" si="3"/>
        <v>-1781633.0682978909</v>
      </c>
      <c r="J9" s="5">
        <f t="shared" si="4"/>
        <v>-0.11792720104943011</v>
      </c>
      <c r="K9" s="4">
        <f t="shared" si="8"/>
        <v>569883.83068974444</v>
      </c>
      <c r="L9" s="4">
        <f t="shared" si="5"/>
        <v>-66720.169310255558</v>
      </c>
      <c r="M9" s="5">
        <f t="shared" si="6"/>
        <v>-0.10480639347263854</v>
      </c>
      <c r="N9" s="4">
        <f t="shared" si="7"/>
        <v>799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42</v>
      </c>
      <c r="U9" s="4">
        <v>537</v>
      </c>
      <c r="V9" s="4">
        <v>15</v>
      </c>
      <c r="W9" s="4">
        <v>0</v>
      </c>
      <c r="X9" s="4">
        <v>0</v>
      </c>
      <c r="Y9" s="4">
        <v>641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74</v>
      </c>
      <c r="AF9" s="4">
        <v>0</v>
      </c>
      <c r="AG9" s="4">
        <v>0</v>
      </c>
      <c r="AH9" s="4">
        <v>0</v>
      </c>
    </row>
    <row r="10" spans="1:34" x14ac:dyDescent="0.3">
      <c r="A10" s="16" t="s">
        <v>50</v>
      </c>
      <c r="B10" s="7">
        <v>505587</v>
      </c>
      <c r="C10" s="7">
        <v>299634</v>
      </c>
      <c r="D10" s="7" t="s">
        <v>142</v>
      </c>
      <c r="E10" s="7">
        <v>7</v>
      </c>
      <c r="F10" s="4">
        <v>16651449</v>
      </c>
      <c r="G10" s="4">
        <v>682668</v>
      </c>
      <c r="H10" s="4">
        <f t="shared" si="2"/>
        <v>14957448.767397311</v>
      </c>
      <c r="I10" s="4">
        <f t="shared" si="3"/>
        <v>-1694000.2326026894</v>
      </c>
      <c r="J10" s="5">
        <f t="shared" si="4"/>
        <v>-0.10173290219984399</v>
      </c>
      <c r="K10" s="4">
        <f t="shared" si="8"/>
        <v>639639.32335740025</v>
      </c>
      <c r="L10" s="4">
        <f t="shared" si="5"/>
        <v>-43028.676642599748</v>
      </c>
      <c r="M10" s="5">
        <f t="shared" si="6"/>
        <v>-6.3030164944892331E-2</v>
      </c>
      <c r="N10" s="4">
        <f t="shared" si="7"/>
        <v>896.8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59</v>
      </c>
      <c r="U10" s="4">
        <v>482</v>
      </c>
      <c r="V10" s="4">
        <v>40</v>
      </c>
      <c r="W10" s="4">
        <v>0</v>
      </c>
      <c r="X10" s="4">
        <v>526</v>
      </c>
      <c r="Y10" s="4">
        <v>677</v>
      </c>
      <c r="Z10" s="4">
        <v>0</v>
      </c>
      <c r="AA10" s="4">
        <v>0</v>
      </c>
      <c r="AB10" s="4">
        <v>0</v>
      </c>
      <c r="AC10" s="4">
        <v>638</v>
      </c>
      <c r="AD10" s="4">
        <v>0</v>
      </c>
      <c r="AE10" s="4">
        <v>38</v>
      </c>
      <c r="AF10" s="4">
        <v>0</v>
      </c>
      <c r="AG10" s="4">
        <v>0</v>
      </c>
      <c r="AH10" s="4">
        <v>0</v>
      </c>
    </row>
    <row r="11" spans="1:34" x14ac:dyDescent="0.3">
      <c r="A11" s="16" t="s">
        <v>56</v>
      </c>
      <c r="B11" s="7">
        <v>505927</v>
      </c>
      <c r="C11" s="7">
        <v>300535</v>
      </c>
      <c r="D11" s="7" t="s">
        <v>143</v>
      </c>
      <c r="E11" s="7">
        <v>7</v>
      </c>
      <c r="F11" s="4">
        <v>111391268</v>
      </c>
      <c r="G11" s="4">
        <v>4820277</v>
      </c>
      <c r="H11" s="4">
        <f t="shared" si="2"/>
        <v>111368613.57553755</v>
      </c>
      <c r="I11" s="4">
        <f t="shared" si="3"/>
        <v>-22654.424462452531</v>
      </c>
      <c r="J11" s="5">
        <f t="shared" si="4"/>
        <v>-2.0337702289596749E-4</v>
      </c>
      <c r="K11" s="4">
        <f t="shared" si="8"/>
        <v>4762559.8281159336</v>
      </c>
      <c r="L11" s="4">
        <f t="shared" si="5"/>
        <v>-57717.171884066425</v>
      </c>
      <c r="M11" s="5">
        <f t="shared" si="6"/>
        <v>-1.1973828865865288E-2</v>
      </c>
      <c r="N11" s="4">
        <f t="shared" si="7"/>
        <v>6677.3</v>
      </c>
      <c r="O11" s="4">
        <v>0</v>
      </c>
      <c r="P11" s="4">
        <v>50</v>
      </c>
      <c r="Q11" s="4">
        <v>0</v>
      </c>
      <c r="R11" s="4">
        <v>0</v>
      </c>
      <c r="S11" s="4">
        <v>0</v>
      </c>
      <c r="T11" s="4">
        <v>261</v>
      </c>
      <c r="U11" s="4">
        <v>3841</v>
      </c>
      <c r="V11" s="4">
        <v>137</v>
      </c>
      <c r="W11" s="4">
        <v>31</v>
      </c>
      <c r="X11" s="4">
        <v>0</v>
      </c>
      <c r="Y11" s="4">
        <v>4982</v>
      </c>
      <c r="Z11" s="4">
        <v>62</v>
      </c>
      <c r="AA11" s="4">
        <v>0</v>
      </c>
      <c r="AB11" s="4">
        <v>46</v>
      </c>
      <c r="AC11" s="4">
        <v>1573</v>
      </c>
      <c r="AD11" s="4">
        <v>42</v>
      </c>
      <c r="AE11" s="4">
        <v>344</v>
      </c>
      <c r="AF11" s="4">
        <v>12</v>
      </c>
      <c r="AG11" s="4">
        <v>2754</v>
      </c>
      <c r="AH11" s="4">
        <v>1876</v>
      </c>
    </row>
    <row r="12" spans="1:34" x14ac:dyDescent="0.3">
      <c r="A12" s="16" t="s">
        <v>56</v>
      </c>
      <c r="B12" s="7">
        <v>506460</v>
      </c>
      <c r="C12" s="7">
        <v>299898</v>
      </c>
      <c r="D12" s="7" t="s">
        <v>144</v>
      </c>
      <c r="E12" s="7">
        <v>7</v>
      </c>
      <c r="F12" s="4">
        <v>3128190</v>
      </c>
      <c r="G12" s="4">
        <v>82480</v>
      </c>
      <c r="H12" s="4">
        <f t="shared" si="2"/>
        <v>3752705.1434705565</v>
      </c>
      <c r="I12" s="4">
        <f t="shared" si="3"/>
        <v>624515.14347055648</v>
      </c>
      <c r="J12" s="5">
        <f t="shared" si="4"/>
        <v>0.19964105232436546</v>
      </c>
      <c r="K12" s="4">
        <f t="shared" si="8"/>
        <v>160480.42791638611</v>
      </c>
      <c r="L12" s="4">
        <f t="shared" si="5"/>
        <v>78000.427916386107</v>
      </c>
      <c r="M12" s="5">
        <f t="shared" si="6"/>
        <v>0.94568899025686348</v>
      </c>
      <c r="N12" s="4">
        <f t="shared" si="7"/>
        <v>225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24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25</v>
      </c>
      <c r="AE12" s="4">
        <v>0</v>
      </c>
      <c r="AF12" s="4">
        <v>0</v>
      </c>
      <c r="AG12" s="4">
        <v>0</v>
      </c>
      <c r="AH12" s="4">
        <v>0</v>
      </c>
    </row>
    <row r="13" spans="1:34" x14ac:dyDescent="0.3">
      <c r="A13" s="16" t="s">
        <v>56</v>
      </c>
      <c r="B13" s="7">
        <v>506753</v>
      </c>
      <c r="C13" s="7">
        <v>300021</v>
      </c>
      <c r="D13" s="7" t="s">
        <v>145</v>
      </c>
      <c r="E13" s="7">
        <v>7</v>
      </c>
      <c r="F13" s="4">
        <v>1225243</v>
      </c>
      <c r="G13" s="4">
        <v>38100</v>
      </c>
      <c r="H13" s="4">
        <f t="shared" si="2"/>
        <v>970699.73044438404</v>
      </c>
      <c r="I13" s="4">
        <f t="shared" si="3"/>
        <v>-254543.26955561596</v>
      </c>
      <c r="J13" s="5">
        <f t="shared" si="4"/>
        <v>-0.20774921346672948</v>
      </c>
      <c r="K13" s="4">
        <f t="shared" si="8"/>
        <v>41510.937354371876</v>
      </c>
      <c r="L13" s="4">
        <f t="shared" si="5"/>
        <v>3410.9373543718757</v>
      </c>
      <c r="M13" s="5">
        <f t="shared" si="6"/>
        <v>8.9525914812910168E-2</v>
      </c>
      <c r="N13" s="4">
        <f t="shared" si="7"/>
        <v>58.2</v>
      </c>
      <c r="O13" s="4"/>
      <c r="P13" s="4"/>
      <c r="Q13" s="4"/>
      <c r="R13" s="4"/>
      <c r="S13" s="4"/>
      <c r="T13" s="4"/>
      <c r="U13" s="4">
        <v>0</v>
      </c>
      <c r="V13" s="4">
        <v>0</v>
      </c>
      <c r="W13" s="4">
        <v>0</v>
      </c>
      <c r="X13" s="4">
        <v>0</v>
      </c>
      <c r="Y13" s="4"/>
      <c r="Z13" s="4">
        <v>0</v>
      </c>
      <c r="AA13" s="4"/>
      <c r="AB13" s="4"/>
      <c r="AC13" s="4">
        <v>582</v>
      </c>
      <c r="AD13" s="4">
        <v>0</v>
      </c>
      <c r="AE13" s="4"/>
      <c r="AF13" s="4"/>
      <c r="AG13" s="4">
        <v>0</v>
      </c>
      <c r="AH13" s="4">
        <v>0</v>
      </c>
    </row>
    <row r="14" spans="1:34" x14ac:dyDescent="0.3">
      <c r="A14" s="16" t="s">
        <v>56</v>
      </c>
      <c r="B14" s="7">
        <v>507016</v>
      </c>
      <c r="C14" s="7">
        <v>300063</v>
      </c>
      <c r="D14" s="7" t="s">
        <v>146</v>
      </c>
      <c r="E14" s="7">
        <v>7</v>
      </c>
      <c r="F14" s="4">
        <v>12904454</v>
      </c>
      <c r="G14" s="4">
        <v>607303</v>
      </c>
      <c r="H14" s="4">
        <f t="shared" si="2"/>
        <v>14065138.877727645</v>
      </c>
      <c r="I14" s="4">
        <f t="shared" si="3"/>
        <v>1160684.8777276445</v>
      </c>
      <c r="J14" s="5">
        <f t="shared" si="4"/>
        <v>8.9944516655074747E-2</v>
      </c>
      <c r="K14" s="4">
        <f t="shared" si="8"/>
        <v>601480.6438306151</v>
      </c>
      <c r="L14" s="4">
        <f t="shared" si="5"/>
        <v>-5822.3561693849042</v>
      </c>
      <c r="M14" s="5">
        <f t="shared" si="6"/>
        <v>-9.5872343284734152E-3</v>
      </c>
      <c r="N14" s="4">
        <f t="shared" si="7"/>
        <v>843.3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45</v>
      </c>
      <c r="U14" s="4">
        <v>132</v>
      </c>
      <c r="V14" s="4">
        <v>10</v>
      </c>
      <c r="W14" s="4">
        <v>0</v>
      </c>
      <c r="X14" s="4">
        <v>0</v>
      </c>
      <c r="Y14" s="4">
        <v>293</v>
      </c>
      <c r="Z14" s="4">
        <v>191</v>
      </c>
      <c r="AA14" s="4">
        <v>0</v>
      </c>
      <c r="AB14" s="4">
        <v>0</v>
      </c>
      <c r="AC14" s="4">
        <v>783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</row>
    <row r="15" spans="1:34" x14ac:dyDescent="0.3">
      <c r="A15" s="16" t="s">
        <v>56</v>
      </c>
      <c r="B15" s="7">
        <v>507270</v>
      </c>
      <c r="C15" s="7">
        <v>300144</v>
      </c>
      <c r="D15" s="7" t="s">
        <v>147</v>
      </c>
      <c r="E15" s="7">
        <v>7</v>
      </c>
      <c r="F15" s="4">
        <v>411778</v>
      </c>
      <c r="G15" s="4">
        <v>12980</v>
      </c>
      <c r="H15" s="4">
        <f t="shared" si="2"/>
        <v>348584.61110459839</v>
      </c>
      <c r="I15" s="4">
        <f t="shared" si="3"/>
        <v>-63193.388895401615</v>
      </c>
      <c r="J15" s="5">
        <f t="shared" si="4"/>
        <v>-0.15346470402838819</v>
      </c>
      <c r="K15" s="4">
        <f t="shared" si="8"/>
        <v>14906.848637566534</v>
      </c>
      <c r="L15" s="4">
        <f t="shared" si="5"/>
        <v>1926.8486375665343</v>
      </c>
      <c r="M15" s="5">
        <f t="shared" si="6"/>
        <v>0.14844750674626606</v>
      </c>
      <c r="N15" s="4">
        <f t="shared" si="7"/>
        <v>20.900000000000002</v>
      </c>
      <c r="O15" s="4"/>
      <c r="P15" s="4"/>
      <c r="Q15" s="4"/>
      <c r="R15" s="4"/>
      <c r="S15" s="4"/>
      <c r="T15" s="4"/>
      <c r="U15" s="4">
        <v>0</v>
      </c>
      <c r="V15" s="4">
        <v>0</v>
      </c>
      <c r="W15" s="4">
        <v>0</v>
      </c>
      <c r="X15" s="4">
        <v>0</v>
      </c>
      <c r="Y15" s="4"/>
      <c r="Z15" s="4">
        <v>0</v>
      </c>
      <c r="AA15" s="4"/>
      <c r="AB15" s="4"/>
      <c r="AC15" s="4">
        <v>209</v>
      </c>
      <c r="AD15" s="4">
        <v>0</v>
      </c>
      <c r="AE15" s="4"/>
      <c r="AF15" s="4"/>
      <c r="AG15" s="4">
        <v>0</v>
      </c>
      <c r="AH15" s="4">
        <v>0</v>
      </c>
    </row>
    <row r="16" spans="1:34" x14ac:dyDescent="0.3">
      <c r="A16" s="16" t="s">
        <v>56</v>
      </c>
      <c r="B16" s="7">
        <v>508144</v>
      </c>
      <c r="C16" s="7">
        <v>300420</v>
      </c>
      <c r="D16" s="7" t="s">
        <v>148</v>
      </c>
      <c r="E16" s="7">
        <v>7</v>
      </c>
      <c r="F16" s="4">
        <v>3910238</v>
      </c>
      <c r="G16" s="4">
        <v>103100</v>
      </c>
      <c r="H16" s="4">
        <f t="shared" si="2"/>
        <v>5403895.4065976012</v>
      </c>
      <c r="I16" s="4">
        <f t="shared" si="3"/>
        <v>1493657.4065976012</v>
      </c>
      <c r="J16" s="5">
        <f t="shared" si="4"/>
        <v>0.38198631556380991</v>
      </c>
      <c r="K16" s="4">
        <f t="shared" si="8"/>
        <v>231091.81619959601</v>
      </c>
      <c r="L16" s="4">
        <f t="shared" si="5"/>
        <v>127991.81619959601</v>
      </c>
      <c r="M16" s="5">
        <f t="shared" si="6"/>
        <v>1.2414337167759069</v>
      </c>
      <c r="N16" s="4">
        <f t="shared" si="7"/>
        <v>324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36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36</v>
      </c>
      <c r="AE16" s="4">
        <v>0</v>
      </c>
      <c r="AF16" s="4">
        <v>0</v>
      </c>
      <c r="AG16" s="4">
        <v>0</v>
      </c>
      <c r="AH16" s="4">
        <v>0</v>
      </c>
    </row>
    <row r="17" spans="1:34" x14ac:dyDescent="0.3">
      <c r="A17" s="16" t="s">
        <v>56</v>
      </c>
      <c r="B17" s="7">
        <v>510891</v>
      </c>
      <c r="C17" s="7">
        <v>300837</v>
      </c>
      <c r="D17" s="7" t="s">
        <v>149</v>
      </c>
      <c r="E17" s="7">
        <v>7</v>
      </c>
      <c r="F17" s="4">
        <v>7762353</v>
      </c>
      <c r="G17" s="4">
        <v>210548</v>
      </c>
      <c r="H17" s="4">
        <f t="shared" si="2"/>
        <v>8572846.4166394044</v>
      </c>
      <c r="I17" s="4">
        <f t="shared" si="3"/>
        <v>810493.41663940437</v>
      </c>
      <c r="J17" s="5">
        <f t="shared" si="4"/>
        <v>0.10441336752392028</v>
      </c>
      <c r="K17" s="4">
        <f t="shared" si="8"/>
        <v>366608.62199565541</v>
      </c>
      <c r="L17" s="4">
        <f t="shared" si="5"/>
        <v>156060.62199565541</v>
      </c>
      <c r="M17" s="5">
        <f t="shared" si="6"/>
        <v>0.7412116096835657</v>
      </c>
      <c r="N17" s="4">
        <f t="shared" si="7"/>
        <v>514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72</v>
      </c>
      <c r="V17" s="4">
        <v>0</v>
      </c>
      <c r="W17" s="4">
        <v>0</v>
      </c>
      <c r="X17" s="4">
        <v>0</v>
      </c>
      <c r="Y17" s="4">
        <v>0</v>
      </c>
      <c r="Z17" s="4">
        <v>61</v>
      </c>
      <c r="AA17" s="4">
        <v>0</v>
      </c>
      <c r="AB17" s="4">
        <v>0</v>
      </c>
      <c r="AC17" s="4">
        <v>0</v>
      </c>
      <c r="AD17" s="4">
        <v>42</v>
      </c>
      <c r="AE17" s="4">
        <v>0</v>
      </c>
      <c r="AF17" s="4">
        <v>7</v>
      </c>
      <c r="AG17" s="4">
        <v>0</v>
      </c>
      <c r="AH17" s="4">
        <v>0</v>
      </c>
    </row>
    <row r="18" spans="1:34" x14ac:dyDescent="0.3">
      <c r="A18" s="16" t="s">
        <v>56</v>
      </c>
      <c r="B18" s="7">
        <v>511021</v>
      </c>
      <c r="C18" s="7">
        <v>300870</v>
      </c>
      <c r="D18" s="7" t="s">
        <v>150</v>
      </c>
      <c r="E18" s="7">
        <v>7</v>
      </c>
      <c r="F18" s="4">
        <v>3152862</v>
      </c>
      <c r="G18" s="4">
        <v>158310</v>
      </c>
      <c r="H18" s="4">
        <f t="shared" si="2"/>
        <v>3520871.3590517086</v>
      </c>
      <c r="I18" s="4">
        <f t="shared" si="3"/>
        <v>368009.3590517086</v>
      </c>
      <c r="J18" s="5">
        <f t="shared" si="4"/>
        <v>0.11672231739026584</v>
      </c>
      <c r="K18" s="4">
        <f t="shared" si="8"/>
        <v>150566.30370288494</v>
      </c>
      <c r="L18" s="4">
        <f t="shared" si="5"/>
        <v>-7743.6962971150642</v>
      </c>
      <c r="M18" s="5">
        <f t="shared" si="6"/>
        <v>-4.8914764052271242E-2</v>
      </c>
      <c r="N18" s="4">
        <f t="shared" si="7"/>
        <v>211.1</v>
      </c>
      <c r="O18" s="4">
        <v>0</v>
      </c>
      <c r="P18" s="4">
        <v>0</v>
      </c>
      <c r="Q18" s="4">
        <v>10</v>
      </c>
      <c r="R18" s="4">
        <v>0</v>
      </c>
      <c r="S18" s="4">
        <v>0</v>
      </c>
      <c r="T18" s="4">
        <v>86</v>
      </c>
      <c r="U18" s="4">
        <v>0</v>
      </c>
      <c r="V18" s="4">
        <v>40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291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</row>
    <row r="19" spans="1:34" x14ac:dyDescent="0.3">
      <c r="A19" s="16" t="s">
        <v>50</v>
      </c>
      <c r="B19" s="7">
        <v>511382</v>
      </c>
      <c r="C19" s="7">
        <v>301825</v>
      </c>
      <c r="D19" s="7" t="s">
        <v>151</v>
      </c>
      <c r="E19" s="7">
        <v>7</v>
      </c>
      <c r="F19" s="4">
        <v>72474797</v>
      </c>
      <c r="G19" s="4">
        <v>3195211</v>
      </c>
      <c r="H19" s="4">
        <f t="shared" si="2"/>
        <v>73291165.386456296</v>
      </c>
      <c r="I19" s="4">
        <f t="shared" si="3"/>
        <v>816368.38645629585</v>
      </c>
      <c r="J19" s="5">
        <f t="shared" si="4"/>
        <v>1.1264169342292796E-2</v>
      </c>
      <c r="K19" s="4">
        <f t="shared" si="8"/>
        <v>3134218.4195243358</v>
      </c>
      <c r="L19" s="4">
        <f t="shared" si="5"/>
        <v>-60992.580475664232</v>
      </c>
      <c r="M19" s="5">
        <f t="shared" si="6"/>
        <v>-1.9088748904427355E-2</v>
      </c>
      <c r="N19" s="4">
        <f t="shared" si="7"/>
        <v>4394.3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106</v>
      </c>
      <c r="U19" s="4">
        <v>1916</v>
      </c>
      <c r="V19" s="4">
        <v>32</v>
      </c>
      <c r="W19" s="4">
        <v>0</v>
      </c>
      <c r="X19" s="4">
        <v>1075</v>
      </c>
      <c r="Y19" s="4">
        <v>3557</v>
      </c>
      <c r="Z19" s="4">
        <v>12</v>
      </c>
      <c r="AA19" s="4">
        <v>0</v>
      </c>
      <c r="AB19" s="4">
        <v>0</v>
      </c>
      <c r="AC19" s="4">
        <v>1063</v>
      </c>
      <c r="AD19" s="4">
        <v>22</v>
      </c>
      <c r="AE19" s="4">
        <v>297</v>
      </c>
      <c r="AF19" s="4">
        <v>0</v>
      </c>
      <c r="AG19" s="4">
        <v>0</v>
      </c>
      <c r="AH19" s="4">
        <v>0</v>
      </c>
    </row>
    <row r="20" spans="1:34" x14ac:dyDescent="0.3">
      <c r="A20" s="16" t="s">
        <v>50</v>
      </c>
      <c r="B20" s="7">
        <v>513750</v>
      </c>
      <c r="C20" s="7">
        <v>301311</v>
      </c>
      <c r="D20" s="7" t="s">
        <v>152</v>
      </c>
      <c r="E20" s="7">
        <v>7</v>
      </c>
      <c r="F20" s="4">
        <v>42113526</v>
      </c>
      <c r="G20" s="4">
        <v>1567628</v>
      </c>
      <c r="H20" s="4">
        <f t="shared" si="2"/>
        <v>39988826.008822247</v>
      </c>
      <c r="I20" s="4">
        <f t="shared" si="3"/>
        <v>-2124699.9911777526</v>
      </c>
      <c r="J20" s="5">
        <f t="shared" si="4"/>
        <v>-5.0451724018021005E-2</v>
      </c>
      <c r="K20" s="4">
        <f t="shared" si="8"/>
        <v>1710079.4398770104</v>
      </c>
      <c r="L20" s="4">
        <f t="shared" si="5"/>
        <v>142451.43987701042</v>
      </c>
      <c r="M20" s="5">
        <f t="shared" si="6"/>
        <v>9.0870691182481034E-2</v>
      </c>
      <c r="N20" s="4">
        <f t="shared" si="7"/>
        <v>2397.6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67</v>
      </c>
      <c r="U20" s="4">
        <v>732</v>
      </c>
      <c r="V20" s="4">
        <v>24</v>
      </c>
      <c r="W20" s="4">
        <v>0</v>
      </c>
      <c r="X20" s="4">
        <v>0</v>
      </c>
      <c r="Y20" s="4">
        <v>1513</v>
      </c>
      <c r="Z20" s="4">
        <v>0</v>
      </c>
      <c r="AA20" s="4">
        <v>0</v>
      </c>
      <c r="AB20" s="4">
        <v>0</v>
      </c>
      <c r="AC20" s="4">
        <v>806</v>
      </c>
      <c r="AD20" s="4">
        <v>27</v>
      </c>
      <c r="AE20" s="4">
        <v>427</v>
      </c>
      <c r="AF20" s="4">
        <v>0</v>
      </c>
      <c r="AG20" s="4">
        <v>0</v>
      </c>
      <c r="AH20" s="4">
        <v>0</v>
      </c>
    </row>
    <row r="21" spans="1:34" x14ac:dyDescent="0.3">
      <c r="A21" s="16" t="s">
        <v>50</v>
      </c>
      <c r="B21" s="7">
        <v>514055</v>
      </c>
      <c r="C21" s="7">
        <v>301370</v>
      </c>
      <c r="D21" s="7" t="s">
        <v>153</v>
      </c>
      <c r="E21" s="7">
        <v>7</v>
      </c>
      <c r="F21" s="4">
        <v>5929852</v>
      </c>
      <c r="G21" s="4">
        <v>276726</v>
      </c>
      <c r="H21" s="4">
        <f t="shared" si="2"/>
        <v>5657411.4874009453</v>
      </c>
      <c r="I21" s="4">
        <f t="shared" si="3"/>
        <v>-272440.51259905472</v>
      </c>
      <c r="J21" s="5">
        <f t="shared" si="4"/>
        <v>-4.5943897520385746E-2</v>
      </c>
      <c r="K21" s="4">
        <f t="shared" si="8"/>
        <v>241933.16066328075</v>
      </c>
      <c r="L21" s="4">
        <f t="shared" si="5"/>
        <v>-34792.839336719248</v>
      </c>
      <c r="M21" s="5">
        <f t="shared" si="6"/>
        <v>-0.1257302867700153</v>
      </c>
      <c r="N21" s="4">
        <f t="shared" si="7"/>
        <v>339.2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311</v>
      </c>
      <c r="Z21" s="4">
        <v>0</v>
      </c>
      <c r="AA21" s="4">
        <v>0</v>
      </c>
      <c r="AB21" s="4">
        <v>0</v>
      </c>
      <c r="AC21" s="4">
        <v>282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</row>
    <row r="22" spans="1:34" x14ac:dyDescent="0.3">
      <c r="A22" s="16" t="s">
        <v>50</v>
      </c>
      <c r="B22" s="7">
        <v>514705</v>
      </c>
      <c r="C22" s="7">
        <v>301493</v>
      </c>
      <c r="D22" s="7" t="s">
        <v>154</v>
      </c>
      <c r="E22" s="7">
        <v>7</v>
      </c>
      <c r="F22" s="4">
        <v>19365839</v>
      </c>
      <c r="G22" s="4">
        <v>731298</v>
      </c>
      <c r="H22" s="4">
        <f t="shared" si="2"/>
        <v>18469980.781685755</v>
      </c>
      <c r="I22" s="4">
        <f t="shared" si="3"/>
        <v>-895858.21831424534</v>
      </c>
      <c r="J22" s="5">
        <f t="shared" si="4"/>
        <v>-4.6259716313568733E-2</v>
      </c>
      <c r="K22" s="4">
        <f t="shared" si="8"/>
        <v>789849.00388713775</v>
      </c>
      <c r="L22" s="4">
        <f t="shared" si="5"/>
        <v>58551.003887137747</v>
      </c>
      <c r="M22" s="5">
        <f t="shared" si="6"/>
        <v>8.0064493390023861E-2</v>
      </c>
      <c r="N22" s="4">
        <f t="shared" si="7"/>
        <v>1107.4000000000001</v>
      </c>
      <c r="O22" s="4">
        <v>0</v>
      </c>
      <c r="P22" s="4">
        <v>9</v>
      </c>
      <c r="Q22" s="4">
        <v>0</v>
      </c>
      <c r="R22" s="4">
        <v>0</v>
      </c>
      <c r="S22" s="4">
        <v>0</v>
      </c>
      <c r="T22" s="4">
        <v>85</v>
      </c>
      <c r="U22" s="4">
        <v>537</v>
      </c>
      <c r="V22" s="4">
        <v>40</v>
      </c>
      <c r="W22" s="4">
        <v>0</v>
      </c>
      <c r="X22" s="4">
        <v>0</v>
      </c>
      <c r="Y22" s="4">
        <v>611</v>
      </c>
      <c r="Z22" s="4">
        <v>8</v>
      </c>
      <c r="AA22" s="4">
        <v>0</v>
      </c>
      <c r="AB22" s="4">
        <v>0</v>
      </c>
      <c r="AC22" s="4">
        <v>364</v>
      </c>
      <c r="AD22" s="4">
        <v>21</v>
      </c>
      <c r="AE22" s="4">
        <v>67</v>
      </c>
      <c r="AF22" s="4">
        <v>0</v>
      </c>
      <c r="AG22" s="4">
        <v>0</v>
      </c>
      <c r="AH22" s="4">
        <v>0</v>
      </c>
    </row>
    <row r="23" spans="1:34" x14ac:dyDescent="0.3">
      <c r="A23" s="16" t="s">
        <v>50</v>
      </c>
      <c r="B23" s="7">
        <v>517101</v>
      </c>
      <c r="C23" s="7">
        <v>301795</v>
      </c>
      <c r="D23" s="7" t="s">
        <v>155</v>
      </c>
      <c r="E23" s="7">
        <v>7</v>
      </c>
      <c r="F23" s="4">
        <v>338558</v>
      </c>
      <c r="G23" s="4">
        <v>10360</v>
      </c>
      <c r="H23" s="4">
        <f t="shared" si="2"/>
        <v>246844.60499272996</v>
      </c>
      <c r="I23" s="4">
        <f t="shared" si="3"/>
        <v>-91713.395007270039</v>
      </c>
      <c r="J23" s="5">
        <f t="shared" si="4"/>
        <v>-0.27089418949565525</v>
      </c>
      <c r="K23" s="4">
        <f t="shared" si="8"/>
        <v>10556.045925166733</v>
      </c>
      <c r="L23" s="4">
        <f t="shared" si="5"/>
        <v>196.04592516673256</v>
      </c>
      <c r="M23" s="5">
        <f t="shared" si="6"/>
        <v>1.8923351850070658E-2</v>
      </c>
      <c r="N23" s="4">
        <f t="shared" si="7"/>
        <v>14.8</v>
      </c>
      <c r="O23" s="4"/>
      <c r="P23" s="4"/>
      <c r="Q23" s="4"/>
      <c r="R23" s="4"/>
      <c r="S23" s="4"/>
      <c r="T23" s="4"/>
      <c r="U23" s="4">
        <v>0</v>
      </c>
      <c r="V23" s="4">
        <v>0</v>
      </c>
      <c r="W23" s="4">
        <v>0</v>
      </c>
      <c r="X23" s="4">
        <v>0</v>
      </c>
      <c r="Y23" s="4"/>
      <c r="Z23" s="4">
        <v>0</v>
      </c>
      <c r="AA23" s="4"/>
      <c r="AB23" s="4"/>
      <c r="AC23" s="4">
        <v>148</v>
      </c>
      <c r="AD23" s="4">
        <v>0</v>
      </c>
      <c r="AE23" s="4"/>
      <c r="AF23" s="4"/>
      <c r="AG23" s="4">
        <v>0</v>
      </c>
      <c r="AH23" s="4">
        <v>0</v>
      </c>
    </row>
    <row r="24" spans="1:34" x14ac:dyDescent="0.3">
      <c r="A24" s="16" t="s">
        <v>50</v>
      </c>
      <c r="B24" s="7">
        <v>519146</v>
      </c>
      <c r="C24" s="7">
        <v>302082</v>
      </c>
      <c r="D24" s="7" t="s">
        <v>156</v>
      </c>
      <c r="E24" s="7">
        <v>7</v>
      </c>
      <c r="F24" s="4">
        <v>4950435</v>
      </c>
      <c r="G24" s="4">
        <v>160444</v>
      </c>
      <c r="H24" s="4">
        <f t="shared" si="2"/>
        <v>3569239.5586786629</v>
      </c>
      <c r="I24" s="4">
        <f t="shared" si="3"/>
        <v>-1381195.4413213371</v>
      </c>
      <c r="J24" s="5">
        <f t="shared" si="4"/>
        <v>-0.27900486347590403</v>
      </c>
      <c r="K24" s="4">
        <f t="shared" si="8"/>
        <v>152634.71810714056</v>
      </c>
      <c r="L24" s="4">
        <f t="shared" si="5"/>
        <v>-7809.2818928594352</v>
      </c>
      <c r="M24" s="5">
        <f t="shared" si="6"/>
        <v>-4.8672944409634766E-2</v>
      </c>
      <c r="N24" s="4">
        <f t="shared" si="7"/>
        <v>214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176</v>
      </c>
      <c r="Z24" s="4">
        <v>19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</row>
    <row r="25" spans="1:34" x14ac:dyDescent="0.3">
      <c r="A25" s="16" t="s">
        <v>50</v>
      </c>
      <c r="B25" s="7">
        <v>523704</v>
      </c>
      <c r="C25" s="7">
        <v>303461</v>
      </c>
      <c r="D25" s="7" t="s">
        <v>157</v>
      </c>
      <c r="E25" s="7">
        <v>7</v>
      </c>
      <c r="F25" s="4">
        <v>65058413</v>
      </c>
      <c r="G25" s="4">
        <v>2780633</v>
      </c>
      <c r="H25" s="4">
        <f t="shared" si="2"/>
        <v>62258212.264652863</v>
      </c>
      <c r="I25" s="4">
        <f t="shared" si="3"/>
        <v>-2800200.7353471369</v>
      </c>
      <c r="J25" s="5">
        <f t="shared" si="4"/>
        <v>-4.3041331723648657E-2</v>
      </c>
      <c r="K25" s="4">
        <f t="shared" si="8"/>
        <v>2662405.9614501605</v>
      </c>
      <c r="L25" s="4">
        <f t="shared" si="5"/>
        <v>-118227.03854983952</v>
      </c>
      <c r="M25" s="5">
        <f t="shared" si="6"/>
        <v>-4.2518030444808619E-2</v>
      </c>
      <c r="N25" s="4">
        <f t="shared" si="7"/>
        <v>3732.8</v>
      </c>
      <c r="O25" s="4">
        <v>0</v>
      </c>
      <c r="P25" s="4">
        <v>53</v>
      </c>
      <c r="Q25" s="4">
        <v>0</v>
      </c>
      <c r="R25" s="4">
        <v>0</v>
      </c>
      <c r="S25" s="4">
        <v>0</v>
      </c>
      <c r="T25" s="4">
        <v>124</v>
      </c>
      <c r="U25" s="4">
        <v>1608</v>
      </c>
      <c r="V25" s="4">
        <v>46</v>
      </c>
      <c r="W25" s="4">
        <v>0</v>
      </c>
      <c r="X25" s="4">
        <v>0</v>
      </c>
      <c r="Y25" s="4">
        <v>2969</v>
      </c>
      <c r="Z25" s="4">
        <v>11</v>
      </c>
      <c r="AA25" s="4">
        <v>0</v>
      </c>
      <c r="AB25" s="4">
        <v>59</v>
      </c>
      <c r="AC25" s="4">
        <v>738</v>
      </c>
      <c r="AD25" s="4">
        <v>0</v>
      </c>
      <c r="AE25" s="4">
        <v>237</v>
      </c>
      <c r="AF25" s="4">
        <v>9</v>
      </c>
      <c r="AG25" s="4">
        <v>0</v>
      </c>
      <c r="AH25" s="4">
        <v>0</v>
      </c>
    </row>
    <row r="26" spans="1:34" x14ac:dyDescent="0.3">
      <c r="A26" s="16" t="s">
        <v>20</v>
      </c>
      <c r="B26" s="7">
        <v>529303</v>
      </c>
      <c r="C26" s="7">
        <v>231401</v>
      </c>
      <c r="D26" s="7" t="s">
        <v>158</v>
      </c>
      <c r="E26" s="7">
        <v>7</v>
      </c>
      <c r="F26" s="4">
        <v>40877510</v>
      </c>
      <c r="G26" s="4">
        <v>1660837</v>
      </c>
      <c r="H26" s="4">
        <f t="shared" si="2"/>
        <v>37393621.918493278</v>
      </c>
      <c r="I26" s="4">
        <f t="shared" si="3"/>
        <v>-3483888.0815067217</v>
      </c>
      <c r="J26" s="5">
        <f t="shared" si="4"/>
        <v>-8.5227502396959198E-2</v>
      </c>
      <c r="K26" s="4">
        <f t="shared" si="8"/>
        <v>1599098.3083935007</v>
      </c>
      <c r="L26" s="4">
        <f t="shared" si="5"/>
        <v>-61738.691606499255</v>
      </c>
      <c r="M26" s="5">
        <f t="shared" si="6"/>
        <v>-3.7173239521096413E-2</v>
      </c>
      <c r="N26" s="4">
        <f t="shared" si="7"/>
        <v>2242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589</v>
      </c>
      <c r="V26" s="4">
        <v>0</v>
      </c>
      <c r="W26" s="4">
        <v>0</v>
      </c>
      <c r="X26" s="4">
        <v>0</v>
      </c>
      <c r="Y26" s="4">
        <v>2012</v>
      </c>
      <c r="Z26" s="4">
        <v>10</v>
      </c>
      <c r="AA26" s="4">
        <v>0</v>
      </c>
      <c r="AB26" s="4">
        <v>39</v>
      </c>
      <c r="AC26" s="4">
        <v>0</v>
      </c>
      <c r="AD26" s="4">
        <v>0</v>
      </c>
      <c r="AE26" s="4">
        <v>171</v>
      </c>
      <c r="AF26" s="4">
        <v>0</v>
      </c>
      <c r="AG26" s="4">
        <v>0</v>
      </c>
      <c r="AH26" s="4">
        <v>0</v>
      </c>
    </row>
    <row r="27" spans="1:34" x14ac:dyDescent="0.3">
      <c r="A27" s="16" t="s">
        <v>20</v>
      </c>
      <c r="B27" s="7">
        <v>530573</v>
      </c>
      <c r="C27" s="7">
        <v>232645</v>
      </c>
      <c r="D27" s="7" t="s">
        <v>159</v>
      </c>
      <c r="E27" s="7">
        <v>7</v>
      </c>
      <c r="F27" s="4">
        <v>5744747</v>
      </c>
      <c r="G27" s="4">
        <v>160838</v>
      </c>
      <c r="H27" s="4">
        <f t="shared" si="2"/>
        <v>7188515.1859369325</v>
      </c>
      <c r="I27" s="4">
        <f t="shared" si="3"/>
        <v>1443768.1859369325</v>
      </c>
      <c r="J27" s="5">
        <f t="shared" si="4"/>
        <v>0.25131971624458527</v>
      </c>
      <c r="K27" s="4">
        <f t="shared" si="8"/>
        <v>307409.17525316629</v>
      </c>
      <c r="L27" s="4">
        <f t="shared" si="5"/>
        <v>146571.17525316629</v>
      </c>
      <c r="M27" s="5">
        <f t="shared" si="6"/>
        <v>0.91129692767359893</v>
      </c>
      <c r="N27" s="4">
        <f t="shared" si="7"/>
        <v>431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22</v>
      </c>
      <c r="U27" s="4">
        <v>43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43</v>
      </c>
      <c r="AE27" s="4">
        <v>0</v>
      </c>
      <c r="AF27" s="4">
        <v>0</v>
      </c>
      <c r="AG27" s="4">
        <v>0</v>
      </c>
      <c r="AH27" s="4">
        <v>0</v>
      </c>
    </row>
    <row r="28" spans="1:34" x14ac:dyDescent="0.3">
      <c r="A28" s="16" t="s">
        <v>20</v>
      </c>
      <c r="B28" s="7">
        <v>530883</v>
      </c>
      <c r="C28" s="7">
        <v>232947</v>
      </c>
      <c r="D28" s="7" t="s">
        <v>160</v>
      </c>
      <c r="E28" s="7">
        <v>7</v>
      </c>
      <c r="F28" s="4">
        <v>27755021</v>
      </c>
      <c r="G28" s="4">
        <v>1200160</v>
      </c>
      <c r="H28" s="4">
        <f t="shared" si="2"/>
        <v>26952762.274881866</v>
      </c>
      <c r="I28" s="4">
        <f t="shared" si="3"/>
        <v>-802258.72511813417</v>
      </c>
      <c r="J28" s="5">
        <f t="shared" si="4"/>
        <v>-2.8904994347441981E-2</v>
      </c>
      <c r="K28" s="4">
        <f t="shared" si="8"/>
        <v>1152606.0956127997</v>
      </c>
      <c r="L28" s="4">
        <f t="shared" si="5"/>
        <v>-47553.904387200251</v>
      </c>
      <c r="M28" s="5">
        <f t="shared" si="6"/>
        <v>-3.9622970593254481E-2</v>
      </c>
      <c r="N28" s="4">
        <f t="shared" si="7"/>
        <v>1616</v>
      </c>
      <c r="O28" s="4">
        <v>0</v>
      </c>
      <c r="P28" s="4">
        <v>0</v>
      </c>
      <c r="Q28" s="4">
        <v>15</v>
      </c>
      <c r="R28" s="4">
        <v>0</v>
      </c>
      <c r="S28" s="4">
        <v>0</v>
      </c>
      <c r="T28" s="4">
        <v>58</v>
      </c>
      <c r="U28" s="4">
        <v>1065</v>
      </c>
      <c r="V28" s="4">
        <v>38</v>
      </c>
      <c r="W28" s="4">
        <v>0</v>
      </c>
      <c r="X28" s="4">
        <v>0</v>
      </c>
      <c r="Y28" s="4">
        <v>1282</v>
      </c>
      <c r="Z28" s="4">
        <v>44</v>
      </c>
      <c r="AA28" s="4">
        <v>0</v>
      </c>
      <c r="AB28" s="4">
        <v>0</v>
      </c>
      <c r="AC28" s="4">
        <v>0</v>
      </c>
      <c r="AD28" s="4">
        <v>0</v>
      </c>
      <c r="AE28" s="4">
        <v>115</v>
      </c>
      <c r="AF28" s="4">
        <v>0</v>
      </c>
      <c r="AG28" s="4">
        <v>0</v>
      </c>
      <c r="AH28" s="4">
        <v>0</v>
      </c>
    </row>
    <row r="29" spans="1:34" x14ac:dyDescent="0.3">
      <c r="A29" s="16" t="s">
        <v>20</v>
      </c>
      <c r="B29" s="7">
        <v>530905</v>
      </c>
      <c r="C29" s="7">
        <v>232963</v>
      </c>
      <c r="D29" s="7" t="s">
        <v>161</v>
      </c>
      <c r="E29" s="7">
        <v>7</v>
      </c>
      <c r="F29" s="4">
        <v>1285122</v>
      </c>
      <c r="G29" s="4">
        <v>50842</v>
      </c>
      <c r="H29" s="4">
        <f t="shared" si="2"/>
        <v>1217544.3354371139</v>
      </c>
      <c r="I29" s="4">
        <f t="shared" si="3"/>
        <v>-67577.664562886115</v>
      </c>
      <c r="J29" s="5">
        <f t="shared" si="4"/>
        <v>-5.2584629757241763E-2</v>
      </c>
      <c r="K29" s="4">
        <f t="shared" si="8"/>
        <v>52066.98327953861</v>
      </c>
      <c r="L29" s="4">
        <f t="shared" si="5"/>
        <v>1224.9832795386101</v>
      </c>
      <c r="M29" s="5">
        <f t="shared" si="6"/>
        <v>2.409392391209253E-2</v>
      </c>
      <c r="N29" s="4">
        <f t="shared" si="7"/>
        <v>73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19</v>
      </c>
      <c r="U29" s="4">
        <v>0</v>
      </c>
      <c r="V29" s="4">
        <v>14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350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</row>
    <row r="30" spans="1:34" x14ac:dyDescent="0.3">
      <c r="A30" s="16" t="s">
        <v>20</v>
      </c>
      <c r="B30" s="7">
        <v>531057</v>
      </c>
      <c r="C30" s="7">
        <v>233129</v>
      </c>
      <c r="D30" s="7" t="s">
        <v>162</v>
      </c>
      <c r="E30" s="7">
        <v>7</v>
      </c>
      <c r="F30" s="4">
        <v>48997216</v>
      </c>
      <c r="G30" s="4">
        <v>2240195</v>
      </c>
      <c r="H30" s="4">
        <f t="shared" si="2"/>
        <v>51515468.340611145</v>
      </c>
      <c r="I30" s="4">
        <f t="shared" si="3"/>
        <v>2518252.3406111449</v>
      </c>
      <c r="J30" s="5">
        <f t="shared" si="4"/>
        <v>5.1395825032408915E-2</v>
      </c>
      <c r="K30" s="4">
        <f t="shared" si="8"/>
        <v>2203003.9898015191</v>
      </c>
      <c r="L30" s="4">
        <f t="shared" si="5"/>
        <v>-37191.010198480915</v>
      </c>
      <c r="M30" s="5">
        <f t="shared" si="6"/>
        <v>-1.6601684316981724E-2</v>
      </c>
      <c r="N30" s="4">
        <f t="shared" si="7"/>
        <v>3088.7</v>
      </c>
      <c r="O30" s="4">
        <v>0</v>
      </c>
      <c r="P30" s="4">
        <v>12</v>
      </c>
      <c r="Q30" s="4">
        <v>0</v>
      </c>
      <c r="R30" s="4">
        <v>0</v>
      </c>
      <c r="S30" s="4">
        <v>0</v>
      </c>
      <c r="T30" s="4">
        <v>214</v>
      </c>
      <c r="U30" s="4">
        <v>959</v>
      </c>
      <c r="V30" s="4">
        <v>92</v>
      </c>
      <c r="W30" s="4">
        <v>0</v>
      </c>
      <c r="X30" s="4">
        <v>819</v>
      </c>
      <c r="Y30" s="4">
        <v>2201</v>
      </c>
      <c r="Z30" s="4">
        <v>9</v>
      </c>
      <c r="AA30" s="4">
        <v>0</v>
      </c>
      <c r="AB30" s="4">
        <v>0</v>
      </c>
      <c r="AC30" s="4">
        <v>747</v>
      </c>
      <c r="AD30" s="4">
        <v>21</v>
      </c>
      <c r="AE30" s="4">
        <v>154</v>
      </c>
      <c r="AF30" s="4">
        <v>0</v>
      </c>
      <c r="AG30" s="4">
        <v>0</v>
      </c>
      <c r="AH30" s="4">
        <v>632</v>
      </c>
    </row>
    <row r="31" spans="1:34" x14ac:dyDescent="0.3">
      <c r="A31" s="16" t="s">
        <v>20</v>
      </c>
      <c r="B31" s="7">
        <v>531189</v>
      </c>
      <c r="C31" s="7">
        <v>233242</v>
      </c>
      <c r="D31" s="7" t="s">
        <v>163</v>
      </c>
      <c r="E31" s="7">
        <v>7</v>
      </c>
      <c r="F31" s="4">
        <v>15447445</v>
      </c>
      <c r="G31" s="4">
        <v>684717</v>
      </c>
      <c r="H31" s="4">
        <f t="shared" si="2"/>
        <v>14483773.984843694</v>
      </c>
      <c r="I31" s="4">
        <f t="shared" si="3"/>
        <v>-963671.01515630633</v>
      </c>
      <c r="J31" s="5">
        <f t="shared" si="4"/>
        <v>-6.2383845040801633E-2</v>
      </c>
      <c r="K31" s="4">
        <f t="shared" si="8"/>
        <v>619383.12712262094</v>
      </c>
      <c r="L31" s="4">
        <f t="shared" si="5"/>
        <v>-65333.872877379064</v>
      </c>
      <c r="M31" s="5">
        <f t="shared" si="6"/>
        <v>-9.5417337202638564E-2</v>
      </c>
      <c r="N31" s="4">
        <f t="shared" si="7"/>
        <v>868.4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31</v>
      </c>
      <c r="U31" s="4">
        <v>250</v>
      </c>
      <c r="V31" s="4">
        <v>14</v>
      </c>
      <c r="W31" s="4">
        <v>0</v>
      </c>
      <c r="X31" s="4">
        <v>0</v>
      </c>
      <c r="Y31" s="4">
        <v>777</v>
      </c>
      <c r="Z31" s="4">
        <v>0</v>
      </c>
      <c r="AA31" s="4">
        <v>0</v>
      </c>
      <c r="AB31" s="4">
        <v>0</v>
      </c>
      <c r="AC31" s="4">
        <v>294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</row>
    <row r="32" spans="1:34" x14ac:dyDescent="0.3">
      <c r="A32" s="16" t="s">
        <v>20</v>
      </c>
      <c r="B32" s="7">
        <v>532029</v>
      </c>
      <c r="C32" s="7">
        <v>234079</v>
      </c>
      <c r="D32" s="7" t="s">
        <v>164</v>
      </c>
      <c r="E32" s="7">
        <v>7</v>
      </c>
      <c r="F32" s="4">
        <v>1403523</v>
      </c>
      <c r="G32" s="4">
        <v>65418</v>
      </c>
      <c r="H32" s="4">
        <f t="shared" si="2"/>
        <v>1200865.6459105781</v>
      </c>
      <c r="I32" s="4">
        <f t="shared" si="3"/>
        <v>-202657.35408942192</v>
      </c>
      <c r="J32" s="5">
        <f t="shared" si="4"/>
        <v>-0.14439190101581656</v>
      </c>
      <c r="K32" s="4">
        <f t="shared" si="8"/>
        <v>51353.736933243556</v>
      </c>
      <c r="L32" s="4">
        <f t="shared" si="5"/>
        <v>-14064.263066756444</v>
      </c>
      <c r="M32" s="5">
        <f t="shared" si="6"/>
        <v>-0.21499072222868998</v>
      </c>
      <c r="N32" s="4">
        <f t="shared" si="7"/>
        <v>72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36</v>
      </c>
      <c r="U32" s="4">
        <v>0</v>
      </c>
      <c r="V32" s="4">
        <v>30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</row>
    <row r="33" spans="1:34" x14ac:dyDescent="0.3">
      <c r="A33" s="16" t="s">
        <v>20</v>
      </c>
      <c r="B33" s="7">
        <v>532045</v>
      </c>
      <c r="C33" s="7">
        <v>508373</v>
      </c>
      <c r="D33" s="7" t="s">
        <v>165</v>
      </c>
      <c r="E33" s="7">
        <v>7</v>
      </c>
      <c r="F33" s="4">
        <v>3128190</v>
      </c>
      <c r="G33" s="4">
        <v>82480</v>
      </c>
      <c r="H33" s="4">
        <f t="shared" si="2"/>
        <v>3302380.52625409</v>
      </c>
      <c r="I33" s="4">
        <f t="shared" si="3"/>
        <v>174190.52625409001</v>
      </c>
      <c r="J33" s="5">
        <f t="shared" si="4"/>
        <v>5.5684126045441706E-2</v>
      </c>
      <c r="K33" s="4">
        <f t="shared" si="8"/>
        <v>141222.77656641978</v>
      </c>
      <c r="L33" s="4">
        <f t="shared" si="5"/>
        <v>58742.77656641978</v>
      </c>
      <c r="M33" s="5">
        <f t="shared" si="6"/>
        <v>0.71220631142603996</v>
      </c>
      <c r="N33" s="4">
        <f t="shared" si="7"/>
        <v>198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22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22</v>
      </c>
      <c r="AE33" s="4">
        <v>0</v>
      </c>
      <c r="AF33" s="4">
        <v>0</v>
      </c>
      <c r="AG33" s="4">
        <v>0</v>
      </c>
      <c r="AH33" s="4">
        <v>0</v>
      </c>
    </row>
    <row r="34" spans="1:34" x14ac:dyDescent="0.3">
      <c r="A34" s="16" t="s">
        <v>20</v>
      </c>
      <c r="B34" s="7">
        <v>532053</v>
      </c>
      <c r="C34" s="7">
        <v>234516</v>
      </c>
      <c r="D34" s="7" t="s">
        <v>166</v>
      </c>
      <c r="E34" s="7">
        <v>7</v>
      </c>
      <c r="F34" s="4">
        <v>88763100</v>
      </c>
      <c r="G34" s="4">
        <v>3896261</v>
      </c>
      <c r="H34" s="4">
        <f t="shared" si="2"/>
        <v>85938615.654428408</v>
      </c>
      <c r="I34" s="4">
        <f t="shared" si="3"/>
        <v>-2824484.3455715925</v>
      </c>
      <c r="J34" s="5">
        <f t="shared" si="4"/>
        <v>-3.1820478842802813E-2</v>
      </c>
      <c r="K34" s="4">
        <f t="shared" si="8"/>
        <v>3675073.1239198721</v>
      </c>
      <c r="L34" s="4">
        <f t="shared" si="5"/>
        <v>-221187.8760801279</v>
      </c>
      <c r="M34" s="5">
        <f t="shared" si="6"/>
        <v>-5.6769265734540886E-2</v>
      </c>
      <c r="N34" s="4">
        <f t="shared" si="7"/>
        <v>5152.6000000000004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3069</v>
      </c>
      <c r="V34" s="4">
        <v>0</v>
      </c>
      <c r="W34" s="4">
        <v>0</v>
      </c>
      <c r="X34" s="4">
        <v>1802</v>
      </c>
      <c r="Y34" s="4">
        <v>4583</v>
      </c>
      <c r="Z34" s="4">
        <v>109</v>
      </c>
      <c r="AA34" s="4">
        <v>0</v>
      </c>
      <c r="AB34" s="4">
        <v>67</v>
      </c>
      <c r="AC34" s="4">
        <v>1346</v>
      </c>
      <c r="AD34" s="4">
        <v>0</v>
      </c>
      <c r="AE34" s="4">
        <v>150</v>
      </c>
      <c r="AF34" s="4">
        <v>0</v>
      </c>
      <c r="AG34" s="4">
        <v>0</v>
      </c>
      <c r="AH34" s="4">
        <v>153</v>
      </c>
    </row>
    <row r="35" spans="1:34" x14ac:dyDescent="0.3">
      <c r="A35" s="16" t="s">
        <v>20</v>
      </c>
      <c r="B35" s="7">
        <v>532533</v>
      </c>
      <c r="C35" s="7">
        <v>234591</v>
      </c>
      <c r="D35" s="7" t="s">
        <v>167</v>
      </c>
      <c r="E35" s="7">
        <v>7</v>
      </c>
      <c r="F35" s="4">
        <v>4979449</v>
      </c>
      <c r="G35" s="4">
        <v>129454</v>
      </c>
      <c r="H35" s="4">
        <f t="shared" si="2"/>
        <v>6054364.2981324978</v>
      </c>
      <c r="I35" s="4">
        <f t="shared" si="3"/>
        <v>1074915.2981324978</v>
      </c>
      <c r="J35" s="5">
        <f t="shared" si="4"/>
        <v>0.21587032985627475</v>
      </c>
      <c r="K35" s="4">
        <f t="shared" si="8"/>
        <v>258908.42370510293</v>
      </c>
      <c r="L35" s="4">
        <f t="shared" si="5"/>
        <v>129454.42370510293</v>
      </c>
      <c r="M35" s="5">
        <f t="shared" si="6"/>
        <v>1.0000032730166928</v>
      </c>
      <c r="N35" s="4">
        <f t="shared" si="7"/>
        <v>363</v>
      </c>
      <c r="O35" s="4">
        <v>12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49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39</v>
      </c>
      <c r="AE35" s="4">
        <v>0</v>
      </c>
      <c r="AF35" s="4">
        <v>0</v>
      </c>
      <c r="AG35" s="4">
        <v>0</v>
      </c>
      <c r="AH35" s="4">
        <v>0</v>
      </c>
    </row>
    <row r="36" spans="1:34" x14ac:dyDescent="0.3">
      <c r="A36" s="16" t="s">
        <v>20</v>
      </c>
      <c r="B36" s="7">
        <v>532819</v>
      </c>
      <c r="C36" s="7">
        <v>234877</v>
      </c>
      <c r="D36" s="7" t="s">
        <v>168</v>
      </c>
      <c r="E36" s="7">
        <v>7</v>
      </c>
      <c r="F36" s="4">
        <v>24324549</v>
      </c>
      <c r="G36" s="4">
        <v>1030306</v>
      </c>
      <c r="H36" s="4">
        <f t="shared" si="2"/>
        <v>22219350.187251002</v>
      </c>
      <c r="I36" s="4">
        <f t="shared" si="3"/>
        <v>-2105198.8127489984</v>
      </c>
      <c r="J36" s="5">
        <f t="shared" si="4"/>
        <v>-8.6546262902921556E-2</v>
      </c>
      <c r="K36" s="4">
        <f t="shared" si="8"/>
        <v>950186.78253426484</v>
      </c>
      <c r="L36" s="4">
        <f t="shared" si="5"/>
        <v>-80119.217465735157</v>
      </c>
      <c r="M36" s="5">
        <f t="shared" si="6"/>
        <v>-7.7762545754111012E-2</v>
      </c>
      <c r="N36" s="4">
        <f t="shared" si="7"/>
        <v>1332.2</v>
      </c>
      <c r="O36" s="4">
        <v>0</v>
      </c>
      <c r="P36" s="4">
        <v>20</v>
      </c>
      <c r="Q36" s="4">
        <v>10</v>
      </c>
      <c r="R36" s="4">
        <v>0</v>
      </c>
      <c r="S36" s="4">
        <v>0</v>
      </c>
      <c r="T36" s="4">
        <v>67</v>
      </c>
      <c r="U36" s="4">
        <v>20</v>
      </c>
      <c r="V36" s="4">
        <v>24</v>
      </c>
      <c r="W36" s="4">
        <v>0</v>
      </c>
      <c r="X36" s="4">
        <v>1134</v>
      </c>
      <c r="Y36" s="4">
        <v>1071</v>
      </c>
      <c r="Z36" s="4">
        <v>0</v>
      </c>
      <c r="AA36" s="4">
        <v>0</v>
      </c>
      <c r="AB36" s="4">
        <v>0</v>
      </c>
      <c r="AC36" s="4">
        <v>772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</row>
    <row r="37" spans="1:34" x14ac:dyDescent="0.3">
      <c r="A37" s="16" t="s">
        <v>20</v>
      </c>
      <c r="B37" s="7">
        <v>532860</v>
      </c>
      <c r="C37" s="7">
        <v>234923</v>
      </c>
      <c r="D37" s="7" t="s">
        <v>169</v>
      </c>
      <c r="E37" s="7">
        <v>7</v>
      </c>
      <c r="F37" s="4">
        <v>10304789</v>
      </c>
      <c r="G37" s="4">
        <v>423048</v>
      </c>
      <c r="H37" s="4">
        <f t="shared" si="2"/>
        <v>10007213.715921484</v>
      </c>
      <c r="I37" s="4">
        <f t="shared" si="3"/>
        <v>-297575.28407851607</v>
      </c>
      <c r="J37" s="5">
        <f t="shared" si="4"/>
        <v>-2.8877377700651241E-2</v>
      </c>
      <c r="K37" s="4">
        <f t="shared" si="8"/>
        <v>427947.80777702964</v>
      </c>
      <c r="L37" s="4">
        <f t="shared" si="5"/>
        <v>4899.8077770296368</v>
      </c>
      <c r="M37" s="5">
        <f t="shared" si="6"/>
        <v>1.1582155634891622E-2</v>
      </c>
      <c r="N37" s="4">
        <f t="shared" si="7"/>
        <v>600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363</v>
      </c>
      <c r="V37" s="4">
        <v>0</v>
      </c>
      <c r="W37" s="4">
        <v>0</v>
      </c>
      <c r="X37" s="4">
        <v>0</v>
      </c>
      <c r="Y37" s="4">
        <v>522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78</v>
      </c>
      <c r="AF37" s="4">
        <v>0</v>
      </c>
      <c r="AG37" s="4">
        <v>0</v>
      </c>
      <c r="AH37" s="4">
        <v>0</v>
      </c>
    </row>
    <row r="38" spans="1:34" x14ac:dyDescent="0.3">
      <c r="A38" s="16" t="s">
        <v>20</v>
      </c>
      <c r="B38" s="7">
        <v>533017</v>
      </c>
      <c r="C38" s="7">
        <v>235075</v>
      </c>
      <c r="D38" s="7" t="s">
        <v>170</v>
      </c>
      <c r="E38" s="7">
        <v>7</v>
      </c>
      <c r="F38" s="4">
        <v>4692286</v>
      </c>
      <c r="G38" s="4">
        <v>123720</v>
      </c>
      <c r="H38" s="4">
        <f t="shared" si="2"/>
        <v>6904977.463985824</v>
      </c>
      <c r="I38" s="4">
        <f t="shared" si="3"/>
        <v>2212691.463985824</v>
      </c>
      <c r="J38" s="5">
        <f t="shared" si="4"/>
        <v>0.47155937723869013</v>
      </c>
      <c r="K38" s="4">
        <f t="shared" si="8"/>
        <v>295283.98736615048</v>
      </c>
      <c r="L38" s="4">
        <f t="shared" si="5"/>
        <v>171563.98736615048</v>
      </c>
      <c r="M38" s="5">
        <f t="shared" si="6"/>
        <v>1.3867118280484196</v>
      </c>
      <c r="N38" s="4">
        <f t="shared" si="7"/>
        <v>414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43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46</v>
      </c>
      <c r="AE38" s="4">
        <v>0</v>
      </c>
      <c r="AF38" s="4">
        <v>0</v>
      </c>
      <c r="AG38" s="4">
        <v>0</v>
      </c>
      <c r="AH38" s="4">
        <v>0</v>
      </c>
    </row>
    <row r="39" spans="1:34" x14ac:dyDescent="0.3">
      <c r="A39" s="16" t="s">
        <v>20</v>
      </c>
      <c r="B39" s="7">
        <v>533165</v>
      </c>
      <c r="C39" s="7">
        <v>235440</v>
      </c>
      <c r="D39" s="7" t="s">
        <v>171</v>
      </c>
      <c r="E39" s="7">
        <v>7</v>
      </c>
      <c r="F39" s="4">
        <v>58183492</v>
      </c>
      <c r="G39" s="4">
        <v>2507566</v>
      </c>
      <c r="H39" s="4">
        <f t="shared" si="2"/>
        <v>55089711.506147772</v>
      </c>
      <c r="I39" s="4">
        <f t="shared" si="3"/>
        <v>-3093780.4938522279</v>
      </c>
      <c r="J39" s="5">
        <f t="shared" si="4"/>
        <v>-5.3172822522447261E-2</v>
      </c>
      <c r="K39" s="4">
        <f t="shared" si="8"/>
        <v>2355852.6818125481</v>
      </c>
      <c r="L39" s="4">
        <f t="shared" si="5"/>
        <v>-151713.31818745192</v>
      </c>
      <c r="M39" s="5">
        <f t="shared" si="6"/>
        <v>-6.0502223346245665E-2</v>
      </c>
      <c r="N39" s="4">
        <f t="shared" si="7"/>
        <v>3303</v>
      </c>
      <c r="O39" s="4">
        <v>0</v>
      </c>
      <c r="P39" s="4">
        <v>24</v>
      </c>
      <c r="Q39" s="4">
        <v>0</v>
      </c>
      <c r="R39" s="4">
        <v>0</v>
      </c>
      <c r="S39" s="4">
        <v>0</v>
      </c>
      <c r="T39" s="4">
        <v>129</v>
      </c>
      <c r="U39" s="4">
        <v>1884</v>
      </c>
      <c r="V39" s="4">
        <v>59</v>
      </c>
      <c r="W39" s="4">
        <v>14</v>
      </c>
      <c r="X39" s="4">
        <v>559</v>
      </c>
      <c r="Y39" s="4">
        <v>2788</v>
      </c>
      <c r="Z39" s="4">
        <v>42</v>
      </c>
      <c r="AA39" s="4">
        <v>0</v>
      </c>
      <c r="AB39" s="4">
        <v>9</v>
      </c>
      <c r="AC39" s="4">
        <v>0</v>
      </c>
      <c r="AD39" s="4">
        <v>0</v>
      </c>
      <c r="AE39" s="4">
        <v>116</v>
      </c>
      <c r="AF39" s="4">
        <v>0</v>
      </c>
      <c r="AG39" s="4">
        <v>17355</v>
      </c>
      <c r="AH39" s="4">
        <v>388</v>
      </c>
    </row>
    <row r="40" spans="1:34" x14ac:dyDescent="0.3">
      <c r="A40" s="16" t="s">
        <v>20</v>
      </c>
      <c r="B40" s="7">
        <v>533203</v>
      </c>
      <c r="C40" s="7">
        <v>509701</v>
      </c>
      <c r="D40" s="7" t="s">
        <v>172</v>
      </c>
      <c r="E40" s="7">
        <v>7</v>
      </c>
      <c r="F40" s="4">
        <v>588698</v>
      </c>
      <c r="G40" s="4">
        <v>18153</v>
      </c>
      <c r="H40" s="4">
        <f t="shared" si="2"/>
        <v>567075.44390221743</v>
      </c>
      <c r="I40" s="4">
        <f t="shared" si="3"/>
        <v>-21622.556097782566</v>
      </c>
      <c r="J40" s="5">
        <f t="shared" si="4"/>
        <v>-3.672945397773153E-2</v>
      </c>
      <c r="K40" s="4">
        <f t="shared" si="8"/>
        <v>24250.37577403168</v>
      </c>
      <c r="L40" s="4">
        <f t="shared" si="5"/>
        <v>6097.3757740316796</v>
      </c>
      <c r="M40" s="5">
        <f t="shared" si="6"/>
        <v>0.33588805013120027</v>
      </c>
      <c r="N40" s="4">
        <f t="shared" si="7"/>
        <v>34</v>
      </c>
      <c r="O40" s="4">
        <v>0</v>
      </c>
      <c r="P40" s="4">
        <v>17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</row>
    <row r="41" spans="1:34" x14ac:dyDescent="0.3">
      <c r="A41" s="16" t="s">
        <v>20</v>
      </c>
      <c r="B41" s="7">
        <v>533271</v>
      </c>
      <c r="C41" s="7">
        <v>235334</v>
      </c>
      <c r="D41" s="7" t="s">
        <v>87</v>
      </c>
      <c r="E41" s="7">
        <v>7</v>
      </c>
      <c r="F41" s="4">
        <v>10072205</v>
      </c>
      <c r="G41" s="4">
        <v>470404</v>
      </c>
      <c r="H41" s="4">
        <f t="shared" si="2"/>
        <v>10040571.094974555</v>
      </c>
      <c r="I41" s="4">
        <f t="shared" si="3"/>
        <v>-31633.905025444925</v>
      </c>
      <c r="J41" s="5">
        <f t="shared" si="4"/>
        <v>-3.140712984440297E-3</v>
      </c>
      <c r="K41" s="4">
        <f t="shared" si="8"/>
        <v>429374.30046961975</v>
      </c>
      <c r="L41" s="4">
        <f t="shared" si="5"/>
        <v>-41029.699530380254</v>
      </c>
      <c r="M41" s="5">
        <f t="shared" si="6"/>
        <v>-8.7222259016462966E-2</v>
      </c>
      <c r="N41" s="4">
        <f t="shared" si="7"/>
        <v>602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73</v>
      </c>
      <c r="U41" s="4">
        <v>0</v>
      </c>
      <c r="V41" s="4">
        <v>55</v>
      </c>
      <c r="W41" s="4">
        <v>0</v>
      </c>
      <c r="X41" s="4">
        <v>0</v>
      </c>
      <c r="Y41" s="4">
        <v>346</v>
      </c>
      <c r="Z41" s="4">
        <v>27</v>
      </c>
      <c r="AA41" s="4">
        <v>0</v>
      </c>
      <c r="AB41" s="4">
        <v>0</v>
      </c>
      <c r="AC41" s="4">
        <v>560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</row>
    <row r="42" spans="1:34" x14ac:dyDescent="0.3">
      <c r="A42" s="16" t="s">
        <v>20</v>
      </c>
      <c r="B42" s="7">
        <v>533416</v>
      </c>
      <c r="C42" s="7">
        <v>235474</v>
      </c>
      <c r="D42" s="7" t="s">
        <v>173</v>
      </c>
      <c r="E42" s="7">
        <v>7</v>
      </c>
      <c r="F42" s="4">
        <v>2015355</v>
      </c>
      <c r="G42" s="4">
        <v>84246</v>
      </c>
      <c r="H42" s="4">
        <f t="shared" si="2"/>
        <v>1884691.9164985463</v>
      </c>
      <c r="I42" s="4">
        <f t="shared" si="3"/>
        <v>-130663.08350145374</v>
      </c>
      <c r="J42" s="5">
        <f t="shared" si="4"/>
        <v>-6.4833780401692853E-2</v>
      </c>
      <c r="K42" s="4">
        <f t="shared" si="8"/>
        <v>80596.837131340581</v>
      </c>
      <c r="L42" s="4">
        <f t="shared" si="5"/>
        <v>-3649.1628686594195</v>
      </c>
      <c r="M42" s="5">
        <f t="shared" si="6"/>
        <v>-4.3315562384676043E-2</v>
      </c>
      <c r="N42" s="4">
        <f t="shared" si="7"/>
        <v>113</v>
      </c>
      <c r="O42" s="4">
        <v>0</v>
      </c>
      <c r="P42" s="4">
        <v>0</v>
      </c>
      <c r="Q42" s="4">
        <v>11</v>
      </c>
      <c r="R42" s="4">
        <v>0</v>
      </c>
      <c r="S42" s="4">
        <v>0</v>
      </c>
      <c r="T42" s="4">
        <v>44</v>
      </c>
      <c r="U42" s="4">
        <v>0</v>
      </c>
      <c r="V42" s="4">
        <v>36</v>
      </c>
      <c r="W42" s="4">
        <v>10</v>
      </c>
      <c r="X42" s="4">
        <v>0</v>
      </c>
      <c r="Y42" s="4">
        <v>0</v>
      </c>
      <c r="Z42" s="4">
        <v>7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</row>
    <row r="43" spans="1:34" x14ac:dyDescent="0.3">
      <c r="A43" s="16" t="s">
        <v>20</v>
      </c>
      <c r="B43" s="7">
        <v>533424</v>
      </c>
      <c r="C43" s="7">
        <v>235482</v>
      </c>
      <c r="D43" s="7" t="s">
        <v>174</v>
      </c>
      <c r="E43" s="7">
        <v>7</v>
      </c>
      <c r="F43" s="4">
        <v>1517474</v>
      </c>
      <c r="G43" s="4">
        <v>49125</v>
      </c>
      <c r="H43" s="4">
        <f t="shared" si="2"/>
        <v>1200865.6459105781</v>
      </c>
      <c r="I43" s="4">
        <f t="shared" si="3"/>
        <v>-316608.35408942192</v>
      </c>
      <c r="J43" s="5">
        <f t="shared" si="4"/>
        <v>-0.20864169935657673</v>
      </c>
      <c r="K43" s="4">
        <f t="shared" si="8"/>
        <v>51353.736933243556</v>
      </c>
      <c r="L43" s="4">
        <f t="shared" si="5"/>
        <v>2228.7369332435555</v>
      </c>
      <c r="M43" s="5">
        <f t="shared" si="6"/>
        <v>4.5368690753049501E-2</v>
      </c>
      <c r="N43" s="4">
        <f t="shared" si="7"/>
        <v>72</v>
      </c>
      <c r="O43" s="4">
        <v>0</v>
      </c>
      <c r="P43" s="4">
        <v>0</v>
      </c>
      <c r="Q43" s="4">
        <v>21</v>
      </c>
      <c r="R43" s="4">
        <v>0</v>
      </c>
      <c r="S43" s="4">
        <v>0</v>
      </c>
      <c r="T43" s="4">
        <v>16</v>
      </c>
      <c r="U43" s="4">
        <v>0</v>
      </c>
      <c r="V43" s="4">
        <v>29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190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</row>
    <row r="44" spans="1:34" x14ac:dyDescent="0.3">
      <c r="A44" s="16" t="s">
        <v>50</v>
      </c>
      <c r="B44" s="7">
        <v>533491</v>
      </c>
      <c r="C44" s="7">
        <v>302473</v>
      </c>
      <c r="D44" s="7" t="s">
        <v>175</v>
      </c>
      <c r="E44" s="7">
        <v>7</v>
      </c>
      <c r="F44" s="4">
        <v>2346143</v>
      </c>
      <c r="G44" s="4">
        <v>61860</v>
      </c>
      <c r="H44" s="4">
        <f t="shared" si="2"/>
        <v>3152272.3205152676</v>
      </c>
      <c r="I44" s="4">
        <f t="shared" si="3"/>
        <v>806129.32051526755</v>
      </c>
      <c r="J44" s="5">
        <f t="shared" si="4"/>
        <v>0.34359769226141279</v>
      </c>
      <c r="K44" s="4">
        <f t="shared" si="8"/>
        <v>134803.55944976435</v>
      </c>
      <c r="L44" s="4">
        <f t="shared" si="5"/>
        <v>72943.559449764347</v>
      </c>
      <c r="M44" s="5">
        <f t="shared" si="6"/>
        <v>1.1791716690876877</v>
      </c>
      <c r="N44" s="4">
        <f t="shared" si="7"/>
        <v>189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21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21</v>
      </c>
      <c r="AE44" s="4">
        <v>0</v>
      </c>
      <c r="AF44" s="4">
        <v>0</v>
      </c>
      <c r="AG44" s="4">
        <v>0</v>
      </c>
      <c r="AH44" s="4">
        <v>0</v>
      </c>
    </row>
    <row r="45" spans="1:34" x14ac:dyDescent="0.3">
      <c r="A45" s="16" t="s">
        <v>20</v>
      </c>
      <c r="B45" s="7">
        <v>533955</v>
      </c>
      <c r="C45" s="7">
        <v>236195</v>
      </c>
      <c r="D45" s="7" t="s">
        <v>176</v>
      </c>
      <c r="E45" s="7">
        <v>7</v>
      </c>
      <c r="F45" s="4">
        <v>36523888</v>
      </c>
      <c r="G45" s="4">
        <v>1690592</v>
      </c>
      <c r="H45" s="4">
        <f t="shared" si="2"/>
        <v>37593766.192811713</v>
      </c>
      <c r="I45" s="4">
        <f t="shared" si="3"/>
        <v>1069878.1928117126</v>
      </c>
      <c r="J45" s="5">
        <f t="shared" si="4"/>
        <v>2.9292560332342399E-2</v>
      </c>
      <c r="K45" s="4">
        <f t="shared" si="8"/>
        <v>1607657.2645490414</v>
      </c>
      <c r="L45" s="4">
        <f t="shared" si="5"/>
        <v>-82934.7354509586</v>
      </c>
      <c r="M45" s="5">
        <f t="shared" si="6"/>
        <v>-4.9056623627083629E-2</v>
      </c>
      <c r="N45" s="4">
        <f t="shared" si="7"/>
        <v>2254</v>
      </c>
      <c r="O45" s="4">
        <v>0</v>
      </c>
      <c r="P45" s="4">
        <v>0</v>
      </c>
      <c r="Q45" s="4">
        <v>20</v>
      </c>
      <c r="R45" s="4">
        <v>0</v>
      </c>
      <c r="S45" s="4">
        <v>0</v>
      </c>
      <c r="T45" s="4">
        <v>97</v>
      </c>
      <c r="U45" s="4">
        <v>1768</v>
      </c>
      <c r="V45" s="4">
        <v>35</v>
      </c>
      <c r="W45" s="4">
        <v>0</v>
      </c>
      <c r="X45" s="4">
        <v>709</v>
      </c>
      <c r="Y45" s="4">
        <v>1881</v>
      </c>
      <c r="Z45" s="4">
        <v>10</v>
      </c>
      <c r="AA45" s="4">
        <v>0</v>
      </c>
      <c r="AB45" s="4">
        <v>0</v>
      </c>
      <c r="AC45" s="4">
        <v>0</v>
      </c>
      <c r="AD45" s="4">
        <v>0</v>
      </c>
      <c r="AE45" s="4">
        <v>139</v>
      </c>
      <c r="AF45" s="4">
        <v>0</v>
      </c>
      <c r="AG45" s="4">
        <v>0</v>
      </c>
      <c r="AH45" s="4">
        <v>0</v>
      </c>
    </row>
    <row r="46" spans="1:34" x14ac:dyDescent="0.3">
      <c r="A46" s="16" t="s">
        <v>20</v>
      </c>
      <c r="B46" s="7">
        <v>534005</v>
      </c>
      <c r="C46" s="7">
        <v>236021</v>
      </c>
      <c r="D46" s="7" t="s">
        <v>177</v>
      </c>
      <c r="E46" s="7">
        <v>7</v>
      </c>
      <c r="F46" s="4">
        <v>41623543</v>
      </c>
      <c r="G46" s="4">
        <v>1725465</v>
      </c>
      <c r="H46" s="4">
        <f t="shared" si="2"/>
        <v>40579251.618061617</v>
      </c>
      <c r="I46" s="4">
        <f t="shared" si="3"/>
        <v>-1044291.381938383</v>
      </c>
      <c r="J46" s="5">
        <f t="shared" si="4"/>
        <v>-2.5088959436691427E-2</v>
      </c>
      <c r="K46" s="4">
        <f t="shared" si="8"/>
        <v>1735328.3605358552</v>
      </c>
      <c r="L46" s="4">
        <f t="shared" si="5"/>
        <v>9863.3605358551722</v>
      </c>
      <c r="M46" s="5">
        <f t="shared" si="6"/>
        <v>5.7163492367884317E-3</v>
      </c>
      <c r="N46" s="4">
        <f t="shared" si="7"/>
        <v>2433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48</v>
      </c>
      <c r="U46" s="4">
        <v>1481</v>
      </c>
      <c r="V46" s="4">
        <v>14</v>
      </c>
      <c r="W46" s="4">
        <v>0</v>
      </c>
      <c r="X46" s="4">
        <v>0</v>
      </c>
      <c r="Y46" s="4">
        <v>1873</v>
      </c>
      <c r="Z46" s="4">
        <v>57</v>
      </c>
      <c r="AA46" s="4">
        <v>0</v>
      </c>
      <c r="AB46" s="4">
        <v>47</v>
      </c>
      <c r="AC46" s="4">
        <v>0</v>
      </c>
      <c r="AD46" s="4">
        <v>0</v>
      </c>
      <c r="AE46" s="4">
        <v>303</v>
      </c>
      <c r="AF46" s="4">
        <v>0</v>
      </c>
      <c r="AG46" s="4">
        <v>0</v>
      </c>
      <c r="AH46" s="4">
        <v>0</v>
      </c>
    </row>
    <row r="47" spans="1:34" x14ac:dyDescent="0.3">
      <c r="A47" s="16" t="s">
        <v>20</v>
      </c>
      <c r="B47" s="7">
        <v>534382</v>
      </c>
      <c r="C47" s="7">
        <v>236411</v>
      </c>
      <c r="D47" s="7" t="s">
        <v>178</v>
      </c>
      <c r="E47" s="7">
        <v>7</v>
      </c>
      <c r="F47" s="4">
        <v>2346143</v>
      </c>
      <c r="G47" s="4">
        <v>61860</v>
      </c>
      <c r="H47" s="4">
        <f t="shared" si="2"/>
        <v>3452488.731992912</v>
      </c>
      <c r="I47" s="4">
        <f t="shared" si="3"/>
        <v>1106345.731992912</v>
      </c>
      <c r="J47" s="5">
        <f t="shared" si="4"/>
        <v>0.47155937723869013</v>
      </c>
      <c r="K47" s="4">
        <f t="shared" si="8"/>
        <v>147641.99368307524</v>
      </c>
      <c r="L47" s="4">
        <f t="shared" si="5"/>
        <v>85781.993683075241</v>
      </c>
      <c r="M47" s="5">
        <f t="shared" si="6"/>
        <v>1.3867118280484196</v>
      </c>
      <c r="N47" s="4">
        <f t="shared" si="7"/>
        <v>207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22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23</v>
      </c>
      <c r="AE47" s="4">
        <v>0</v>
      </c>
      <c r="AF47" s="4">
        <v>0</v>
      </c>
      <c r="AG47" s="4">
        <v>0</v>
      </c>
      <c r="AH47" s="4">
        <v>0</v>
      </c>
    </row>
    <row r="48" spans="1:34" x14ac:dyDescent="0.3">
      <c r="A48" s="16" t="s">
        <v>20</v>
      </c>
      <c r="B48" s="7">
        <v>534633</v>
      </c>
      <c r="C48" s="7">
        <v>236667</v>
      </c>
      <c r="D48" s="7" t="s">
        <v>179</v>
      </c>
      <c r="E48" s="7">
        <v>7</v>
      </c>
      <c r="F48" s="4">
        <v>5204230</v>
      </c>
      <c r="G48" s="4">
        <v>172382</v>
      </c>
      <c r="H48" s="4">
        <f t="shared" si="2"/>
        <v>6554724.9839285724</v>
      </c>
      <c r="I48" s="4">
        <f t="shared" si="3"/>
        <v>1350494.9839285724</v>
      </c>
      <c r="J48" s="5">
        <f t="shared" si="4"/>
        <v>0.25949948098538544</v>
      </c>
      <c r="K48" s="4">
        <f t="shared" si="8"/>
        <v>280305.8140939544</v>
      </c>
      <c r="L48" s="4">
        <f t="shared" si="5"/>
        <v>107923.8140939544</v>
      </c>
      <c r="M48" s="5">
        <f t="shared" si="6"/>
        <v>0.62607356971119033</v>
      </c>
      <c r="N48" s="4">
        <f t="shared" si="7"/>
        <v>393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57</v>
      </c>
      <c r="U48" s="4">
        <v>31</v>
      </c>
      <c r="V48" s="4">
        <v>25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31</v>
      </c>
      <c r="AE48" s="4">
        <v>0</v>
      </c>
      <c r="AF48" s="4">
        <v>0</v>
      </c>
      <c r="AG48" s="4">
        <v>0</v>
      </c>
      <c r="AH48" s="4">
        <v>0</v>
      </c>
    </row>
    <row r="49" spans="1:34" x14ac:dyDescent="0.3">
      <c r="A49" s="16" t="s">
        <v>20</v>
      </c>
      <c r="B49" s="7">
        <v>534676</v>
      </c>
      <c r="C49" s="7">
        <v>237051</v>
      </c>
      <c r="D49" s="7" t="s">
        <v>180</v>
      </c>
      <c r="E49" s="7">
        <v>7</v>
      </c>
      <c r="F49" s="4">
        <v>29654650</v>
      </c>
      <c r="G49" s="4">
        <v>1180632</v>
      </c>
      <c r="H49" s="4">
        <f t="shared" si="2"/>
        <v>26852690.137722649</v>
      </c>
      <c r="I49" s="4">
        <f t="shared" si="3"/>
        <v>-2801959.8622773513</v>
      </c>
      <c r="J49" s="5">
        <f t="shared" si="4"/>
        <v>-9.4486357528325238E-2</v>
      </c>
      <c r="K49" s="4">
        <f t="shared" si="8"/>
        <v>1148326.6175350295</v>
      </c>
      <c r="L49" s="4">
        <f t="shared" si="5"/>
        <v>-32305.382464970462</v>
      </c>
      <c r="M49" s="5">
        <f t="shared" si="6"/>
        <v>-2.7362787443479863E-2</v>
      </c>
      <c r="N49" s="4">
        <f t="shared" si="7"/>
        <v>1610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1008</v>
      </c>
      <c r="V49" s="4">
        <v>0</v>
      </c>
      <c r="W49" s="4">
        <v>0</v>
      </c>
      <c r="X49" s="4">
        <v>854</v>
      </c>
      <c r="Y49" s="4">
        <v>1436</v>
      </c>
      <c r="Z49" s="4">
        <v>0</v>
      </c>
      <c r="AA49" s="4">
        <v>0</v>
      </c>
      <c r="AB49" s="4">
        <v>19</v>
      </c>
      <c r="AC49" s="4">
        <v>0</v>
      </c>
      <c r="AD49" s="4">
        <v>0</v>
      </c>
      <c r="AE49" s="4">
        <v>155</v>
      </c>
      <c r="AF49" s="4">
        <v>0</v>
      </c>
      <c r="AG49" s="4">
        <v>0</v>
      </c>
      <c r="AH49" s="4">
        <v>0</v>
      </c>
    </row>
    <row r="50" spans="1:34" x14ac:dyDescent="0.3">
      <c r="A50" s="16" t="s">
        <v>20</v>
      </c>
      <c r="B50" s="7">
        <v>534951</v>
      </c>
      <c r="C50" s="7">
        <v>236977</v>
      </c>
      <c r="D50" s="7" t="s">
        <v>181</v>
      </c>
      <c r="E50" s="7">
        <v>7</v>
      </c>
      <c r="F50" s="4">
        <v>9360103</v>
      </c>
      <c r="G50" s="4">
        <v>431808</v>
      </c>
      <c r="H50" s="4">
        <f t="shared" si="2"/>
        <v>10757754.744615596</v>
      </c>
      <c r="I50" s="4">
        <f t="shared" si="3"/>
        <v>1397651.7446155958</v>
      </c>
      <c r="J50" s="5">
        <f t="shared" si="4"/>
        <v>0.14932012442764742</v>
      </c>
      <c r="K50" s="4">
        <f t="shared" si="8"/>
        <v>460043.89336030686</v>
      </c>
      <c r="L50" s="4">
        <f t="shared" si="5"/>
        <v>28235.893360306858</v>
      </c>
      <c r="M50" s="5">
        <f t="shared" si="6"/>
        <v>6.5389926449502589E-2</v>
      </c>
      <c r="N50" s="4">
        <f t="shared" si="7"/>
        <v>645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474</v>
      </c>
      <c r="V50" s="4">
        <v>0</v>
      </c>
      <c r="W50" s="4">
        <v>0</v>
      </c>
      <c r="X50" s="4">
        <v>0</v>
      </c>
      <c r="Y50" s="4">
        <v>456</v>
      </c>
      <c r="Z50" s="4">
        <v>0</v>
      </c>
      <c r="AA50" s="4">
        <v>0</v>
      </c>
      <c r="AB50" s="4">
        <v>0</v>
      </c>
      <c r="AC50" s="4">
        <v>0</v>
      </c>
      <c r="AD50" s="4">
        <v>21</v>
      </c>
      <c r="AE50" s="4">
        <v>0</v>
      </c>
      <c r="AF50" s="4">
        <v>0</v>
      </c>
      <c r="AG50" s="4">
        <v>0</v>
      </c>
      <c r="AH50" s="4">
        <v>0</v>
      </c>
    </row>
    <row r="51" spans="1:34" x14ac:dyDescent="0.3">
      <c r="A51" s="16" t="s">
        <v>20</v>
      </c>
      <c r="B51" s="7">
        <v>535001</v>
      </c>
      <c r="C51" s="7">
        <v>237019</v>
      </c>
      <c r="D51" s="7" t="s">
        <v>182</v>
      </c>
      <c r="E51" s="7">
        <v>7</v>
      </c>
      <c r="F51" s="4">
        <v>5430897</v>
      </c>
      <c r="G51" s="4">
        <v>191283</v>
      </c>
      <c r="H51" s="4">
        <f t="shared" si="2"/>
        <v>4803462.5836423123</v>
      </c>
      <c r="I51" s="4">
        <f t="shared" si="3"/>
        <v>-627434.41635768767</v>
      </c>
      <c r="J51" s="5">
        <f t="shared" si="4"/>
        <v>-0.11553053139429592</v>
      </c>
      <c r="K51" s="4">
        <f t="shared" si="8"/>
        <v>205414.94773297422</v>
      </c>
      <c r="L51" s="4">
        <f t="shared" si="5"/>
        <v>14131.947732974222</v>
      </c>
      <c r="M51" s="5">
        <f t="shared" si="6"/>
        <v>7.3879789280669073E-2</v>
      </c>
      <c r="N51" s="4">
        <f t="shared" si="7"/>
        <v>288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92</v>
      </c>
      <c r="V51" s="4">
        <v>0</v>
      </c>
      <c r="W51" s="4">
        <v>0</v>
      </c>
      <c r="X51" s="4">
        <v>0</v>
      </c>
      <c r="Y51" s="4">
        <v>147</v>
      </c>
      <c r="Z51" s="4">
        <v>41</v>
      </c>
      <c r="AA51" s="4">
        <v>0</v>
      </c>
      <c r="AB51" s="4">
        <v>0</v>
      </c>
      <c r="AC51" s="4">
        <v>0</v>
      </c>
      <c r="AD51" s="4">
        <v>0</v>
      </c>
      <c r="AE51" s="4">
        <v>17</v>
      </c>
      <c r="AF51" s="4">
        <v>21</v>
      </c>
      <c r="AG51" s="4">
        <v>0</v>
      </c>
      <c r="AH51" s="4">
        <v>0</v>
      </c>
    </row>
    <row r="52" spans="1:34" x14ac:dyDescent="0.3">
      <c r="A52" s="16" t="s">
        <v>20</v>
      </c>
      <c r="B52" s="7">
        <v>535087</v>
      </c>
      <c r="C52" s="7">
        <v>237108</v>
      </c>
      <c r="D52" s="7" t="s">
        <v>183</v>
      </c>
      <c r="E52" s="7">
        <v>7</v>
      </c>
      <c r="F52" s="4">
        <v>21611494</v>
      </c>
      <c r="G52" s="4">
        <v>977896</v>
      </c>
      <c r="H52" s="4">
        <f t="shared" si="2"/>
        <v>20264607.774741005</v>
      </c>
      <c r="I52" s="4">
        <f t="shared" si="3"/>
        <v>-1346886.2252589948</v>
      </c>
      <c r="J52" s="5">
        <f t="shared" si="4"/>
        <v>-6.2322680017355303E-2</v>
      </c>
      <c r="K52" s="4">
        <f t="shared" si="8"/>
        <v>866594.31074848503</v>
      </c>
      <c r="L52" s="4">
        <f t="shared" si="5"/>
        <v>-111301.68925151497</v>
      </c>
      <c r="M52" s="5">
        <f t="shared" si="6"/>
        <v>-0.11381751152629216</v>
      </c>
      <c r="N52" s="4">
        <f t="shared" si="7"/>
        <v>1215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46</v>
      </c>
      <c r="U52" s="4">
        <v>866</v>
      </c>
      <c r="V52" s="4">
        <v>16</v>
      </c>
      <c r="W52" s="4">
        <v>0</v>
      </c>
      <c r="X52" s="4">
        <v>0</v>
      </c>
      <c r="Y52" s="4">
        <v>1105</v>
      </c>
      <c r="Z52" s="4">
        <v>9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</row>
    <row r="53" spans="1:34" x14ac:dyDescent="0.3">
      <c r="A53" s="16" t="s">
        <v>20</v>
      </c>
      <c r="B53" s="7">
        <v>535419</v>
      </c>
      <c r="C53" s="7">
        <v>238295</v>
      </c>
      <c r="D53" s="7" t="s">
        <v>184</v>
      </c>
      <c r="E53" s="7">
        <v>7</v>
      </c>
      <c r="F53" s="4">
        <v>70095206</v>
      </c>
      <c r="G53" s="4">
        <v>3257661</v>
      </c>
      <c r="H53" s="4">
        <f t="shared" si="2"/>
        <v>73452948.674863696</v>
      </c>
      <c r="I53" s="4">
        <f t="shared" si="3"/>
        <v>3357742.6748636961</v>
      </c>
      <c r="J53" s="5">
        <f t="shared" si="4"/>
        <v>4.7902600854952793E-2</v>
      </c>
      <c r="K53" s="4">
        <f t="shared" si="8"/>
        <v>3141136.9090833976</v>
      </c>
      <c r="L53" s="4">
        <f t="shared" si="5"/>
        <v>-116524.09091660241</v>
      </c>
      <c r="M53" s="5">
        <f t="shared" si="6"/>
        <v>-3.5769250059046187E-2</v>
      </c>
      <c r="N53" s="4">
        <f t="shared" si="7"/>
        <v>4404</v>
      </c>
      <c r="O53" s="4">
        <v>0</v>
      </c>
      <c r="P53" s="4">
        <v>33</v>
      </c>
      <c r="Q53" s="4">
        <v>24</v>
      </c>
      <c r="R53" s="4">
        <v>0</v>
      </c>
      <c r="S53" s="4">
        <v>0</v>
      </c>
      <c r="T53" s="4">
        <v>190</v>
      </c>
      <c r="U53" s="4">
        <v>1774</v>
      </c>
      <c r="V53" s="4">
        <v>107</v>
      </c>
      <c r="W53" s="4">
        <v>0</v>
      </c>
      <c r="X53" s="4">
        <v>1344</v>
      </c>
      <c r="Y53" s="4">
        <v>3359</v>
      </c>
      <c r="Z53" s="4">
        <v>30</v>
      </c>
      <c r="AA53" s="4">
        <v>0</v>
      </c>
      <c r="AB53" s="4">
        <v>66</v>
      </c>
      <c r="AC53" s="4">
        <v>0</v>
      </c>
      <c r="AD53" s="4">
        <v>20</v>
      </c>
      <c r="AE53" s="4">
        <v>269</v>
      </c>
      <c r="AF53" s="4">
        <v>0</v>
      </c>
      <c r="AG53" s="4">
        <v>0</v>
      </c>
      <c r="AH53" s="4">
        <v>406</v>
      </c>
    </row>
    <row r="54" spans="1:34" x14ac:dyDescent="0.3">
      <c r="A54" s="16" t="s">
        <v>20</v>
      </c>
      <c r="B54" s="7">
        <v>535451</v>
      </c>
      <c r="C54" s="7">
        <v>237442</v>
      </c>
      <c r="D54" s="7" t="s">
        <v>185</v>
      </c>
      <c r="E54" s="7">
        <v>7</v>
      </c>
      <c r="F54" s="4">
        <v>976978</v>
      </c>
      <c r="G54" s="4">
        <v>51091</v>
      </c>
      <c r="H54" s="4">
        <f t="shared" si="2"/>
        <v>1000721.3715921484</v>
      </c>
      <c r="I54" s="4">
        <f t="shared" si="3"/>
        <v>23743.37159214844</v>
      </c>
      <c r="J54" s="5">
        <f t="shared" si="4"/>
        <v>2.43028723186689E-2</v>
      </c>
      <c r="K54" s="4">
        <f t="shared" si="8"/>
        <v>42794.780777702967</v>
      </c>
      <c r="L54" s="4">
        <f t="shared" si="5"/>
        <v>-8296.2192222970334</v>
      </c>
      <c r="M54" s="5">
        <f t="shared" si="6"/>
        <v>-0.16238122609260008</v>
      </c>
      <c r="N54" s="4">
        <f t="shared" si="7"/>
        <v>60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30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</row>
    <row r="55" spans="1:34" x14ac:dyDescent="0.3">
      <c r="A55" s="16" t="s">
        <v>20</v>
      </c>
      <c r="B55" s="7">
        <v>535818</v>
      </c>
      <c r="C55" s="7">
        <v>237795</v>
      </c>
      <c r="D55" s="7" t="s">
        <v>186</v>
      </c>
      <c r="E55" s="7">
        <v>7</v>
      </c>
      <c r="F55" s="4">
        <v>7423162</v>
      </c>
      <c r="G55" s="4">
        <v>263911</v>
      </c>
      <c r="H55" s="4">
        <f t="shared" si="2"/>
        <v>6204472.5038713198</v>
      </c>
      <c r="I55" s="4">
        <f t="shared" si="3"/>
        <v>-1218689.4961286802</v>
      </c>
      <c r="J55" s="5">
        <f t="shared" si="4"/>
        <v>-0.16417390542314447</v>
      </c>
      <c r="K55" s="4">
        <f t="shared" si="8"/>
        <v>265327.64082175837</v>
      </c>
      <c r="L55" s="4">
        <f t="shared" si="5"/>
        <v>1416.6408217583667</v>
      </c>
      <c r="M55" s="5">
        <f t="shared" si="6"/>
        <v>5.367873342749574E-3</v>
      </c>
      <c r="N55" s="4">
        <f t="shared" si="7"/>
        <v>372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312</v>
      </c>
      <c r="V55" s="4">
        <v>0</v>
      </c>
      <c r="W55" s="4">
        <v>0</v>
      </c>
      <c r="X55" s="4">
        <v>0</v>
      </c>
      <c r="Y55" s="4">
        <v>327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45</v>
      </c>
      <c r="AF55" s="4">
        <v>0</v>
      </c>
      <c r="AG55" s="4">
        <v>0</v>
      </c>
      <c r="AH55" s="4">
        <v>0</v>
      </c>
    </row>
    <row r="56" spans="1:34" x14ac:dyDescent="0.3">
      <c r="A56" s="16" t="s">
        <v>20</v>
      </c>
      <c r="B56" s="7">
        <v>536172</v>
      </c>
      <c r="C56" s="7">
        <v>238155</v>
      </c>
      <c r="D56" s="7" t="s">
        <v>187</v>
      </c>
      <c r="E56" s="7">
        <v>7</v>
      </c>
      <c r="F56" s="4">
        <v>4692286</v>
      </c>
      <c r="G56" s="4">
        <v>123720</v>
      </c>
      <c r="H56" s="4">
        <f t="shared" si="2"/>
        <v>5554003.6123364242</v>
      </c>
      <c r="I56" s="4">
        <f t="shared" si="3"/>
        <v>861717.61233642418</v>
      </c>
      <c r="J56" s="5">
        <f t="shared" si="4"/>
        <v>0.18364558603981607</v>
      </c>
      <c r="K56" s="4">
        <f t="shared" si="8"/>
        <v>237511.03331625144</v>
      </c>
      <c r="L56" s="4">
        <f t="shared" si="5"/>
        <v>113791.03331625144</v>
      </c>
      <c r="M56" s="5">
        <f t="shared" si="6"/>
        <v>0.91974647038677215</v>
      </c>
      <c r="N56" s="4">
        <f t="shared" si="7"/>
        <v>333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37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37</v>
      </c>
      <c r="AE56" s="4">
        <v>0</v>
      </c>
      <c r="AF56" s="4">
        <v>0</v>
      </c>
      <c r="AG56" s="4">
        <v>0</v>
      </c>
      <c r="AH56" s="4">
        <v>0</v>
      </c>
    </row>
    <row r="57" spans="1:34" x14ac:dyDescent="0.3">
      <c r="A57" s="16" t="s">
        <v>20</v>
      </c>
      <c r="B57" s="7">
        <v>536261</v>
      </c>
      <c r="C57" s="7">
        <v>238244</v>
      </c>
      <c r="D57" s="7" t="s">
        <v>188</v>
      </c>
      <c r="E57" s="7">
        <v>7</v>
      </c>
      <c r="F57" s="4">
        <v>6853103</v>
      </c>
      <c r="G57" s="4">
        <v>229091</v>
      </c>
      <c r="H57" s="4">
        <f t="shared" si="2"/>
        <v>5587360.9913894953</v>
      </c>
      <c r="I57" s="4">
        <f t="shared" si="3"/>
        <v>-1265742.0086105047</v>
      </c>
      <c r="J57" s="5">
        <f t="shared" si="4"/>
        <v>-0.18469618924602549</v>
      </c>
      <c r="K57" s="4">
        <f t="shared" si="8"/>
        <v>238937.52600884155</v>
      </c>
      <c r="L57" s="4">
        <f t="shared" si="5"/>
        <v>9846.5260088415525</v>
      </c>
      <c r="M57" s="5">
        <f t="shared" si="6"/>
        <v>4.298085044301847E-2</v>
      </c>
      <c r="N57" s="4">
        <f t="shared" si="7"/>
        <v>335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224</v>
      </c>
      <c r="V57" s="4">
        <v>0</v>
      </c>
      <c r="W57" s="4">
        <v>0</v>
      </c>
      <c r="X57" s="4">
        <v>0</v>
      </c>
      <c r="Y57" s="4">
        <v>238</v>
      </c>
      <c r="Z57" s="4">
        <v>25</v>
      </c>
      <c r="AA57" s="4">
        <v>0</v>
      </c>
      <c r="AB57" s="4">
        <v>0</v>
      </c>
      <c r="AC57" s="4">
        <v>0</v>
      </c>
      <c r="AD57" s="4">
        <v>0</v>
      </c>
      <c r="AE57" s="4">
        <v>47</v>
      </c>
      <c r="AF57" s="4">
        <v>0</v>
      </c>
      <c r="AG57" s="4">
        <v>0</v>
      </c>
      <c r="AH57" s="4">
        <v>0</v>
      </c>
    </row>
    <row r="58" spans="1:34" x14ac:dyDescent="0.3">
      <c r="A58" s="16" t="s">
        <v>20</v>
      </c>
      <c r="B58" s="7">
        <v>536326</v>
      </c>
      <c r="C58" s="7">
        <v>238309</v>
      </c>
      <c r="D58" s="7" t="s">
        <v>189</v>
      </c>
      <c r="E58" s="7">
        <v>7</v>
      </c>
      <c r="F58" s="4">
        <v>8623190</v>
      </c>
      <c r="G58" s="4">
        <v>424788</v>
      </c>
      <c r="H58" s="4">
        <f t="shared" si="2"/>
        <v>8903084.4692648128</v>
      </c>
      <c r="I58" s="4">
        <f t="shared" si="3"/>
        <v>279894.46926481277</v>
      </c>
      <c r="J58" s="5">
        <f t="shared" si="4"/>
        <v>3.2458344216561796E-2</v>
      </c>
      <c r="K58" s="4">
        <f t="shared" si="8"/>
        <v>380730.89965229738</v>
      </c>
      <c r="L58" s="4">
        <f t="shared" si="5"/>
        <v>-44057.100347702624</v>
      </c>
      <c r="M58" s="5">
        <f t="shared" si="6"/>
        <v>-0.10371550125639761</v>
      </c>
      <c r="N58" s="4">
        <f t="shared" si="7"/>
        <v>533.79999999999995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70</v>
      </c>
      <c r="U58" s="4">
        <v>0</v>
      </c>
      <c r="V58" s="4">
        <v>30</v>
      </c>
      <c r="W58" s="4">
        <v>0</v>
      </c>
      <c r="X58" s="4">
        <v>0</v>
      </c>
      <c r="Y58" s="4">
        <v>334</v>
      </c>
      <c r="Z58" s="4">
        <v>0</v>
      </c>
      <c r="AA58" s="4">
        <v>0</v>
      </c>
      <c r="AB58" s="4">
        <v>0</v>
      </c>
      <c r="AC58" s="4">
        <v>598</v>
      </c>
      <c r="AD58" s="4">
        <v>0</v>
      </c>
      <c r="AE58" s="4">
        <v>0</v>
      </c>
      <c r="AF58" s="4">
        <v>0</v>
      </c>
      <c r="AG58" s="4">
        <v>0</v>
      </c>
      <c r="AH58" s="4">
        <v>217</v>
      </c>
    </row>
    <row r="59" spans="1:34" x14ac:dyDescent="0.3">
      <c r="A59" s="16" t="s">
        <v>50</v>
      </c>
      <c r="B59" s="7">
        <v>536385</v>
      </c>
      <c r="C59" s="7">
        <v>302724</v>
      </c>
      <c r="D59" s="7" t="s">
        <v>190</v>
      </c>
      <c r="E59" s="7">
        <v>7</v>
      </c>
      <c r="F59" s="4">
        <v>35493211</v>
      </c>
      <c r="G59" s="4">
        <v>1408073</v>
      </c>
      <c r="H59" s="4">
        <f t="shared" si="2"/>
        <v>32540123.26627136</v>
      </c>
      <c r="I59" s="4">
        <f t="shared" si="3"/>
        <v>-2953087.7337286398</v>
      </c>
      <c r="J59" s="5">
        <f t="shared" si="4"/>
        <v>-8.3201481368609942E-2</v>
      </c>
      <c r="K59" s="4">
        <f t="shared" si="8"/>
        <v>1391543.6216216413</v>
      </c>
      <c r="L59" s="4">
        <f t="shared" si="5"/>
        <v>-16529.37837835867</v>
      </c>
      <c r="M59" s="5">
        <f t="shared" si="6"/>
        <v>-1.1739006698060828E-2</v>
      </c>
      <c r="N59" s="4">
        <f t="shared" si="7"/>
        <v>1951</v>
      </c>
      <c r="O59" s="4">
        <v>0</v>
      </c>
      <c r="P59" s="4">
        <v>11</v>
      </c>
      <c r="Q59" s="4">
        <v>0</v>
      </c>
      <c r="R59" s="4">
        <v>0</v>
      </c>
      <c r="S59" s="4">
        <v>0</v>
      </c>
      <c r="T59" s="4">
        <v>118</v>
      </c>
      <c r="U59" s="4">
        <v>1713</v>
      </c>
      <c r="V59" s="4">
        <v>58</v>
      </c>
      <c r="W59" s="4">
        <v>12</v>
      </c>
      <c r="X59" s="4">
        <v>0</v>
      </c>
      <c r="Y59" s="4">
        <v>1258</v>
      </c>
      <c r="Z59" s="4">
        <v>0</v>
      </c>
      <c r="AA59" s="4">
        <v>0</v>
      </c>
      <c r="AB59" s="4">
        <v>0</v>
      </c>
      <c r="AC59" s="4">
        <v>0</v>
      </c>
      <c r="AD59" s="4">
        <v>25</v>
      </c>
      <c r="AE59" s="4">
        <v>210</v>
      </c>
      <c r="AF59" s="4">
        <v>0</v>
      </c>
      <c r="AG59" s="4">
        <v>0</v>
      </c>
      <c r="AH59" s="4">
        <v>0</v>
      </c>
    </row>
    <row r="60" spans="1:34" x14ac:dyDescent="0.3">
      <c r="A60" s="16" t="s">
        <v>20</v>
      </c>
      <c r="B60" s="7">
        <v>537004</v>
      </c>
      <c r="C60" s="7">
        <v>239500</v>
      </c>
      <c r="D60" s="7" t="s">
        <v>191</v>
      </c>
      <c r="E60" s="7">
        <v>7</v>
      </c>
      <c r="F60" s="4">
        <v>35272297</v>
      </c>
      <c r="G60" s="4">
        <v>1525414</v>
      </c>
      <c r="H60" s="4">
        <f t="shared" si="2"/>
        <v>36894929.101649858</v>
      </c>
      <c r="I60" s="4">
        <f t="shared" si="3"/>
        <v>1622632.1016498581</v>
      </c>
      <c r="J60" s="5">
        <f t="shared" si="4"/>
        <v>4.6003017655749989E-2</v>
      </c>
      <c r="K60" s="4">
        <f t="shared" si="8"/>
        <v>1577772.2426392788</v>
      </c>
      <c r="L60" s="4">
        <f t="shared" si="5"/>
        <v>52358.24263927876</v>
      </c>
      <c r="M60" s="5">
        <f t="shared" si="6"/>
        <v>3.4323955751867308E-2</v>
      </c>
      <c r="N60" s="4">
        <f t="shared" si="7"/>
        <v>2212.1</v>
      </c>
      <c r="O60" s="4">
        <v>0</v>
      </c>
      <c r="P60" s="4">
        <v>8</v>
      </c>
      <c r="Q60" s="4">
        <v>0</v>
      </c>
      <c r="R60" s="4">
        <v>0</v>
      </c>
      <c r="S60" s="4">
        <v>0</v>
      </c>
      <c r="T60" s="4">
        <v>48</v>
      </c>
      <c r="U60" s="4">
        <v>1258</v>
      </c>
      <c r="V60" s="4">
        <v>8</v>
      </c>
      <c r="W60" s="4">
        <v>0</v>
      </c>
      <c r="X60" s="4">
        <v>819</v>
      </c>
      <c r="Y60" s="4">
        <v>1441</v>
      </c>
      <c r="Z60" s="4">
        <v>57</v>
      </c>
      <c r="AA60" s="4">
        <v>0</v>
      </c>
      <c r="AB60" s="4">
        <v>77</v>
      </c>
      <c r="AC60" s="4">
        <v>671</v>
      </c>
      <c r="AD60" s="4">
        <v>29</v>
      </c>
      <c r="AE60" s="4">
        <v>140</v>
      </c>
      <c r="AF60" s="4">
        <v>0</v>
      </c>
      <c r="AG60" s="4">
        <v>0</v>
      </c>
      <c r="AH60" s="4">
        <v>0</v>
      </c>
    </row>
    <row r="61" spans="1:34" x14ac:dyDescent="0.3">
      <c r="A61" s="16" t="s">
        <v>20</v>
      </c>
      <c r="B61" s="7">
        <v>537454</v>
      </c>
      <c r="C61" s="7">
        <v>239402</v>
      </c>
      <c r="D61" s="7" t="s">
        <v>192</v>
      </c>
      <c r="E61" s="7">
        <v>7</v>
      </c>
      <c r="F61" s="4">
        <v>13383971</v>
      </c>
      <c r="G61" s="4">
        <v>549557</v>
      </c>
      <c r="H61" s="4">
        <f t="shared" si="2"/>
        <v>12725840.108746821</v>
      </c>
      <c r="I61" s="4">
        <f t="shared" si="3"/>
        <v>-658130.89125317894</v>
      </c>
      <c r="J61" s="5">
        <f t="shared" si="4"/>
        <v>-4.9173066144059807E-2</v>
      </c>
      <c r="K61" s="4">
        <f t="shared" si="8"/>
        <v>544206.96222312271</v>
      </c>
      <c r="L61" s="4">
        <f t="shared" si="5"/>
        <v>-5350.0377768772887</v>
      </c>
      <c r="M61" s="5">
        <f t="shared" si="6"/>
        <v>-9.7351826596281388E-3</v>
      </c>
      <c r="N61" s="4">
        <f t="shared" si="7"/>
        <v>763</v>
      </c>
      <c r="O61" s="4">
        <v>0</v>
      </c>
      <c r="P61" s="4">
        <v>0</v>
      </c>
      <c r="Q61" s="4">
        <v>11</v>
      </c>
      <c r="R61" s="4">
        <v>0</v>
      </c>
      <c r="S61" s="4">
        <v>0</v>
      </c>
      <c r="T61" s="4">
        <v>60</v>
      </c>
      <c r="U61" s="4">
        <v>0</v>
      </c>
      <c r="V61" s="4">
        <v>21</v>
      </c>
      <c r="W61" s="4">
        <v>0</v>
      </c>
      <c r="X61" s="4">
        <v>0</v>
      </c>
      <c r="Y61" s="4">
        <v>527</v>
      </c>
      <c r="Z61" s="4">
        <v>4</v>
      </c>
      <c r="AA61" s="4">
        <v>0</v>
      </c>
      <c r="AB61" s="4">
        <v>0</v>
      </c>
      <c r="AC61" s="4">
        <v>0</v>
      </c>
      <c r="AD61" s="4">
        <v>0</v>
      </c>
      <c r="AE61" s="4">
        <v>97</v>
      </c>
      <c r="AF61" s="4">
        <v>0</v>
      </c>
      <c r="AG61" s="4">
        <v>0</v>
      </c>
      <c r="AH61" s="4">
        <v>0</v>
      </c>
    </row>
    <row r="62" spans="1:34" x14ac:dyDescent="0.3">
      <c r="A62" s="16" t="s">
        <v>20</v>
      </c>
      <c r="B62" s="7">
        <v>537489</v>
      </c>
      <c r="C62" s="7">
        <v>239437</v>
      </c>
      <c r="D62" s="7" t="s">
        <v>193</v>
      </c>
      <c r="E62" s="7">
        <v>7</v>
      </c>
      <c r="F62" s="4">
        <v>6659606</v>
      </c>
      <c r="G62" s="4">
        <v>251877</v>
      </c>
      <c r="H62" s="4">
        <f t="shared" si="2"/>
        <v>5954292.1609732835</v>
      </c>
      <c r="I62" s="4">
        <f t="shared" si="3"/>
        <v>-705313.83902671654</v>
      </c>
      <c r="J62" s="5">
        <f t="shared" si="4"/>
        <v>-0.1059092443346823</v>
      </c>
      <c r="K62" s="4">
        <f t="shared" si="8"/>
        <v>254628.94562733264</v>
      </c>
      <c r="L62" s="4">
        <f t="shared" si="5"/>
        <v>2751.9456273326359</v>
      </c>
      <c r="M62" s="5">
        <f t="shared" si="6"/>
        <v>1.0925751963587915E-2</v>
      </c>
      <c r="N62" s="4">
        <f t="shared" si="7"/>
        <v>357</v>
      </c>
      <c r="O62" s="4">
        <v>0</v>
      </c>
      <c r="P62" s="4">
        <v>0</v>
      </c>
      <c r="Q62" s="4">
        <v>14</v>
      </c>
      <c r="R62" s="4">
        <v>4</v>
      </c>
      <c r="S62" s="4">
        <v>0</v>
      </c>
      <c r="T62" s="4">
        <v>20</v>
      </c>
      <c r="U62" s="4">
        <v>0</v>
      </c>
      <c r="V62" s="4">
        <v>22</v>
      </c>
      <c r="W62" s="4">
        <v>0</v>
      </c>
      <c r="X62" s="4">
        <v>0</v>
      </c>
      <c r="Y62" s="4">
        <v>246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49</v>
      </c>
      <c r="AF62" s="4">
        <v>0</v>
      </c>
      <c r="AG62" s="4">
        <v>0</v>
      </c>
      <c r="AH62" s="4">
        <v>0</v>
      </c>
    </row>
    <row r="63" spans="1:34" x14ac:dyDescent="0.3">
      <c r="A63" s="16" t="s">
        <v>20</v>
      </c>
      <c r="B63" s="7">
        <v>537641</v>
      </c>
      <c r="C63" s="7">
        <v>239607</v>
      </c>
      <c r="D63" s="7" t="s">
        <v>194</v>
      </c>
      <c r="E63" s="7">
        <v>7</v>
      </c>
      <c r="F63" s="4">
        <v>767205</v>
      </c>
      <c r="G63" s="4">
        <v>34635</v>
      </c>
      <c r="H63" s="4">
        <f t="shared" si="2"/>
        <v>733862.33916757547</v>
      </c>
      <c r="I63" s="4">
        <f t="shared" si="3"/>
        <v>-33342.660832424532</v>
      </c>
      <c r="J63" s="5">
        <f t="shared" si="4"/>
        <v>-4.3459910757130849E-2</v>
      </c>
      <c r="K63" s="4">
        <f t="shared" si="8"/>
        <v>31382.839236982174</v>
      </c>
      <c r="L63" s="4">
        <f t="shared" si="5"/>
        <v>-3252.160763017826</v>
      </c>
      <c r="M63" s="5">
        <f t="shared" si="6"/>
        <v>-9.3898102007155315E-2</v>
      </c>
      <c r="N63" s="4">
        <f t="shared" si="7"/>
        <v>44</v>
      </c>
      <c r="O63" s="4">
        <v>0</v>
      </c>
      <c r="P63" s="4">
        <v>0</v>
      </c>
      <c r="Q63" s="4">
        <v>12</v>
      </c>
      <c r="R63" s="4">
        <v>0</v>
      </c>
      <c r="S63" s="4">
        <v>0</v>
      </c>
      <c r="T63" s="4">
        <v>16</v>
      </c>
      <c r="U63" s="4">
        <v>0</v>
      </c>
      <c r="V63" s="4">
        <v>23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</row>
    <row r="64" spans="1:34" x14ac:dyDescent="0.3">
      <c r="A64" s="16" t="s">
        <v>20</v>
      </c>
      <c r="B64" s="7">
        <v>537683</v>
      </c>
      <c r="C64" s="7">
        <v>239640</v>
      </c>
      <c r="D64" s="7" t="s">
        <v>195</v>
      </c>
      <c r="E64" s="7">
        <v>7</v>
      </c>
      <c r="F64" s="4">
        <v>37790529</v>
      </c>
      <c r="G64" s="4">
        <v>1635728</v>
      </c>
      <c r="H64" s="4">
        <f t="shared" si="2"/>
        <v>36626402.200272635</v>
      </c>
      <c r="I64" s="4">
        <f t="shared" si="3"/>
        <v>-1164126.7997273654</v>
      </c>
      <c r="J64" s="5">
        <f t="shared" si="4"/>
        <v>-3.0804723578422677E-2</v>
      </c>
      <c r="K64" s="4">
        <f t="shared" si="8"/>
        <v>1566288.9764639286</v>
      </c>
      <c r="L64" s="4">
        <f t="shared" si="5"/>
        <v>-69439.023536071414</v>
      </c>
      <c r="M64" s="5">
        <f t="shared" si="6"/>
        <v>-4.245144885706631E-2</v>
      </c>
      <c r="N64" s="4">
        <f t="shared" si="7"/>
        <v>2196</v>
      </c>
      <c r="O64" s="4">
        <v>0</v>
      </c>
      <c r="P64" s="4">
        <v>0</v>
      </c>
      <c r="Q64" s="4">
        <v>0</v>
      </c>
      <c r="R64" s="4">
        <v>13</v>
      </c>
      <c r="S64" s="4">
        <v>0</v>
      </c>
      <c r="T64" s="4">
        <v>97</v>
      </c>
      <c r="U64" s="4">
        <v>1399</v>
      </c>
      <c r="V64" s="4">
        <v>30</v>
      </c>
      <c r="W64" s="4">
        <v>36</v>
      </c>
      <c r="X64" s="4">
        <v>1224</v>
      </c>
      <c r="Y64" s="4">
        <v>1655</v>
      </c>
      <c r="Z64" s="4">
        <v>0</v>
      </c>
      <c r="AA64" s="4">
        <v>0</v>
      </c>
      <c r="AB64" s="4">
        <v>0</v>
      </c>
      <c r="AC64" s="4">
        <v>700</v>
      </c>
      <c r="AD64" s="4">
        <v>0</v>
      </c>
      <c r="AE64" s="4">
        <v>251</v>
      </c>
      <c r="AF64" s="4">
        <v>0</v>
      </c>
      <c r="AG64" s="4">
        <v>0</v>
      </c>
      <c r="AH64" s="4">
        <v>523</v>
      </c>
    </row>
    <row r="65" spans="1:34" x14ac:dyDescent="0.3">
      <c r="A65" s="16" t="s">
        <v>29</v>
      </c>
      <c r="B65" s="7">
        <v>537918</v>
      </c>
      <c r="C65" s="7">
        <v>573213</v>
      </c>
      <c r="D65" s="7" t="s">
        <v>196</v>
      </c>
      <c r="E65" s="7">
        <v>7</v>
      </c>
      <c r="F65" s="4">
        <v>5312441</v>
      </c>
      <c r="G65" s="4">
        <v>226762</v>
      </c>
      <c r="H65" s="4">
        <f t="shared" si="2"/>
        <v>4953570.7893811343</v>
      </c>
      <c r="I65" s="4">
        <f t="shared" si="3"/>
        <v>-358870.21061886568</v>
      </c>
      <c r="J65" s="5">
        <f t="shared" si="4"/>
        <v>-6.7552789879241182E-2</v>
      </c>
      <c r="K65" s="4">
        <f t="shared" si="8"/>
        <v>211834.16484962968</v>
      </c>
      <c r="L65" s="4">
        <f t="shared" si="5"/>
        <v>-14927.835150370316</v>
      </c>
      <c r="M65" s="5">
        <f t="shared" si="6"/>
        <v>-6.5830408756186287E-2</v>
      </c>
      <c r="N65" s="4">
        <f t="shared" si="7"/>
        <v>297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297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</row>
    <row r="66" spans="1:34" x14ac:dyDescent="0.3">
      <c r="A66" s="16" t="s">
        <v>20</v>
      </c>
      <c r="B66" s="7">
        <v>538094</v>
      </c>
      <c r="C66" s="7">
        <v>240079</v>
      </c>
      <c r="D66" s="7" t="s">
        <v>197</v>
      </c>
      <c r="E66" s="7">
        <v>7</v>
      </c>
      <c r="F66" s="4">
        <v>12354254</v>
      </c>
      <c r="G66" s="4">
        <v>573073</v>
      </c>
      <c r="H66" s="4">
        <f t="shared" si="2"/>
        <v>11691761.358101601</v>
      </c>
      <c r="I66" s="4">
        <f t="shared" si="3"/>
        <v>-662492.64189839922</v>
      </c>
      <c r="J66" s="5">
        <f t="shared" si="4"/>
        <v>-5.3624657700772516E-2</v>
      </c>
      <c r="K66" s="4">
        <f t="shared" si="8"/>
        <v>499985.68875282962</v>
      </c>
      <c r="L66" s="4">
        <f t="shared" si="5"/>
        <v>-73087.311247170379</v>
      </c>
      <c r="M66" s="5">
        <f t="shared" si="6"/>
        <v>-0.12753577859569443</v>
      </c>
      <c r="N66" s="4">
        <f t="shared" si="7"/>
        <v>701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58</v>
      </c>
      <c r="U66" s="4">
        <v>0</v>
      </c>
      <c r="V66" s="4">
        <v>19</v>
      </c>
      <c r="W66" s="4">
        <v>0</v>
      </c>
      <c r="X66" s="4">
        <v>0</v>
      </c>
      <c r="Y66" s="4">
        <v>585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162</v>
      </c>
    </row>
    <row r="67" spans="1:34" x14ac:dyDescent="0.3">
      <c r="A67" s="16" t="s">
        <v>20</v>
      </c>
      <c r="B67" s="7">
        <v>538132</v>
      </c>
      <c r="C67" s="7">
        <v>240117</v>
      </c>
      <c r="D67" s="7" t="s">
        <v>198</v>
      </c>
      <c r="E67" s="7">
        <v>7</v>
      </c>
      <c r="F67" s="4">
        <v>5323696</v>
      </c>
      <c r="G67" s="4">
        <v>266242</v>
      </c>
      <c r="H67" s="4">
        <f t="shared" si="2"/>
        <v>5370538.0275445301</v>
      </c>
      <c r="I67" s="4">
        <f t="shared" si="3"/>
        <v>46842.027544530109</v>
      </c>
      <c r="J67" s="5">
        <f t="shared" si="4"/>
        <v>8.7987795592630036E-3</v>
      </c>
      <c r="K67" s="4">
        <f t="shared" si="8"/>
        <v>229665.3235070059</v>
      </c>
      <c r="L67" s="4">
        <f t="shared" si="5"/>
        <v>-36576.676492994098</v>
      </c>
      <c r="M67" s="5">
        <f t="shared" si="6"/>
        <v>-0.13738131659540609</v>
      </c>
      <c r="N67" s="4">
        <f t="shared" si="7"/>
        <v>322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322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</row>
    <row r="68" spans="1:34" x14ac:dyDescent="0.3">
      <c r="A68" s="16" t="s">
        <v>20</v>
      </c>
      <c r="B68" s="7">
        <v>538299</v>
      </c>
      <c r="C68" s="7">
        <v>240273</v>
      </c>
      <c r="D68" s="7" t="s">
        <v>199</v>
      </c>
      <c r="E68" s="7">
        <v>7</v>
      </c>
      <c r="F68" s="4">
        <v>1502568</v>
      </c>
      <c r="G68" s="4">
        <v>75335</v>
      </c>
      <c r="H68" s="4">
        <f t="shared" si="2"/>
        <v>1767941.0898127956</v>
      </c>
      <c r="I68" s="4">
        <f t="shared" si="3"/>
        <v>265373.08981279563</v>
      </c>
      <c r="J68" s="5">
        <f t="shared" si="4"/>
        <v>0.17661303169826303</v>
      </c>
      <c r="K68" s="4">
        <f t="shared" si="8"/>
        <v>75604.112707275242</v>
      </c>
      <c r="L68" s="4">
        <f t="shared" si="5"/>
        <v>269.11270727524243</v>
      </c>
      <c r="M68" s="5">
        <f t="shared" si="6"/>
        <v>3.5722135431770496E-3</v>
      </c>
      <c r="N68" s="4">
        <f t="shared" si="7"/>
        <v>106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35</v>
      </c>
      <c r="U68" s="4">
        <v>31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18</v>
      </c>
      <c r="AG68" s="4">
        <v>0</v>
      </c>
      <c r="AH68" s="4">
        <v>0</v>
      </c>
    </row>
    <row r="69" spans="1:34" x14ac:dyDescent="0.3">
      <c r="A69" s="16" t="s">
        <v>20</v>
      </c>
      <c r="B69" s="7">
        <v>538426</v>
      </c>
      <c r="C69" s="7">
        <v>240401</v>
      </c>
      <c r="D69" s="7" t="s">
        <v>200</v>
      </c>
      <c r="E69" s="7">
        <v>7</v>
      </c>
      <c r="F69" s="4">
        <v>3803680</v>
      </c>
      <c r="G69" s="4">
        <v>131544</v>
      </c>
      <c r="H69" s="4">
        <f t="shared" si="2"/>
        <v>3702669.0748909493</v>
      </c>
      <c r="I69" s="4">
        <f t="shared" si="3"/>
        <v>-101010.9251090507</v>
      </c>
      <c r="J69" s="5">
        <f t="shared" si="4"/>
        <v>-2.6556104906051647E-2</v>
      </c>
      <c r="K69" s="4">
        <f t="shared" si="8"/>
        <v>158340.68887750097</v>
      </c>
      <c r="L69" s="4">
        <f t="shared" si="5"/>
        <v>26796.688877500972</v>
      </c>
      <c r="M69" s="5">
        <f t="shared" si="6"/>
        <v>0.20370894056362099</v>
      </c>
      <c r="N69" s="4">
        <f t="shared" si="7"/>
        <v>222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76</v>
      </c>
      <c r="V69" s="4">
        <v>0</v>
      </c>
      <c r="W69" s="4">
        <v>0</v>
      </c>
      <c r="X69" s="4">
        <v>0</v>
      </c>
      <c r="Y69" s="4">
        <v>0</v>
      </c>
      <c r="Z69" s="4">
        <v>73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38</v>
      </c>
      <c r="AG69" s="4">
        <v>0</v>
      </c>
      <c r="AH69" s="4">
        <v>0</v>
      </c>
    </row>
    <row r="70" spans="1:34" x14ac:dyDescent="0.3">
      <c r="A70" s="16" t="s">
        <v>20</v>
      </c>
      <c r="B70" s="7">
        <v>538574</v>
      </c>
      <c r="C70" s="7">
        <v>240559</v>
      </c>
      <c r="D70" s="7" t="s">
        <v>201</v>
      </c>
      <c r="E70" s="7">
        <v>7</v>
      </c>
      <c r="F70" s="4">
        <v>9967500</v>
      </c>
      <c r="G70" s="4">
        <v>338722</v>
      </c>
      <c r="H70" s="4">
        <f t="shared" ref="H70:H133" si="9">N70*$A$3</f>
        <v>9056528.4129089434</v>
      </c>
      <c r="I70" s="4">
        <f t="shared" ref="I70:I133" si="10">H70-F70</f>
        <v>-910971.58709105663</v>
      </c>
      <c r="J70" s="5">
        <f t="shared" ref="J70:J133" si="11">IFERROR(H70/F70-1,0)</f>
        <v>-9.1394189826040306E-2</v>
      </c>
      <c r="K70" s="4">
        <f t="shared" si="8"/>
        <v>387292.76603821182</v>
      </c>
      <c r="L70" s="4">
        <f t="shared" ref="L70:L133" si="12">K70-G70</f>
        <v>48570.766038211819</v>
      </c>
      <c r="M70" s="5">
        <f t="shared" ref="M70:M133" si="13">IFERROR(K70/G70-1,0)</f>
        <v>0.14339418767665468</v>
      </c>
      <c r="N70" s="4">
        <f t="shared" ref="N70:N133" si="14">SUMPRODUCT($O$2:$AH$2,O70:AH70)</f>
        <v>543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278</v>
      </c>
      <c r="V70" s="4">
        <v>0</v>
      </c>
      <c r="W70" s="4">
        <v>0</v>
      </c>
      <c r="X70" s="4">
        <v>0</v>
      </c>
      <c r="Y70" s="4">
        <v>381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162</v>
      </c>
      <c r="AF70" s="4">
        <v>0</v>
      </c>
      <c r="AG70" s="4">
        <v>0</v>
      </c>
      <c r="AH70" s="4">
        <v>0</v>
      </c>
    </row>
    <row r="71" spans="1:34" x14ac:dyDescent="0.3">
      <c r="A71" s="16" t="s">
        <v>20</v>
      </c>
      <c r="B71" s="7">
        <v>538680</v>
      </c>
      <c r="C71" s="7">
        <v>240664</v>
      </c>
      <c r="D71" s="7" t="s">
        <v>202</v>
      </c>
      <c r="E71" s="7">
        <v>7</v>
      </c>
      <c r="F71" s="4">
        <v>4692286</v>
      </c>
      <c r="G71" s="4">
        <v>123720</v>
      </c>
      <c r="H71" s="4">
        <f t="shared" si="9"/>
        <v>6004328.2295528902</v>
      </c>
      <c r="I71" s="4">
        <f t="shared" si="10"/>
        <v>1312042.2295528902</v>
      </c>
      <c r="J71" s="5">
        <f t="shared" si="11"/>
        <v>0.27961684977277401</v>
      </c>
      <c r="K71" s="4">
        <f t="shared" ref="K71:K134" si="15">N71*$A$4</f>
        <v>256768.6846662178</v>
      </c>
      <c r="L71" s="4">
        <f t="shared" si="12"/>
        <v>133048.6846662178</v>
      </c>
      <c r="M71" s="5">
        <f t="shared" si="13"/>
        <v>1.0754015896073215</v>
      </c>
      <c r="N71" s="4">
        <f t="shared" si="14"/>
        <v>360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40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40</v>
      </c>
      <c r="AE71" s="4">
        <v>0</v>
      </c>
      <c r="AF71" s="4">
        <v>0</v>
      </c>
      <c r="AG71" s="4">
        <v>0</v>
      </c>
      <c r="AH71" s="4">
        <v>0</v>
      </c>
    </row>
    <row r="72" spans="1:34" x14ac:dyDescent="0.3">
      <c r="A72" s="16" t="s">
        <v>20</v>
      </c>
      <c r="B72" s="7">
        <v>538728</v>
      </c>
      <c r="C72" s="7">
        <v>240702</v>
      </c>
      <c r="D72" s="7" t="s">
        <v>203</v>
      </c>
      <c r="E72" s="7">
        <v>7</v>
      </c>
      <c r="F72" s="4">
        <v>6947883</v>
      </c>
      <c r="G72" s="4">
        <v>359612</v>
      </c>
      <c r="H72" s="4">
        <f t="shared" si="9"/>
        <v>5837541.3342875326</v>
      </c>
      <c r="I72" s="4">
        <f t="shared" si="10"/>
        <v>-1110341.6657124674</v>
      </c>
      <c r="J72" s="5">
        <f t="shared" si="11"/>
        <v>-0.15981006958701915</v>
      </c>
      <c r="K72" s="4">
        <f t="shared" si="15"/>
        <v>249636.22120326728</v>
      </c>
      <c r="L72" s="4">
        <f t="shared" si="12"/>
        <v>-109975.77879673272</v>
      </c>
      <c r="M72" s="5">
        <f t="shared" si="13"/>
        <v>-0.30581787814848427</v>
      </c>
      <c r="N72" s="4">
        <f t="shared" si="14"/>
        <v>350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59</v>
      </c>
      <c r="X72" s="4">
        <v>0</v>
      </c>
      <c r="Y72" s="4">
        <v>350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</row>
    <row r="73" spans="1:34" x14ac:dyDescent="0.3">
      <c r="A73" s="16" t="s">
        <v>20</v>
      </c>
      <c r="B73" s="7">
        <v>539244</v>
      </c>
      <c r="C73" s="7">
        <v>241237</v>
      </c>
      <c r="D73" s="7" t="s">
        <v>204</v>
      </c>
      <c r="E73" s="7">
        <v>7</v>
      </c>
      <c r="F73" s="4">
        <v>5468578</v>
      </c>
      <c r="G73" s="4">
        <v>283269</v>
      </c>
      <c r="H73" s="4">
        <f t="shared" si="9"/>
        <v>5720790.5076017817</v>
      </c>
      <c r="I73" s="4">
        <f t="shared" si="10"/>
        <v>252212.50760178175</v>
      </c>
      <c r="J73" s="5">
        <f t="shared" si="11"/>
        <v>4.6120309082503974E-2</v>
      </c>
      <c r="K73" s="4">
        <f t="shared" si="15"/>
        <v>244643.49677920196</v>
      </c>
      <c r="L73" s="4">
        <f t="shared" si="12"/>
        <v>-38625.50322079804</v>
      </c>
      <c r="M73" s="5">
        <f t="shared" si="13"/>
        <v>-0.13635626637859433</v>
      </c>
      <c r="N73" s="4">
        <f t="shared" si="14"/>
        <v>343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343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</row>
    <row r="74" spans="1:34" x14ac:dyDescent="0.3">
      <c r="A74" s="16" t="s">
        <v>20</v>
      </c>
      <c r="B74" s="7">
        <v>539333</v>
      </c>
      <c r="C74" s="7">
        <v>241326</v>
      </c>
      <c r="D74" s="7" t="s">
        <v>205</v>
      </c>
      <c r="E74" s="7">
        <v>7</v>
      </c>
      <c r="F74" s="4">
        <v>4441387</v>
      </c>
      <c r="G74" s="4">
        <v>173748</v>
      </c>
      <c r="H74" s="4">
        <f t="shared" si="9"/>
        <v>4036242.8654216654</v>
      </c>
      <c r="I74" s="4">
        <f t="shared" si="10"/>
        <v>-405144.13457833463</v>
      </c>
      <c r="J74" s="5">
        <f t="shared" si="11"/>
        <v>-9.1220182924463655E-2</v>
      </c>
      <c r="K74" s="4">
        <f t="shared" si="15"/>
        <v>172605.61580340195</v>
      </c>
      <c r="L74" s="4">
        <f t="shared" si="12"/>
        <v>-1142.3841965980537</v>
      </c>
      <c r="M74" s="5">
        <f t="shared" si="13"/>
        <v>-6.5749487568089737E-3</v>
      </c>
      <c r="N74" s="4">
        <f t="shared" si="14"/>
        <v>242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154</v>
      </c>
      <c r="V74" s="4">
        <v>0</v>
      </c>
      <c r="W74" s="4">
        <v>0</v>
      </c>
      <c r="X74" s="4">
        <v>0</v>
      </c>
      <c r="Y74" s="4">
        <v>217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25</v>
      </c>
      <c r="AF74" s="4">
        <v>0</v>
      </c>
      <c r="AG74" s="4">
        <v>0</v>
      </c>
      <c r="AH74" s="4">
        <v>0</v>
      </c>
    </row>
    <row r="75" spans="1:34" x14ac:dyDescent="0.3">
      <c r="A75" s="16" t="s">
        <v>20</v>
      </c>
      <c r="B75" s="7">
        <v>539597</v>
      </c>
      <c r="C75" s="7">
        <v>241580</v>
      </c>
      <c r="D75" s="7" t="s">
        <v>206</v>
      </c>
      <c r="E75" s="7">
        <v>7</v>
      </c>
      <c r="F75" s="4">
        <v>1306053</v>
      </c>
      <c r="G75" s="4">
        <v>54959</v>
      </c>
      <c r="H75" s="4">
        <f t="shared" si="9"/>
        <v>900649.23443293362</v>
      </c>
      <c r="I75" s="4">
        <f t="shared" si="10"/>
        <v>-405403.76556706638</v>
      </c>
      <c r="J75" s="5">
        <f t="shared" si="11"/>
        <v>-0.31040376276235837</v>
      </c>
      <c r="K75" s="4">
        <f t="shared" si="15"/>
        <v>38515.302699932668</v>
      </c>
      <c r="L75" s="4">
        <f t="shared" si="12"/>
        <v>-16443.697300067332</v>
      </c>
      <c r="M75" s="5">
        <f t="shared" si="13"/>
        <v>-0.29919935406516374</v>
      </c>
      <c r="N75" s="4">
        <f t="shared" si="14"/>
        <v>54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27</v>
      </c>
      <c r="U75" s="4">
        <v>0</v>
      </c>
      <c r="V75" s="4">
        <v>24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</row>
    <row r="76" spans="1:34" x14ac:dyDescent="0.3">
      <c r="A76" s="16" t="s">
        <v>20</v>
      </c>
      <c r="B76" s="7">
        <v>539911</v>
      </c>
      <c r="C76" s="7">
        <v>243132</v>
      </c>
      <c r="D76" s="7" t="s">
        <v>207</v>
      </c>
      <c r="E76" s="7">
        <v>7</v>
      </c>
      <c r="F76" s="4">
        <v>51403534</v>
      </c>
      <c r="G76" s="4">
        <v>2370846</v>
      </c>
      <c r="H76" s="4">
        <f t="shared" si="9"/>
        <v>51770652.290367149</v>
      </c>
      <c r="I76" s="4">
        <f t="shared" si="10"/>
        <v>367118.29036714882</v>
      </c>
      <c r="J76" s="5">
        <f t="shared" si="11"/>
        <v>7.1418881504752285E-3</v>
      </c>
      <c r="K76" s="4">
        <f t="shared" si="15"/>
        <v>2213916.6588998334</v>
      </c>
      <c r="L76" s="4">
        <f t="shared" si="12"/>
        <v>-156929.34110016655</v>
      </c>
      <c r="M76" s="5">
        <f t="shared" si="13"/>
        <v>-6.6191284081786206E-2</v>
      </c>
      <c r="N76" s="4">
        <f t="shared" si="14"/>
        <v>3104</v>
      </c>
      <c r="O76" s="4">
        <v>0</v>
      </c>
      <c r="P76" s="4">
        <v>35</v>
      </c>
      <c r="Q76" s="4">
        <v>0</v>
      </c>
      <c r="R76" s="4">
        <v>0</v>
      </c>
      <c r="S76" s="4">
        <v>0</v>
      </c>
      <c r="T76" s="4">
        <v>102</v>
      </c>
      <c r="U76" s="4">
        <v>1493</v>
      </c>
      <c r="V76" s="4">
        <v>37</v>
      </c>
      <c r="W76" s="4">
        <v>0</v>
      </c>
      <c r="X76" s="4">
        <v>529</v>
      </c>
      <c r="Y76" s="4">
        <v>2592</v>
      </c>
      <c r="Z76" s="4">
        <v>21</v>
      </c>
      <c r="AA76" s="4">
        <v>0</v>
      </c>
      <c r="AB76" s="4">
        <v>116</v>
      </c>
      <c r="AC76" s="4">
        <v>0</v>
      </c>
      <c r="AD76" s="4">
        <v>0</v>
      </c>
      <c r="AE76" s="4">
        <v>80</v>
      </c>
      <c r="AF76" s="4">
        <v>0</v>
      </c>
      <c r="AG76" s="4">
        <v>0</v>
      </c>
      <c r="AH76" s="4">
        <v>215</v>
      </c>
    </row>
    <row r="77" spans="1:34" x14ac:dyDescent="0.3">
      <c r="A77" s="16" t="s">
        <v>20</v>
      </c>
      <c r="B77" s="7">
        <v>540013</v>
      </c>
      <c r="C77" s="7">
        <v>242004</v>
      </c>
      <c r="D77" s="7" t="s">
        <v>208</v>
      </c>
      <c r="E77" s="7">
        <v>7</v>
      </c>
      <c r="F77" s="4">
        <v>5904077</v>
      </c>
      <c r="G77" s="4">
        <v>214911</v>
      </c>
      <c r="H77" s="4">
        <f t="shared" si="9"/>
        <v>5420574.0961241378</v>
      </c>
      <c r="I77" s="4">
        <f t="shared" si="10"/>
        <v>-483502.90387586225</v>
      </c>
      <c r="J77" s="5">
        <f t="shared" si="11"/>
        <v>-8.1893055235536805E-2</v>
      </c>
      <c r="K77" s="4">
        <f t="shared" si="15"/>
        <v>231805.06254589107</v>
      </c>
      <c r="L77" s="4">
        <f t="shared" si="12"/>
        <v>16894.062545891065</v>
      </c>
      <c r="M77" s="5">
        <f t="shared" si="13"/>
        <v>7.860957580529182E-2</v>
      </c>
      <c r="N77" s="4">
        <f t="shared" si="14"/>
        <v>325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154</v>
      </c>
      <c r="V77" s="4">
        <v>0</v>
      </c>
      <c r="W77" s="4">
        <v>0</v>
      </c>
      <c r="X77" s="4">
        <v>0</v>
      </c>
      <c r="Y77" s="4">
        <v>222</v>
      </c>
      <c r="Z77" s="4">
        <v>0</v>
      </c>
      <c r="AA77" s="4">
        <v>0</v>
      </c>
      <c r="AB77" s="4">
        <v>34</v>
      </c>
      <c r="AC77" s="4">
        <v>0</v>
      </c>
      <c r="AD77" s="4">
        <v>0</v>
      </c>
      <c r="AE77" s="4">
        <v>69</v>
      </c>
      <c r="AF77" s="4">
        <v>0</v>
      </c>
      <c r="AG77" s="4">
        <v>0</v>
      </c>
      <c r="AH77" s="4">
        <v>0</v>
      </c>
    </row>
    <row r="78" spans="1:34" x14ac:dyDescent="0.3">
      <c r="A78" s="16" t="s">
        <v>50</v>
      </c>
      <c r="B78" s="7">
        <v>540030</v>
      </c>
      <c r="C78" s="7">
        <v>302929</v>
      </c>
      <c r="D78" s="7" t="s">
        <v>209</v>
      </c>
      <c r="E78" s="7">
        <v>7</v>
      </c>
      <c r="F78" s="4">
        <v>6627264</v>
      </c>
      <c r="G78" s="4">
        <v>192865</v>
      </c>
      <c r="H78" s="4">
        <f t="shared" si="9"/>
        <v>5203751.1322791716</v>
      </c>
      <c r="I78" s="4">
        <f t="shared" si="10"/>
        <v>-1423512.8677208284</v>
      </c>
      <c r="J78" s="5">
        <f t="shared" si="11"/>
        <v>-0.21479646317406831</v>
      </c>
      <c r="K78" s="4">
        <f t="shared" si="15"/>
        <v>222532.86004405541</v>
      </c>
      <c r="L78" s="4">
        <f t="shared" si="12"/>
        <v>29667.860044055415</v>
      </c>
      <c r="M78" s="5">
        <f t="shared" si="13"/>
        <v>0.15382708134734346</v>
      </c>
      <c r="N78" s="4">
        <f t="shared" si="14"/>
        <v>312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106</v>
      </c>
      <c r="V78" s="4">
        <v>0</v>
      </c>
      <c r="W78" s="4">
        <v>0</v>
      </c>
      <c r="X78" s="4">
        <v>0</v>
      </c>
      <c r="Y78" s="4">
        <v>29</v>
      </c>
      <c r="Z78" s="4">
        <v>120</v>
      </c>
      <c r="AA78" s="4">
        <v>0</v>
      </c>
      <c r="AB78" s="4">
        <v>0</v>
      </c>
      <c r="AC78" s="4">
        <v>0</v>
      </c>
      <c r="AD78" s="4">
        <v>0</v>
      </c>
      <c r="AE78" s="4">
        <v>43</v>
      </c>
      <c r="AF78" s="4">
        <v>0</v>
      </c>
      <c r="AG78" s="4">
        <v>0</v>
      </c>
      <c r="AH78" s="4">
        <v>0</v>
      </c>
    </row>
    <row r="79" spans="1:34" x14ac:dyDescent="0.3">
      <c r="A79" s="16" t="s">
        <v>20</v>
      </c>
      <c r="B79" s="7">
        <v>540111</v>
      </c>
      <c r="C79" s="7">
        <v>242098</v>
      </c>
      <c r="D79" s="7" t="s">
        <v>210</v>
      </c>
      <c r="E79" s="7">
        <v>7</v>
      </c>
      <c r="F79" s="4">
        <v>5502645</v>
      </c>
      <c r="G79" s="4">
        <v>286854</v>
      </c>
      <c r="H79" s="4">
        <f t="shared" si="9"/>
        <v>5804183.9552344605</v>
      </c>
      <c r="I79" s="4">
        <f t="shared" si="10"/>
        <v>301538.95523446053</v>
      </c>
      <c r="J79" s="5">
        <f t="shared" si="11"/>
        <v>5.4798911293470809E-2</v>
      </c>
      <c r="K79" s="4">
        <f t="shared" si="15"/>
        <v>248209.7285106772</v>
      </c>
      <c r="L79" s="4">
        <f t="shared" si="12"/>
        <v>-38644.271489322797</v>
      </c>
      <c r="M79" s="5">
        <f t="shared" si="13"/>
        <v>-0.13471756185837669</v>
      </c>
      <c r="N79" s="4">
        <f t="shared" si="14"/>
        <v>348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348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</row>
    <row r="80" spans="1:34" x14ac:dyDescent="0.3">
      <c r="A80" s="16" t="s">
        <v>20</v>
      </c>
      <c r="B80" s="7">
        <v>540242</v>
      </c>
      <c r="C80" s="7">
        <v>242225</v>
      </c>
      <c r="D80" s="7" t="s">
        <v>211</v>
      </c>
      <c r="E80" s="7">
        <v>7</v>
      </c>
      <c r="F80" s="4">
        <v>8798726</v>
      </c>
      <c r="G80" s="4">
        <v>297018</v>
      </c>
      <c r="H80" s="4">
        <f t="shared" si="9"/>
        <v>6955013.5325654317</v>
      </c>
      <c r="I80" s="4">
        <f t="shared" si="10"/>
        <v>-1843712.4674345683</v>
      </c>
      <c r="J80" s="5">
        <f t="shared" si="11"/>
        <v>-0.20954311651875146</v>
      </c>
      <c r="K80" s="4">
        <f t="shared" si="15"/>
        <v>297423.72640503559</v>
      </c>
      <c r="L80" s="4">
        <f t="shared" si="12"/>
        <v>405.72640503558796</v>
      </c>
      <c r="M80" s="5">
        <f t="shared" si="13"/>
        <v>1.3659993839956197E-3</v>
      </c>
      <c r="N80" s="4">
        <f t="shared" si="14"/>
        <v>417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287</v>
      </c>
      <c r="V80" s="4">
        <v>0</v>
      </c>
      <c r="W80" s="4">
        <v>0</v>
      </c>
      <c r="X80" s="4">
        <v>0</v>
      </c>
      <c r="Y80" s="4">
        <v>369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48</v>
      </c>
      <c r="AF80" s="4">
        <v>0</v>
      </c>
      <c r="AG80" s="4">
        <v>0</v>
      </c>
      <c r="AH80" s="4">
        <v>0</v>
      </c>
    </row>
    <row r="81" spans="1:34" x14ac:dyDescent="0.3">
      <c r="A81" s="16" t="s">
        <v>50</v>
      </c>
      <c r="B81" s="7">
        <v>540471</v>
      </c>
      <c r="C81" s="7">
        <v>303038</v>
      </c>
      <c r="D81" s="7" t="s">
        <v>212</v>
      </c>
      <c r="E81" s="7">
        <v>7</v>
      </c>
      <c r="F81" s="4">
        <v>20819878</v>
      </c>
      <c r="G81" s="4">
        <v>789587</v>
      </c>
      <c r="H81" s="4">
        <f t="shared" si="9"/>
        <v>19158810.659131683</v>
      </c>
      <c r="I81" s="4">
        <f t="shared" si="10"/>
        <v>-1661067.3408683166</v>
      </c>
      <c r="J81" s="5">
        <f t="shared" si="11"/>
        <v>-7.9782760536268094E-2</v>
      </c>
      <c r="K81" s="4">
        <f t="shared" si="15"/>
        <v>819306.0779891233</v>
      </c>
      <c r="L81" s="4">
        <f t="shared" si="12"/>
        <v>29719.077989123296</v>
      </c>
      <c r="M81" s="5">
        <f t="shared" si="13"/>
        <v>3.7638763035768408E-2</v>
      </c>
      <c r="N81" s="4">
        <f t="shared" si="14"/>
        <v>1148.7</v>
      </c>
      <c r="O81" s="4">
        <v>0</v>
      </c>
      <c r="P81" s="4">
        <v>12</v>
      </c>
      <c r="Q81" s="4">
        <v>0</v>
      </c>
      <c r="R81" s="4">
        <v>0</v>
      </c>
      <c r="S81" s="4">
        <v>0</v>
      </c>
      <c r="T81" s="4">
        <v>39</v>
      </c>
      <c r="U81" s="4">
        <v>454</v>
      </c>
      <c r="V81" s="4">
        <v>26</v>
      </c>
      <c r="W81" s="4">
        <v>0</v>
      </c>
      <c r="X81" s="4">
        <v>914</v>
      </c>
      <c r="Y81" s="4">
        <v>580</v>
      </c>
      <c r="Z81" s="4">
        <v>144</v>
      </c>
      <c r="AA81" s="4">
        <v>0</v>
      </c>
      <c r="AB81" s="4">
        <v>0</v>
      </c>
      <c r="AC81" s="4">
        <v>437</v>
      </c>
      <c r="AD81" s="4">
        <v>0</v>
      </c>
      <c r="AE81" s="4">
        <v>81</v>
      </c>
      <c r="AF81" s="4">
        <v>27</v>
      </c>
      <c r="AG81" s="4">
        <v>0</v>
      </c>
      <c r="AH81" s="4">
        <v>0</v>
      </c>
    </row>
    <row r="82" spans="1:34" x14ac:dyDescent="0.3">
      <c r="A82" s="16" t="s">
        <v>50</v>
      </c>
      <c r="B82" s="7">
        <v>541265</v>
      </c>
      <c r="C82" s="7">
        <v>303551</v>
      </c>
      <c r="D82" s="7" t="s">
        <v>213</v>
      </c>
      <c r="E82" s="7">
        <v>7</v>
      </c>
      <c r="F82" s="4">
        <v>539044</v>
      </c>
      <c r="G82" s="4">
        <v>17185</v>
      </c>
      <c r="H82" s="4">
        <f t="shared" si="9"/>
        <v>0</v>
      </c>
      <c r="I82" s="4">
        <f t="shared" si="10"/>
        <v>-539044</v>
      </c>
      <c r="J82" s="5">
        <f t="shared" si="11"/>
        <v>-1</v>
      </c>
      <c r="K82" s="4">
        <f t="shared" si="15"/>
        <v>0</v>
      </c>
      <c r="L82" s="4">
        <f t="shared" si="12"/>
        <v>-17185</v>
      </c>
      <c r="M82" s="5">
        <f t="shared" si="13"/>
        <v>-1</v>
      </c>
      <c r="N82" s="4">
        <f t="shared" si="14"/>
        <v>0</v>
      </c>
      <c r="O82" s="4"/>
      <c r="P82" s="4"/>
      <c r="Q82" s="4"/>
      <c r="R82" s="4"/>
      <c r="S82" s="4"/>
      <c r="T82" s="4"/>
      <c r="U82" s="4">
        <v>0</v>
      </c>
      <c r="V82" s="4">
        <v>0</v>
      </c>
      <c r="W82" s="4">
        <v>0</v>
      </c>
      <c r="X82" s="4">
        <v>0</v>
      </c>
      <c r="Y82" s="4"/>
      <c r="Z82" s="4">
        <v>0</v>
      </c>
      <c r="AA82" s="4"/>
      <c r="AB82" s="4"/>
      <c r="AC82" s="4">
        <v>0</v>
      </c>
      <c r="AD82" s="4">
        <v>0</v>
      </c>
      <c r="AE82" s="4"/>
      <c r="AF82" s="4"/>
      <c r="AG82" s="4">
        <v>0</v>
      </c>
      <c r="AH82" s="4">
        <v>0</v>
      </c>
    </row>
    <row r="83" spans="1:34" x14ac:dyDescent="0.3">
      <c r="A83" s="16" t="s">
        <v>20</v>
      </c>
      <c r="B83" s="7">
        <v>541281</v>
      </c>
      <c r="C83" s="7">
        <v>243272</v>
      </c>
      <c r="D83" s="7" t="s">
        <v>214</v>
      </c>
      <c r="E83" s="7">
        <v>7</v>
      </c>
      <c r="F83" s="4">
        <v>13504662</v>
      </c>
      <c r="G83" s="4">
        <v>604007</v>
      </c>
      <c r="H83" s="4">
        <f t="shared" si="9"/>
        <v>13342951.621228646</v>
      </c>
      <c r="I83" s="4">
        <f t="shared" si="10"/>
        <v>-161710.37877135351</v>
      </c>
      <c r="J83" s="5">
        <f t="shared" si="11"/>
        <v>-1.1974411412248087E-2</v>
      </c>
      <c r="K83" s="4">
        <f t="shared" si="15"/>
        <v>570597.07703603955</v>
      </c>
      <c r="L83" s="4">
        <f t="shared" si="12"/>
        <v>-33409.922963960445</v>
      </c>
      <c r="M83" s="5">
        <f t="shared" si="13"/>
        <v>-5.5313800939327584E-2</v>
      </c>
      <c r="N83" s="4">
        <f t="shared" si="14"/>
        <v>800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32</v>
      </c>
      <c r="U83" s="4">
        <v>162</v>
      </c>
      <c r="V83" s="4">
        <v>12</v>
      </c>
      <c r="W83" s="4">
        <v>0</v>
      </c>
      <c r="X83" s="4">
        <v>0</v>
      </c>
      <c r="Y83" s="4">
        <v>664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72</v>
      </c>
      <c r="AF83" s="4">
        <v>0</v>
      </c>
      <c r="AG83" s="4">
        <v>0</v>
      </c>
      <c r="AH83" s="4">
        <v>0</v>
      </c>
    </row>
    <row r="84" spans="1:34" x14ac:dyDescent="0.3">
      <c r="A84" s="16" t="s">
        <v>50</v>
      </c>
      <c r="B84" s="7">
        <v>541303</v>
      </c>
      <c r="C84" s="7">
        <v>303585</v>
      </c>
      <c r="D84" s="7" t="s">
        <v>215</v>
      </c>
      <c r="E84" s="7">
        <v>7</v>
      </c>
      <c r="F84" s="4">
        <v>511160</v>
      </c>
      <c r="G84" s="4">
        <v>16264</v>
      </c>
      <c r="H84" s="4">
        <f t="shared" si="9"/>
        <v>451992.48616912041</v>
      </c>
      <c r="I84" s="4">
        <f t="shared" si="10"/>
        <v>-59167.513830879587</v>
      </c>
      <c r="J84" s="5">
        <f t="shared" si="11"/>
        <v>-0.11575145518209484</v>
      </c>
      <c r="K84" s="4">
        <f t="shared" si="15"/>
        <v>19328.97598459584</v>
      </c>
      <c r="L84" s="4">
        <f t="shared" si="12"/>
        <v>3064.9759845958397</v>
      </c>
      <c r="M84" s="5">
        <f t="shared" si="13"/>
        <v>0.18845154848720114</v>
      </c>
      <c r="N84" s="4">
        <f t="shared" si="14"/>
        <v>27.1</v>
      </c>
      <c r="O84" s="4"/>
      <c r="P84" s="4"/>
      <c r="Q84" s="4"/>
      <c r="R84" s="4"/>
      <c r="S84" s="4"/>
      <c r="T84" s="4"/>
      <c r="U84" s="4">
        <v>0</v>
      </c>
      <c r="V84" s="4">
        <v>0</v>
      </c>
      <c r="W84" s="4">
        <v>0</v>
      </c>
      <c r="X84" s="4">
        <v>0</v>
      </c>
      <c r="Y84" s="4"/>
      <c r="Z84" s="4">
        <v>0</v>
      </c>
      <c r="AA84" s="4"/>
      <c r="AB84" s="4"/>
      <c r="AC84" s="4">
        <v>271</v>
      </c>
      <c r="AD84" s="4">
        <v>0</v>
      </c>
      <c r="AE84" s="4"/>
      <c r="AF84" s="4"/>
      <c r="AG84" s="4">
        <v>0</v>
      </c>
      <c r="AH84" s="4">
        <v>0</v>
      </c>
    </row>
    <row r="85" spans="1:34" x14ac:dyDescent="0.3">
      <c r="A85" s="16" t="s">
        <v>20</v>
      </c>
      <c r="B85" s="7">
        <v>541320</v>
      </c>
      <c r="C85" s="7">
        <v>243311</v>
      </c>
      <c r="D85" s="7" t="s">
        <v>216</v>
      </c>
      <c r="E85" s="7">
        <v>7</v>
      </c>
      <c r="F85" s="4">
        <v>3910238</v>
      </c>
      <c r="G85" s="4">
        <v>103100</v>
      </c>
      <c r="H85" s="4">
        <f t="shared" si="9"/>
        <v>5403895.4065976012</v>
      </c>
      <c r="I85" s="4">
        <f t="shared" si="10"/>
        <v>1493657.4065976012</v>
      </c>
      <c r="J85" s="5">
        <f t="shared" si="11"/>
        <v>0.38198631556380991</v>
      </c>
      <c r="K85" s="4">
        <f t="shared" si="15"/>
        <v>231091.81619959601</v>
      </c>
      <c r="L85" s="4">
        <f t="shared" si="12"/>
        <v>127991.81619959601</v>
      </c>
      <c r="M85" s="5">
        <f t="shared" si="13"/>
        <v>1.2414337167759069</v>
      </c>
      <c r="N85" s="4">
        <f t="shared" si="14"/>
        <v>324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61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36</v>
      </c>
      <c r="AE85" s="4">
        <v>0</v>
      </c>
      <c r="AF85" s="4">
        <v>0</v>
      </c>
      <c r="AG85" s="4">
        <v>0</v>
      </c>
      <c r="AH85" s="4">
        <v>0</v>
      </c>
    </row>
    <row r="86" spans="1:34" x14ac:dyDescent="0.3">
      <c r="A86" s="16" t="s">
        <v>50</v>
      </c>
      <c r="B86" s="7">
        <v>541354</v>
      </c>
      <c r="C86" s="7">
        <v>303640</v>
      </c>
      <c r="D86" s="7" t="s">
        <v>217</v>
      </c>
      <c r="E86" s="7">
        <v>7</v>
      </c>
      <c r="F86" s="4">
        <v>38303258</v>
      </c>
      <c r="G86" s="4">
        <v>1485483</v>
      </c>
      <c r="H86" s="4">
        <f t="shared" si="9"/>
        <v>38878025.286354966</v>
      </c>
      <c r="I86" s="4">
        <f t="shared" si="10"/>
        <v>574767.28635496646</v>
      </c>
      <c r="J86" s="5">
        <f t="shared" si="11"/>
        <v>1.5005702291825074E-2</v>
      </c>
      <c r="K86" s="4">
        <f t="shared" si="15"/>
        <v>1662577.2332137602</v>
      </c>
      <c r="L86" s="4">
        <f t="shared" si="12"/>
        <v>177094.23321376019</v>
      </c>
      <c r="M86" s="5">
        <f t="shared" si="13"/>
        <v>0.11921660040118942</v>
      </c>
      <c r="N86" s="4">
        <f t="shared" si="14"/>
        <v>2331</v>
      </c>
      <c r="O86" s="4">
        <v>0</v>
      </c>
      <c r="P86" s="4">
        <v>20</v>
      </c>
      <c r="Q86" s="4">
        <v>0</v>
      </c>
      <c r="R86" s="4">
        <v>0</v>
      </c>
      <c r="S86" s="4">
        <v>0</v>
      </c>
      <c r="T86" s="4">
        <v>64</v>
      </c>
      <c r="U86" s="4">
        <v>772</v>
      </c>
      <c r="V86" s="4">
        <v>32</v>
      </c>
      <c r="W86" s="4">
        <v>0</v>
      </c>
      <c r="X86" s="4">
        <v>0</v>
      </c>
      <c r="Y86" s="4">
        <v>1279</v>
      </c>
      <c r="Z86" s="4">
        <v>52</v>
      </c>
      <c r="AA86" s="4">
        <v>0</v>
      </c>
      <c r="AB86" s="4">
        <v>48</v>
      </c>
      <c r="AC86" s="4">
        <v>820</v>
      </c>
      <c r="AD86" s="4">
        <v>58</v>
      </c>
      <c r="AE86" s="4">
        <v>128</v>
      </c>
      <c r="AF86" s="4">
        <v>0</v>
      </c>
      <c r="AG86" s="4">
        <v>0</v>
      </c>
      <c r="AH86" s="4">
        <v>0</v>
      </c>
    </row>
    <row r="87" spans="1:34" x14ac:dyDescent="0.3">
      <c r="A87" s="16" t="s">
        <v>53</v>
      </c>
      <c r="B87" s="7">
        <v>541630</v>
      </c>
      <c r="C87" s="7">
        <v>304450</v>
      </c>
      <c r="D87" s="7" t="s">
        <v>218</v>
      </c>
      <c r="E87" s="7">
        <v>7</v>
      </c>
      <c r="F87" s="4">
        <v>39265066</v>
      </c>
      <c r="G87" s="4">
        <v>1715430</v>
      </c>
      <c r="H87" s="4">
        <f t="shared" si="9"/>
        <v>36941629.432324164</v>
      </c>
      <c r="I87" s="4">
        <f t="shared" si="10"/>
        <v>-2323436.5676758364</v>
      </c>
      <c r="J87" s="5">
        <f t="shared" si="11"/>
        <v>-5.9173122685591162E-2</v>
      </c>
      <c r="K87" s="4">
        <f t="shared" si="15"/>
        <v>1579769.332408905</v>
      </c>
      <c r="L87" s="4">
        <f t="shared" si="12"/>
        <v>-135660.66759109497</v>
      </c>
      <c r="M87" s="5">
        <f t="shared" si="13"/>
        <v>-7.9082601791442997E-2</v>
      </c>
      <c r="N87" s="4">
        <f t="shared" si="14"/>
        <v>2214.9</v>
      </c>
      <c r="O87" s="4">
        <v>0</v>
      </c>
      <c r="P87" s="4">
        <v>12</v>
      </c>
      <c r="Q87" s="4">
        <v>0</v>
      </c>
      <c r="R87" s="4">
        <v>7</v>
      </c>
      <c r="S87" s="4">
        <v>0</v>
      </c>
      <c r="T87" s="4">
        <v>106</v>
      </c>
      <c r="U87" s="4">
        <v>2434</v>
      </c>
      <c r="V87" s="4">
        <v>52</v>
      </c>
      <c r="W87" s="4">
        <v>5</v>
      </c>
      <c r="X87" s="4">
        <v>0</v>
      </c>
      <c r="Y87" s="4">
        <v>1801</v>
      </c>
      <c r="Z87" s="4">
        <v>5</v>
      </c>
      <c r="AA87" s="4">
        <v>0</v>
      </c>
      <c r="AB87" s="4">
        <v>34</v>
      </c>
      <c r="AC87" s="4">
        <v>759</v>
      </c>
      <c r="AD87" s="4">
        <v>0</v>
      </c>
      <c r="AE87" s="4">
        <v>44</v>
      </c>
      <c r="AF87" s="4">
        <v>0</v>
      </c>
      <c r="AG87" s="4">
        <v>0</v>
      </c>
      <c r="AH87" s="4">
        <v>0</v>
      </c>
    </row>
    <row r="88" spans="1:34" x14ac:dyDescent="0.3">
      <c r="A88" s="16" t="s">
        <v>20</v>
      </c>
      <c r="B88" s="7">
        <v>541656</v>
      </c>
      <c r="C88" s="7">
        <v>244309</v>
      </c>
      <c r="D88" s="7" t="s">
        <v>219</v>
      </c>
      <c r="E88" s="7">
        <v>7</v>
      </c>
      <c r="F88" s="4">
        <v>36089177</v>
      </c>
      <c r="G88" s="4">
        <v>1567821</v>
      </c>
      <c r="H88" s="4">
        <f t="shared" si="9"/>
        <v>34858461.110459834</v>
      </c>
      <c r="I88" s="4">
        <f t="shared" si="10"/>
        <v>-1230715.8895401657</v>
      </c>
      <c r="J88" s="5">
        <f t="shared" si="11"/>
        <v>-3.410207690633027E-2</v>
      </c>
      <c r="K88" s="4">
        <f t="shared" si="15"/>
        <v>1490684.8637566534</v>
      </c>
      <c r="L88" s="4">
        <f t="shared" si="12"/>
        <v>-77136.136243346613</v>
      </c>
      <c r="M88" s="5">
        <f t="shared" si="13"/>
        <v>-4.9199580974707335E-2</v>
      </c>
      <c r="N88" s="4">
        <f t="shared" si="14"/>
        <v>2090</v>
      </c>
      <c r="O88" s="4">
        <v>0</v>
      </c>
      <c r="P88" s="4">
        <v>36</v>
      </c>
      <c r="Q88" s="4">
        <v>0</v>
      </c>
      <c r="R88" s="4">
        <v>0</v>
      </c>
      <c r="S88" s="4">
        <v>0</v>
      </c>
      <c r="T88" s="4">
        <v>150</v>
      </c>
      <c r="U88" s="4">
        <v>867</v>
      </c>
      <c r="V88" s="4">
        <v>70</v>
      </c>
      <c r="W88" s="4">
        <v>0</v>
      </c>
      <c r="X88" s="4">
        <v>886</v>
      </c>
      <c r="Y88" s="4">
        <v>1524</v>
      </c>
      <c r="Z88" s="4">
        <v>17</v>
      </c>
      <c r="AA88" s="4">
        <v>0</v>
      </c>
      <c r="AB88" s="4">
        <v>0</v>
      </c>
      <c r="AC88" s="4">
        <v>970</v>
      </c>
      <c r="AD88" s="4">
        <v>0</v>
      </c>
      <c r="AE88" s="4">
        <v>63</v>
      </c>
      <c r="AF88" s="4">
        <v>0</v>
      </c>
      <c r="AG88" s="4">
        <v>0</v>
      </c>
      <c r="AH88" s="4">
        <v>237</v>
      </c>
    </row>
    <row r="89" spans="1:34" x14ac:dyDescent="0.3">
      <c r="A89" s="16" t="s">
        <v>20</v>
      </c>
      <c r="B89" s="7">
        <v>541834</v>
      </c>
      <c r="C89" s="7">
        <v>243825</v>
      </c>
      <c r="D89" s="7" t="s">
        <v>220</v>
      </c>
      <c r="E89" s="7">
        <v>7</v>
      </c>
      <c r="F89" s="4">
        <v>5988965</v>
      </c>
      <c r="G89" s="4">
        <v>225163</v>
      </c>
      <c r="H89" s="4">
        <f t="shared" si="9"/>
        <v>5587360.9913894953</v>
      </c>
      <c r="I89" s="4">
        <f t="shared" si="10"/>
        <v>-401604.00861050468</v>
      </c>
      <c r="J89" s="5">
        <f t="shared" si="11"/>
        <v>-6.7057331043094193E-2</v>
      </c>
      <c r="K89" s="4">
        <f t="shared" si="15"/>
        <v>238937.52600884155</v>
      </c>
      <c r="L89" s="4">
        <f t="shared" si="12"/>
        <v>13774.526008841553</v>
      </c>
      <c r="M89" s="5">
        <f t="shared" si="13"/>
        <v>6.1175797128487197E-2</v>
      </c>
      <c r="N89" s="4">
        <f t="shared" si="14"/>
        <v>335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39</v>
      </c>
      <c r="U89" s="4">
        <v>178</v>
      </c>
      <c r="V89" s="4">
        <v>12</v>
      </c>
      <c r="W89" s="4">
        <v>0</v>
      </c>
      <c r="X89" s="4">
        <v>0</v>
      </c>
      <c r="Y89" s="4">
        <v>101</v>
      </c>
      <c r="Z89" s="4">
        <v>39</v>
      </c>
      <c r="AA89" s="4">
        <v>0</v>
      </c>
      <c r="AB89" s="4">
        <v>0</v>
      </c>
      <c r="AC89" s="4">
        <v>0</v>
      </c>
      <c r="AD89" s="4">
        <v>0</v>
      </c>
      <c r="AE89" s="4">
        <v>58</v>
      </c>
      <c r="AF89" s="4">
        <v>10</v>
      </c>
      <c r="AG89" s="4">
        <v>0</v>
      </c>
      <c r="AH89" s="4">
        <v>0</v>
      </c>
    </row>
    <row r="90" spans="1:34" x14ac:dyDescent="0.3">
      <c r="A90" s="16" t="s">
        <v>20</v>
      </c>
      <c r="B90" s="7">
        <v>541982</v>
      </c>
      <c r="C90" s="7">
        <v>243973</v>
      </c>
      <c r="D90" s="7" t="s">
        <v>221</v>
      </c>
      <c r="E90" s="7">
        <v>7</v>
      </c>
      <c r="F90" s="4">
        <v>5894810</v>
      </c>
      <c r="G90" s="4">
        <v>179974</v>
      </c>
      <c r="H90" s="4">
        <f t="shared" si="9"/>
        <v>5587360.9913894953</v>
      </c>
      <c r="I90" s="4">
        <f t="shared" si="10"/>
        <v>-307449.00861050468</v>
      </c>
      <c r="J90" s="5">
        <f t="shared" si="11"/>
        <v>-5.2155880954688039E-2</v>
      </c>
      <c r="K90" s="4">
        <f t="shared" si="15"/>
        <v>238937.52600884155</v>
      </c>
      <c r="L90" s="4">
        <f t="shared" si="12"/>
        <v>58963.526008841553</v>
      </c>
      <c r="M90" s="5">
        <f t="shared" si="13"/>
        <v>0.32762246773890435</v>
      </c>
      <c r="N90" s="4">
        <f t="shared" si="14"/>
        <v>335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170</v>
      </c>
      <c r="V90" s="4">
        <v>0</v>
      </c>
      <c r="W90" s="4">
        <v>0</v>
      </c>
      <c r="X90" s="4">
        <v>0</v>
      </c>
      <c r="Y90" s="4">
        <v>175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160</v>
      </c>
      <c r="AF90" s="4">
        <v>0</v>
      </c>
      <c r="AG90" s="4">
        <v>0</v>
      </c>
      <c r="AH90" s="4">
        <v>0</v>
      </c>
    </row>
    <row r="91" spans="1:34" x14ac:dyDescent="0.3">
      <c r="A91" s="16" t="s">
        <v>20</v>
      </c>
      <c r="B91" s="7">
        <v>542164</v>
      </c>
      <c r="C91" s="7">
        <v>244155</v>
      </c>
      <c r="D91" s="7" t="s">
        <v>222</v>
      </c>
      <c r="E91" s="7">
        <v>7</v>
      </c>
      <c r="F91" s="4">
        <v>14555824</v>
      </c>
      <c r="G91" s="4">
        <v>494392</v>
      </c>
      <c r="H91" s="4">
        <f t="shared" si="9"/>
        <v>13768258.204155309</v>
      </c>
      <c r="I91" s="4">
        <f t="shared" si="10"/>
        <v>-787565.79584469087</v>
      </c>
      <c r="J91" s="5">
        <f t="shared" si="11"/>
        <v>-5.4106575886373132E-2</v>
      </c>
      <c r="K91" s="4">
        <f t="shared" si="15"/>
        <v>588784.8588665633</v>
      </c>
      <c r="L91" s="4">
        <f t="shared" si="12"/>
        <v>94392.8588665633</v>
      </c>
      <c r="M91" s="5">
        <f t="shared" si="13"/>
        <v>0.19092715672293092</v>
      </c>
      <c r="N91" s="4">
        <f t="shared" si="14"/>
        <v>825.5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230</v>
      </c>
      <c r="V91" s="4">
        <v>0</v>
      </c>
      <c r="W91" s="4">
        <v>0</v>
      </c>
      <c r="X91" s="4">
        <v>0</v>
      </c>
      <c r="Y91" s="4">
        <v>502</v>
      </c>
      <c r="Z91" s="4">
        <v>0</v>
      </c>
      <c r="AA91" s="4">
        <v>0</v>
      </c>
      <c r="AB91" s="4">
        <v>0</v>
      </c>
      <c r="AC91" s="4">
        <v>525</v>
      </c>
      <c r="AD91" s="4">
        <v>23</v>
      </c>
      <c r="AE91" s="4">
        <v>64</v>
      </c>
      <c r="AF91" s="4">
        <v>0</v>
      </c>
      <c r="AG91" s="4">
        <v>0</v>
      </c>
      <c r="AH91" s="4">
        <v>0</v>
      </c>
    </row>
    <row r="92" spans="1:34" x14ac:dyDescent="0.3">
      <c r="A92" s="16" t="s">
        <v>53</v>
      </c>
      <c r="B92" s="7">
        <v>542679</v>
      </c>
      <c r="C92" s="7">
        <v>303763</v>
      </c>
      <c r="D92" s="7" t="s">
        <v>223</v>
      </c>
      <c r="E92" s="7">
        <v>7</v>
      </c>
      <c r="F92" s="4">
        <v>515346</v>
      </c>
      <c r="G92" s="4">
        <v>31911</v>
      </c>
      <c r="H92" s="4">
        <f t="shared" si="9"/>
        <v>600432.82295528904</v>
      </c>
      <c r="I92" s="4">
        <f t="shared" si="10"/>
        <v>85086.822955289041</v>
      </c>
      <c r="J92" s="5">
        <f t="shared" si="11"/>
        <v>0.16510620622899763</v>
      </c>
      <c r="K92" s="4">
        <f t="shared" si="15"/>
        <v>25676.868466621778</v>
      </c>
      <c r="L92" s="4">
        <f t="shared" si="12"/>
        <v>-6234.1315333782222</v>
      </c>
      <c r="M92" s="5">
        <f t="shared" si="13"/>
        <v>-0.19535995529373018</v>
      </c>
      <c r="N92" s="4">
        <f t="shared" si="14"/>
        <v>36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18</v>
      </c>
      <c r="U92" s="4">
        <v>14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</row>
    <row r="93" spans="1:34" x14ac:dyDescent="0.3">
      <c r="A93" s="16" t="s">
        <v>53</v>
      </c>
      <c r="B93" s="7">
        <v>542725</v>
      </c>
      <c r="C93" s="7">
        <v>303780</v>
      </c>
      <c r="D93" s="7" t="s">
        <v>224</v>
      </c>
      <c r="E93" s="7">
        <v>7</v>
      </c>
      <c r="F93" s="4">
        <v>1422428</v>
      </c>
      <c r="G93" s="4">
        <v>63676</v>
      </c>
      <c r="H93" s="4">
        <f t="shared" si="9"/>
        <v>1234223.0249636497</v>
      </c>
      <c r="I93" s="4">
        <f t="shared" si="10"/>
        <v>-188204.97503635031</v>
      </c>
      <c r="J93" s="5">
        <f t="shared" si="11"/>
        <v>-0.1323124791106125</v>
      </c>
      <c r="K93" s="4">
        <f t="shared" si="15"/>
        <v>52780.229625833657</v>
      </c>
      <c r="L93" s="4">
        <f t="shared" si="12"/>
        <v>-10895.770374166343</v>
      </c>
      <c r="M93" s="5">
        <f t="shared" si="13"/>
        <v>-0.17111266998816421</v>
      </c>
      <c r="N93" s="4">
        <f t="shared" si="14"/>
        <v>74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37</v>
      </c>
      <c r="U93" s="4">
        <v>0</v>
      </c>
      <c r="V93" s="4">
        <v>22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</row>
    <row r="94" spans="1:34" x14ac:dyDescent="0.3">
      <c r="A94" s="16" t="s">
        <v>53</v>
      </c>
      <c r="B94" s="7">
        <v>542989</v>
      </c>
      <c r="C94" s="7">
        <v>303925</v>
      </c>
      <c r="D94" s="7" t="s">
        <v>225</v>
      </c>
      <c r="E94" s="7">
        <v>7</v>
      </c>
      <c r="F94" s="4">
        <v>4108777</v>
      </c>
      <c r="G94" s="4">
        <v>147669</v>
      </c>
      <c r="H94" s="4">
        <f t="shared" si="9"/>
        <v>4102957.6235278086</v>
      </c>
      <c r="I94" s="4">
        <f t="shared" si="10"/>
        <v>-5819.3764721914195</v>
      </c>
      <c r="J94" s="5">
        <f t="shared" si="11"/>
        <v>-1.4163281366186276E-3</v>
      </c>
      <c r="K94" s="4">
        <f t="shared" si="15"/>
        <v>175458.60118858216</v>
      </c>
      <c r="L94" s="4">
        <f t="shared" si="12"/>
        <v>27789.601188582164</v>
      </c>
      <c r="M94" s="5">
        <f t="shared" si="13"/>
        <v>0.18818845653848926</v>
      </c>
      <c r="N94" s="4">
        <f t="shared" si="14"/>
        <v>246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65</v>
      </c>
      <c r="V94" s="4">
        <v>0</v>
      </c>
      <c r="W94" s="4">
        <v>0</v>
      </c>
      <c r="X94" s="4">
        <v>0</v>
      </c>
      <c r="Y94" s="4">
        <v>0</v>
      </c>
      <c r="Z94" s="4">
        <v>85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38</v>
      </c>
      <c r="AG94" s="4">
        <v>0</v>
      </c>
      <c r="AH94" s="4">
        <v>0</v>
      </c>
    </row>
    <row r="95" spans="1:34" x14ac:dyDescent="0.3">
      <c r="A95" s="16" t="s">
        <v>23</v>
      </c>
      <c r="B95" s="7">
        <v>544256</v>
      </c>
      <c r="C95" s="7">
        <v>244732</v>
      </c>
      <c r="D95" s="7" t="s">
        <v>226</v>
      </c>
      <c r="E95" s="7">
        <v>7</v>
      </c>
      <c r="F95" s="4">
        <v>176773640</v>
      </c>
      <c r="G95" s="4">
        <v>7316413</v>
      </c>
      <c r="H95" s="4">
        <f t="shared" si="9"/>
        <v>170993260.76395041</v>
      </c>
      <c r="I95" s="4">
        <f t="shared" si="10"/>
        <v>-5780379.2360495925</v>
      </c>
      <c r="J95" s="5">
        <f t="shared" si="11"/>
        <v>-3.2699327999636152E-2</v>
      </c>
      <c r="K95" s="4">
        <f t="shared" si="15"/>
        <v>7312344.1914861063</v>
      </c>
      <c r="L95" s="4">
        <f t="shared" si="12"/>
        <v>-4068.8085138937458</v>
      </c>
      <c r="M95" s="5">
        <f t="shared" si="13"/>
        <v>-5.5612067195953685E-4</v>
      </c>
      <c r="N95" s="4">
        <f t="shared" si="14"/>
        <v>10252.200000000001</v>
      </c>
      <c r="O95" s="4">
        <v>114</v>
      </c>
      <c r="P95" s="4">
        <v>73</v>
      </c>
      <c r="Q95" s="4">
        <v>0</v>
      </c>
      <c r="R95" s="4">
        <v>0</v>
      </c>
      <c r="S95" s="4">
        <v>0</v>
      </c>
      <c r="T95" s="4">
        <v>113</v>
      </c>
      <c r="U95" s="4">
        <v>5742</v>
      </c>
      <c r="V95" s="4">
        <v>40</v>
      </c>
      <c r="W95" s="4">
        <v>24</v>
      </c>
      <c r="X95" s="4">
        <v>2132</v>
      </c>
      <c r="Y95" s="4">
        <v>7792</v>
      </c>
      <c r="Z95" s="4">
        <v>18</v>
      </c>
      <c r="AA95" s="4">
        <v>155</v>
      </c>
      <c r="AB95" s="4">
        <v>297</v>
      </c>
      <c r="AC95" s="4">
        <v>1772</v>
      </c>
      <c r="AD95" s="4">
        <v>0</v>
      </c>
      <c r="AE95" s="4">
        <v>1309</v>
      </c>
      <c r="AF95" s="4">
        <v>0</v>
      </c>
      <c r="AG95" s="4">
        <v>15435</v>
      </c>
      <c r="AH95" s="4">
        <v>1452</v>
      </c>
    </row>
    <row r="96" spans="1:34" x14ac:dyDescent="0.3">
      <c r="A96" s="16" t="s">
        <v>23</v>
      </c>
      <c r="B96" s="7">
        <v>544299</v>
      </c>
      <c r="C96" s="7">
        <v>244694</v>
      </c>
      <c r="D96" s="7" t="s">
        <v>227</v>
      </c>
      <c r="E96" s="7">
        <v>7</v>
      </c>
      <c r="F96" s="4">
        <v>3128190</v>
      </c>
      <c r="G96" s="4">
        <v>82480</v>
      </c>
      <c r="H96" s="4">
        <f t="shared" si="9"/>
        <v>4503246.1721646683</v>
      </c>
      <c r="I96" s="4">
        <f t="shared" si="10"/>
        <v>1375056.1721646683</v>
      </c>
      <c r="J96" s="5">
        <f t="shared" si="11"/>
        <v>0.43956926278923869</v>
      </c>
      <c r="K96" s="4">
        <f t="shared" si="15"/>
        <v>192576.51349966336</v>
      </c>
      <c r="L96" s="4">
        <f t="shared" si="12"/>
        <v>110096.51349966336</v>
      </c>
      <c r="M96" s="5">
        <f t="shared" si="13"/>
        <v>1.3348267883082365</v>
      </c>
      <c r="N96" s="4">
        <f t="shared" si="14"/>
        <v>270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30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30</v>
      </c>
      <c r="AE96" s="4">
        <v>0</v>
      </c>
      <c r="AF96" s="4">
        <v>0</v>
      </c>
      <c r="AG96" s="4">
        <v>0</v>
      </c>
      <c r="AH96" s="4">
        <v>0</v>
      </c>
    </row>
    <row r="97" spans="1:34" x14ac:dyDescent="0.3">
      <c r="A97" s="16" t="s">
        <v>53</v>
      </c>
      <c r="B97" s="7">
        <v>544396</v>
      </c>
      <c r="C97" s="7">
        <v>304051</v>
      </c>
      <c r="D97" s="7" t="s">
        <v>228</v>
      </c>
      <c r="E97" s="7">
        <v>7</v>
      </c>
      <c r="F97" s="4">
        <v>2346143</v>
      </c>
      <c r="G97" s="4">
        <v>61860</v>
      </c>
      <c r="H97" s="4">
        <f t="shared" si="9"/>
        <v>2852055.9090376231</v>
      </c>
      <c r="I97" s="4">
        <f t="shared" si="10"/>
        <v>505912.90903762309</v>
      </c>
      <c r="J97" s="5">
        <f t="shared" si="11"/>
        <v>0.21563600728413523</v>
      </c>
      <c r="K97" s="4">
        <f t="shared" si="15"/>
        <v>121965.12521645345</v>
      </c>
      <c r="L97" s="4">
        <f t="shared" si="12"/>
        <v>60105.125216453453</v>
      </c>
      <c r="M97" s="5">
        <f t="shared" si="13"/>
        <v>0.97163151012695526</v>
      </c>
      <c r="N97" s="4">
        <f t="shared" si="14"/>
        <v>171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19</v>
      </c>
      <c r="AE97" s="4">
        <v>0</v>
      </c>
      <c r="AF97" s="4">
        <v>0</v>
      </c>
      <c r="AG97" s="4">
        <v>0</v>
      </c>
      <c r="AH97" s="4">
        <v>0</v>
      </c>
    </row>
    <row r="98" spans="1:34" x14ac:dyDescent="0.3">
      <c r="A98" s="16" t="s">
        <v>23</v>
      </c>
      <c r="B98" s="7">
        <v>544485</v>
      </c>
      <c r="C98" s="7">
        <v>244899</v>
      </c>
      <c r="D98" s="7" t="s">
        <v>229</v>
      </c>
      <c r="E98" s="7">
        <v>7</v>
      </c>
      <c r="F98" s="4">
        <v>10915156</v>
      </c>
      <c r="G98" s="4">
        <v>419616</v>
      </c>
      <c r="H98" s="4">
        <f t="shared" si="9"/>
        <v>10457538.333137952</v>
      </c>
      <c r="I98" s="4">
        <f t="shared" si="10"/>
        <v>-457617.66686204821</v>
      </c>
      <c r="J98" s="5">
        <f t="shared" si="11"/>
        <v>-4.1924977239175321E-2</v>
      </c>
      <c r="K98" s="4">
        <f t="shared" si="15"/>
        <v>447205.45912699599</v>
      </c>
      <c r="L98" s="4">
        <f t="shared" si="12"/>
        <v>27589.459126995993</v>
      </c>
      <c r="M98" s="5">
        <f t="shared" si="13"/>
        <v>6.5749302045193581E-2</v>
      </c>
      <c r="N98" s="4">
        <f t="shared" si="14"/>
        <v>627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472</v>
      </c>
      <c r="V98" s="4">
        <v>0</v>
      </c>
      <c r="W98" s="4">
        <v>0</v>
      </c>
      <c r="X98" s="4">
        <v>0</v>
      </c>
      <c r="Y98" s="4">
        <v>492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135</v>
      </c>
      <c r="AF98" s="4">
        <v>0</v>
      </c>
      <c r="AG98" s="4">
        <v>0</v>
      </c>
      <c r="AH98" s="4">
        <v>0</v>
      </c>
    </row>
    <row r="99" spans="1:34" x14ac:dyDescent="0.3">
      <c r="A99" s="16" t="s">
        <v>23</v>
      </c>
      <c r="B99" s="7">
        <v>544779</v>
      </c>
      <c r="C99" s="7">
        <v>245178</v>
      </c>
      <c r="D99" s="7" t="s">
        <v>230</v>
      </c>
      <c r="E99" s="7">
        <v>7</v>
      </c>
      <c r="F99" s="4">
        <v>7781771</v>
      </c>
      <c r="G99" s="4">
        <v>288049</v>
      </c>
      <c r="H99" s="4">
        <f t="shared" si="9"/>
        <v>7288587.3230961477</v>
      </c>
      <c r="I99" s="4">
        <f t="shared" si="10"/>
        <v>-493183.67690385226</v>
      </c>
      <c r="J99" s="5">
        <f t="shared" si="11"/>
        <v>-6.3376791337582672E-2</v>
      </c>
      <c r="K99" s="4">
        <f t="shared" si="15"/>
        <v>311688.65333093662</v>
      </c>
      <c r="L99" s="4">
        <f t="shared" si="12"/>
        <v>23639.65333093662</v>
      </c>
      <c r="M99" s="5">
        <f t="shared" si="13"/>
        <v>8.2068166634623241E-2</v>
      </c>
      <c r="N99" s="4">
        <f t="shared" si="14"/>
        <v>437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225</v>
      </c>
      <c r="V99" s="4">
        <v>0</v>
      </c>
      <c r="W99" s="4">
        <v>0</v>
      </c>
      <c r="X99" s="4">
        <v>0</v>
      </c>
      <c r="Y99" s="4">
        <v>237</v>
      </c>
      <c r="Z99" s="4">
        <v>50</v>
      </c>
      <c r="AA99" s="4">
        <v>0</v>
      </c>
      <c r="AB99" s="4">
        <v>0</v>
      </c>
      <c r="AC99" s="4">
        <v>0</v>
      </c>
      <c r="AD99" s="4">
        <v>0</v>
      </c>
      <c r="AE99" s="4">
        <v>46</v>
      </c>
      <c r="AF99" s="4">
        <v>27</v>
      </c>
      <c r="AG99" s="4">
        <v>0</v>
      </c>
      <c r="AH99" s="4">
        <v>0</v>
      </c>
    </row>
    <row r="100" spans="1:34" x14ac:dyDescent="0.3">
      <c r="A100" s="16" t="s">
        <v>53</v>
      </c>
      <c r="B100" s="7">
        <v>544841</v>
      </c>
      <c r="C100" s="7">
        <v>304271</v>
      </c>
      <c r="D100" s="7" t="s">
        <v>231</v>
      </c>
      <c r="E100" s="7">
        <v>7</v>
      </c>
      <c r="F100" s="4">
        <v>31669061</v>
      </c>
      <c r="G100" s="4">
        <v>1310671</v>
      </c>
      <c r="H100" s="4">
        <f t="shared" si="9"/>
        <v>30313518.214478828</v>
      </c>
      <c r="I100" s="4">
        <f t="shared" si="10"/>
        <v>-1355542.785521172</v>
      </c>
      <c r="J100" s="5">
        <f t="shared" si="11"/>
        <v>-4.2803377893685268E-2</v>
      </c>
      <c r="K100" s="4">
        <f t="shared" si="15"/>
        <v>1296325.2343912523</v>
      </c>
      <c r="L100" s="4">
        <f t="shared" si="12"/>
        <v>-14345.765608747723</v>
      </c>
      <c r="M100" s="5">
        <f t="shared" si="13"/>
        <v>-1.0945359749889749E-2</v>
      </c>
      <c r="N100" s="4">
        <f t="shared" si="14"/>
        <v>1817.5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65</v>
      </c>
      <c r="U100" s="4">
        <v>1285</v>
      </c>
      <c r="V100" s="4">
        <v>20</v>
      </c>
      <c r="W100" s="4">
        <v>0</v>
      </c>
      <c r="X100" s="4">
        <v>0</v>
      </c>
      <c r="Y100" s="4">
        <v>1363</v>
      </c>
      <c r="Z100" s="4">
        <v>0</v>
      </c>
      <c r="AA100" s="4">
        <v>0</v>
      </c>
      <c r="AB100" s="4">
        <v>0</v>
      </c>
      <c r="AC100" s="4">
        <v>1245</v>
      </c>
      <c r="AD100" s="4">
        <v>0</v>
      </c>
      <c r="AE100" s="4">
        <v>200</v>
      </c>
      <c r="AF100" s="4">
        <v>0</v>
      </c>
      <c r="AG100" s="4">
        <v>0</v>
      </c>
      <c r="AH100" s="4">
        <v>0</v>
      </c>
    </row>
    <row r="101" spans="1:34" x14ac:dyDescent="0.3">
      <c r="A101" s="16" t="s">
        <v>53</v>
      </c>
      <c r="B101" s="7">
        <v>545058</v>
      </c>
      <c r="C101" s="7">
        <v>304387</v>
      </c>
      <c r="D101" s="7" t="s">
        <v>232</v>
      </c>
      <c r="E101" s="7">
        <v>7</v>
      </c>
      <c r="F101" s="4">
        <v>49237042</v>
      </c>
      <c r="G101" s="4">
        <v>1954135</v>
      </c>
      <c r="H101" s="4">
        <f t="shared" si="9"/>
        <v>45816360.129393861</v>
      </c>
      <c r="I101" s="4">
        <f t="shared" si="10"/>
        <v>-3420681.8706061393</v>
      </c>
      <c r="J101" s="5">
        <f t="shared" si="11"/>
        <v>-6.947374845560661E-2</v>
      </c>
      <c r="K101" s="4">
        <f t="shared" si="15"/>
        <v>1959287.7132725008</v>
      </c>
      <c r="L101" s="4">
        <f t="shared" si="12"/>
        <v>5152.7132725007832</v>
      </c>
      <c r="M101" s="5">
        <f t="shared" si="13"/>
        <v>2.636825640245366E-3</v>
      </c>
      <c r="N101" s="4">
        <f t="shared" si="14"/>
        <v>2747</v>
      </c>
      <c r="O101" s="4">
        <v>0</v>
      </c>
      <c r="P101" s="4">
        <v>16</v>
      </c>
      <c r="Q101" s="4">
        <v>0</v>
      </c>
      <c r="R101" s="4">
        <v>0</v>
      </c>
      <c r="S101" s="4">
        <v>0</v>
      </c>
      <c r="T101" s="4">
        <v>65</v>
      </c>
      <c r="U101" s="4">
        <v>1708</v>
      </c>
      <c r="V101" s="4">
        <v>19</v>
      </c>
      <c r="W101" s="4">
        <v>0</v>
      </c>
      <c r="X101" s="4">
        <v>0</v>
      </c>
      <c r="Y101" s="4">
        <v>2122</v>
      </c>
      <c r="Z101" s="4">
        <v>6</v>
      </c>
      <c r="AA101" s="4">
        <v>0</v>
      </c>
      <c r="AB101" s="4">
        <v>5</v>
      </c>
      <c r="AC101" s="4">
        <v>1040</v>
      </c>
      <c r="AD101" s="4">
        <v>22</v>
      </c>
      <c r="AE101" s="4">
        <v>144</v>
      </c>
      <c r="AF101" s="4">
        <v>0</v>
      </c>
      <c r="AG101" s="4">
        <v>0</v>
      </c>
      <c r="AH101" s="4">
        <v>0</v>
      </c>
    </row>
    <row r="102" spans="1:34" x14ac:dyDescent="0.3">
      <c r="A102" s="16" t="s">
        <v>23</v>
      </c>
      <c r="B102" s="7">
        <v>545171</v>
      </c>
      <c r="C102" s="7">
        <v>245551</v>
      </c>
      <c r="D102" s="7" t="s">
        <v>233</v>
      </c>
      <c r="E102" s="7">
        <v>7</v>
      </c>
      <c r="F102" s="4">
        <v>14954677</v>
      </c>
      <c r="G102" s="4">
        <v>634155</v>
      </c>
      <c r="H102" s="4">
        <f t="shared" si="9"/>
        <v>13854987.389693296</v>
      </c>
      <c r="I102" s="4">
        <f t="shared" si="10"/>
        <v>-1099689.6103067044</v>
      </c>
      <c r="J102" s="5">
        <f t="shared" si="11"/>
        <v>-7.3534828622958903E-2</v>
      </c>
      <c r="K102" s="4">
        <f t="shared" si="15"/>
        <v>592493.73986729758</v>
      </c>
      <c r="L102" s="4">
        <f t="shared" si="12"/>
        <v>-41661.260132702417</v>
      </c>
      <c r="M102" s="5">
        <f t="shared" si="13"/>
        <v>-6.5695705517897718E-2</v>
      </c>
      <c r="N102" s="4">
        <f t="shared" si="14"/>
        <v>830.7</v>
      </c>
      <c r="O102" s="4">
        <v>0</v>
      </c>
      <c r="P102" s="4">
        <v>8</v>
      </c>
      <c r="Q102" s="4">
        <v>0</v>
      </c>
      <c r="R102" s="4">
        <v>4</v>
      </c>
      <c r="S102" s="4">
        <v>0</v>
      </c>
      <c r="T102" s="4">
        <v>104</v>
      </c>
      <c r="U102" s="4">
        <v>179</v>
      </c>
      <c r="V102" s="4">
        <v>69</v>
      </c>
      <c r="W102" s="4">
        <v>0</v>
      </c>
      <c r="X102" s="4">
        <v>0</v>
      </c>
      <c r="Y102" s="4">
        <v>441</v>
      </c>
      <c r="Z102" s="4">
        <v>16</v>
      </c>
      <c r="AA102" s="4">
        <v>0</v>
      </c>
      <c r="AB102" s="4">
        <v>0</v>
      </c>
      <c r="AC102" s="4">
        <v>527</v>
      </c>
      <c r="AD102" s="4">
        <v>0</v>
      </c>
      <c r="AE102" s="4">
        <v>73</v>
      </c>
      <c r="AF102" s="4">
        <v>0</v>
      </c>
      <c r="AG102" s="4">
        <v>0</v>
      </c>
      <c r="AH102" s="4">
        <v>0</v>
      </c>
    </row>
    <row r="103" spans="1:34" x14ac:dyDescent="0.3">
      <c r="A103" s="16" t="s">
        <v>23</v>
      </c>
      <c r="B103" s="7">
        <v>545201</v>
      </c>
      <c r="C103" s="7">
        <v>245585</v>
      </c>
      <c r="D103" s="7" t="s">
        <v>234</v>
      </c>
      <c r="E103" s="7">
        <v>7</v>
      </c>
      <c r="F103" s="4">
        <v>9387513</v>
      </c>
      <c r="G103" s="4">
        <v>373124</v>
      </c>
      <c r="H103" s="4">
        <f t="shared" si="9"/>
        <v>8606203.7956924774</v>
      </c>
      <c r="I103" s="4">
        <f t="shared" si="10"/>
        <v>-781309.20430752262</v>
      </c>
      <c r="J103" s="5">
        <f t="shared" si="11"/>
        <v>-8.3228561633685416E-2</v>
      </c>
      <c r="K103" s="4">
        <f t="shared" si="15"/>
        <v>368035.11468824552</v>
      </c>
      <c r="L103" s="4">
        <f t="shared" si="12"/>
        <v>-5088.8853117544786</v>
      </c>
      <c r="M103" s="5">
        <f t="shared" si="13"/>
        <v>-1.3638590151677454E-2</v>
      </c>
      <c r="N103" s="4">
        <f t="shared" si="14"/>
        <v>516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45</v>
      </c>
      <c r="U103" s="4">
        <v>364</v>
      </c>
      <c r="V103" s="4">
        <v>0</v>
      </c>
      <c r="W103" s="4">
        <v>0</v>
      </c>
      <c r="X103" s="4">
        <v>0</v>
      </c>
      <c r="Y103" s="4">
        <v>332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38</v>
      </c>
      <c r="AF103" s="4">
        <v>28</v>
      </c>
      <c r="AG103" s="4">
        <v>0</v>
      </c>
      <c r="AH103" s="4">
        <v>1643</v>
      </c>
    </row>
    <row r="104" spans="1:34" x14ac:dyDescent="0.3">
      <c r="A104" s="16" t="s">
        <v>53</v>
      </c>
      <c r="B104" s="7">
        <v>545236</v>
      </c>
      <c r="C104" s="7">
        <v>304476</v>
      </c>
      <c r="D104" s="7" t="s">
        <v>235</v>
      </c>
      <c r="E104" s="7">
        <v>7</v>
      </c>
      <c r="F104" s="4">
        <v>2346143</v>
      </c>
      <c r="G104" s="4">
        <v>61860</v>
      </c>
      <c r="H104" s="4">
        <f t="shared" si="9"/>
        <v>3452488.731992912</v>
      </c>
      <c r="I104" s="4">
        <f t="shared" si="10"/>
        <v>1106345.731992912</v>
      </c>
      <c r="J104" s="5">
        <f t="shared" si="11"/>
        <v>0.47155937723869013</v>
      </c>
      <c r="K104" s="4">
        <f t="shared" si="15"/>
        <v>147641.99368307524</v>
      </c>
      <c r="L104" s="4">
        <f t="shared" si="12"/>
        <v>85781.993683075241</v>
      </c>
      <c r="M104" s="5">
        <f t="shared" si="13"/>
        <v>1.3867118280484196</v>
      </c>
      <c r="N104" s="4">
        <f t="shared" si="14"/>
        <v>207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23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23</v>
      </c>
      <c r="AE104" s="4">
        <v>0</v>
      </c>
      <c r="AF104" s="4">
        <v>0</v>
      </c>
      <c r="AG104" s="4">
        <v>0</v>
      </c>
      <c r="AH104" s="4">
        <v>0</v>
      </c>
    </row>
    <row r="105" spans="1:34" x14ac:dyDescent="0.3">
      <c r="A105" s="16" t="s">
        <v>23</v>
      </c>
      <c r="B105" s="7">
        <v>545392</v>
      </c>
      <c r="C105" s="7">
        <v>245836</v>
      </c>
      <c r="D105" s="7" t="s">
        <v>236</v>
      </c>
      <c r="E105" s="7">
        <v>7</v>
      </c>
      <c r="F105" s="4">
        <v>24304052</v>
      </c>
      <c r="G105" s="4">
        <v>1015197</v>
      </c>
      <c r="H105" s="4">
        <f t="shared" si="9"/>
        <v>21949155.416921124</v>
      </c>
      <c r="I105" s="4">
        <f t="shared" si="10"/>
        <v>-2354896.5830788761</v>
      </c>
      <c r="J105" s="5">
        <f t="shared" si="11"/>
        <v>-9.6893167570530014E-2</v>
      </c>
      <c r="K105" s="4">
        <f t="shared" si="15"/>
        <v>938632.19172428502</v>
      </c>
      <c r="L105" s="4">
        <f t="shared" si="12"/>
        <v>-76564.808275714982</v>
      </c>
      <c r="M105" s="5">
        <f t="shared" si="13"/>
        <v>-7.5418670736531856E-2</v>
      </c>
      <c r="N105" s="4">
        <f t="shared" si="14"/>
        <v>1316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49</v>
      </c>
      <c r="U105" s="4">
        <v>31</v>
      </c>
      <c r="V105" s="4">
        <v>13</v>
      </c>
      <c r="W105" s="4">
        <v>0</v>
      </c>
      <c r="X105" s="4">
        <v>1363</v>
      </c>
      <c r="Y105" s="4">
        <v>1079</v>
      </c>
      <c r="Z105" s="4">
        <v>0</v>
      </c>
      <c r="AA105" s="4">
        <v>0</v>
      </c>
      <c r="AB105" s="4">
        <v>0</v>
      </c>
      <c r="AC105" s="4">
        <v>910</v>
      </c>
      <c r="AD105" s="4">
        <v>0</v>
      </c>
      <c r="AE105" s="4">
        <v>48</v>
      </c>
      <c r="AF105" s="4">
        <v>0</v>
      </c>
      <c r="AG105" s="4">
        <v>0</v>
      </c>
      <c r="AH105" s="4">
        <v>0</v>
      </c>
    </row>
    <row r="106" spans="1:34" x14ac:dyDescent="0.3">
      <c r="A106" s="16" t="s">
        <v>23</v>
      </c>
      <c r="B106" s="7">
        <v>545511</v>
      </c>
      <c r="C106" s="7">
        <v>245895</v>
      </c>
      <c r="D106" s="7" t="s">
        <v>237</v>
      </c>
      <c r="E106" s="7">
        <v>7</v>
      </c>
      <c r="F106" s="4">
        <v>6194442</v>
      </c>
      <c r="G106" s="4">
        <v>174384</v>
      </c>
      <c r="H106" s="4">
        <f t="shared" si="9"/>
        <v>8139200.4889494739</v>
      </c>
      <c r="I106" s="4">
        <f t="shared" si="10"/>
        <v>1944758.4889494739</v>
      </c>
      <c r="J106" s="5">
        <f t="shared" si="11"/>
        <v>0.31395216695054606</v>
      </c>
      <c r="K106" s="4">
        <f t="shared" si="15"/>
        <v>348064.21699198411</v>
      </c>
      <c r="L106" s="4">
        <f t="shared" si="12"/>
        <v>173680.21699198411</v>
      </c>
      <c r="M106" s="5">
        <f t="shared" si="13"/>
        <v>0.9959641767133689</v>
      </c>
      <c r="N106" s="4">
        <f t="shared" si="14"/>
        <v>488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19</v>
      </c>
      <c r="U106" s="4">
        <v>52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50</v>
      </c>
      <c r="AE106" s="4">
        <v>0</v>
      </c>
      <c r="AF106" s="4">
        <v>0</v>
      </c>
      <c r="AG106" s="4">
        <v>0</v>
      </c>
      <c r="AH106" s="4">
        <v>0</v>
      </c>
    </row>
    <row r="107" spans="1:34" x14ac:dyDescent="0.3">
      <c r="A107" s="16" t="s">
        <v>23</v>
      </c>
      <c r="B107" s="7">
        <v>545562</v>
      </c>
      <c r="C107" s="7">
        <v>245941</v>
      </c>
      <c r="D107" s="7" t="s">
        <v>238</v>
      </c>
      <c r="E107" s="7">
        <v>7</v>
      </c>
      <c r="F107" s="4">
        <v>7988142</v>
      </c>
      <c r="G107" s="4">
        <v>297495</v>
      </c>
      <c r="H107" s="4">
        <f t="shared" si="9"/>
        <v>6894970.2502699019</v>
      </c>
      <c r="I107" s="4">
        <f t="shared" si="10"/>
        <v>-1093171.7497300981</v>
      </c>
      <c r="J107" s="5">
        <f t="shared" si="11"/>
        <v>-0.13684931361136266</v>
      </c>
      <c r="K107" s="4">
        <f t="shared" si="15"/>
        <v>294856.03955837339</v>
      </c>
      <c r="L107" s="4">
        <f t="shared" si="12"/>
        <v>-2638.9604416266084</v>
      </c>
      <c r="M107" s="5">
        <f t="shared" si="13"/>
        <v>-8.870604351759237E-3</v>
      </c>
      <c r="N107" s="4">
        <f t="shared" si="14"/>
        <v>413.4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37</v>
      </c>
      <c r="U107" s="4">
        <v>164</v>
      </c>
      <c r="V107" s="4">
        <v>12</v>
      </c>
      <c r="W107" s="4">
        <v>0</v>
      </c>
      <c r="X107" s="4">
        <v>0</v>
      </c>
      <c r="Y107" s="4">
        <v>257</v>
      </c>
      <c r="Z107" s="4">
        <v>0</v>
      </c>
      <c r="AA107" s="4">
        <v>0</v>
      </c>
      <c r="AB107" s="4">
        <v>0</v>
      </c>
      <c r="AC107" s="4">
        <v>394</v>
      </c>
      <c r="AD107" s="4">
        <v>0</v>
      </c>
      <c r="AE107" s="4">
        <v>43</v>
      </c>
      <c r="AF107" s="4">
        <v>0</v>
      </c>
      <c r="AG107" s="4">
        <v>0</v>
      </c>
      <c r="AH107" s="4">
        <v>0</v>
      </c>
    </row>
    <row r="108" spans="1:34" x14ac:dyDescent="0.3">
      <c r="A108" s="16" t="s">
        <v>23</v>
      </c>
      <c r="B108" s="7">
        <v>545821</v>
      </c>
      <c r="C108" s="7">
        <v>246174</v>
      </c>
      <c r="D108" s="7" t="s">
        <v>239</v>
      </c>
      <c r="E108" s="7">
        <v>7</v>
      </c>
      <c r="F108" s="4">
        <v>10103957</v>
      </c>
      <c r="G108" s="4">
        <v>400042</v>
      </c>
      <c r="H108" s="4">
        <f t="shared" si="9"/>
        <v>9543546.1470837891</v>
      </c>
      <c r="I108" s="4">
        <f t="shared" si="10"/>
        <v>-560410.85291621089</v>
      </c>
      <c r="J108" s="5">
        <f t="shared" si="11"/>
        <v>-5.5464493061105791E-2</v>
      </c>
      <c r="K108" s="4">
        <f t="shared" si="15"/>
        <v>408119.5593500273</v>
      </c>
      <c r="L108" s="4">
        <f t="shared" si="12"/>
        <v>8077.5593500272953</v>
      </c>
      <c r="M108" s="5">
        <f t="shared" si="13"/>
        <v>2.0191778238353164E-2</v>
      </c>
      <c r="N108" s="4">
        <f t="shared" si="14"/>
        <v>572.20000000000005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741</v>
      </c>
      <c r="V108" s="4">
        <v>0</v>
      </c>
      <c r="W108" s="4">
        <v>0</v>
      </c>
      <c r="X108" s="4">
        <v>0</v>
      </c>
      <c r="Y108" s="4">
        <v>472</v>
      </c>
      <c r="Z108" s="4">
        <v>0</v>
      </c>
      <c r="AA108" s="4">
        <v>0</v>
      </c>
      <c r="AB108" s="4">
        <v>0</v>
      </c>
      <c r="AC108" s="4">
        <v>252</v>
      </c>
      <c r="AD108" s="4">
        <v>0</v>
      </c>
      <c r="AE108" s="4">
        <v>75</v>
      </c>
      <c r="AF108" s="4">
        <v>0</v>
      </c>
      <c r="AG108" s="4">
        <v>0</v>
      </c>
      <c r="AH108" s="4">
        <v>0</v>
      </c>
    </row>
    <row r="109" spans="1:34" x14ac:dyDescent="0.3">
      <c r="A109" s="16" t="s">
        <v>23</v>
      </c>
      <c r="B109" s="7">
        <v>545881</v>
      </c>
      <c r="C109" s="7">
        <v>246875</v>
      </c>
      <c r="D109" s="7" t="s">
        <v>240</v>
      </c>
      <c r="E109" s="7">
        <v>7</v>
      </c>
      <c r="F109" s="4">
        <v>29331278</v>
      </c>
      <c r="G109" s="4">
        <v>1216682</v>
      </c>
      <c r="H109" s="4">
        <f t="shared" si="9"/>
        <v>26785975.379616506</v>
      </c>
      <c r="I109" s="4">
        <f t="shared" si="10"/>
        <v>-2545302.6203834936</v>
      </c>
      <c r="J109" s="5">
        <f t="shared" si="11"/>
        <v>-8.6777760600253884E-2</v>
      </c>
      <c r="K109" s="4">
        <f t="shared" si="15"/>
        <v>1145473.6321498493</v>
      </c>
      <c r="L109" s="4">
        <f t="shared" si="12"/>
        <v>-71208.36785015068</v>
      </c>
      <c r="M109" s="5">
        <f t="shared" si="13"/>
        <v>-5.8526688033644469E-2</v>
      </c>
      <c r="N109" s="4">
        <f t="shared" si="14"/>
        <v>1606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91</v>
      </c>
      <c r="U109" s="4">
        <v>823</v>
      </c>
      <c r="V109" s="4">
        <v>40</v>
      </c>
      <c r="W109" s="4">
        <v>19</v>
      </c>
      <c r="X109" s="4">
        <v>1573</v>
      </c>
      <c r="Y109" s="4">
        <v>1221</v>
      </c>
      <c r="Z109" s="4">
        <v>11</v>
      </c>
      <c r="AA109" s="4">
        <v>0</v>
      </c>
      <c r="AB109" s="4">
        <v>0</v>
      </c>
      <c r="AC109" s="4">
        <v>880</v>
      </c>
      <c r="AD109" s="4">
        <v>0</v>
      </c>
      <c r="AE109" s="4">
        <v>93</v>
      </c>
      <c r="AF109" s="4">
        <v>0</v>
      </c>
      <c r="AG109" s="4">
        <v>0</v>
      </c>
      <c r="AH109" s="4">
        <v>0</v>
      </c>
    </row>
    <row r="110" spans="1:34" x14ac:dyDescent="0.3">
      <c r="A110" s="16" t="s">
        <v>23</v>
      </c>
      <c r="B110" s="7">
        <v>546089</v>
      </c>
      <c r="C110" s="7">
        <v>246433</v>
      </c>
      <c r="D110" s="7" t="s">
        <v>241</v>
      </c>
      <c r="E110" s="7">
        <v>7</v>
      </c>
      <c r="F110" s="4">
        <v>4151811</v>
      </c>
      <c r="G110" s="4">
        <v>130201</v>
      </c>
      <c r="H110" s="4">
        <f t="shared" si="9"/>
        <v>3435810.0424663764</v>
      </c>
      <c r="I110" s="4">
        <f t="shared" si="10"/>
        <v>-716000.95753362356</v>
      </c>
      <c r="J110" s="5">
        <f t="shared" si="11"/>
        <v>-0.17245509430309414</v>
      </c>
      <c r="K110" s="4">
        <f t="shared" si="15"/>
        <v>146928.74733678019</v>
      </c>
      <c r="L110" s="4">
        <f t="shared" si="12"/>
        <v>16727.747336780187</v>
      </c>
      <c r="M110" s="5">
        <f t="shared" si="13"/>
        <v>0.12847633533367775</v>
      </c>
      <c r="N110" s="4">
        <f t="shared" si="14"/>
        <v>206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66</v>
      </c>
      <c r="V110" s="4">
        <v>0</v>
      </c>
      <c r="W110" s="4">
        <v>0</v>
      </c>
      <c r="X110" s="4">
        <v>0</v>
      </c>
      <c r="Y110" s="4">
        <v>146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60</v>
      </c>
      <c r="AF110" s="4">
        <v>0</v>
      </c>
      <c r="AG110" s="4">
        <v>0</v>
      </c>
      <c r="AH110" s="4">
        <v>0</v>
      </c>
    </row>
    <row r="111" spans="1:34" x14ac:dyDescent="0.3">
      <c r="A111" s="16" t="s">
        <v>23</v>
      </c>
      <c r="B111" s="7">
        <v>546127</v>
      </c>
      <c r="C111" s="7">
        <v>246476</v>
      </c>
      <c r="D111" s="7" t="s">
        <v>242</v>
      </c>
      <c r="E111" s="7">
        <v>7</v>
      </c>
      <c r="F111" s="4">
        <v>19070293</v>
      </c>
      <c r="G111" s="4">
        <v>712548</v>
      </c>
      <c r="H111" s="4">
        <f t="shared" si="9"/>
        <v>15851426.526019631</v>
      </c>
      <c r="I111" s="4">
        <f t="shared" si="10"/>
        <v>-3218866.473980369</v>
      </c>
      <c r="J111" s="5">
        <f t="shared" si="11"/>
        <v>-0.16878956573873138</v>
      </c>
      <c r="K111" s="4">
        <f t="shared" si="15"/>
        <v>677869.32751881494</v>
      </c>
      <c r="L111" s="4">
        <f t="shared" si="12"/>
        <v>-34678.672481185058</v>
      </c>
      <c r="M111" s="5">
        <f t="shared" si="13"/>
        <v>-4.8668542303374696E-2</v>
      </c>
      <c r="N111" s="4">
        <f t="shared" si="14"/>
        <v>950.4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34</v>
      </c>
      <c r="U111" s="4">
        <v>266</v>
      </c>
      <c r="V111" s="4">
        <v>25</v>
      </c>
      <c r="W111" s="4">
        <v>0</v>
      </c>
      <c r="X111" s="4">
        <v>0</v>
      </c>
      <c r="Y111" s="4">
        <v>762</v>
      </c>
      <c r="Z111" s="4">
        <v>0</v>
      </c>
      <c r="AA111" s="4">
        <v>0</v>
      </c>
      <c r="AB111" s="4">
        <v>0</v>
      </c>
      <c r="AC111" s="4">
        <v>504</v>
      </c>
      <c r="AD111" s="4">
        <v>0</v>
      </c>
      <c r="AE111" s="4">
        <v>70</v>
      </c>
      <c r="AF111" s="4">
        <v>0</v>
      </c>
      <c r="AG111" s="4">
        <v>0</v>
      </c>
      <c r="AH111" s="4">
        <v>0</v>
      </c>
    </row>
    <row r="112" spans="1:34" x14ac:dyDescent="0.3">
      <c r="A112" s="16" t="s">
        <v>23</v>
      </c>
      <c r="B112" s="7">
        <v>547336</v>
      </c>
      <c r="C112" s="7">
        <v>247618</v>
      </c>
      <c r="D112" s="7" t="s">
        <v>243</v>
      </c>
      <c r="E112" s="7">
        <v>7</v>
      </c>
      <c r="F112" s="4">
        <v>29078239</v>
      </c>
      <c r="G112" s="4">
        <v>1144333</v>
      </c>
      <c r="H112" s="4">
        <f t="shared" si="9"/>
        <v>28238689.237377774</v>
      </c>
      <c r="I112" s="4">
        <f t="shared" si="10"/>
        <v>-839549.76262222603</v>
      </c>
      <c r="J112" s="5">
        <f t="shared" si="11"/>
        <v>-2.8872097881244674E-2</v>
      </c>
      <c r="K112" s="4">
        <f t="shared" si="15"/>
        <v>1207597.3889121481</v>
      </c>
      <c r="L112" s="4">
        <f t="shared" si="12"/>
        <v>63264.388912148075</v>
      </c>
      <c r="M112" s="5">
        <f t="shared" si="13"/>
        <v>5.5284946700084658E-2</v>
      </c>
      <c r="N112" s="4">
        <f t="shared" si="14"/>
        <v>1693.1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36</v>
      </c>
      <c r="U112" s="4">
        <v>644</v>
      </c>
      <c r="V112" s="4">
        <v>22</v>
      </c>
      <c r="W112" s="4">
        <v>0</v>
      </c>
      <c r="X112" s="4">
        <v>0</v>
      </c>
      <c r="Y112" s="4">
        <v>1191</v>
      </c>
      <c r="Z112" s="4">
        <v>0</v>
      </c>
      <c r="AA112" s="4">
        <v>0</v>
      </c>
      <c r="AB112" s="4">
        <v>0</v>
      </c>
      <c r="AC112" s="4">
        <v>561</v>
      </c>
      <c r="AD112" s="4">
        <v>0</v>
      </c>
      <c r="AE112" s="4">
        <v>374</v>
      </c>
      <c r="AF112" s="4">
        <v>0</v>
      </c>
      <c r="AG112" s="4">
        <v>0</v>
      </c>
      <c r="AH112" s="4">
        <v>0</v>
      </c>
    </row>
    <row r="113" spans="1:34" x14ac:dyDescent="0.3">
      <c r="A113" s="16" t="s">
        <v>44</v>
      </c>
      <c r="B113" s="7">
        <v>547492</v>
      </c>
      <c r="C113" s="7">
        <v>248801</v>
      </c>
      <c r="D113" s="7" t="s">
        <v>244</v>
      </c>
      <c r="E113" s="7">
        <v>7</v>
      </c>
      <c r="F113" s="4">
        <v>25962229</v>
      </c>
      <c r="G113" s="4">
        <v>1126259</v>
      </c>
      <c r="H113" s="4">
        <f t="shared" si="9"/>
        <v>24901283.463117961</v>
      </c>
      <c r="I113" s="4">
        <f t="shared" si="10"/>
        <v>-1060945.5368820392</v>
      </c>
      <c r="J113" s="5">
        <f t="shared" si="11"/>
        <v>-4.0864963362045703E-2</v>
      </c>
      <c r="K113" s="4">
        <f t="shared" si="15"/>
        <v>1064876.7950185088</v>
      </c>
      <c r="L113" s="4">
        <f t="shared" si="12"/>
        <v>-61382.204981491202</v>
      </c>
      <c r="M113" s="5">
        <f t="shared" si="13"/>
        <v>-5.45009673454252E-2</v>
      </c>
      <c r="N113" s="4">
        <f t="shared" si="14"/>
        <v>1493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49</v>
      </c>
      <c r="U113" s="4">
        <v>1409</v>
      </c>
      <c r="V113" s="4">
        <v>27</v>
      </c>
      <c r="W113" s="4">
        <v>0</v>
      </c>
      <c r="X113" s="4">
        <v>0</v>
      </c>
      <c r="Y113" s="4">
        <v>1287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108</v>
      </c>
      <c r="AF113" s="4">
        <v>0</v>
      </c>
      <c r="AG113" s="4">
        <v>0</v>
      </c>
      <c r="AH113" s="4">
        <v>0</v>
      </c>
    </row>
    <row r="114" spans="1:34" x14ac:dyDescent="0.3">
      <c r="A114" s="16" t="s">
        <v>44</v>
      </c>
      <c r="B114" s="7">
        <v>547999</v>
      </c>
      <c r="C114" s="7">
        <v>248266</v>
      </c>
      <c r="D114" s="7" t="s">
        <v>245</v>
      </c>
      <c r="E114" s="7">
        <v>7</v>
      </c>
      <c r="F114" s="4">
        <v>22656836</v>
      </c>
      <c r="G114" s="4">
        <v>841831</v>
      </c>
      <c r="H114" s="4">
        <f t="shared" si="9"/>
        <v>23433558.784782808</v>
      </c>
      <c r="I114" s="4">
        <f t="shared" si="10"/>
        <v>776722.78478280827</v>
      </c>
      <c r="J114" s="5">
        <f t="shared" si="11"/>
        <v>3.428205000834228E-2</v>
      </c>
      <c r="K114" s="4">
        <f t="shared" si="15"/>
        <v>1002111.1165445445</v>
      </c>
      <c r="L114" s="4">
        <f t="shared" si="12"/>
        <v>160280.11654454446</v>
      </c>
      <c r="M114" s="5">
        <f t="shared" si="13"/>
        <v>0.1903946475534215</v>
      </c>
      <c r="N114" s="4">
        <f t="shared" si="14"/>
        <v>1405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413</v>
      </c>
      <c r="V114" s="4">
        <v>0</v>
      </c>
      <c r="W114" s="4">
        <v>0</v>
      </c>
      <c r="X114" s="4">
        <v>0</v>
      </c>
      <c r="Y114" s="4">
        <v>846</v>
      </c>
      <c r="Z114" s="4">
        <v>0</v>
      </c>
      <c r="AA114" s="4">
        <v>0</v>
      </c>
      <c r="AB114" s="4">
        <v>0</v>
      </c>
      <c r="AC114" s="4">
        <v>0</v>
      </c>
      <c r="AD114" s="4">
        <v>29</v>
      </c>
      <c r="AE114" s="4">
        <v>298</v>
      </c>
      <c r="AF114" s="4">
        <v>0</v>
      </c>
      <c r="AG114" s="4">
        <v>0</v>
      </c>
      <c r="AH114" s="4">
        <v>0</v>
      </c>
    </row>
    <row r="115" spans="1:34" x14ac:dyDescent="0.3">
      <c r="A115" s="16" t="s">
        <v>44</v>
      </c>
      <c r="B115" s="7">
        <v>548774</v>
      </c>
      <c r="C115" s="7">
        <v>249050</v>
      </c>
      <c r="D115" s="7" t="s">
        <v>246</v>
      </c>
      <c r="E115" s="7">
        <v>7</v>
      </c>
      <c r="F115" s="4">
        <v>3128190</v>
      </c>
      <c r="G115" s="4">
        <v>82480</v>
      </c>
      <c r="H115" s="4">
        <f t="shared" si="9"/>
        <v>3602596.9377317345</v>
      </c>
      <c r="I115" s="4">
        <f t="shared" si="10"/>
        <v>474406.93773173448</v>
      </c>
      <c r="J115" s="5">
        <f t="shared" si="11"/>
        <v>0.15165541023139073</v>
      </c>
      <c r="K115" s="4">
        <f t="shared" si="15"/>
        <v>154061.21079973067</v>
      </c>
      <c r="L115" s="4">
        <f t="shared" si="12"/>
        <v>71581.210799730674</v>
      </c>
      <c r="M115" s="5">
        <f t="shared" si="13"/>
        <v>0.86786143064658905</v>
      </c>
      <c r="N115" s="4">
        <f t="shared" si="14"/>
        <v>216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24</v>
      </c>
      <c r="AE115" s="4">
        <v>0</v>
      </c>
      <c r="AF115" s="4">
        <v>0</v>
      </c>
      <c r="AG115" s="4">
        <v>0</v>
      </c>
      <c r="AH115" s="4">
        <v>0</v>
      </c>
    </row>
    <row r="116" spans="1:34" x14ac:dyDescent="0.3">
      <c r="A116" s="16" t="s">
        <v>23</v>
      </c>
      <c r="B116" s="7">
        <v>549240</v>
      </c>
      <c r="C116" s="7">
        <v>249998</v>
      </c>
      <c r="D116" s="7" t="s">
        <v>247</v>
      </c>
      <c r="E116" s="7">
        <v>7</v>
      </c>
      <c r="F116" s="4">
        <v>67023030</v>
      </c>
      <c r="G116" s="4">
        <v>2642734</v>
      </c>
      <c r="H116" s="4">
        <f t="shared" si="9"/>
        <v>65699025.913977198</v>
      </c>
      <c r="I116" s="4">
        <f t="shared" si="10"/>
        <v>-1324004.0860228017</v>
      </c>
      <c r="J116" s="5">
        <f t="shared" si="11"/>
        <v>-1.9754464786548742E-2</v>
      </c>
      <c r="K116" s="4">
        <f t="shared" si="15"/>
        <v>2809548.682690829</v>
      </c>
      <c r="L116" s="4">
        <f t="shared" si="12"/>
        <v>166814.68269082904</v>
      </c>
      <c r="M116" s="5">
        <f t="shared" si="13"/>
        <v>6.312201027073816E-2</v>
      </c>
      <c r="N116" s="4">
        <f t="shared" si="14"/>
        <v>3939.1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83</v>
      </c>
      <c r="U116" s="4">
        <v>2699</v>
      </c>
      <c r="V116" s="4">
        <v>41</v>
      </c>
      <c r="W116" s="4">
        <v>10</v>
      </c>
      <c r="X116" s="4">
        <v>1923</v>
      </c>
      <c r="Y116" s="4">
        <v>2772</v>
      </c>
      <c r="Z116" s="4">
        <v>9</v>
      </c>
      <c r="AA116" s="4">
        <v>0</v>
      </c>
      <c r="AB116" s="4">
        <v>0</v>
      </c>
      <c r="AC116" s="4">
        <v>811</v>
      </c>
      <c r="AD116" s="4">
        <v>39</v>
      </c>
      <c r="AE116" s="4">
        <v>551</v>
      </c>
      <c r="AF116" s="4">
        <v>0</v>
      </c>
      <c r="AG116" s="4">
        <v>0</v>
      </c>
      <c r="AH116" s="4">
        <v>0</v>
      </c>
    </row>
    <row r="117" spans="1:34" x14ac:dyDescent="0.3">
      <c r="A117" s="16" t="s">
        <v>23</v>
      </c>
      <c r="B117" s="7">
        <v>549576</v>
      </c>
      <c r="C117" s="7">
        <v>249831</v>
      </c>
      <c r="D117" s="7" t="s">
        <v>248</v>
      </c>
      <c r="E117" s="7">
        <v>7</v>
      </c>
      <c r="F117" s="4">
        <v>7155463</v>
      </c>
      <c r="G117" s="4">
        <v>257961</v>
      </c>
      <c r="H117" s="4">
        <f t="shared" si="9"/>
        <v>5704111.8180752462</v>
      </c>
      <c r="I117" s="4">
        <f t="shared" si="10"/>
        <v>-1451351.1819247538</v>
      </c>
      <c r="J117" s="5">
        <f t="shared" si="11"/>
        <v>-0.20283120490242967</v>
      </c>
      <c r="K117" s="4">
        <f t="shared" si="15"/>
        <v>243930.25043290691</v>
      </c>
      <c r="L117" s="4">
        <f t="shared" si="12"/>
        <v>-14030.749567093095</v>
      </c>
      <c r="M117" s="5">
        <f t="shared" si="13"/>
        <v>-5.4390972151189931E-2</v>
      </c>
      <c r="N117" s="4">
        <f t="shared" si="14"/>
        <v>342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297</v>
      </c>
      <c r="Z117" s="4">
        <v>0</v>
      </c>
      <c r="AA117" s="4">
        <v>0</v>
      </c>
      <c r="AB117" s="4">
        <v>0</v>
      </c>
      <c r="AC117" s="4">
        <v>450</v>
      </c>
      <c r="AD117" s="4">
        <v>0</v>
      </c>
      <c r="AE117" s="4">
        <v>0</v>
      </c>
      <c r="AF117" s="4">
        <v>0</v>
      </c>
      <c r="AG117" s="4">
        <v>0</v>
      </c>
      <c r="AH117" s="4">
        <v>0</v>
      </c>
    </row>
    <row r="118" spans="1:34" x14ac:dyDescent="0.3">
      <c r="A118" s="16" t="s">
        <v>23</v>
      </c>
      <c r="B118" s="7">
        <v>550094</v>
      </c>
      <c r="C118" s="7">
        <v>250627</v>
      </c>
      <c r="D118" s="7" t="s">
        <v>249</v>
      </c>
      <c r="E118" s="7">
        <v>7</v>
      </c>
      <c r="F118" s="4">
        <v>14319226</v>
      </c>
      <c r="G118" s="4">
        <v>610626</v>
      </c>
      <c r="H118" s="4">
        <f t="shared" si="9"/>
        <v>14974127.456923846</v>
      </c>
      <c r="I118" s="4">
        <f t="shared" si="10"/>
        <v>654901.45692384616</v>
      </c>
      <c r="J118" s="5">
        <f t="shared" si="11"/>
        <v>4.5735813997477726E-2</v>
      </c>
      <c r="K118" s="4">
        <f t="shared" si="15"/>
        <v>640352.56970369536</v>
      </c>
      <c r="L118" s="4">
        <f t="shared" si="12"/>
        <v>29726.569703695364</v>
      </c>
      <c r="M118" s="5">
        <f t="shared" si="13"/>
        <v>4.86821224508871E-2</v>
      </c>
      <c r="N118" s="4">
        <f t="shared" si="14"/>
        <v>897.8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41</v>
      </c>
      <c r="U118" s="4">
        <v>834</v>
      </c>
      <c r="V118" s="4">
        <v>26</v>
      </c>
      <c r="W118" s="4">
        <v>0</v>
      </c>
      <c r="X118" s="4">
        <v>1831</v>
      </c>
      <c r="Y118" s="4">
        <v>553</v>
      </c>
      <c r="Z118" s="4">
        <v>0</v>
      </c>
      <c r="AA118" s="4">
        <v>0</v>
      </c>
      <c r="AB118" s="4">
        <v>4</v>
      </c>
      <c r="AC118" s="4">
        <v>398</v>
      </c>
      <c r="AD118" s="4">
        <v>0</v>
      </c>
      <c r="AE118" s="4">
        <v>219</v>
      </c>
      <c r="AF118" s="4">
        <v>0</v>
      </c>
      <c r="AG118" s="4">
        <v>0</v>
      </c>
      <c r="AH118" s="4">
        <v>0</v>
      </c>
    </row>
    <row r="119" spans="1:34" x14ac:dyDescent="0.3">
      <c r="A119" s="16" t="s">
        <v>47</v>
      </c>
      <c r="B119" s="7">
        <v>550272</v>
      </c>
      <c r="C119" s="7">
        <v>600156</v>
      </c>
      <c r="D119" s="7" t="s">
        <v>250</v>
      </c>
      <c r="E119" s="7">
        <v>7</v>
      </c>
      <c r="F119" s="4">
        <v>4532729</v>
      </c>
      <c r="G119" s="4">
        <v>151468</v>
      </c>
      <c r="H119" s="4">
        <f t="shared" si="9"/>
        <v>4136315.0025808802</v>
      </c>
      <c r="I119" s="4">
        <f t="shared" si="10"/>
        <v>-396413.99741911981</v>
      </c>
      <c r="J119" s="5">
        <f t="shared" si="11"/>
        <v>-8.7455922782747386E-2</v>
      </c>
      <c r="K119" s="4">
        <f t="shared" si="15"/>
        <v>176885.09388117224</v>
      </c>
      <c r="L119" s="4">
        <f t="shared" si="12"/>
        <v>25417.093881172244</v>
      </c>
      <c r="M119" s="5">
        <f t="shared" si="13"/>
        <v>0.1678050405443543</v>
      </c>
      <c r="N119" s="4">
        <f t="shared" si="14"/>
        <v>248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94</v>
      </c>
      <c r="V119" s="4">
        <v>0</v>
      </c>
      <c r="W119" s="4">
        <v>0</v>
      </c>
      <c r="X119" s="4">
        <v>0</v>
      </c>
      <c r="Y119" s="4">
        <v>54</v>
      </c>
      <c r="Z119" s="4">
        <v>73</v>
      </c>
      <c r="AA119" s="4">
        <v>0</v>
      </c>
      <c r="AB119" s="4">
        <v>0</v>
      </c>
      <c r="AC119" s="4">
        <v>0</v>
      </c>
      <c r="AD119" s="4">
        <v>0</v>
      </c>
      <c r="AE119" s="4">
        <v>48</v>
      </c>
      <c r="AF119" s="4">
        <v>0</v>
      </c>
      <c r="AG119" s="4">
        <v>0</v>
      </c>
      <c r="AH119" s="4">
        <v>0</v>
      </c>
    </row>
    <row r="120" spans="1:34" x14ac:dyDescent="0.3">
      <c r="A120" s="16" t="s">
        <v>23</v>
      </c>
      <c r="B120" s="7">
        <v>550540</v>
      </c>
      <c r="C120" s="7">
        <v>250708</v>
      </c>
      <c r="D120" s="7" t="s">
        <v>251</v>
      </c>
      <c r="E120" s="7">
        <v>7</v>
      </c>
      <c r="F120" s="4">
        <v>3128190</v>
      </c>
      <c r="G120" s="4">
        <v>82480</v>
      </c>
      <c r="H120" s="4">
        <f t="shared" si="9"/>
        <v>4653354.3779034903</v>
      </c>
      <c r="I120" s="4">
        <f t="shared" si="10"/>
        <v>1525164.3779034903</v>
      </c>
      <c r="J120" s="5">
        <f t="shared" si="11"/>
        <v>0.4875549048822132</v>
      </c>
      <c r="K120" s="4">
        <f t="shared" si="15"/>
        <v>198995.73061631879</v>
      </c>
      <c r="L120" s="4">
        <f t="shared" si="12"/>
        <v>116515.73061631879</v>
      </c>
      <c r="M120" s="5">
        <f t="shared" si="13"/>
        <v>1.4126543479185112</v>
      </c>
      <c r="N120" s="4">
        <f t="shared" si="14"/>
        <v>279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27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31</v>
      </c>
      <c r="AE120" s="4">
        <v>0</v>
      </c>
      <c r="AF120" s="4">
        <v>0</v>
      </c>
      <c r="AG120" s="4">
        <v>0</v>
      </c>
      <c r="AH120" s="4">
        <v>0</v>
      </c>
    </row>
    <row r="121" spans="1:34" x14ac:dyDescent="0.3">
      <c r="A121" s="16" t="s">
        <v>23</v>
      </c>
      <c r="B121" s="7">
        <v>550647</v>
      </c>
      <c r="C121" s="7">
        <v>250805</v>
      </c>
      <c r="D121" s="7" t="s">
        <v>252</v>
      </c>
      <c r="E121" s="7">
        <v>7</v>
      </c>
      <c r="F121" s="4">
        <v>14208189</v>
      </c>
      <c r="G121" s="4">
        <v>581293</v>
      </c>
      <c r="H121" s="4">
        <f t="shared" si="9"/>
        <v>12792554.866852963</v>
      </c>
      <c r="I121" s="4">
        <f t="shared" si="10"/>
        <v>-1415634.1331470367</v>
      </c>
      <c r="J121" s="5">
        <f t="shared" si="11"/>
        <v>-9.9635086016031771E-2</v>
      </c>
      <c r="K121" s="4">
        <f t="shared" si="15"/>
        <v>547059.94760830293</v>
      </c>
      <c r="L121" s="4">
        <f t="shared" si="12"/>
        <v>-34233.052391697071</v>
      </c>
      <c r="M121" s="5">
        <f t="shared" si="13"/>
        <v>-5.8891217323616574E-2</v>
      </c>
      <c r="N121" s="4">
        <f t="shared" si="14"/>
        <v>767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54</v>
      </c>
      <c r="U121" s="4">
        <v>448</v>
      </c>
      <c r="V121" s="4">
        <v>12</v>
      </c>
      <c r="W121" s="4">
        <v>0</v>
      </c>
      <c r="X121" s="4">
        <v>0</v>
      </c>
      <c r="Y121" s="4">
        <v>541</v>
      </c>
      <c r="Z121" s="4">
        <v>17</v>
      </c>
      <c r="AA121" s="4">
        <v>0</v>
      </c>
      <c r="AB121" s="4">
        <v>0</v>
      </c>
      <c r="AC121" s="4">
        <v>420</v>
      </c>
      <c r="AD121" s="4">
        <v>0</v>
      </c>
      <c r="AE121" s="4">
        <v>42</v>
      </c>
      <c r="AF121" s="4">
        <v>0</v>
      </c>
      <c r="AG121" s="4">
        <v>0</v>
      </c>
      <c r="AH121" s="4">
        <v>0</v>
      </c>
    </row>
    <row r="122" spans="1:34" x14ac:dyDescent="0.3">
      <c r="A122" s="16" t="s">
        <v>53</v>
      </c>
      <c r="B122" s="7">
        <v>550752</v>
      </c>
      <c r="C122" s="7">
        <v>567884</v>
      </c>
      <c r="D122" s="7" t="s">
        <v>253</v>
      </c>
      <c r="E122" s="7">
        <v>7</v>
      </c>
      <c r="F122" s="4">
        <v>16307244</v>
      </c>
      <c r="G122" s="4">
        <v>671006</v>
      </c>
      <c r="H122" s="4">
        <f t="shared" si="9"/>
        <v>17629374.829548348</v>
      </c>
      <c r="I122" s="4">
        <f t="shared" si="10"/>
        <v>1322130.8295483477</v>
      </c>
      <c r="J122" s="5">
        <f t="shared" si="11"/>
        <v>8.1076289135573631E-2</v>
      </c>
      <c r="K122" s="4">
        <f t="shared" si="15"/>
        <v>753901.38803386723</v>
      </c>
      <c r="L122" s="4">
        <f t="shared" si="12"/>
        <v>82895.388033867232</v>
      </c>
      <c r="M122" s="5">
        <f t="shared" si="13"/>
        <v>0.12353896691515009</v>
      </c>
      <c r="N122" s="4">
        <f t="shared" si="14"/>
        <v>1057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915</v>
      </c>
      <c r="V122" s="4">
        <v>0</v>
      </c>
      <c r="W122" s="4">
        <v>0</v>
      </c>
      <c r="X122" s="4">
        <v>0</v>
      </c>
      <c r="Y122" s="4">
        <v>760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297</v>
      </c>
      <c r="AF122" s="4">
        <v>0</v>
      </c>
      <c r="AG122" s="4">
        <v>0</v>
      </c>
      <c r="AH122" s="4">
        <v>0</v>
      </c>
    </row>
    <row r="123" spans="1:34" x14ac:dyDescent="0.3">
      <c r="A123" s="16" t="s">
        <v>23</v>
      </c>
      <c r="B123" s="7">
        <v>550787</v>
      </c>
      <c r="C123" s="7">
        <v>251810</v>
      </c>
      <c r="D123" s="7" t="s">
        <v>254</v>
      </c>
      <c r="E123" s="7">
        <v>7</v>
      </c>
      <c r="F123" s="4">
        <v>30423892</v>
      </c>
      <c r="G123" s="4">
        <v>1382794</v>
      </c>
      <c r="H123" s="4">
        <f t="shared" si="9"/>
        <v>31387625.819987737</v>
      </c>
      <c r="I123" s="4">
        <f t="shared" si="10"/>
        <v>963733.81998773664</v>
      </c>
      <c r="J123" s="5">
        <f t="shared" si="11"/>
        <v>3.1676874871490401E-2</v>
      </c>
      <c r="K123" s="4">
        <f t="shared" si="15"/>
        <v>1342258.2990926537</v>
      </c>
      <c r="L123" s="4">
        <f t="shared" si="12"/>
        <v>-40535.700907346327</v>
      </c>
      <c r="M123" s="5">
        <f t="shared" si="13"/>
        <v>-2.9314345381413531E-2</v>
      </c>
      <c r="N123" s="4">
        <f t="shared" si="14"/>
        <v>1881.9</v>
      </c>
      <c r="O123" s="4">
        <v>0</v>
      </c>
      <c r="P123" s="4">
        <v>24</v>
      </c>
      <c r="Q123" s="4">
        <v>0</v>
      </c>
      <c r="R123" s="4">
        <v>0</v>
      </c>
      <c r="S123" s="4">
        <v>0</v>
      </c>
      <c r="T123" s="4">
        <v>121</v>
      </c>
      <c r="U123" s="4">
        <v>1712</v>
      </c>
      <c r="V123" s="4">
        <v>64</v>
      </c>
      <c r="W123" s="4">
        <v>0</v>
      </c>
      <c r="X123" s="4">
        <v>1508</v>
      </c>
      <c r="Y123" s="4">
        <v>1337</v>
      </c>
      <c r="Z123" s="4">
        <v>0</v>
      </c>
      <c r="AA123" s="4">
        <v>0</v>
      </c>
      <c r="AB123" s="4">
        <v>0</v>
      </c>
      <c r="AC123" s="4">
        <v>749</v>
      </c>
      <c r="AD123" s="4">
        <v>0</v>
      </c>
      <c r="AE123" s="4">
        <v>180</v>
      </c>
      <c r="AF123" s="4">
        <v>0</v>
      </c>
      <c r="AG123" s="4">
        <v>0</v>
      </c>
      <c r="AH123" s="4">
        <v>533</v>
      </c>
    </row>
    <row r="124" spans="1:34" x14ac:dyDescent="0.3">
      <c r="A124" s="16" t="s">
        <v>23</v>
      </c>
      <c r="B124" s="7">
        <v>550850</v>
      </c>
      <c r="C124" s="7">
        <v>250996</v>
      </c>
      <c r="D124" s="7" t="s">
        <v>255</v>
      </c>
      <c r="E124" s="7">
        <v>7</v>
      </c>
      <c r="F124" s="4">
        <v>13311992</v>
      </c>
      <c r="G124" s="4">
        <v>461518</v>
      </c>
      <c r="H124" s="4">
        <f t="shared" si="9"/>
        <v>11518302.987025628</v>
      </c>
      <c r="I124" s="4">
        <f t="shared" si="10"/>
        <v>-1793689.0129743721</v>
      </c>
      <c r="J124" s="5">
        <f t="shared" si="11"/>
        <v>-0.13474234456979628</v>
      </c>
      <c r="K124" s="4">
        <f t="shared" si="15"/>
        <v>492567.92675136117</v>
      </c>
      <c r="L124" s="4">
        <f t="shared" si="12"/>
        <v>31049.92675136117</v>
      </c>
      <c r="M124" s="5">
        <f t="shared" si="13"/>
        <v>6.7277823944810855E-2</v>
      </c>
      <c r="N124" s="4">
        <f t="shared" si="14"/>
        <v>690.6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32</v>
      </c>
      <c r="U124" s="4">
        <v>439</v>
      </c>
      <c r="V124" s="4">
        <v>23</v>
      </c>
      <c r="W124" s="4">
        <v>0</v>
      </c>
      <c r="X124" s="4">
        <v>303</v>
      </c>
      <c r="Y124" s="4">
        <v>445</v>
      </c>
      <c r="Z124" s="4">
        <v>0</v>
      </c>
      <c r="AA124" s="4">
        <v>0</v>
      </c>
      <c r="AB124" s="4">
        <v>0</v>
      </c>
      <c r="AC124" s="4">
        <v>396</v>
      </c>
      <c r="AD124" s="4">
        <v>0</v>
      </c>
      <c r="AE124" s="4">
        <v>142</v>
      </c>
      <c r="AF124" s="4">
        <v>0</v>
      </c>
      <c r="AG124" s="4">
        <v>0</v>
      </c>
      <c r="AH124" s="4">
        <v>0</v>
      </c>
    </row>
    <row r="125" spans="1:34" x14ac:dyDescent="0.3">
      <c r="A125" s="16" t="s">
        <v>23</v>
      </c>
      <c r="B125" s="7">
        <v>551953</v>
      </c>
      <c r="C125" s="7">
        <v>251984</v>
      </c>
      <c r="D125" s="7" t="s">
        <v>256</v>
      </c>
      <c r="E125" s="7">
        <v>7</v>
      </c>
      <c r="F125" s="4">
        <v>8631526</v>
      </c>
      <c r="G125" s="4">
        <v>270429</v>
      </c>
      <c r="H125" s="4">
        <f t="shared" si="9"/>
        <v>7687208.0027803527</v>
      </c>
      <c r="I125" s="4">
        <f t="shared" si="10"/>
        <v>-944317.99721964728</v>
      </c>
      <c r="J125" s="5">
        <f t="shared" si="11"/>
        <v>-0.10940336589609378</v>
      </c>
      <c r="K125" s="4">
        <f t="shared" si="15"/>
        <v>328735.24100738828</v>
      </c>
      <c r="L125" s="4">
        <f t="shared" si="12"/>
        <v>58306.241007388278</v>
      </c>
      <c r="M125" s="5">
        <f t="shared" si="13"/>
        <v>0.21560646604982558</v>
      </c>
      <c r="N125" s="4">
        <f t="shared" si="14"/>
        <v>460.9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26</v>
      </c>
      <c r="U125" s="4">
        <v>189</v>
      </c>
      <c r="V125" s="4">
        <v>11</v>
      </c>
      <c r="W125" s="4">
        <v>0</v>
      </c>
      <c r="X125" s="4">
        <v>0</v>
      </c>
      <c r="Y125" s="4">
        <v>202</v>
      </c>
      <c r="Z125" s="4">
        <v>0</v>
      </c>
      <c r="AA125" s="4">
        <v>0</v>
      </c>
      <c r="AB125" s="4">
        <v>0</v>
      </c>
      <c r="AC125" s="4">
        <v>419</v>
      </c>
      <c r="AD125" s="4">
        <v>0</v>
      </c>
      <c r="AE125" s="4">
        <v>165</v>
      </c>
      <c r="AF125" s="4">
        <v>0</v>
      </c>
      <c r="AG125" s="4">
        <v>0</v>
      </c>
      <c r="AH125" s="4">
        <v>0</v>
      </c>
    </row>
    <row r="126" spans="1:34" x14ac:dyDescent="0.3">
      <c r="A126" s="16" t="s">
        <v>23</v>
      </c>
      <c r="B126" s="7">
        <v>551970</v>
      </c>
      <c r="C126" s="7">
        <v>252000</v>
      </c>
      <c r="D126" s="7" t="s">
        <v>257</v>
      </c>
      <c r="E126" s="7">
        <v>7</v>
      </c>
      <c r="F126" s="4">
        <v>23788844</v>
      </c>
      <c r="G126" s="4">
        <v>877068</v>
      </c>
      <c r="H126" s="4">
        <f t="shared" si="9"/>
        <v>26193881.901424486</v>
      </c>
      <c r="I126" s="4">
        <f t="shared" si="10"/>
        <v>2405037.9014244862</v>
      </c>
      <c r="J126" s="5">
        <f t="shared" si="11"/>
        <v>0.10109940194758882</v>
      </c>
      <c r="K126" s="4">
        <f t="shared" si="15"/>
        <v>1120153.386856375</v>
      </c>
      <c r="L126" s="4">
        <f t="shared" si="12"/>
        <v>243085.38685637503</v>
      </c>
      <c r="M126" s="5">
        <f t="shared" si="13"/>
        <v>0.27715683032145177</v>
      </c>
      <c r="N126" s="4">
        <f t="shared" si="14"/>
        <v>1570.5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13</v>
      </c>
      <c r="U126" s="4">
        <v>1115</v>
      </c>
      <c r="V126" s="4">
        <v>10</v>
      </c>
      <c r="W126" s="4">
        <v>0</v>
      </c>
      <c r="X126" s="4">
        <v>0</v>
      </c>
      <c r="Y126" s="4">
        <v>752</v>
      </c>
      <c r="Z126" s="4">
        <v>0</v>
      </c>
      <c r="AA126" s="4">
        <v>0</v>
      </c>
      <c r="AB126" s="4">
        <v>65</v>
      </c>
      <c r="AC126" s="4">
        <v>325</v>
      </c>
      <c r="AD126" s="4">
        <v>37</v>
      </c>
      <c r="AE126" s="4">
        <v>362</v>
      </c>
      <c r="AF126" s="4">
        <v>0</v>
      </c>
      <c r="AG126" s="4">
        <v>0</v>
      </c>
      <c r="AH126" s="4">
        <v>0</v>
      </c>
    </row>
    <row r="127" spans="1:34" x14ac:dyDescent="0.3">
      <c r="A127" s="16" t="s">
        <v>23</v>
      </c>
      <c r="B127" s="7">
        <v>552046</v>
      </c>
      <c r="C127" s="7">
        <v>253014</v>
      </c>
      <c r="D127" s="7" t="s">
        <v>258</v>
      </c>
      <c r="E127" s="7">
        <v>7</v>
      </c>
      <c r="F127" s="4">
        <v>65952331</v>
      </c>
      <c r="G127" s="4">
        <v>2841490</v>
      </c>
      <c r="H127" s="4">
        <f t="shared" si="9"/>
        <v>65877487.891911134</v>
      </c>
      <c r="I127" s="4">
        <f t="shared" si="10"/>
        <v>-74843.108088865876</v>
      </c>
      <c r="J127" s="5">
        <f t="shared" si="11"/>
        <v>-1.1348061085038053E-3</v>
      </c>
      <c r="K127" s="4">
        <f t="shared" si="15"/>
        <v>2817180.4185961862</v>
      </c>
      <c r="L127" s="4">
        <f t="shared" si="12"/>
        <v>-24309.581403813791</v>
      </c>
      <c r="M127" s="5">
        <f t="shared" si="13"/>
        <v>-8.5552232820856888E-3</v>
      </c>
      <c r="N127" s="4">
        <f t="shared" si="14"/>
        <v>3949.8</v>
      </c>
      <c r="O127" s="4">
        <v>0</v>
      </c>
      <c r="P127" s="4">
        <v>13</v>
      </c>
      <c r="Q127" s="4">
        <v>0</v>
      </c>
      <c r="R127" s="4">
        <v>0</v>
      </c>
      <c r="S127" s="4">
        <v>0</v>
      </c>
      <c r="T127" s="4">
        <v>71</v>
      </c>
      <c r="U127" s="4">
        <v>3087</v>
      </c>
      <c r="V127" s="4">
        <v>22</v>
      </c>
      <c r="W127" s="4">
        <v>0</v>
      </c>
      <c r="X127" s="4">
        <v>1908</v>
      </c>
      <c r="Y127" s="4">
        <v>3197</v>
      </c>
      <c r="Z127" s="4">
        <v>0</v>
      </c>
      <c r="AA127" s="4">
        <v>0</v>
      </c>
      <c r="AB127" s="4">
        <v>4</v>
      </c>
      <c r="AC127" s="4">
        <v>638</v>
      </c>
      <c r="AD127" s="4">
        <v>0</v>
      </c>
      <c r="AE127" s="4">
        <v>517</v>
      </c>
      <c r="AF127" s="4">
        <v>0</v>
      </c>
      <c r="AG127" s="4">
        <v>0</v>
      </c>
      <c r="AH127" s="4">
        <v>0</v>
      </c>
    </row>
    <row r="128" spans="1:34" x14ac:dyDescent="0.3">
      <c r="A128" s="16" t="s">
        <v>23</v>
      </c>
      <c r="B128" s="7">
        <v>552054</v>
      </c>
      <c r="C128" s="7">
        <v>252069</v>
      </c>
      <c r="D128" s="7" t="s">
        <v>259</v>
      </c>
      <c r="E128" s="7">
        <v>7</v>
      </c>
      <c r="F128" s="4">
        <v>8053883</v>
      </c>
      <c r="G128" s="4">
        <v>243617</v>
      </c>
      <c r="H128" s="4">
        <f t="shared" si="9"/>
        <v>7245222.7303271545</v>
      </c>
      <c r="I128" s="4">
        <f t="shared" si="10"/>
        <v>-808660.26967284549</v>
      </c>
      <c r="J128" s="5">
        <f t="shared" si="11"/>
        <v>-0.10040625989635632</v>
      </c>
      <c r="K128" s="4">
        <f t="shared" si="15"/>
        <v>309834.21283056948</v>
      </c>
      <c r="L128" s="4">
        <f t="shared" si="12"/>
        <v>66217.212830569479</v>
      </c>
      <c r="M128" s="5">
        <f t="shared" si="13"/>
        <v>0.27180867029217781</v>
      </c>
      <c r="N128" s="4">
        <f t="shared" si="14"/>
        <v>434.4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219</v>
      </c>
      <c r="V128" s="4">
        <v>0</v>
      </c>
      <c r="W128" s="4">
        <v>0</v>
      </c>
      <c r="X128" s="4">
        <v>0</v>
      </c>
      <c r="Y128" s="4">
        <v>231</v>
      </c>
      <c r="Z128" s="4">
        <v>0</v>
      </c>
      <c r="AA128" s="4">
        <v>0</v>
      </c>
      <c r="AB128" s="4">
        <v>0</v>
      </c>
      <c r="AC128" s="4">
        <v>264</v>
      </c>
      <c r="AD128" s="4">
        <v>0</v>
      </c>
      <c r="AE128" s="4">
        <v>177</v>
      </c>
      <c r="AF128" s="4">
        <v>0</v>
      </c>
      <c r="AG128" s="4">
        <v>0</v>
      </c>
      <c r="AH128" s="4">
        <v>0</v>
      </c>
    </row>
    <row r="129" spans="1:34" x14ac:dyDescent="0.3">
      <c r="A129" s="16" t="s">
        <v>23</v>
      </c>
      <c r="B129" s="7">
        <v>552801</v>
      </c>
      <c r="C129" s="7">
        <v>252638</v>
      </c>
      <c r="D129" s="7" t="s">
        <v>260</v>
      </c>
      <c r="E129" s="7">
        <v>7</v>
      </c>
      <c r="F129" s="4">
        <v>2952819</v>
      </c>
      <c r="G129" s="4">
        <v>119627</v>
      </c>
      <c r="H129" s="4">
        <f t="shared" si="9"/>
        <v>433645.92768993101</v>
      </c>
      <c r="I129" s="4">
        <f t="shared" si="10"/>
        <v>-2519173.0723100691</v>
      </c>
      <c r="J129" s="5">
        <f t="shared" si="11"/>
        <v>-0.8531417172234631</v>
      </c>
      <c r="K129" s="4">
        <f t="shared" si="15"/>
        <v>18544.405003671283</v>
      </c>
      <c r="L129" s="4">
        <f t="shared" si="12"/>
        <v>-101082.59499632871</v>
      </c>
      <c r="M129" s="5">
        <f t="shared" si="13"/>
        <v>-0.84498144228584449</v>
      </c>
      <c r="N129" s="4">
        <f t="shared" si="14"/>
        <v>26</v>
      </c>
      <c r="O129" s="4">
        <v>0</v>
      </c>
      <c r="P129" s="4">
        <v>0</v>
      </c>
      <c r="Q129" s="4">
        <v>0</v>
      </c>
      <c r="R129" s="4">
        <v>0</v>
      </c>
      <c r="S129" s="4">
        <v>22</v>
      </c>
      <c r="T129" s="4">
        <v>2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  <c r="AH129" s="4">
        <v>0</v>
      </c>
    </row>
    <row r="130" spans="1:34" x14ac:dyDescent="0.3">
      <c r="A130" s="16" t="s">
        <v>23</v>
      </c>
      <c r="B130" s="7">
        <v>552917</v>
      </c>
      <c r="C130" s="7">
        <v>252735</v>
      </c>
      <c r="D130" s="7" t="s">
        <v>261</v>
      </c>
      <c r="E130" s="7">
        <v>7</v>
      </c>
      <c r="F130" s="4">
        <v>5380797</v>
      </c>
      <c r="G130" s="4">
        <v>151660</v>
      </c>
      <c r="H130" s="4">
        <f t="shared" si="9"/>
        <v>7588803.7345737927</v>
      </c>
      <c r="I130" s="4">
        <f t="shared" si="10"/>
        <v>2208006.7345737927</v>
      </c>
      <c r="J130" s="5">
        <f t="shared" si="11"/>
        <v>0.41034938403619248</v>
      </c>
      <c r="K130" s="4">
        <f t="shared" si="15"/>
        <v>324527.08756424749</v>
      </c>
      <c r="L130" s="4">
        <f t="shared" si="12"/>
        <v>172867.08756424749</v>
      </c>
      <c r="M130" s="5">
        <f t="shared" si="13"/>
        <v>1.1398330974828399</v>
      </c>
      <c r="N130" s="4">
        <f t="shared" si="14"/>
        <v>455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16</v>
      </c>
      <c r="U130" s="4">
        <v>40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47</v>
      </c>
      <c r="AE130" s="4">
        <v>0</v>
      </c>
      <c r="AF130" s="4">
        <v>0</v>
      </c>
      <c r="AG130" s="4">
        <v>0</v>
      </c>
      <c r="AH130" s="4">
        <v>0</v>
      </c>
    </row>
    <row r="131" spans="1:34" x14ac:dyDescent="0.3">
      <c r="A131" s="16" t="s">
        <v>23</v>
      </c>
      <c r="B131" s="7">
        <v>553069</v>
      </c>
      <c r="C131" s="7">
        <v>252859</v>
      </c>
      <c r="D131" s="7" t="s">
        <v>262</v>
      </c>
      <c r="E131" s="7">
        <v>7</v>
      </c>
      <c r="F131" s="4">
        <v>16644493</v>
      </c>
      <c r="G131" s="4">
        <v>667858</v>
      </c>
      <c r="H131" s="4">
        <f t="shared" si="9"/>
        <v>17309143.99063886</v>
      </c>
      <c r="I131" s="4">
        <f t="shared" si="10"/>
        <v>664650.99063885957</v>
      </c>
      <c r="J131" s="5">
        <f t="shared" si="11"/>
        <v>3.9932186017252569E-2</v>
      </c>
      <c r="K131" s="4">
        <f t="shared" si="15"/>
        <v>740207.0581850023</v>
      </c>
      <c r="L131" s="4">
        <f t="shared" si="12"/>
        <v>72349.058185002301</v>
      </c>
      <c r="M131" s="5">
        <f t="shared" si="13"/>
        <v>0.10833000156470729</v>
      </c>
      <c r="N131" s="4">
        <f t="shared" si="14"/>
        <v>1037.8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606</v>
      </c>
      <c r="V131" s="4">
        <v>0</v>
      </c>
      <c r="W131" s="4">
        <v>0</v>
      </c>
      <c r="X131" s="4">
        <v>0</v>
      </c>
      <c r="Y131" s="4">
        <v>698</v>
      </c>
      <c r="Z131" s="4">
        <v>0</v>
      </c>
      <c r="AA131" s="4">
        <v>0</v>
      </c>
      <c r="AB131" s="4">
        <v>30</v>
      </c>
      <c r="AC131" s="4">
        <v>548</v>
      </c>
      <c r="AD131" s="4">
        <v>0</v>
      </c>
      <c r="AE131" s="4">
        <v>255</v>
      </c>
      <c r="AF131" s="4">
        <v>0</v>
      </c>
      <c r="AG131" s="4">
        <v>0</v>
      </c>
      <c r="AH131" s="4">
        <v>0</v>
      </c>
    </row>
    <row r="132" spans="1:34" x14ac:dyDescent="0.3">
      <c r="A132" s="16" t="s">
        <v>23</v>
      </c>
      <c r="B132" s="7">
        <v>553131</v>
      </c>
      <c r="C132" s="7">
        <v>252921</v>
      </c>
      <c r="D132" s="7" t="s">
        <v>263</v>
      </c>
      <c r="E132" s="7">
        <v>7</v>
      </c>
      <c r="F132" s="4">
        <v>16999085</v>
      </c>
      <c r="G132" s="4">
        <v>670240</v>
      </c>
      <c r="H132" s="4">
        <f t="shared" si="9"/>
        <v>15377751.743466014</v>
      </c>
      <c r="I132" s="4">
        <f t="shared" si="10"/>
        <v>-1621333.256533986</v>
      </c>
      <c r="J132" s="5">
        <f t="shared" si="11"/>
        <v>-9.5377678065259763E-2</v>
      </c>
      <c r="K132" s="4">
        <f t="shared" si="15"/>
        <v>657613.13128403551</v>
      </c>
      <c r="L132" s="4">
        <f t="shared" si="12"/>
        <v>-12626.868715964491</v>
      </c>
      <c r="M132" s="5">
        <f t="shared" si="13"/>
        <v>-1.883932429572166E-2</v>
      </c>
      <c r="N132" s="4">
        <f t="shared" si="14"/>
        <v>922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41</v>
      </c>
      <c r="U132" s="4">
        <v>290</v>
      </c>
      <c r="V132" s="4">
        <v>39</v>
      </c>
      <c r="W132" s="4">
        <v>0</v>
      </c>
      <c r="X132" s="4">
        <v>0</v>
      </c>
      <c r="Y132" s="4">
        <v>703</v>
      </c>
      <c r="Z132" s="4">
        <v>0</v>
      </c>
      <c r="AA132" s="4">
        <v>0</v>
      </c>
      <c r="AB132" s="4">
        <v>0</v>
      </c>
      <c r="AC132" s="4">
        <v>280</v>
      </c>
      <c r="AD132" s="4">
        <v>0</v>
      </c>
      <c r="AE132" s="4">
        <v>109</v>
      </c>
      <c r="AF132" s="4">
        <v>0</v>
      </c>
      <c r="AG132" s="4">
        <v>0</v>
      </c>
      <c r="AH132" s="4">
        <v>0</v>
      </c>
    </row>
    <row r="133" spans="1:34" x14ac:dyDescent="0.3">
      <c r="A133" s="16" t="s">
        <v>23</v>
      </c>
      <c r="B133" s="7">
        <v>553271</v>
      </c>
      <c r="C133" s="7">
        <v>253081</v>
      </c>
      <c r="D133" s="7" t="s">
        <v>264</v>
      </c>
      <c r="E133" s="7">
        <v>7</v>
      </c>
      <c r="F133" s="4">
        <v>6976289</v>
      </c>
      <c r="G133" s="4">
        <v>256896</v>
      </c>
      <c r="H133" s="4">
        <f t="shared" si="9"/>
        <v>7055085.669724646</v>
      </c>
      <c r="I133" s="4">
        <f t="shared" si="10"/>
        <v>78796.669724646024</v>
      </c>
      <c r="J133" s="5">
        <f t="shared" si="11"/>
        <v>1.1294926245837278E-2</v>
      </c>
      <c r="K133" s="4">
        <f t="shared" si="15"/>
        <v>301703.20448280592</v>
      </c>
      <c r="L133" s="4">
        <f t="shared" si="12"/>
        <v>44807.204482805915</v>
      </c>
      <c r="M133" s="5">
        <f t="shared" si="13"/>
        <v>0.17441768062875984</v>
      </c>
      <c r="N133" s="4">
        <f t="shared" si="14"/>
        <v>423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267</v>
      </c>
      <c r="Z133" s="4">
        <v>0</v>
      </c>
      <c r="AA133" s="4">
        <v>0</v>
      </c>
      <c r="AB133" s="4">
        <v>0</v>
      </c>
      <c r="AC133" s="4">
        <v>150</v>
      </c>
      <c r="AD133" s="4">
        <v>0</v>
      </c>
      <c r="AE133" s="4">
        <v>141</v>
      </c>
      <c r="AF133" s="4">
        <v>0</v>
      </c>
      <c r="AG133" s="4">
        <v>0</v>
      </c>
      <c r="AH133" s="4">
        <v>0</v>
      </c>
    </row>
    <row r="134" spans="1:34" x14ac:dyDescent="0.3">
      <c r="A134" s="16" t="s">
        <v>25</v>
      </c>
      <c r="B134" s="7">
        <v>553425</v>
      </c>
      <c r="C134" s="7">
        <v>253316</v>
      </c>
      <c r="D134" s="7" t="s">
        <v>265</v>
      </c>
      <c r="E134" s="7">
        <v>7</v>
      </c>
      <c r="F134" s="4">
        <v>27939321</v>
      </c>
      <c r="G134" s="4">
        <v>1164970</v>
      </c>
      <c r="H134" s="4">
        <f t="shared" ref="H134:H197" si="16">N134*$A$3</f>
        <v>25551752.354652856</v>
      </c>
      <c r="I134" s="4">
        <f t="shared" ref="I134:I197" si="17">H134-F134</f>
        <v>-2387568.6453471445</v>
      </c>
      <c r="J134" s="5">
        <f t="shared" ref="J134:J197" si="18">IFERROR(H134/F134-1,0)</f>
        <v>-8.5455499986815897E-2</v>
      </c>
      <c r="K134" s="4">
        <f t="shared" si="15"/>
        <v>1092693.4025240156</v>
      </c>
      <c r="L134" s="4">
        <f t="shared" ref="L134:L197" si="19">K134-G134</f>
        <v>-72276.597475984367</v>
      </c>
      <c r="M134" s="5">
        <f t="shared" ref="M134:M197" si="20">IFERROR(K134/G134-1,0)</f>
        <v>-6.2041595471114541E-2</v>
      </c>
      <c r="N134" s="4">
        <f t="shared" ref="N134:N197" si="21">SUMPRODUCT($O$2:$AH$2,O134:AH134)</f>
        <v>1532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1228</v>
      </c>
      <c r="V134" s="4">
        <v>0</v>
      </c>
      <c r="W134" s="4">
        <v>0</v>
      </c>
      <c r="X134" s="4">
        <v>0</v>
      </c>
      <c r="Y134" s="4">
        <v>1428</v>
      </c>
      <c r="Z134" s="4">
        <v>0</v>
      </c>
      <c r="AA134" s="4">
        <v>0</v>
      </c>
      <c r="AB134" s="4">
        <v>10</v>
      </c>
      <c r="AC134" s="4">
        <v>0</v>
      </c>
      <c r="AD134" s="4">
        <v>0</v>
      </c>
      <c r="AE134" s="4">
        <v>94</v>
      </c>
      <c r="AF134" s="4">
        <v>0</v>
      </c>
      <c r="AG134" s="4">
        <v>0</v>
      </c>
      <c r="AH134" s="4">
        <v>0</v>
      </c>
    </row>
    <row r="135" spans="1:34" x14ac:dyDescent="0.3">
      <c r="A135" s="16" t="s">
        <v>25</v>
      </c>
      <c r="B135" s="7">
        <v>553671</v>
      </c>
      <c r="C135" s="7">
        <v>253383</v>
      </c>
      <c r="D135" s="7" t="s">
        <v>266</v>
      </c>
      <c r="E135" s="7">
        <v>7</v>
      </c>
      <c r="F135" s="4">
        <v>23059354</v>
      </c>
      <c r="G135" s="4">
        <v>904307</v>
      </c>
      <c r="H135" s="4">
        <f t="shared" si="16"/>
        <v>23533630.921942025</v>
      </c>
      <c r="I135" s="4">
        <f t="shared" si="17"/>
        <v>474276.92194202542</v>
      </c>
      <c r="J135" s="5">
        <f t="shared" si="18"/>
        <v>2.0567658657828281E-2</v>
      </c>
      <c r="K135" s="4">
        <f t="shared" ref="K135:K198" si="22">N135*$A$4</f>
        <v>1006390.5946223147</v>
      </c>
      <c r="L135" s="4">
        <f t="shared" si="19"/>
        <v>102083.59462231467</v>
      </c>
      <c r="M135" s="5">
        <f t="shared" si="20"/>
        <v>0.11288599405104094</v>
      </c>
      <c r="N135" s="4">
        <f t="shared" si="21"/>
        <v>1411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115</v>
      </c>
      <c r="U135" s="4">
        <v>473</v>
      </c>
      <c r="V135" s="4">
        <v>20</v>
      </c>
      <c r="W135" s="4">
        <v>0</v>
      </c>
      <c r="X135" s="4">
        <v>0</v>
      </c>
      <c r="Y135" s="4">
        <v>602</v>
      </c>
      <c r="Z135" s="4">
        <v>91</v>
      </c>
      <c r="AA135" s="4">
        <v>0</v>
      </c>
      <c r="AB135" s="4">
        <v>0</v>
      </c>
      <c r="AC135" s="4">
        <v>0</v>
      </c>
      <c r="AD135" s="4">
        <v>34</v>
      </c>
      <c r="AE135" s="4">
        <v>91</v>
      </c>
      <c r="AF135" s="4">
        <v>0</v>
      </c>
      <c r="AG135" s="4">
        <v>0</v>
      </c>
      <c r="AH135" s="4">
        <v>673</v>
      </c>
    </row>
    <row r="136" spans="1:34" x14ac:dyDescent="0.3">
      <c r="A136" s="16" t="s">
        <v>25</v>
      </c>
      <c r="B136" s="7">
        <v>554294</v>
      </c>
      <c r="C136" s="7">
        <v>253766</v>
      </c>
      <c r="D136" s="7" t="s">
        <v>267</v>
      </c>
      <c r="E136" s="7">
        <v>7</v>
      </c>
      <c r="F136" s="4">
        <v>3910238</v>
      </c>
      <c r="G136" s="4">
        <v>103100</v>
      </c>
      <c r="H136" s="4">
        <f t="shared" si="16"/>
        <v>5253787.2008587793</v>
      </c>
      <c r="I136" s="4">
        <f t="shared" si="17"/>
        <v>1343549.2008587793</v>
      </c>
      <c r="J136" s="5">
        <f t="shared" si="18"/>
        <v>0.34359780679814866</v>
      </c>
      <c r="K136" s="4">
        <f t="shared" si="22"/>
        <v>224672.59908294058</v>
      </c>
      <c r="L136" s="4">
        <f t="shared" si="19"/>
        <v>121572.59908294058</v>
      </c>
      <c r="M136" s="5">
        <f t="shared" si="20"/>
        <v>1.1791716690876877</v>
      </c>
      <c r="N136" s="4">
        <f t="shared" si="21"/>
        <v>315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34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35</v>
      </c>
      <c r="AE136" s="4">
        <v>0</v>
      </c>
      <c r="AF136" s="4">
        <v>0</v>
      </c>
      <c r="AG136" s="4">
        <v>0</v>
      </c>
      <c r="AH136" s="4">
        <v>0</v>
      </c>
    </row>
    <row r="137" spans="1:34" x14ac:dyDescent="0.3">
      <c r="A137" s="16" t="s">
        <v>29</v>
      </c>
      <c r="B137" s="7">
        <v>554481</v>
      </c>
      <c r="C137" s="7">
        <v>253979</v>
      </c>
      <c r="D137" s="7" t="s">
        <v>268</v>
      </c>
      <c r="E137" s="7">
        <v>7</v>
      </c>
      <c r="F137" s="4">
        <v>39022502</v>
      </c>
      <c r="G137" s="4">
        <v>1614921</v>
      </c>
      <c r="H137" s="4">
        <f t="shared" si="16"/>
        <v>40362428.654216655</v>
      </c>
      <c r="I137" s="4">
        <f t="shared" si="17"/>
        <v>1339926.6542166546</v>
      </c>
      <c r="J137" s="5">
        <f t="shared" si="18"/>
        <v>3.4337281966611233E-2</v>
      </c>
      <c r="K137" s="4">
        <f t="shared" si="22"/>
        <v>1726056.1580340196</v>
      </c>
      <c r="L137" s="4">
        <f t="shared" si="19"/>
        <v>111135.15803401964</v>
      </c>
      <c r="M137" s="5">
        <f t="shared" si="20"/>
        <v>6.8817705654963701E-2</v>
      </c>
      <c r="N137" s="4">
        <f t="shared" si="21"/>
        <v>2420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898</v>
      </c>
      <c r="V137" s="4">
        <v>0</v>
      </c>
      <c r="W137" s="4">
        <v>0</v>
      </c>
      <c r="X137" s="4">
        <v>0</v>
      </c>
      <c r="Y137" s="4">
        <v>1810</v>
      </c>
      <c r="Z137" s="4">
        <v>0</v>
      </c>
      <c r="AA137" s="4">
        <v>0</v>
      </c>
      <c r="AB137" s="4">
        <v>48</v>
      </c>
      <c r="AC137" s="4">
        <v>0</v>
      </c>
      <c r="AD137" s="4">
        <v>47</v>
      </c>
      <c r="AE137" s="4">
        <v>139</v>
      </c>
      <c r="AF137" s="4">
        <v>0</v>
      </c>
      <c r="AG137" s="4">
        <v>0</v>
      </c>
      <c r="AH137" s="4">
        <v>0</v>
      </c>
    </row>
    <row r="138" spans="1:34" x14ac:dyDescent="0.3">
      <c r="A138" s="16" t="s">
        <v>29</v>
      </c>
      <c r="B138" s="7">
        <v>554499</v>
      </c>
      <c r="C138" s="7">
        <v>253901</v>
      </c>
      <c r="D138" s="7" t="s">
        <v>269</v>
      </c>
      <c r="E138" s="7">
        <v>7</v>
      </c>
      <c r="F138" s="4">
        <v>3722193</v>
      </c>
      <c r="G138" s="4">
        <v>192611</v>
      </c>
      <c r="H138" s="4">
        <f t="shared" si="16"/>
        <v>3786062.5225236281</v>
      </c>
      <c r="I138" s="4">
        <f t="shared" si="17"/>
        <v>63869.522523628082</v>
      </c>
      <c r="J138" s="5">
        <f t="shared" si="18"/>
        <v>1.7159110912203568E-2</v>
      </c>
      <c r="K138" s="4">
        <f t="shared" si="22"/>
        <v>161906.92060897622</v>
      </c>
      <c r="L138" s="4">
        <f t="shared" si="19"/>
        <v>-30704.079391023784</v>
      </c>
      <c r="M138" s="5">
        <f t="shared" si="20"/>
        <v>-0.15940979170983893</v>
      </c>
      <c r="N138" s="4">
        <f t="shared" si="21"/>
        <v>227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227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0</v>
      </c>
      <c r="AG138" s="4">
        <v>0</v>
      </c>
      <c r="AH138" s="4">
        <v>0</v>
      </c>
    </row>
    <row r="139" spans="1:34" x14ac:dyDescent="0.3">
      <c r="A139" s="16" t="s">
        <v>29</v>
      </c>
      <c r="B139" s="7">
        <v>554642</v>
      </c>
      <c r="C139" s="7">
        <v>254061</v>
      </c>
      <c r="D139" s="7" t="s">
        <v>270</v>
      </c>
      <c r="E139" s="7">
        <v>7</v>
      </c>
      <c r="F139" s="4">
        <v>20143099</v>
      </c>
      <c r="G139" s="4">
        <v>792373</v>
      </c>
      <c r="H139" s="4">
        <f t="shared" si="16"/>
        <v>24167421.123950385</v>
      </c>
      <c r="I139" s="4">
        <f t="shared" si="17"/>
        <v>4024322.1239503846</v>
      </c>
      <c r="J139" s="5">
        <f t="shared" si="18"/>
        <v>0.19978664275791846</v>
      </c>
      <c r="K139" s="4">
        <f t="shared" si="22"/>
        <v>1033493.9557815266</v>
      </c>
      <c r="L139" s="4">
        <f t="shared" si="19"/>
        <v>241120.95578152663</v>
      </c>
      <c r="M139" s="5">
        <f t="shared" si="20"/>
        <v>0.30430233713355537</v>
      </c>
      <c r="N139" s="4">
        <f t="shared" si="21"/>
        <v>1449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479</v>
      </c>
      <c r="V139" s="4">
        <v>0</v>
      </c>
      <c r="W139" s="4">
        <v>0</v>
      </c>
      <c r="X139" s="4">
        <v>0</v>
      </c>
      <c r="Y139" s="4">
        <v>740</v>
      </c>
      <c r="Z139" s="4">
        <v>0</v>
      </c>
      <c r="AA139" s="4">
        <v>0</v>
      </c>
      <c r="AB139" s="4">
        <v>0</v>
      </c>
      <c r="AC139" s="4">
        <v>0</v>
      </c>
      <c r="AD139" s="4">
        <v>62</v>
      </c>
      <c r="AE139" s="4">
        <v>151</v>
      </c>
      <c r="AF139" s="4">
        <v>0</v>
      </c>
      <c r="AG139" s="4">
        <v>0</v>
      </c>
      <c r="AH139" s="4">
        <v>0</v>
      </c>
    </row>
    <row r="140" spans="1:34" x14ac:dyDescent="0.3">
      <c r="A140" s="16" t="s">
        <v>17</v>
      </c>
      <c r="B140" s="7">
        <v>554782</v>
      </c>
      <c r="C140" s="7">
        <v>64581</v>
      </c>
      <c r="D140" s="7" t="s">
        <v>271</v>
      </c>
      <c r="E140" s="7">
        <v>7</v>
      </c>
      <c r="F140" s="4">
        <v>1091855737</v>
      </c>
      <c r="G140" s="4">
        <v>50586250</v>
      </c>
      <c r="H140" s="4">
        <f t="shared" si="16"/>
        <v>1117475534.0158043</v>
      </c>
      <c r="I140" s="4">
        <f t="shared" si="17"/>
        <v>25619797.015804291</v>
      </c>
      <c r="J140" s="5">
        <f t="shared" si="18"/>
        <v>2.3464452443321626E-2</v>
      </c>
      <c r="K140" s="4">
        <f t="shared" si="22"/>
        <v>47787647.851037569</v>
      </c>
      <c r="L140" s="4">
        <f t="shared" si="19"/>
        <v>-2798602.1489624307</v>
      </c>
      <c r="M140" s="5">
        <f t="shared" si="20"/>
        <v>-5.5323376391063439E-2</v>
      </c>
      <c r="N140" s="4">
        <f t="shared" si="21"/>
        <v>67000.2</v>
      </c>
      <c r="O140" s="4">
        <v>32</v>
      </c>
      <c r="P140" s="4">
        <v>348</v>
      </c>
      <c r="Q140" s="4">
        <v>48</v>
      </c>
      <c r="R140" s="4">
        <v>0</v>
      </c>
      <c r="S140" s="4">
        <v>0</v>
      </c>
      <c r="T140" s="4">
        <v>2840</v>
      </c>
      <c r="U140" s="4">
        <v>22158</v>
      </c>
      <c r="V140" s="4">
        <v>1068</v>
      </c>
      <c r="W140" s="4">
        <v>251</v>
      </c>
      <c r="X140" s="4">
        <v>23709</v>
      </c>
      <c r="Y140" s="4">
        <v>49753</v>
      </c>
      <c r="Z140" s="4">
        <v>1131</v>
      </c>
      <c r="AA140" s="4">
        <v>1082</v>
      </c>
      <c r="AB140" s="4">
        <v>1645</v>
      </c>
      <c r="AC140" s="4">
        <v>22842</v>
      </c>
      <c r="AD140" s="4">
        <v>134</v>
      </c>
      <c r="AE140" s="4">
        <v>1986</v>
      </c>
      <c r="AF140" s="4">
        <v>163</v>
      </c>
      <c r="AG140" s="4">
        <v>28980</v>
      </c>
      <c r="AH140" s="4">
        <v>5877</v>
      </c>
    </row>
    <row r="141" spans="1:34" x14ac:dyDescent="0.3">
      <c r="A141" s="16" t="s">
        <v>25</v>
      </c>
      <c r="B141" s="7">
        <v>554791</v>
      </c>
      <c r="C141" s="7">
        <v>75370</v>
      </c>
      <c r="D141" s="7" t="s">
        <v>272</v>
      </c>
      <c r="E141" s="7">
        <v>7</v>
      </c>
      <c r="F141" s="4">
        <v>295477331</v>
      </c>
      <c r="G141" s="4">
        <v>13180326</v>
      </c>
      <c r="H141" s="4">
        <f t="shared" si="16"/>
        <v>305802104.60008138</v>
      </c>
      <c r="I141" s="4">
        <f t="shared" si="17"/>
        <v>10324773.600081384</v>
      </c>
      <c r="J141" s="5">
        <f t="shared" si="18"/>
        <v>3.4942692778287654E-2</v>
      </c>
      <c r="K141" s="4">
        <f t="shared" si="22"/>
        <v>13077300.434685102</v>
      </c>
      <c r="L141" s="4">
        <f t="shared" si="19"/>
        <v>-103025.56531489827</v>
      </c>
      <c r="M141" s="5">
        <f t="shared" si="20"/>
        <v>-7.8166173822178386E-3</v>
      </c>
      <c r="N141" s="4">
        <f t="shared" si="21"/>
        <v>18334.900000000001</v>
      </c>
      <c r="O141" s="4">
        <v>24</v>
      </c>
      <c r="P141" s="4">
        <v>113</v>
      </c>
      <c r="Q141" s="4">
        <v>0</v>
      </c>
      <c r="R141" s="4">
        <v>0</v>
      </c>
      <c r="S141" s="4">
        <v>0</v>
      </c>
      <c r="T141" s="4">
        <v>769</v>
      </c>
      <c r="U141" s="4">
        <v>7707</v>
      </c>
      <c r="V141" s="4">
        <v>262</v>
      </c>
      <c r="W141" s="4">
        <v>24</v>
      </c>
      <c r="X141" s="4">
        <v>2799</v>
      </c>
      <c r="Y141" s="4">
        <v>13038</v>
      </c>
      <c r="Z141" s="4">
        <v>32</v>
      </c>
      <c r="AA141" s="4">
        <v>166</v>
      </c>
      <c r="AB141" s="4">
        <v>629</v>
      </c>
      <c r="AC141" s="4">
        <v>3989</v>
      </c>
      <c r="AD141" s="4">
        <v>44</v>
      </c>
      <c r="AE141" s="4">
        <v>1785</v>
      </c>
      <c r="AF141" s="4">
        <v>35</v>
      </c>
      <c r="AG141" s="4">
        <v>12706</v>
      </c>
      <c r="AH141" s="4">
        <v>4214</v>
      </c>
    </row>
    <row r="142" spans="1:34" x14ac:dyDescent="0.3">
      <c r="A142" s="16" t="s">
        <v>32</v>
      </c>
      <c r="B142" s="7">
        <v>554804</v>
      </c>
      <c r="C142" s="7">
        <v>81531</v>
      </c>
      <c r="D142" s="7" t="s">
        <v>273</v>
      </c>
      <c r="E142" s="7">
        <v>7</v>
      </c>
      <c r="F142" s="4">
        <v>114481465</v>
      </c>
      <c r="G142" s="4">
        <v>5529001</v>
      </c>
      <c r="H142" s="4">
        <f t="shared" si="16"/>
        <v>125632228.85863097</v>
      </c>
      <c r="I142" s="4">
        <f t="shared" si="17"/>
        <v>11150763.85863097</v>
      </c>
      <c r="J142" s="5">
        <f t="shared" si="18"/>
        <v>9.7402351189609382E-2</v>
      </c>
      <c r="K142" s="4">
        <f t="shared" si="22"/>
        <v>5372528.1034674598</v>
      </c>
      <c r="L142" s="4">
        <f t="shared" si="19"/>
        <v>-156472.89653254021</v>
      </c>
      <c r="M142" s="5">
        <f t="shared" si="20"/>
        <v>-2.8300392156293763E-2</v>
      </c>
      <c r="N142" s="4">
        <f t="shared" si="21"/>
        <v>7532.5</v>
      </c>
      <c r="O142" s="4">
        <v>54</v>
      </c>
      <c r="P142" s="4">
        <v>34</v>
      </c>
      <c r="Q142" s="4">
        <v>24</v>
      </c>
      <c r="R142" s="4">
        <v>0</v>
      </c>
      <c r="S142" s="4">
        <v>132</v>
      </c>
      <c r="T142" s="4">
        <v>411</v>
      </c>
      <c r="U142" s="4">
        <v>2335</v>
      </c>
      <c r="V142" s="4">
        <v>178</v>
      </c>
      <c r="W142" s="4">
        <v>0</v>
      </c>
      <c r="X142" s="4">
        <v>0</v>
      </c>
      <c r="Y142" s="4">
        <v>5340</v>
      </c>
      <c r="Z142" s="4">
        <v>41</v>
      </c>
      <c r="AA142" s="4">
        <v>0</v>
      </c>
      <c r="AB142" s="4">
        <v>134</v>
      </c>
      <c r="AC142" s="4">
        <v>1325</v>
      </c>
      <c r="AD142" s="4">
        <v>62</v>
      </c>
      <c r="AE142" s="4">
        <v>186</v>
      </c>
      <c r="AF142" s="4">
        <v>0</v>
      </c>
      <c r="AG142" s="4">
        <v>0</v>
      </c>
      <c r="AH142" s="4">
        <v>1115</v>
      </c>
    </row>
    <row r="143" spans="1:34" x14ac:dyDescent="0.3">
      <c r="A143" s="16" t="s">
        <v>56</v>
      </c>
      <c r="B143" s="7">
        <v>554821</v>
      </c>
      <c r="C143" s="7">
        <v>845451</v>
      </c>
      <c r="D143" s="7" t="s">
        <v>274</v>
      </c>
      <c r="E143" s="7">
        <v>7</v>
      </c>
      <c r="F143" s="4">
        <v>308339876</v>
      </c>
      <c r="G143" s="4">
        <v>13804579</v>
      </c>
      <c r="H143" s="4">
        <f t="shared" si="16"/>
        <v>310315357.98596197</v>
      </c>
      <c r="I143" s="4">
        <f t="shared" si="17"/>
        <v>1975481.9859619737</v>
      </c>
      <c r="J143" s="5">
        <f t="shared" si="18"/>
        <v>6.4068326535942077E-3</v>
      </c>
      <c r="K143" s="4">
        <f t="shared" si="22"/>
        <v>13270304.895992542</v>
      </c>
      <c r="L143" s="4">
        <f t="shared" si="19"/>
        <v>-534274.10400745831</v>
      </c>
      <c r="M143" s="5">
        <f t="shared" si="20"/>
        <v>-3.8702672787591541E-2</v>
      </c>
      <c r="N143" s="4">
        <f t="shared" si="21"/>
        <v>18605.5</v>
      </c>
      <c r="O143" s="4">
        <v>22</v>
      </c>
      <c r="P143" s="4">
        <v>164</v>
      </c>
      <c r="Q143" s="4">
        <v>35</v>
      </c>
      <c r="R143" s="4">
        <v>6</v>
      </c>
      <c r="S143" s="4">
        <v>195</v>
      </c>
      <c r="T143" s="4">
        <v>876</v>
      </c>
      <c r="U143" s="4">
        <v>7860</v>
      </c>
      <c r="V143" s="4">
        <v>398</v>
      </c>
      <c r="W143" s="4">
        <v>0</v>
      </c>
      <c r="X143" s="4">
        <v>0</v>
      </c>
      <c r="Y143" s="4">
        <v>12693</v>
      </c>
      <c r="Z143" s="4">
        <v>371</v>
      </c>
      <c r="AA143" s="4">
        <v>318</v>
      </c>
      <c r="AB143" s="4">
        <v>459</v>
      </c>
      <c r="AC143" s="4">
        <v>5645</v>
      </c>
      <c r="AD143" s="4">
        <v>89</v>
      </c>
      <c r="AE143" s="4">
        <v>590</v>
      </c>
      <c r="AF143" s="4">
        <v>47</v>
      </c>
      <c r="AG143" s="4">
        <v>5211</v>
      </c>
      <c r="AH143" s="4">
        <v>5767</v>
      </c>
    </row>
    <row r="144" spans="1:34" x14ac:dyDescent="0.3">
      <c r="A144" s="16" t="s">
        <v>29</v>
      </c>
      <c r="B144" s="7">
        <v>554961</v>
      </c>
      <c r="C144" s="7">
        <v>254657</v>
      </c>
      <c r="D144" s="7" t="s">
        <v>275</v>
      </c>
      <c r="E144" s="7">
        <v>7</v>
      </c>
      <c r="F144" s="4">
        <v>79814119</v>
      </c>
      <c r="G144" s="4">
        <v>3561488</v>
      </c>
      <c r="H144" s="4">
        <f t="shared" si="16"/>
        <v>80975037.65133135</v>
      </c>
      <c r="I144" s="4">
        <f t="shared" si="17"/>
        <v>1160918.6513313502</v>
      </c>
      <c r="J144" s="5">
        <f t="shared" si="18"/>
        <v>1.4545279279864598E-2</v>
      </c>
      <c r="K144" s="4">
        <f t="shared" si="22"/>
        <v>3462811.0112624648</v>
      </c>
      <c r="L144" s="4">
        <f t="shared" si="19"/>
        <v>-98676.988737535197</v>
      </c>
      <c r="M144" s="5">
        <f t="shared" si="20"/>
        <v>-2.7706674496035144E-2</v>
      </c>
      <c r="N144" s="4">
        <f t="shared" si="21"/>
        <v>4855</v>
      </c>
      <c r="O144" s="4">
        <v>0</v>
      </c>
      <c r="P144" s="4">
        <v>0</v>
      </c>
      <c r="Q144" s="4">
        <v>34</v>
      </c>
      <c r="R144" s="4">
        <v>4</v>
      </c>
      <c r="S144" s="4">
        <v>21</v>
      </c>
      <c r="T144" s="4">
        <v>235</v>
      </c>
      <c r="U144" s="4">
        <v>1777</v>
      </c>
      <c r="V144" s="4">
        <v>110</v>
      </c>
      <c r="W144" s="4">
        <v>28</v>
      </c>
      <c r="X144" s="4">
        <v>0</v>
      </c>
      <c r="Y144" s="4">
        <v>3385</v>
      </c>
      <c r="Z144" s="4">
        <v>39</v>
      </c>
      <c r="AA144" s="4">
        <v>0</v>
      </c>
      <c r="AB144" s="4">
        <v>181</v>
      </c>
      <c r="AC144" s="4">
        <v>0</v>
      </c>
      <c r="AD144" s="4">
        <v>0</v>
      </c>
      <c r="AE144" s="4">
        <v>678</v>
      </c>
      <c r="AF144" s="4">
        <v>0</v>
      </c>
      <c r="AG144" s="4">
        <v>6023</v>
      </c>
      <c r="AH144" s="4">
        <v>1220</v>
      </c>
    </row>
    <row r="145" spans="1:34" x14ac:dyDescent="0.3">
      <c r="A145" s="16" t="s">
        <v>29</v>
      </c>
      <c r="B145" s="7">
        <v>554995</v>
      </c>
      <c r="C145" s="7">
        <v>254410</v>
      </c>
      <c r="D145" s="7" t="s">
        <v>276</v>
      </c>
      <c r="E145" s="7">
        <v>7</v>
      </c>
      <c r="F145" s="4">
        <v>140232</v>
      </c>
      <c r="G145" s="4">
        <v>4405</v>
      </c>
      <c r="H145" s="4">
        <f t="shared" si="16"/>
        <v>116750.82668575065</v>
      </c>
      <c r="I145" s="4">
        <f t="shared" si="17"/>
        <v>-23481.173314249347</v>
      </c>
      <c r="J145" s="5">
        <f t="shared" si="18"/>
        <v>-0.16744518593651481</v>
      </c>
      <c r="K145" s="4">
        <f t="shared" si="22"/>
        <v>4992.7244240653463</v>
      </c>
      <c r="L145" s="4">
        <f t="shared" si="19"/>
        <v>587.72442406534628</v>
      </c>
      <c r="M145" s="5">
        <f t="shared" si="20"/>
        <v>0.13342211670041904</v>
      </c>
      <c r="N145" s="4">
        <f t="shared" si="21"/>
        <v>7</v>
      </c>
      <c r="O145" s="4"/>
      <c r="P145" s="4"/>
      <c r="Q145" s="4"/>
      <c r="R145" s="4"/>
      <c r="S145" s="4"/>
      <c r="T145" s="4"/>
      <c r="U145" s="4">
        <v>0</v>
      </c>
      <c r="V145" s="4">
        <v>0</v>
      </c>
      <c r="W145" s="4">
        <v>0</v>
      </c>
      <c r="X145" s="4">
        <v>0</v>
      </c>
      <c r="Y145" s="4"/>
      <c r="Z145" s="4">
        <v>0</v>
      </c>
      <c r="AA145" s="4"/>
      <c r="AB145" s="4"/>
      <c r="AC145" s="4">
        <v>70</v>
      </c>
      <c r="AD145" s="4">
        <v>0</v>
      </c>
      <c r="AE145" s="4"/>
      <c r="AF145" s="4"/>
      <c r="AG145" s="4">
        <v>0</v>
      </c>
      <c r="AH145" s="4">
        <v>0</v>
      </c>
    </row>
    <row r="146" spans="1:34" x14ac:dyDescent="0.3">
      <c r="A146" s="16" t="s">
        <v>56</v>
      </c>
      <c r="B146" s="7">
        <v>555088</v>
      </c>
      <c r="C146" s="7">
        <v>297488</v>
      </c>
      <c r="D146" s="7" t="s">
        <v>277</v>
      </c>
      <c r="E146" s="7">
        <v>7</v>
      </c>
      <c r="F146" s="4">
        <v>68995515</v>
      </c>
      <c r="G146" s="4">
        <v>2971077</v>
      </c>
      <c r="H146" s="4">
        <f t="shared" si="16"/>
        <v>67617075.209528819</v>
      </c>
      <c r="I146" s="4">
        <f t="shared" si="17"/>
        <v>-1378439.7904711813</v>
      </c>
      <c r="J146" s="5">
        <f t="shared" si="18"/>
        <v>-1.9978686882345609E-2</v>
      </c>
      <c r="K146" s="4">
        <f t="shared" si="22"/>
        <v>2891572.0125147598</v>
      </c>
      <c r="L146" s="4">
        <f t="shared" si="19"/>
        <v>-79504.987485240214</v>
      </c>
      <c r="M146" s="5">
        <f t="shared" si="20"/>
        <v>-2.6759652302932646E-2</v>
      </c>
      <c r="N146" s="4">
        <f t="shared" si="21"/>
        <v>4054.1</v>
      </c>
      <c r="O146" s="4">
        <v>0</v>
      </c>
      <c r="P146" s="4">
        <v>34</v>
      </c>
      <c r="Q146" s="4">
        <v>0</v>
      </c>
      <c r="R146" s="4">
        <v>0</v>
      </c>
      <c r="S146" s="4">
        <v>0</v>
      </c>
      <c r="T146" s="4">
        <v>138</v>
      </c>
      <c r="U146" s="4">
        <v>986</v>
      </c>
      <c r="V146" s="4">
        <v>49</v>
      </c>
      <c r="W146" s="4">
        <v>0</v>
      </c>
      <c r="X146" s="4">
        <v>0</v>
      </c>
      <c r="Y146" s="4">
        <v>2991</v>
      </c>
      <c r="Z146" s="4">
        <v>144</v>
      </c>
      <c r="AA146" s="4">
        <v>0</v>
      </c>
      <c r="AB146" s="4">
        <v>0</v>
      </c>
      <c r="AC146" s="4">
        <v>1801</v>
      </c>
      <c r="AD146" s="4">
        <v>24</v>
      </c>
      <c r="AE146" s="4">
        <v>35</v>
      </c>
      <c r="AF146" s="4">
        <v>0</v>
      </c>
      <c r="AG146" s="4">
        <v>0</v>
      </c>
      <c r="AH146" s="4">
        <v>0</v>
      </c>
    </row>
    <row r="147" spans="1:34" x14ac:dyDescent="0.3">
      <c r="A147" s="16" t="s">
        <v>41</v>
      </c>
      <c r="B147" s="7">
        <v>555134</v>
      </c>
      <c r="C147" s="7">
        <v>274046</v>
      </c>
      <c r="D147" s="7" t="s">
        <v>278</v>
      </c>
      <c r="E147" s="7">
        <v>7</v>
      </c>
      <c r="F147" s="4">
        <v>112383370</v>
      </c>
      <c r="G147" s="4">
        <v>4712959</v>
      </c>
      <c r="H147" s="4">
        <f t="shared" si="16"/>
        <v>111380288.65820612</v>
      </c>
      <c r="I147" s="4">
        <f t="shared" si="17"/>
        <v>-1003081.3417938799</v>
      </c>
      <c r="J147" s="5">
        <f t="shared" si="18"/>
        <v>-8.9255317917044108E-3</v>
      </c>
      <c r="K147" s="4">
        <f t="shared" si="22"/>
        <v>4763059.1005583396</v>
      </c>
      <c r="L147" s="4">
        <f t="shared" si="19"/>
        <v>50100.100558339618</v>
      </c>
      <c r="M147" s="5">
        <f t="shared" si="20"/>
        <v>1.0630285677923235E-2</v>
      </c>
      <c r="N147" s="4">
        <f t="shared" si="21"/>
        <v>6678</v>
      </c>
      <c r="O147" s="4">
        <v>0</v>
      </c>
      <c r="P147" s="4">
        <v>0</v>
      </c>
      <c r="Q147" s="4">
        <v>16</v>
      </c>
      <c r="R147" s="4">
        <v>5</v>
      </c>
      <c r="S147" s="4">
        <v>0</v>
      </c>
      <c r="T147" s="4">
        <v>104</v>
      </c>
      <c r="U147" s="4">
        <v>4039</v>
      </c>
      <c r="V147" s="4">
        <v>61</v>
      </c>
      <c r="W147" s="4">
        <v>0</v>
      </c>
      <c r="X147" s="4">
        <v>0</v>
      </c>
      <c r="Y147" s="4">
        <v>4900</v>
      </c>
      <c r="Z147" s="4">
        <v>21</v>
      </c>
      <c r="AA147" s="4">
        <v>177</v>
      </c>
      <c r="AB147" s="4">
        <v>93</v>
      </c>
      <c r="AC147" s="4">
        <v>0</v>
      </c>
      <c r="AD147" s="4">
        <v>36</v>
      </c>
      <c r="AE147" s="4">
        <v>908</v>
      </c>
      <c r="AF147" s="4">
        <v>0</v>
      </c>
      <c r="AG147" s="4">
        <v>3967</v>
      </c>
      <c r="AH147" s="4">
        <v>0</v>
      </c>
    </row>
    <row r="148" spans="1:34" x14ac:dyDescent="0.3">
      <c r="A148" s="16" t="s">
        <v>29</v>
      </c>
      <c r="B148" s="7">
        <v>555428</v>
      </c>
      <c r="C148" s="7">
        <v>254843</v>
      </c>
      <c r="D148" s="7" t="s">
        <v>279</v>
      </c>
      <c r="E148" s="7">
        <v>7</v>
      </c>
      <c r="F148" s="4">
        <v>34374577</v>
      </c>
      <c r="G148" s="4">
        <v>1471641</v>
      </c>
      <c r="H148" s="4">
        <f t="shared" si="16"/>
        <v>39678602.383628689</v>
      </c>
      <c r="I148" s="4">
        <f t="shared" si="17"/>
        <v>5304025.3836286888</v>
      </c>
      <c r="J148" s="5">
        <f t="shared" si="18"/>
        <v>0.15430081899273085</v>
      </c>
      <c r="K148" s="4">
        <f t="shared" si="22"/>
        <v>1696813.0578359226</v>
      </c>
      <c r="L148" s="4">
        <f t="shared" si="19"/>
        <v>225172.05783592258</v>
      </c>
      <c r="M148" s="5">
        <f t="shared" si="20"/>
        <v>0.15300746434485224</v>
      </c>
      <c r="N148" s="4">
        <f t="shared" si="21"/>
        <v>2379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100</v>
      </c>
      <c r="U148" s="4">
        <v>0</v>
      </c>
      <c r="V148" s="4">
        <v>45</v>
      </c>
      <c r="W148" s="4">
        <v>0</v>
      </c>
      <c r="X148" s="4">
        <v>0</v>
      </c>
      <c r="Y148" s="4">
        <v>1315</v>
      </c>
      <c r="Z148" s="4">
        <v>0</v>
      </c>
      <c r="AA148" s="4">
        <v>0</v>
      </c>
      <c r="AB148" s="4">
        <v>0</v>
      </c>
      <c r="AC148" s="4">
        <v>0</v>
      </c>
      <c r="AD148" s="4">
        <v>96</v>
      </c>
      <c r="AE148" s="4">
        <v>0</v>
      </c>
      <c r="AF148" s="4">
        <v>0</v>
      </c>
      <c r="AG148" s="4">
        <v>0</v>
      </c>
      <c r="AH148" s="4">
        <v>0</v>
      </c>
    </row>
    <row r="149" spans="1:34" x14ac:dyDescent="0.3">
      <c r="A149" s="16" t="s">
        <v>29</v>
      </c>
      <c r="B149" s="7">
        <v>555762</v>
      </c>
      <c r="C149" s="7">
        <v>255181</v>
      </c>
      <c r="D149" s="7" t="s">
        <v>280</v>
      </c>
      <c r="E149" s="7">
        <v>7</v>
      </c>
      <c r="F149" s="4">
        <v>5737221</v>
      </c>
      <c r="G149" s="4">
        <v>175052</v>
      </c>
      <c r="H149" s="4">
        <f t="shared" si="16"/>
        <v>5203751.1322791716</v>
      </c>
      <c r="I149" s="4">
        <f t="shared" si="17"/>
        <v>-533469.86772082839</v>
      </c>
      <c r="J149" s="5">
        <f t="shared" si="18"/>
        <v>-9.2984019217810965E-2</v>
      </c>
      <c r="K149" s="4">
        <f t="shared" si="22"/>
        <v>222532.86004405541</v>
      </c>
      <c r="L149" s="4">
        <f t="shared" si="19"/>
        <v>47480.860044055415</v>
      </c>
      <c r="M149" s="5">
        <f t="shared" si="20"/>
        <v>0.27123860363809271</v>
      </c>
      <c r="N149" s="4">
        <f t="shared" si="21"/>
        <v>312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188</v>
      </c>
      <c r="V149" s="4">
        <v>0</v>
      </c>
      <c r="W149" s="4">
        <v>0</v>
      </c>
      <c r="X149" s="4">
        <v>0</v>
      </c>
      <c r="Y149" s="4">
        <v>180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132</v>
      </c>
      <c r="AF149" s="4">
        <v>0</v>
      </c>
      <c r="AG149" s="4">
        <v>0</v>
      </c>
      <c r="AH149" s="4">
        <v>0</v>
      </c>
    </row>
    <row r="150" spans="1:34" x14ac:dyDescent="0.3">
      <c r="A150" s="16" t="s">
        <v>25</v>
      </c>
      <c r="B150" s="7">
        <v>555771</v>
      </c>
      <c r="C150" s="7">
        <v>255661</v>
      </c>
      <c r="D150" s="7" t="s">
        <v>281</v>
      </c>
      <c r="E150" s="7">
        <v>7</v>
      </c>
      <c r="F150" s="4">
        <v>45994520</v>
      </c>
      <c r="G150" s="4">
        <v>2068711</v>
      </c>
      <c r="H150" s="4">
        <f t="shared" si="16"/>
        <v>46546886.730656132</v>
      </c>
      <c r="I150" s="4">
        <f t="shared" si="17"/>
        <v>552366.7306561321</v>
      </c>
      <c r="J150" s="5">
        <f t="shared" si="18"/>
        <v>1.2009403090979864E-2</v>
      </c>
      <c r="K150" s="4">
        <f t="shared" si="22"/>
        <v>1990527.9032402241</v>
      </c>
      <c r="L150" s="4">
        <f t="shared" si="19"/>
        <v>-78183.096759775886</v>
      </c>
      <c r="M150" s="5">
        <f t="shared" si="20"/>
        <v>-3.7793145954063134E-2</v>
      </c>
      <c r="N150" s="4">
        <f t="shared" si="21"/>
        <v>2790.8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91</v>
      </c>
      <c r="U150" s="4">
        <v>1482</v>
      </c>
      <c r="V150" s="4">
        <v>23</v>
      </c>
      <c r="W150" s="4">
        <v>0</v>
      </c>
      <c r="X150" s="4">
        <v>1208</v>
      </c>
      <c r="Y150" s="4">
        <v>2273</v>
      </c>
      <c r="Z150" s="4">
        <v>0</v>
      </c>
      <c r="AA150" s="4">
        <v>0</v>
      </c>
      <c r="AB150" s="4">
        <v>0</v>
      </c>
      <c r="AC150" s="4">
        <v>1198</v>
      </c>
      <c r="AD150" s="4">
        <v>0</v>
      </c>
      <c r="AE150" s="4">
        <v>216</v>
      </c>
      <c r="AF150" s="4">
        <v>0</v>
      </c>
      <c r="AG150" s="4">
        <v>0</v>
      </c>
      <c r="AH150" s="4">
        <v>0</v>
      </c>
    </row>
    <row r="151" spans="1:34" x14ac:dyDescent="0.3">
      <c r="A151" s="16" t="s">
        <v>25</v>
      </c>
      <c r="B151" s="7">
        <v>556254</v>
      </c>
      <c r="C151" s="7">
        <v>255513</v>
      </c>
      <c r="D151" s="7" t="s">
        <v>282</v>
      </c>
      <c r="E151" s="7">
        <v>7</v>
      </c>
      <c r="F151" s="4">
        <v>7008257</v>
      </c>
      <c r="G151" s="4">
        <v>242737</v>
      </c>
      <c r="H151" s="4">
        <f t="shared" si="16"/>
        <v>6087721.6771855699</v>
      </c>
      <c r="I151" s="4">
        <f t="shared" si="17"/>
        <v>-920535.32281443011</v>
      </c>
      <c r="J151" s="5">
        <f t="shared" si="18"/>
        <v>-0.13135010928030033</v>
      </c>
      <c r="K151" s="4">
        <f t="shared" si="22"/>
        <v>260334.91639769304</v>
      </c>
      <c r="L151" s="4">
        <f t="shared" si="19"/>
        <v>17597.916397693043</v>
      </c>
      <c r="M151" s="5">
        <f t="shared" si="20"/>
        <v>7.2497873821020464E-2</v>
      </c>
      <c r="N151" s="4">
        <f t="shared" si="21"/>
        <v>365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147</v>
      </c>
      <c r="V151" s="4">
        <v>0</v>
      </c>
      <c r="W151" s="4">
        <v>0</v>
      </c>
      <c r="X151" s="4">
        <v>153</v>
      </c>
      <c r="Y151" s="4">
        <v>286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79</v>
      </c>
      <c r="AF151" s="4">
        <v>0</v>
      </c>
      <c r="AG151" s="4">
        <v>0</v>
      </c>
      <c r="AH151" s="4">
        <v>0</v>
      </c>
    </row>
    <row r="152" spans="1:34" x14ac:dyDescent="0.3">
      <c r="A152" s="16" t="s">
        <v>25</v>
      </c>
      <c r="B152" s="7">
        <v>556432</v>
      </c>
      <c r="C152" s="7">
        <v>255645</v>
      </c>
      <c r="D152" s="7" t="s">
        <v>283</v>
      </c>
      <c r="E152" s="7">
        <v>7</v>
      </c>
      <c r="F152" s="4">
        <v>5474333</v>
      </c>
      <c r="G152" s="4">
        <v>144340</v>
      </c>
      <c r="H152" s="4">
        <f t="shared" si="16"/>
        <v>8255951.3156352248</v>
      </c>
      <c r="I152" s="4">
        <f t="shared" si="17"/>
        <v>2781618.3156352248</v>
      </c>
      <c r="J152" s="5">
        <f t="shared" si="18"/>
        <v>0.5081200423202652</v>
      </c>
      <c r="K152" s="4">
        <f t="shared" si="22"/>
        <v>353056.94141604943</v>
      </c>
      <c r="L152" s="4">
        <f t="shared" si="19"/>
        <v>208716.94141604943</v>
      </c>
      <c r="M152" s="5">
        <f t="shared" si="20"/>
        <v>1.4460090163229142</v>
      </c>
      <c r="N152" s="4">
        <f t="shared" si="21"/>
        <v>495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55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55</v>
      </c>
      <c r="AE152" s="4">
        <v>0</v>
      </c>
      <c r="AF152" s="4">
        <v>0</v>
      </c>
      <c r="AG152" s="4">
        <v>0</v>
      </c>
      <c r="AH152" s="4">
        <v>0</v>
      </c>
    </row>
    <row r="153" spans="1:34" x14ac:dyDescent="0.3">
      <c r="A153" s="16" t="s">
        <v>25</v>
      </c>
      <c r="B153" s="7">
        <v>556831</v>
      </c>
      <c r="C153" s="7">
        <v>255921</v>
      </c>
      <c r="D153" s="7" t="s">
        <v>284</v>
      </c>
      <c r="E153" s="7">
        <v>7</v>
      </c>
      <c r="F153" s="4">
        <v>0</v>
      </c>
      <c r="G153" s="4">
        <v>0</v>
      </c>
      <c r="H153" s="4">
        <f t="shared" si="16"/>
        <v>0</v>
      </c>
      <c r="I153" s="4">
        <f t="shared" si="17"/>
        <v>0</v>
      </c>
      <c r="J153" s="5">
        <f t="shared" si="18"/>
        <v>0</v>
      </c>
      <c r="K153" s="4">
        <f t="shared" si="22"/>
        <v>0</v>
      </c>
      <c r="L153" s="4">
        <f t="shared" si="19"/>
        <v>0</v>
      </c>
      <c r="M153" s="5">
        <f t="shared" si="20"/>
        <v>0</v>
      </c>
      <c r="N153" s="4">
        <f t="shared" si="21"/>
        <v>0</v>
      </c>
      <c r="O153" s="4"/>
      <c r="P153" s="4"/>
      <c r="Q153" s="4"/>
      <c r="R153" s="4"/>
      <c r="S153" s="4"/>
      <c r="T153" s="4"/>
      <c r="U153" s="4">
        <v>0</v>
      </c>
      <c r="V153" s="4"/>
      <c r="W153" s="4"/>
      <c r="X153" s="4">
        <v>479</v>
      </c>
      <c r="Y153" s="4"/>
      <c r="Z153" s="4">
        <v>0</v>
      </c>
      <c r="AA153" s="4"/>
      <c r="AB153" s="4"/>
      <c r="AC153" s="4"/>
      <c r="AD153" s="4"/>
      <c r="AE153" s="4"/>
      <c r="AF153" s="4"/>
      <c r="AG153" s="4">
        <v>0</v>
      </c>
      <c r="AH153" s="4">
        <v>0</v>
      </c>
    </row>
    <row r="154" spans="1:34" x14ac:dyDescent="0.3">
      <c r="A154" s="16" t="s">
        <v>25</v>
      </c>
      <c r="B154" s="7">
        <v>557153</v>
      </c>
      <c r="C154" s="7">
        <v>256129</v>
      </c>
      <c r="D154" s="7" t="s">
        <v>285</v>
      </c>
      <c r="E154" s="7">
        <v>7</v>
      </c>
      <c r="F154" s="4">
        <v>18527969</v>
      </c>
      <c r="G154" s="4">
        <v>753627</v>
      </c>
      <c r="H154" s="4">
        <f t="shared" si="16"/>
        <v>17112335.454225738</v>
      </c>
      <c r="I154" s="4">
        <f t="shared" si="17"/>
        <v>-1415633.5457742624</v>
      </c>
      <c r="J154" s="5">
        <f t="shared" si="18"/>
        <v>-7.6405219901558685E-2</v>
      </c>
      <c r="K154" s="4">
        <f t="shared" si="22"/>
        <v>731790.75129872072</v>
      </c>
      <c r="L154" s="4">
        <f t="shared" si="19"/>
        <v>-21836.248701279284</v>
      </c>
      <c r="M154" s="5">
        <f t="shared" si="20"/>
        <v>-2.8974875769152808E-2</v>
      </c>
      <c r="N154" s="4">
        <f t="shared" si="21"/>
        <v>1026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395</v>
      </c>
      <c r="V154" s="4">
        <v>0</v>
      </c>
      <c r="W154" s="4">
        <v>0</v>
      </c>
      <c r="X154" s="4">
        <v>0</v>
      </c>
      <c r="Y154" s="4">
        <v>915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111</v>
      </c>
      <c r="AF154" s="4">
        <v>0</v>
      </c>
      <c r="AG154" s="4">
        <v>0</v>
      </c>
      <c r="AH154" s="4">
        <v>0</v>
      </c>
    </row>
    <row r="155" spans="1:34" x14ac:dyDescent="0.3">
      <c r="A155" s="16" t="s">
        <v>25</v>
      </c>
      <c r="B155" s="7">
        <v>557587</v>
      </c>
      <c r="C155" s="7">
        <v>256455</v>
      </c>
      <c r="D155" s="7" t="s">
        <v>286</v>
      </c>
      <c r="E155" s="7">
        <v>7</v>
      </c>
      <c r="F155" s="4">
        <v>5526770</v>
      </c>
      <c r="G155" s="4">
        <v>282902</v>
      </c>
      <c r="H155" s="4">
        <f t="shared" si="16"/>
        <v>5704111.8180752462</v>
      </c>
      <c r="I155" s="4">
        <f t="shared" si="17"/>
        <v>177341.81807524618</v>
      </c>
      <c r="J155" s="5">
        <f t="shared" si="18"/>
        <v>3.208778691265346E-2</v>
      </c>
      <c r="K155" s="4">
        <f t="shared" si="22"/>
        <v>243930.25043290691</v>
      </c>
      <c r="L155" s="4">
        <f t="shared" si="19"/>
        <v>-38971.749567093095</v>
      </c>
      <c r="M155" s="5">
        <f t="shared" si="20"/>
        <v>-0.13775706628830153</v>
      </c>
      <c r="N155" s="4">
        <f t="shared" si="21"/>
        <v>342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342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0</v>
      </c>
      <c r="AF155" s="4">
        <v>0</v>
      </c>
      <c r="AG155" s="4">
        <v>0</v>
      </c>
      <c r="AH155" s="4">
        <v>0</v>
      </c>
    </row>
    <row r="156" spans="1:34" x14ac:dyDescent="0.3">
      <c r="A156" s="16" t="s">
        <v>25</v>
      </c>
      <c r="B156" s="7">
        <v>558109</v>
      </c>
      <c r="C156" s="7">
        <v>256986</v>
      </c>
      <c r="D156" s="7" t="s">
        <v>287</v>
      </c>
      <c r="E156" s="7">
        <v>7</v>
      </c>
      <c r="F156" s="4">
        <v>3910238</v>
      </c>
      <c r="G156" s="4">
        <v>103100</v>
      </c>
      <c r="H156" s="4">
        <f t="shared" si="16"/>
        <v>5704111.8180752462</v>
      </c>
      <c r="I156" s="4">
        <f t="shared" si="17"/>
        <v>1793873.8180752462</v>
      </c>
      <c r="J156" s="5">
        <f t="shared" si="18"/>
        <v>0.45876333309513284</v>
      </c>
      <c r="K156" s="4">
        <f t="shared" si="22"/>
        <v>243930.25043290691</v>
      </c>
      <c r="L156" s="4">
        <f t="shared" si="19"/>
        <v>140830.25043290691</v>
      </c>
      <c r="M156" s="5">
        <f t="shared" si="20"/>
        <v>1.3659578121523461</v>
      </c>
      <c r="N156" s="4">
        <f t="shared" si="21"/>
        <v>342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39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>
        <v>38</v>
      </c>
      <c r="AE156" s="4">
        <v>0</v>
      </c>
      <c r="AF156" s="4">
        <v>0</v>
      </c>
      <c r="AG156" s="4">
        <v>0</v>
      </c>
      <c r="AH156" s="4">
        <v>0</v>
      </c>
    </row>
    <row r="157" spans="1:34" x14ac:dyDescent="0.3">
      <c r="A157" s="16" t="s">
        <v>25</v>
      </c>
      <c r="B157" s="7">
        <v>558184</v>
      </c>
      <c r="C157" s="7">
        <v>257061</v>
      </c>
      <c r="D157" s="7" t="s">
        <v>288</v>
      </c>
      <c r="E157" s="7">
        <v>7</v>
      </c>
      <c r="F157" s="4">
        <v>8144625</v>
      </c>
      <c r="G157" s="4">
        <v>285120</v>
      </c>
      <c r="H157" s="4">
        <f t="shared" si="16"/>
        <v>7171836.4964103969</v>
      </c>
      <c r="I157" s="4">
        <f t="shared" si="17"/>
        <v>-972788.50358960312</v>
      </c>
      <c r="J157" s="5">
        <f t="shared" si="18"/>
        <v>-0.11943932392094214</v>
      </c>
      <c r="K157" s="4">
        <f t="shared" si="22"/>
        <v>306695.92890687124</v>
      </c>
      <c r="L157" s="4">
        <f t="shared" si="19"/>
        <v>21575.928906871239</v>
      </c>
      <c r="M157" s="5">
        <f t="shared" si="20"/>
        <v>7.5673151328813359E-2</v>
      </c>
      <c r="N157" s="4">
        <f t="shared" si="21"/>
        <v>430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35</v>
      </c>
      <c r="U157" s="4">
        <v>201</v>
      </c>
      <c r="V157" s="4">
        <v>20</v>
      </c>
      <c r="W157" s="4">
        <v>0</v>
      </c>
      <c r="X157" s="4">
        <v>0</v>
      </c>
      <c r="Y157" s="4">
        <v>251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99</v>
      </c>
      <c r="AF157" s="4">
        <v>5</v>
      </c>
      <c r="AG157" s="4">
        <v>0</v>
      </c>
      <c r="AH157" s="4">
        <v>0</v>
      </c>
    </row>
    <row r="158" spans="1:34" x14ac:dyDescent="0.3">
      <c r="A158" s="16" t="s">
        <v>25</v>
      </c>
      <c r="B158" s="7">
        <v>559075</v>
      </c>
      <c r="C158" s="7">
        <v>257966</v>
      </c>
      <c r="D158" s="7" t="s">
        <v>289</v>
      </c>
      <c r="E158" s="7">
        <v>7</v>
      </c>
      <c r="F158" s="4">
        <v>5643230</v>
      </c>
      <c r="G158" s="4">
        <v>205868</v>
      </c>
      <c r="H158" s="4">
        <f t="shared" si="16"/>
        <v>5320501.9589649225</v>
      </c>
      <c r="I158" s="4">
        <f t="shared" si="17"/>
        <v>-322728.04103507753</v>
      </c>
      <c r="J158" s="5">
        <f t="shared" si="18"/>
        <v>-5.718853228294396E-2</v>
      </c>
      <c r="K158" s="4">
        <f t="shared" si="22"/>
        <v>227525.58446812077</v>
      </c>
      <c r="L158" s="4">
        <f t="shared" si="19"/>
        <v>21657.584468120767</v>
      </c>
      <c r="M158" s="5">
        <f t="shared" si="20"/>
        <v>0.10520131573688363</v>
      </c>
      <c r="N158" s="4">
        <f t="shared" si="21"/>
        <v>319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236</v>
      </c>
      <c r="V158" s="4">
        <v>0</v>
      </c>
      <c r="W158" s="4">
        <v>0</v>
      </c>
      <c r="X158" s="4">
        <v>0</v>
      </c>
      <c r="Y158" s="4">
        <v>237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82</v>
      </c>
      <c r="AF158" s="4">
        <v>0</v>
      </c>
      <c r="AG158" s="4">
        <v>0</v>
      </c>
      <c r="AH158" s="4">
        <v>0</v>
      </c>
    </row>
    <row r="159" spans="1:34" x14ac:dyDescent="0.3">
      <c r="A159" s="16" t="s">
        <v>25</v>
      </c>
      <c r="B159" s="7">
        <v>559351</v>
      </c>
      <c r="C159" s="7">
        <v>258245</v>
      </c>
      <c r="D159" s="7" t="s">
        <v>290</v>
      </c>
      <c r="E159" s="7">
        <v>7</v>
      </c>
      <c r="F159" s="4">
        <v>10595323</v>
      </c>
      <c r="G159" s="4">
        <v>505846</v>
      </c>
      <c r="H159" s="4">
        <f t="shared" si="16"/>
        <v>11441581.015203563</v>
      </c>
      <c r="I159" s="4">
        <f t="shared" si="17"/>
        <v>846258.0152035635</v>
      </c>
      <c r="J159" s="5">
        <f t="shared" si="18"/>
        <v>7.9870902963842028E-2</v>
      </c>
      <c r="K159" s="4">
        <f t="shared" si="22"/>
        <v>489286.99355840392</v>
      </c>
      <c r="L159" s="4">
        <f t="shared" si="19"/>
        <v>-16559.006441596081</v>
      </c>
      <c r="M159" s="5">
        <f t="shared" si="20"/>
        <v>-3.2735272082009326E-2</v>
      </c>
      <c r="N159" s="4">
        <f t="shared" si="21"/>
        <v>686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230</v>
      </c>
      <c r="V159" s="4">
        <v>0</v>
      </c>
      <c r="W159" s="4">
        <v>0</v>
      </c>
      <c r="X159" s="4">
        <v>0</v>
      </c>
      <c r="Y159" s="4">
        <v>599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87</v>
      </c>
      <c r="AF159" s="4">
        <v>0</v>
      </c>
      <c r="AG159" s="4">
        <v>0</v>
      </c>
      <c r="AH159" s="4">
        <v>0</v>
      </c>
    </row>
    <row r="160" spans="1:34" x14ac:dyDescent="0.3">
      <c r="A160" s="16" t="s">
        <v>25</v>
      </c>
      <c r="B160" s="7">
        <v>559717</v>
      </c>
      <c r="C160" s="7">
        <v>259047</v>
      </c>
      <c r="D160" s="7" t="s">
        <v>291</v>
      </c>
      <c r="E160" s="7">
        <v>7</v>
      </c>
      <c r="F160" s="4">
        <v>25415431</v>
      </c>
      <c r="G160" s="4">
        <v>1161923</v>
      </c>
      <c r="H160" s="4">
        <f t="shared" si="16"/>
        <v>25081413.310004547</v>
      </c>
      <c r="I160" s="4">
        <f t="shared" si="17"/>
        <v>-334017.68999545276</v>
      </c>
      <c r="J160" s="5">
        <f t="shared" si="18"/>
        <v>-1.3142318538507336E-2</v>
      </c>
      <c r="K160" s="4">
        <f t="shared" si="22"/>
        <v>1072579.8555584953</v>
      </c>
      <c r="L160" s="4">
        <f t="shared" si="19"/>
        <v>-89343.14444150473</v>
      </c>
      <c r="M160" s="5">
        <f t="shared" si="20"/>
        <v>-7.6892482928304862E-2</v>
      </c>
      <c r="N160" s="4">
        <f t="shared" si="21"/>
        <v>1503.8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85</v>
      </c>
      <c r="U160" s="4">
        <v>647</v>
      </c>
      <c r="V160" s="4">
        <v>10</v>
      </c>
      <c r="W160" s="4">
        <v>0</v>
      </c>
      <c r="X160" s="4">
        <v>826</v>
      </c>
      <c r="Y160" s="4">
        <v>1217</v>
      </c>
      <c r="Z160" s="4">
        <v>0</v>
      </c>
      <c r="AA160" s="4">
        <v>0</v>
      </c>
      <c r="AB160" s="4">
        <v>0</v>
      </c>
      <c r="AC160" s="4">
        <v>948</v>
      </c>
      <c r="AD160" s="4">
        <v>0</v>
      </c>
      <c r="AE160" s="4">
        <v>22</v>
      </c>
      <c r="AF160" s="4">
        <v>0</v>
      </c>
      <c r="AG160" s="4">
        <v>0</v>
      </c>
      <c r="AH160" s="4">
        <v>0</v>
      </c>
    </row>
    <row r="161" spans="1:34" x14ac:dyDescent="0.3">
      <c r="A161" s="16" t="s">
        <v>29</v>
      </c>
      <c r="B161" s="7">
        <v>560286</v>
      </c>
      <c r="C161" s="7">
        <v>259586</v>
      </c>
      <c r="D161" s="7" t="s">
        <v>292</v>
      </c>
      <c r="E161" s="7">
        <v>7</v>
      </c>
      <c r="F161" s="4">
        <v>38266185</v>
      </c>
      <c r="G161" s="4">
        <v>1700206</v>
      </c>
      <c r="H161" s="4">
        <f t="shared" si="16"/>
        <v>38327628.531979285</v>
      </c>
      <c r="I161" s="4">
        <f t="shared" si="17"/>
        <v>61443.531979285181</v>
      </c>
      <c r="J161" s="5">
        <f t="shared" si="18"/>
        <v>1.6056874229632978E-3</v>
      </c>
      <c r="K161" s="4">
        <f t="shared" si="22"/>
        <v>1639040.1037860236</v>
      </c>
      <c r="L161" s="4">
        <f t="shared" si="19"/>
        <v>-61165.896213976434</v>
      </c>
      <c r="M161" s="5">
        <f t="shared" si="20"/>
        <v>-3.5975579555640014E-2</v>
      </c>
      <c r="N161" s="4">
        <f t="shared" si="21"/>
        <v>2298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224</v>
      </c>
      <c r="V161" s="4">
        <v>0</v>
      </c>
      <c r="W161" s="4">
        <v>0</v>
      </c>
      <c r="X161" s="4">
        <v>0</v>
      </c>
      <c r="Y161" s="4">
        <v>2113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185</v>
      </c>
      <c r="AF161" s="4">
        <v>0</v>
      </c>
      <c r="AG161" s="4">
        <v>0</v>
      </c>
      <c r="AH161" s="4">
        <v>0</v>
      </c>
    </row>
    <row r="162" spans="1:34" x14ac:dyDescent="0.3">
      <c r="A162" s="16" t="s">
        <v>25</v>
      </c>
      <c r="B162" s="7">
        <v>560715</v>
      </c>
      <c r="C162" s="7">
        <v>260231</v>
      </c>
      <c r="D162" s="7" t="s">
        <v>293</v>
      </c>
      <c r="E162" s="7">
        <v>7</v>
      </c>
      <c r="F162" s="4">
        <v>18084835</v>
      </c>
      <c r="G162" s="4">
        <v>678698</v>
      </c>
      <c r="H162" s="4">
        <f t="shared" si="16"/>
        <v>17559324.333536897</v>
      </c>
      <c r="I162" s="4">
        <f t="shared" si="17"/>
        <v>-525510.66646310315</v>
      </c>
      <c r="J162" s="5">
        <f t="shared" si="18"/>
        <v>-2.9058084658394878E-2</v>
      </c>
      <c r="K162" s="4">
        <f t="shared" si="22"/>
        <v>750905.75337942794</v>
      </c>
      <c r="L162" s="4">
        <f t="shared" si="19"/>
        <v>72207.753379427944</v>
      </c>
      <c r="M162" s="5">
        <f t="shared" si="20"/>
        <v>0.10639158120316838</v>
      </c>
      <c r="N162" s="4">
        <f t="shared" si="21"/>
        <v>1052.8</v>
      </c>
      <c r="O162" s="4">
        <v>0</v>
      </c>
      <c r="P162" s="4">
        <v>18</v>
      </c>
      <c r="Q162" s="4">
        <v>0</v>
      </c>
      <c r="R162" s="4">
        <v>0</v>
      </c>
      <c r="S162" s="4">
        <v>0</v>
      </c>
      <c r="T162" s="4">
        <v>65</v>
      </c>
      <c r="U162" s="4">
        <v>947</v>
      </c>
      <c r="V162" s="4">
        <v>26</v>
      </c>
      <c r="W162" s="4">
        <v>0</v>
      </c>
      <c r="X162" s="4">
        <v>793</v>
      </c>
      <c r="Y162" s="4">
        <v>534</v>
      </c>
      <c r="Z162" s="4">
        <v>0</v>
      </c>
      <c r="AA162" s="4">
        <v>0</v>
      </c>
      <c r="AB162" s="4">
        <v>0</v>
      </c>
      <c r="AC162" s="4">
        <v>668</v>
      </c>
      <c r="AD162" s="4">
        <v>29</v>
      </c>
      <c r="AE162" s="4">
        <v>25</v>
      </c>
      <c r="AF162" s="4">
        <v>0</v>
      </c>
      <c r="AG162" s="4">
        <v>0</v>
      </c>
      <c r="AH162" s="4">
        <v>0</v>
      </c>
    </row>
    <row r="163" spans="1:34" x14ac:dyDescent="0.3">
      <c r="A163" s="16" t="s">
        <v>25</v>
      </c>
      <c r="B163" s="7">
        <v>560758</v>
      </c>
      <c r="C163" s="7">
        <v>259713</v>
      </c>
      <c r="D163" s="7" t="s">
        <v>294</v>
      </c>
      <c r="E163" s="7">
        <v>7</v>
      </c>
      <c r="F163" s="4">
        <v>5263087</v>
      </c>
      <c r="G163" s="4">
        <v>192507</v>
      </c>
      <c r="H163" s="4">
        <f t="shared" si="16"/>
        <v>4169672.3816339518</v>
      </c>
      <c r="I163" s="4">
        <f t="shared" si="17"/>
        <v>-1093414.6183660482</v>
      </c>
      <c r="J163" s="5">
        <f t="shared" si="18"/>
        <v>-0.20775157590327653</v>
      </c>
      <c r="K163" s="4">
        <f t="shared" si="22"/>
        <v>178311.58657376235</v>
      </c>
      <c r="L163" s="4">
        <f t="shared" si="19"/>
        <v>-14195.413426237646</v>
      </c>
      <c r="M163" s="5">
        <f t="shared" si="20"/>
        <v>-7.3739725964446223E-2</v>
      </c>
      <c r="N163" s="4">
        <f t="shared" si="21"/>
        <v>250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201</v>
      </c>
      <c r="V163" s="4">
        <v>0</v>
      </c>
      <c r="W163" s="4">
        <v>0</v>
      </c>
      <c r="X163" s="4">
        <v>0</v>
      </c>
      <c r="Y163" s="4">
        <v>250</v>
      </c>
      <c r="Z163" s="4">
        <v>0</v>
      </c>
      <c r="AA163" s="4">
        <v>0</v>
      </c>
      <c r="AB163" s="4">
        <v>0</v>
      </c>
      <c r="AC163" s="4">
        <v>0</v>
      </c>
      <c r="AD163" s="4">
        <v>0</v>
      </c>
      <c r="AE163" s="4">
        <v>0</v>
      </c>
      <c r="AF163" s="4">
        <v>0</v>
      </c>
      <c r="AG163" s="4">
        <v>0</v>
      </c>
      <c r="AH163" s="4">
        <v>0</v>
      </c>
    </row>
    <row r="164" spans="1:34" x14ac:dyDescent="0.3">
      <c r="A164" s="16" t="s">
        <v>25</v>
      </c>
      <c r="B164" s="7">
        <v>561134</v>
      </c>
      <c r="C164" s="7">
        <v>260096</v>
      </c>
      <c r="D164" s="7" t="s">
        <v>295</v>
      </c>
      <c r="E164" s="7">
        <v>7</v>
      </c>
      <c r="F164" s="4">
        <v>12489907</v>
      </c>
      <c r="G164" s="4">
        <v>453622</v>
      </c>
      <c r="H164" s="4">
        <f t="shared" si="16"/>
        <v>13399659.165618867</v>
      </c>
      <c r="I164" s="4">
        <f t="shared" si="17"/>
        <v>909752.16561886668</v>
      </c>
      <c r="J164" s="5">
        <f t="shared" si="18"/>
        <v>7.2838986360656444E-2</v>
      </c>
      <c r="K164" s="4">
        <f t="shared" si="22"/>
        <v>573022.11461344268</v>
      </c>
      <c r="L164" s="4">
        <f t="shared" si="19"/>
        <v>119400.11461344268</v>
      </c>
      <c r="M164" s="5">
        <f t="shared" si="20"/>
        <v>0.26321499974305196</v>
      </c>
      <c r="N164" s="4">
        <f t="shared" si="21"/>
        <v>803.4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33</v>
      </c>
      <c r="U164" s="4">
        <v>31</v>
      </c>
      <c r="V164" s="4">
        <v>0</v>
      </c>
      <c r="W164" s="4">
        <v>0</v>
      </c>
      <c r="X164" s="4">
        <v>0</v>
      </c>
      <c r="Y164" s="4">
        <v>354</v>
      </c>
      <c r="Z164" s="4">
        <v>6</v>
      </c>
      <c r="AA164" s="4">
        <v>0</v>
      </c>
      <c r="AB164" s="4">
        <v>0</v>
      </c>
      <c r="AC164" s="4">
        <v>274</v>
      </c>
      <c r="AD164" s="4">
        <v>31</v>
      </c>
      <c r="AE164" s="4">
        <v>65</v>
      </c>
      <c r="AF164" s="4">
        <v>0</v>
      </c>
      <c r="AG164" s="4">
        <v>0</v>
      </c>
      <c r="AH164" s="4">
        <v>0</v>
      </c>
    </row>
    <row r="165" spans="1:34" x14ac:dyDescent="0.3">
      <c r="A165" s="16" t="s">
        <v>25</v>
      </c>
      <c r="B165" s="7">
        <v>561215</v>
      </c>
      <c r="C165" s="7">
        <v>260177</v>
      </c>
      <c r="D165" s="7" t="s">
        <v>296</v>
      </c>
      <c r="E165" s="7">
        <v>7</v>
      </c>
      <c r="F165" s="4">
        <v>13042750</v>
      </c>
      <c r="G165" s="4">
        <v>602060</v>
      </c>
      <c r="H165" s="4">
        <f t="shared" si="16"/>
        <v>12992699.141171394</v>
      </c>
      <c r="I165" s="4">
        <f t="shared" si="17"/>
        <v>-50050.858828606084</v>
      </c>
      <c r="J165" s="5">
        <f t="shared" si="18"/>
        <v>-3.8374467676376423E-3</v>
      </c>
      <c r="K165" s="4">
        <f t="shared" si="22"/>
        <v>555618.90376384347</v>
      </c>
      <c r="L165" s="4">
        <f t="shared" si="19"/>
        <v>-46441.096236156533</v>
      </c>
      <c r="M165" s="5">
        <f t="shared" si="20"/>
        <v>-7.7136990061051236E-2</v>
      </c>
      <c r="N165" s="4">
        <f t="shared" si="21"/>
        <v>779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46</v>
      </c>
      <c r="U165" s="4">
        <v>607</v>
      </c>
      <c r="V165" s="4">
        <v>19</v>
      </c>
      <c r="W165" s="4">
        <v>0</v>
      </c>
      <c r="X165" s="4">
        <v>0</v>
      </c>
      <c r="Y165" s="4">
        <v>645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4">
        <v>42</v>
      </c>
      <c r="AF165" s="4">
        <v>0</v>
      </c>
      <c r="AG165" s="4">
        <v>0</v>
      </c>
      <c r="AH165" s="4">
        <v>0</v>
      </c>
    </row>
    <row r="166" spans="1:34" x14ac:dyDescent="0.3">
      <c r="A166" s="16" t="s">
        <v>35</v>
      </c>
      <c r="B166" s="7">
        <v>561380</v>
      </c>
      <c r="C166" s="7">
        <v>260428</v>
      </c>
      <c r="D166" s="7" t="s">
        <v>297</v>
      </c>
      <c r="E166" s="7">
        <v>7</v>
      </c>
      <c r="F166" s="4">
        <v>44140972</v>
      </c>
      <c r="G166" s="4">
        <v>1937708</v>
      </c>
      <c r="H166" s="4">
        <f t="shared" si="16"/>
        <v>44048419.039581068</v>
      </c>
      <c r="I166" s="4">
        <f t="shared" si="17"/>
        <v>-92552.96041893214</v>
      </c>
      <c r="J166" s="5">
        <f t="shared" si="18"/>
        <v>-2.0967585493797403E-3</v>
      </c>
      <c r="K166" s="4">
        <f t="shared" si="22"/>
        <v>1883683.6005652256</v>
      </c>
      <c r="L166" s="4">
        <f t="shared" si="19"/>
        <v>-54024.399434774416</v>
      </c>
      <c r="M166" s="5">
        <f t="shared" si="20"/>
        <v>-2.7880567884724816E-2</v>
      </c>
      <c r="N166" s="4">
        <f t="shared" si="21"/>
        <v>2641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604</v>
      </c>
      <c r="V166" s="4">
        <v>0</v>
      </c>
      <c r="W166" s="4">
        <v>0</v>
      </c>
      <c r="X166" s="4">
        <v>0</v>
      </c>
      <c r="Y166" s="4">
        <v>2394</v>
      </c>
      <c r="Z166" s="4">
        <v>0</v>
      </c>
      <c r="AA166" s="4">
        <v>0</v>
      </c>
      <c r="AB166" s="4">
        <v>0</v>
      </c>
      <c r="AC166" s="4">
        <v>0</v>
      </c>
      <c r="AD166" s="4">
        <v>17</v>
      </c>
      <c r="AE166" s="4">
        <v>94</v>
      </c>
      <c r="AF166" s="4">
        <v>0</v>
      </c>
      <c r="AG166" s="4">
        <v>2349</v>
      </c>
      <c r="AH166" s="4">
        <v>0</v>
      </c>
    </row>
    <row r="167" spans="1:34" x14ac:dyDescent="0.3">
      <c r="A167" s="16" t="s">
        <v>35</v>
      </c>
      <c r="B167" s="7">
        <v>561479</v>
      </c>
      <c r="C167" s="7">
        <v>260410</v>
      </c>
      <c r="D167" s="7" t="s">
        <v>298</v>
      </c>
      <c r="E167" s="7">
        <v>7</v>
      </c>
      <c r="F167" s="4">
        <v>1048252</v>
      </c>
      <c r="G167" s="4">
        <v>48065</v>
      </c>
      <c r="H167" s="4">
        <f t="shared" si="16"/>
        <v>0</v>
      </c>
      <c r="I167" s="4">
        <f t="shared" si="17"/>
        <v>-1048252</v>
      </c>
      <c r="J167" s="5">
        <f t="shared" si="18"/>
        <v>-1</v>
      </c>
      <c r="K167" s="4">
        <f t="shared" si="22"/>
        <v>0</v>
      </c>
      <c r="L167" s="4">
        <f t="shared" si="19"/>
        <v>-48065</v>
      </c>
      <c r="M167" s="5">
        <f t="shared" si="20"/>
        <v>-1</v>
      </c>
      <c r="N167" s="4">
        <f t="shared" si="21"/>
        <v>0</v>
      </c>
      <c r="O167" s="4"/>
      <c r="P167" s="4"/>
      <c r="Q167" s="4"/>
      <c r="R167" s="4"/>
      <c r="S167" s="4"/>
      <c r="T167" s="4"/>
      <c r="U167" s="4">
        <v>0</v>
      </c>
      <c r="V167" s="4">
        <v>0</v>
      </c>
      <c r="W167" s="4">
        <v>0</v>
      </c>
      <c r="X167" s="4">
        <v>0</v>
      </c>
      <c r="Y167" s="4"/>
      <c r="Z167" s="4">
        <v>0</v>
      </c>
      <c r="AA167" s="4"/>
      <c r="AB167" s="4"/>
      <c r="AC167" s="4">
        <v>0</v>
      </c>
      <c r="AD167" s="4">
        <v>0</v>
      </c>
      <c r="AE167" s="4"/>
      <c r="AF167" s="4"/>
      <c r="AG167" s="4">
        <v>0</v>
      </c>
      <c r="AH167" s="4">
        <v>0</v>
      </c>
    </row>
    <row r="168" spans="1:34" x14ac:dyDescent="0.3">
      <c r="A168" s="16" t="s">
        <v>35</v>
      </c>
      <c r="B168" s="7">
        <v>561533</v>
      </c>
      <c r="C168" s="7">
        <v>260479</v>
      </c>
      <c r="D168" s="7" t="s">
        <v>299</v>
      </c>
      <c r="E168" s="7">
        <v>7</v>
      </c>
      <c r="F168" s="4">
        <v>3910238</v>
      </c>
      <c r="G168" s="4">
        <v>103100</v>
      </c>
      <c r="H168" s="4">
        <f t="shared" si="16"/>
        <v>4653354.3779034903</v>
      </c>
      <c r="I168" s="4">
        <f t="shared" si="17"/>
        <v>743116.37790349033</v>
      </c>
      <c r="J168" s="5">
        <f t="shared" si="18"/>
        <v>0.19004377173550324</v>
      </c>
      <c r="K168" s="4">
        <f t="shared" si="22"/>
        <v>198995.73061631879</v>
      </c>
      <c r="L168" s="4">
        <f t="shared" si="19"/>
        <v>95895.73061631879</v>
      </c>
      <c r="M168" s="5">
        <f t="shared" si="20"/>
        <v>0.93012347833480891</v>
      </c>
      <c r="N168" s="4">
        <f t="shared" si="21"/>
        <v>279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31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>
        <v>31</v>
      </c>
      <c r="AE168" s="4">
        <v>0</v>
      </c>
      <c r="AF168" s="4">
        <v>0</v>
      </c>
      <c r="AG168" s="4">
        <v>0</v>
      </c>
      <c r="AH168" s="4">
        <v>0</v>
      </c>
    </row>
    <row r="169" spans="1:34" x14ac:dyDescent="0.3">
      <c r="A169" s="16" t="s">
        <v>35</v>
      </c>
      <c r="B169" s="7">
        <v>561631</v>
      </c>
      <c r="C169" s="7">
        <v>260576</v>
      </c>
      <c r="D169" s="7" t="s">
        <v>300</v>
      </c>
      <c r="E169" s="7">
        <v>7</v>
      </c>
      <c r="F169" s="4">
        <v>4692286</v>
      </c>
      <c r="G169" s="4">
        <v>123720</v>
      </c>
      <c r="H169" s="4">
        <f t="shared" si="16"/>
        <v>5854220.0238140682</v>
      </c>
      <c r="I169" s="4">
        <f t="shared" si="17"/>
        <v>1161934.0238140682</v>
      </c>
      <c r="J169" s="5">
        <f t="shared" si="18"/>
        <v>0.24762642852845462</v>
      </c>
      <c r="K169" s="4">
        <f t="shared" si="22"/>
        <v>250349.46754956234</v>
      </c>
      <c r="L169" s="4">
        <f t="shared" si="19"/>
        <v>126629.46754956234</v>
      </c>
      <c r="M169" s="5">
        <f t="shared" si="20"/>
        <v>1.0235165498671384</v>
      </c>
      <c r="N169" s="4">
        <f t="shared" si="21"/>
        <v>351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54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39</v>
      </c>
      <c r="AE169" s="4">
        <v>0</v>
      </c>
      <c r="AF169" s="4">
        <v>0</v>
      </c>
      <c r="AG169" s="4">
        <v>0</v>
      </c>
      <c r="AH169" s="4">
        <v>0</v>
      </c>
    </row>
    <row r="170" spans="1:34" x14ac:dyDescent="0.3">
      <c r="A170" s="16" t="s">
        <v>35</v>
      </c>
      <c r="B170" s="7">
        <v>561681</v>
      </c>
      <c r="C170" s="7">
        <v>260622</v>
      </c>
      <c r="D170" s="7" t="s">
        <v>301</v>
      </c>
      <c r="E170" s="7">
        <v>7</v>
      </c>
      <c r="F170" s="4">
        <v>3258699</v>
      </c>
      <c r="G170" s="4">
        <v>104288</v>
      </c>
      <c r="H170" s="4">
        <f t="shared" si="16"/>
        <v>2935449.3566703019</v>
      </c>
      <c r="I170" s="4">
        <f t="shared" si="17"/>
        <v>-323249.64332969813</v>
      </c>
      <c r="J170" s="5">
        <f t="shared" si="18"/>
        <v>-9.9195919392892073E-2</v>
      </c>
      <c r="K170" s="4">
        <f t="shared" si="22"/>
        <v>125531.3569479287</v>
      </c>
      <c r="L170" s="4">
        <f t="shared" si="19"/>
        <v>21243.356947928696</v>
      </c>
      <c r="M170" s="5">
        <f t="shared" si="20"/>
        <v>0.20369895815365813</v>
      </c>
      <c r="N170" s="4">
        <f t="shared" si="21"/>
        <v>176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93</v>
      </c>
      <c r="V170" s="4">
        <v>0</v>
      </c>
      <c r="W170" s="4">
        <v>0</v>
      </c>
      <c r="X170" s="4">
        <v>0</v>
      </c>
      <c r="Y170" s="4">
        <v>113</v>
      </c>
      <c r="Z170" s="4">
        <v>0</v>
      </c>
      <c r="AA170" s="4">
        <v>0</v>
      </c>
      <c r="AB170" s="4">
        <v>0</v>
      </c>
      <c r="AC170" s="4">
        <v>0</v>
      </c>
      <c r="AD170" s="4">
        <v>0</v>
      </c>
      <c r="AE170" s="4">
        <v>63</v>
      </c>
      <c r="AF170" s="4">
        <v>0</v>
      </c>
      <c r="AG170" s="4">
        <v>0</v>
      </c>
      <c r="AH170" s="4">
        <v>0</v>
      </c>
    </row>
    <row r="171" spans="1:34" x14ac:dyDescent="0.3">
      <c r="A171" s="16" t="s">
        <v>35</v>
      </c>
      <c r="B171" s="7">
        <v>561738</v>
      </c>
      <c r="C171" s="7">
        <v>673421</v>
      </c>
      <c r="D171" s="7" t="s">
        <v>302</v>
      </c>
      <c r="E171" s="7">
        <v>7</v>
      </c>
      <c r="F171" s="4">
        <v>4692286</v>
      </c>
      <c r="G171" s="4">
        <v>123720</v>
      </c>
      <c r="H171" s="4">
        <f t="shared" si="16"/>
        <v>5103678.9951199573</v>
      </c>
      <c r="I171" s="4">
        <f t="shared" si="17"/>
        <v>411392.99511995725</v>
      </c>
      <c r="J171" s="5">
        <f t="shared" si="18"/>
        <v>8.7674322306857899E-2</v>
      </c>
      <c r="K171" s="4">
        <f t="shared" si="22"/>
        <v>218253.38196628512</v>
      </c>
      <c r="L171" s="4">
        <f t="shared" si="19"/>
        <v>94533.381966285117</v>
      </c>
      <c r="M171" s="5">
        <f t="shared" si="20"/>
        <v>0.76409135116622307</v>
      </c>
      <c r="N171" s="4">
        <f t="shared" si="21"/>
        <v>306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33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34</v>
      </c>
      <c r="AE171" s="4">
        <v>0</v>
      </c>
      <c r="AF171" s="4">
        <v>0</v>
      </c>
      <c r="AG171" s="4">
        <v>0</v>
      </c>
      <c r="AH171" s="4">
        <v>0</v>
      </c>
    </row>
    <row r="172" spans="1:34" x14ac:dyDescent="0.3">
      <c r="A172" s="16" t="s">
        <v>35</v>
      </c>
      <c r="B172" s="7">
        <v>561835</v>
      </c>
      <c r="C172" s="7">
        <v>260746</v>
      </c>
      <c r="D172" s="7" t="s">
        <v>303</v>
      </c>
      <c r="E172" s="7">
        <v>7</v>
      </c>
      <c r="F172" s="4">
        <v>3556025</v>
      </c>
      <c r="G172" s="4">
        <v>169806</v>
      </c>
      <c r="H172" s="4">
        <f t="shared" si="16"/>
        <v>3335737.9053071616</v>
      </c>
      <c r="I172" s="4">
        <f t="shared" si="17"/>
        <v>-220287.09469283838</v>
      </c>
      <c r="J172" s="5">
        <f t="shared" si="18"/>
        <v>-6.1947566367738793E-2</v>
      </c>
      <c r="K172" s="4">
        <f t="shared" si="22"/>
        <v>142649.26925900989</v>
      </c>
      <c r="L172" s="4">
        <f t="shared" si="19"/>
        <v>-27156.730740990111</v>
      </c>
      <c r="M172" s="5">
        <f t="shared" si="20"/>
        <v>-0.15992798099590189</v>
      </c>
      <c r="N172" s="4">
        <f t="shared" si="21"/>
        <v>200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212</v>
      </c>
      <c r="V172" s="4">
        <v>0</v>
      </c>
      <c r="W172" s="4">
        <v>0</v>
      </c>
      <c r="X172" s="4">
        <v>0</v>
      </c>
      <c r="Y172" s="4">
        <v>200</v>
      </c>
      <c r="Z172" s="4">
        <v>0</v>
      </c>
      <c r="AA172" s="4">
        <v>0</v>
      </c>
      <c r="AB172" s="4">
        <v>0</v>
      </c>
      <c r="AC172" s="4">
        <v>0</v>
      </c>
      <c r="AD172" s="4">
        <v>0</v>
      </c>
      <c r="AE172" s="4">
        <v>0</v>
      </c>
      <c r="AF172" s="4">
        <v>0</v>
      </c>
      <c r="AG172" s="4">
        <v>0</v>
      </c>
      <c r="AH172" s="4">
        <v>0</v>
      </c>
    </row>
    <row r="173" spans="1:34" x14ac:dyDescent="0.3">
      <c r="A173" s="16" t="s">
        <v>35</v>
      </c>
      <c r="B173" s="7">
        <v>561860</v>
      </c>
      <c r="C173" s="7">
        <v>260771</v>
      </c>
      <c r="D173" s="7" t="s">
        <v>304</v>
      </c>
      <c r="E173" s="7">
        <v>7</v>
      </c>
      <c r="F173" s="4">
        <v>7807506</v>
      </c>
      <c r="G173" s="4">
        <v>291774</v>
      </c>
      <c r="H173" s="4">
        <f t="shared" si="16"/>
        <v>6955013.5325654317</v>
      </c>
      <c r="I173" s="4">
        <f t="shared" si="17"/>
        <v>-852492.46743456833</v>
      </c>
      <c r="J173" s="5">
        <f t="shared" si="18"/>
        <v>-0.10918883282761083</v>
      </c>
      <c r="K173" s="4">
        <f t="shared" si="22"/>
        <v>297423.72640503559</v>
      </c>
      <c r="L173" s="4">
        <f t="shared" si="19"/>
        <v>5649.726405035588</v>
      </c>
      <c r="M173" s="5">
        <f t="shared" si="20"/>
        <v>1.9363364813299366E-2</v>
      </c>
      <c r="N173" s="4">
        <f t="shared" si="21"/>
        <v>417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361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4">
        <v>56</v>
      </c>
      <c r="AF173" s="4">
        <v>0</v>
      </c>
      <c r="AG173" s="4">
        <v>0</v>
      </c>
      <c r="AH173" s="4">
        <v>0</v>
      </c>
    </row>
    <row r="174" spans="1:34" x14ac:dyDescent="0.3">
      <c r="A174" s="16" t="s">
        <v>23</v>
      </c>
      <c r="B174" s="7">
        <v>562165</v>
      </c>
      <c r="C174" s="7">
        <v>511765</v>
      </c>
      <c r="D174" s="7" t="s">
        <v>305</v>
      </c>
      <c r="E174" s="7">
        <v>7</v>
      </c>
      <c r="F174" s="4">
        <v>2346143</v>
      </c>
      <c r="G174" s="4">
        <v>61860</v>
      </c>
      <c r="H174" s="4">
        <f t="shared" si="16"/>
        <v>3302380.52625409</v>
      </c>
      <c r="I174" s="4">
        <f t="shared" si="17"/>
        <v>956237.52625409001</v>
      </c>
      <c r="J174" s="5">
        <f t="shared" si="18"/>
        <v>0.40757853475005157</v>
      </c>
      <c r="K174" s="4">
        <f t="shared" si="22"/>
        <v>141222.77656641978</v>
      </c>
      <c r="L174" s="4">
        <f t="shared" si="19"/>
        <v>79362.77656641978</v>
      </c>
      <c r="M174" s="5">
        <f t="shared" si="20"/>
        <v>1.2829417485680534</v>
      </c>
      <c r="N174" s="4">
        <f t="shared" si="21"/>
        <v>198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14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22</v>
      </c>
      <c r="AE174" s="4">
        <v>0</v>
      </c>
      <c r="AF174" s="4">
        <v>0</v>
      </c>
      <c r="AG174" s="4">
        <v>0</v>
      </c>
      <c r="AH174" s="4">
        <v>0</v>
      </c>
    </row>
    <row r="175" spans="1:34" x14ac:dyDescent="0.3">
      <c r="A175" s="16" t="s">
        <v>32</v>
      </c>
      <c r="B175" s="7">
        <v>562335</v>
      </c>
      <c r="C175" s="7">
        <v>261238</v>
      </c>
      <c r="D175" s="7" t="s">
        <v>306</v>
      </c>
      <c r="E175" s="7">
        <v>7</v>
      </c>
      <c r="F175" s="4">
        <v>63804090</v>
      </c>
      <c r="G175" s="4">
        <v>2710160</v>
      </c>
      <c r="H175" s="4">
        <f t="shared" si="16"/>
        <v>60038278.688670941</v>
      </c>
      <c r="I175" s="4">
        <f t="shared" si="17"/>
        <v>-3765811.3113290593</v>
      </c>
      <c r="J175" s="5">
        <f t="shared" si="18"/>
        <v>-5.9021471998567221E-2</v>
      </c>
      <c r="K175" s="4">
        <f t="shared" si="22"/>
        <v>2567472.8727582893</v>
      </c>
      <c r="L175" s="4">
        <f t="shared" si="19"/>
        <v>-142687.12724171067</v>
      </c>
      <c r="M175" s="5">
        <f t="shared" si="20"/>
        <v>-5.2648968046798195E-2</v>
      </c>
      <c r="N175" s="4">
        <f t="shared" si="21"/>
        <v>3599.7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162</v>
      </c>
      <c r="U175" s="4">
        <v>678</v>
      </c>
      <c r="V175" s="4">
        <v>37</v>
      </c>
      <c r="W175" s="4">
        <v>0</v>
      </c>
      <c r="X175" s="4">
        <v>21</v>
      </c>
      <c r="Y175" s="4">
        <v>2968</v>
      </c>
      <c r="Z175" s="4">
        <v>13</v>
      </c>
      <c r="AA175" s="4">
        <v>0</v>
      </c>
      <c r="AB175" s="4">
        <v>5</v>
      </c>
      <c r="AC175" s="4">
        <v>857</v>
      </c>
      <c r="AD175" s="4">
        <v>0</v>
      </c>
      <c r="AE175" s="4">
        <v>191</v>
      </c>
      <c r="AF175" s="4">
        <v>0</v>
      </c>
      <c r="AG175" s="4">
        <v>0</v>
      </c>
      <c r="AH175" s="4">
        <v>1525</v>
      </c>
    </row>
    <row r="176" spans="1:34" x14ac:dyDescent="0.3">
      <c r="A176" s="16" t="s">
        <v>32</v>
      </c>
      <c r="B176" s="7">
        <v>562394</v>
      </c>
      <c r="C176" s="7">
        <v>261220</v>
      </c>
      <c r="D176" s="7" t="s">
        <v>307</v>
      </c>
      <c r="E176" s="7">
        <v>7</v>
      </c>
      <c r="F176" s="4">
        <v>5441260</v>
      </c>
      <c r="G176" s="4">
        <v>182533</v>
      </c>
      <c r="H176" s="4">
        <f t="shared" si="16"/>
        <v>6738190.5687204665</v>
      </c>
      <c r="I176" s="4">
        <f t="shared" si="17"/>
        <v>1296930.5687204665</v>
      </c>
      <c r="J176" s="5">
        <f t="shared" si="18"/>
        <v>0.23835114821208081</v>
      </c>
      <c r="K176" s="4">
        <f t="shared" si="22"/>
        <v>288151.52390319994</v>
      </c>
      <c r="L176" s="4">
        <f t="shared" si="19"/>
        <v>105618.52390319994</v>
      </c>
      <c r="M176" s="5">
        <f t="shared" si="20"/>
        <v>0.57862700938022127</v>
      </c>
      <c r="N176" s="4">
        <f t="shared" si="21"/>
        <v>404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43</v>
      </c>
      <c r="U176" s="4">
        <v>34</v>
      </c>
      <c r="V176" s="4">
        <v>0</v>
      </c>
      <c r="W176" s="4">
        <v>0</v>
      </c>
      <c r="X176" s="4">
        <v>0</v>
      </c>
      <c r="Y176" s="4">
        <v>0</v>
      </c>
      <c r="Z176" s="4">
        <v>6</v>
      </c>
      <c r="AA176" s="4">
        <v>0</v>
      </c>
      <c r="AB176" s="4">
        <v>0</v>
      </c>
      <c r="AC176" s="4">
        <v>0</v>
      </c>
      <c r="AD176" s="4">
        <v>34</v>
      </c>
      <c r="AE176" s="4">
        <v>0</v>
      </c>
      <c r="AF176" s="4">
        <v>0</v>
      </c>
      <c r="AG176" s="4">
        <v>0</v>
      </c>
      <c r="AH176" s="4">
        <v>0</v>
      </c>
    </row>
    <row r="177" spans="1:34" x14ac:dyDescent="0.3">
      <c r="A177" s="16" t="s">
        <v>32</v>
      </c>
      <c r="B177" s="7">
        <v>562611</v>
      </c>
      <c r="C177" s="7">
        <v>261459</v>
      </c>
      <c r="D177" s="7" t="s">
        <v>308</v>
      </c>
      <c r="E177" s="7">
        <v>7</v>
      </c>
      <c r="F177" s="4">
        <v>2346143</v>
      </c>
      <c r="G177" s="4">
        <v>61860</v>
      </c>
      <c r="H177" s="4">
        <f t="shared" si="16"/>
        <v>3152272.3205152676</v>
      </c>
      <c r="I177" s="4">
        <f t="shared" si="17"/>
        <v>806129.32051526755</v>
      </c>
      <c r="J177" s="5">
        <f t="shared" si="18"/>
        <v>0.34359769226141279</v>
      </c>
      <c r="K177" s="4">
        <f t="shared" si="22"/>
        <v>134803.55944976435</v>
      </c>
      <c r="L177" s="4">
        <f t="shared" si="19"/>
        <v>72943.559449764347</v>
      </c>
      <c r="M177" s="5">
        <f t="shared" si="20"/>
        <v>1.1791716690876877</v>
      </c>
      <c r="N177" s="4">
        <f t="shared" si="21"/>
        <v>189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21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>
        <v>21</v>
      </c>
      <c r="AE177" s="4">
        <v>0</v>
      </c>
      <c r="AF177" s="4">
        <v>0</v>
      </c>
      <c r="AG177" s="4">
        <v>0</v>
      </c>
      <c r="AH177" s="4">
        <v>0</v>
      </c>
    </row>
    <row r="178" spans="1:34" x14ac:dyDescent="0.3">
      <c r="A178" s="16" t="s">
        <v>32</v>
      </c>
      <c r="B178" s="7">
        <v>562661</v>
      </c>
      <c r="C178" s="7">
        <v>261505</v>
      </c>
      <c r="D178" s="7" t="s">
        <v>309</v>
      </c>
      <c r="E178" s="7">
        <v>7</v>
      </c>
      <c r="F178" s="4">
        <v>5474333</v>
      </c>
      <c r="G178" s="4">
        <v>144340</v>
      </c>
      <c r="H178" s="4">
        <f t="shared" si="16"/>
        <v>7955734.9041575799</v>
      </c>
      <c r="I178" s="4">
        <f t="shared" si="17"/>
        <v>2481401.9041575799</v>
      </c>
      <c r="J178" s="5">
        <f t="shared" si="18"/>
        <v>0.45327931350861927</v>
      </c>
      <c r="K178" s="4">
        <f t="shared" si="22"/>
        <v>340218.50718273857</v>
      </c>
      <c r="L178" s="4">
        <f t="shared" si="19"/>
        <v>195878.50718273857</v>
      </c>
      <c r="M178" s="5">
        <f t="shared" si="20"/>
        <v>1.3570632339111719</v>
      </c>
      <c r="N178" s="4">
        <f t="shared" si="21"/>
        <v>477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88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53</v>
      </c>
      <c r="AE178" s="4">
        <v>0</v>
      </c>
      <c r="AF178" s="4">
        <v>0</v>
      </c>
      <c r="AG178" s="4">
        <v>0</v>
      </c>
      <c r="AH178" s="4">
        <v>0</v>
      </c>
    </row>
    <row r="179" spans="1:34" x14ac:dyDescent="0.3">
      <c r="A179" s="16" t="s">
        <v>32</v>
      </c>
      <c r="B179" s="7">
        <v>562777</v>
      </c>
      <c r="C179" s="7">
        <v>261602</v>
      </c>
      <c r="D179" s="7" t="s">
        <v>310</v>
      </c>
      <c r="E179" s="7">
        <v>7</v>
      </c>
      <c r="F179" s="4">
        <v>16823135</v>
      </c>
      <c r="G179" s="4">
        <v>667394</v>
      </c>
      <c r="H179" s="4">
        <f t="shared" si="16"/>
        <v>15155925.172763089</v>
      </c>
      <c r="I179" s="4">
        <f t="shared" si="17"/>
        <v>-1667209.8272369113</v>
      </c>
      <c r="J179" s="5">
        <f t="shared" si="18"/>
        <v>-9.9102208193473484E-2</v>
      </c>
      <c r="K179" s="4">
        <f t="shared" si="22"/>
        <v>648126.95487831149</v>
      </c>
      <c r="L179" s="4">
        <f t="shared" si="19"/>
        <v>-19267.045121688512</v>
      </c>
      <c r="M179" s="5">
        <f t="shared" si="20"/>
        <v>-2.8869071525498446E-2</v>
      </c>
      <c r="N179" s="4">
        <f t="shared" si="21"/>
        <v>908.7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478</v>
      </c>
      <c r="V179" s="4">
        <v>0</v>
      </c>
      <c r="W179" s="4">
        <v>0</v>
      </c>
      <c r="X179" s="4">
        <v>388</v>
      </c>
      <c r="Y179" s="4">
        <v>776</v>
      </c>
      <c r="Z179" s="4">
        <v>0</v>
      </c>
      <c r="AA179" s="4">
        <v>0</v>
      </c>
      <c r="AB179" s="4">
        <v>0</v>
      </c>
      <c r="AC179" s="4">
        <v>507</v>
      </c>
      <c r="AD179" s="4">
        <v>0</v>
      </c>
      <c r="AE179" s="4">
        <v>82</v>
      </c>
      <c r="AF179" s="4">
        <v>0</v>
      </c>
      <c r="AG179" s="4">
        <v>0</v>
      </c>
      <c r="AH179" s="4">
        <v>0</v>
      </c>
    </row>
    <row r="180" spans="1:34" x14ac:dyDescent="0.3">
      <c r="A180" s="16" t="s">
        <v>32</v>
      </c>
      <c r="B180" s="7">
        <v>562858</v>
      </c>
      <c r="C180" s="7">
        <v>261688</v>
      </c>
      <c r="D180" s="7" t="s">
        <v>311</v>
      </c>
      <c r="E180" s="7">
        <v>7</v>
      </c>
      <c r="F180" s="4">
        <v>14273854</v>
      </c>
      <c r="G180" s="4">
        <v>612916</v>
      </c>
      <c r="H180" s="4">
        <f t="shared" si="16"/>
        <v>14543817.267139224</v>
      </c>
      <c r="I180" s="4">
        <f t="shared" si="17"/>
        <v>269963.26713922434</v>
      </c>
      <c r="J180" s="5">
        <f t="shared" si="18"/>
        <v>1.8913130759164565E-2</v>
      </c>
      <c r="K180" s="4">
        <f t="shared" si="22"/>
        <v>621950.81396928313</v>
      </c>
      <c r="L180" s="4">
        <f t="shared" si="19"/>
        <v>9034.8139692831319</v>
      </c>
      <c r="M180" s="5">
        <f t="shared" si="20"/>
        <v>1.4740705038346347E-2</v>
      </c>
      <c r="N180" s="4">
        <f t="shared" si="21"/>
        <v>872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130</v>
      </c>
      <c r="U180" s="4">
        <v>274</v>
      </c>
      <c r="V180" s="4">
        <v>37</v>
      </c>
      <c r="W180" s="4">
        <v>0</v>
      </c>
      <c r="X180" s="4">
        <v>0</v>
      </c>
      <c r="Y180" s="4">
        <v>430</v>
      </c>
      <c r="Z180" s="4">
        <v>19</v>
      </c>
      <c r="AA180" s="4">
        <v>0</v>
      </c>
      <c r="AB180" s="4">
        <v>0</v>
      </c>
      <c r="AC180" s="4">
        <v>0</v>
      </c>
      <c r="AD180" s="4">
        <v>0</v>
      </c>
      <c r="AE180" s="4">
        <v>144</v>
      </c>
      <c r="AF180" s="4">
        <v>0</v>
      </c>
      <c r="AG180" s="4">
        <v>0</v>
      </c>
      <c r="AH180" s="4">
        <v>0</v>
      </c>
    </row>
    <row r="181" spans="1:34" x14ac:dyDescent="0.3">
      <c r="A181" s="16" t="s">
        <v>32</v>
      </c>
      <c r="B181" s="7">
        <v>562882</v>
      </c>
      <c r="C181" s="7">
        <v>261718</v>
      </c>
      <c r="D181" s="7" t="s">
        <v>312</v>
      </c>
      <c r="E181" s="7">
        <v>7</v>
      </c>
      <c r="F181" s="4">
        <v>25788513</v>
      </c>
      <c r="G181" s="4">
        <v>1139619</v>
      </c>
      <c r="H181" s="4">
        <f t="shared" si="16"/>
        <v>27149570.811294988</v>
      </c>
      <c r="I181" s="4">
        <f t="shared" si="17"/>
        <v>1361057.8112949878</v>
      </c>
      <c r="J181" s="5">
        <f t="shared" si="18"/>
        <v>5.2777677072539442E-2</v>
      </c>
      <c r="K181" s="4">
        <f t="shared" si="22"/>
        <v>1161022.4024990813</v>
      </c>
      <c r="L181" s="4">
        <f t="shared" si="19"/>
        <v>21403.402499081334</v>
      </c>
      <c r="M181" s="5">
        <f t="shared" si="20"/>
        <v>1.8781191344722448E-2</v>
      </c>
      <c r="N181" s="4">
        <f t="shared" si="21"/>
        <v>1627.8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74</v>
      </c>
      <c r="U181" s="4">
        <v>575</v>
      </c>
      <c r="V181" s="4">
        <v>15</v>
      </c>
      <c r="W181" s="4">
        <v>0</v>
      </c>
      <c r="X181" s="4">
        <v>0</v>
      </c>
      <c r="Y181" s="4">
        <v>903</v>
      </c>
      <c r="Z181" s="4">
        <v>117</v>
      </c>
      <c r="AA181" s="4">
        <v>0</v>
      </c>
      <c r="AB181" s="4">
        <v>96</v>
      </c>
      <c r="AC181" s="4">
        <v>418</v>
      </c>
      <c r="AD181" s="4">
        <v>0</v>
      </c>
      <c r="AE181" s="4">
        <v>205</v>
      </c>
      <c r="AF181" s="4">
        <v>0</v>
      </c>
      <c r="AG181" s="4">
        <v>0</v>
      </c>
      <c r="AH181" s="4">
        <v>0</v>
      </c>
    </row>
    <row r="182" spans="1:34" x14ac:dyDescent="0.3">
      <c r="A182" s="16" t="s">
        <v>32</v>
      </c>
      <c r="B182" s="7">
        <v>562971</v>
      </c>
      <c r="C182" s="7">
        <v>261891</v>
      </c>
      <c r="D182" s="7" t="s">
        <v>313</v>
      </c>
      <c r="E182" s="7">
        <v>7</v>
      </c>
      <c r="F182" s="4">
        <v>70197154</v>
      </c>
      <c r="G182" s="4">
        <v>2974210</v>
      </c>
      <c r="H182" s="4">
        <f t="shared" si="16"/>
        <v>72318797.787059262</v>
      </c>
      <c r="I182" s="4">
        <f t="shared" si="17"/>
        <v>2121643.7870592624</v>
      </c>
      <c r="J182" s="5">
        <f t="shared" si="18"/>
        <v>3.0224071292965338E-2</v>
      </c>
      <c r="K182" s="4">
        <f t="shared" si="22"/>
        <v>3092636.1575353341</v>
      </c>
      <c r="L182" s="4">
        <f t="shared" si="19"/>
        <v>118426.15753533412</v>
      </c>
      <c r="M182" s="5">
        <f t="shared" si="20"/>
        <v>3.9817685212319986E-2</v>
      </c>
      <c r="N182" s="4">
        <f t="shared" si="21"/>
        <v>4336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2132</v>
      </c>
      <c r="V182" s="4">
        <v>0</v>
      </c>
      <c r="W182" s="4">
        <v>0</v>
      </c>
      <c r="X182" s="4">
        <v>0</v>
      </c>
      <c r="Y182" s="4">
        <v>3465</v>
      </c>
      <c r="Z182" s="4">
        <v>60</v>
      </c>
      <c r="AA182" s="4">
        <v>0</v>
      </c>
      <c r="AB182" s="4">
        <v>0</v>
      </c>
      <c r="AC182" s="4">
        <v>0</v>
      </c>
      <c r="AD182" s="4">
        <v>58</v>
      </c>
      <c r="AE182" s="4">
        <v>207</v>
      </c>
      <c r="AF182" s="4">
        <v>11</v>
      </c>
      <c r="AG182" s="4">
        <v>0</v>
      </c>
      <c r="AH182" s="4">
        <v>0</v>
      </c>
    </row>
    <row r="183" spans="1:34" x14ac:dyDescent="0.3">
      <c r="A183" s="16" t="s">
        <v>32</v>
      </c>
      <c r="B183" s="7">
        <v>563102</v>
      </c>
      <c r="C183" s="7">
        <v>261912</v>
      </c>
      <c r="D183" s="7" t="s">
        <v>314</v>
      </c>
      <c r="E183" s="7">
        <v>7</v>
      </c>
      <c r="F183" s="4">
        <v>10610073</v>
      </c>
      <c r="G183" s="4">
        <v>522484</v>
      </c>
      <c r="H183" s="4">
        <f t="shared" si="16"/>
        <v>10974577.708460562</v>
      </c>
      <c r="I183" s="4">
        <f t="shared" si="17"/>
        <v>364504.70846056193</v>
      </c>
      <c r="J183" s="5">
        <f t="shared" si="18"/>
        <v>3.4354590063665258E-2</v>
      </c>
      <c r="K183" s="4">
        <f t="shared" si="22"/>
        <v>469316.09586214251</v>
      </c>
      <c r="L183" s="4">
        <f t="shared" si="19"/>
        <v>-53167.904137857491</v>
      </c>
      <c r="M183" s="5">
        <f t="shared" si="20"/>
        <v>-0.10175987042255363</v>
      </c>
      <c r="N183" s="4">
        <f t="shared" si="21"/>
        <v>658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658</v>
      </c>
      <c r="Z183" s="4">
        <v>0</v>
      </c>
      <c r="AA183" s="4">
        <v>0</v>
      </c>
      <c r="AB183" s="4">
        <v>0</v>
      </c>
      <c r="AC183" s="4">
        <v>0</v>
      </c>
      <c r="AD183" s="4">
        <v>0</v>
      </c>
      <c r="AE183" s="4">
        <v>0</v>
      </c>
      <c r="AF183" s="4">
        <v>0</v>
      </c>
      <c r="AG183" s="4">
        <v>0</v>
      </c>
      <c r="AH183" s="4">
        <v>0</v>
      </c>
    </row>
    <row r="184" spans="1:34" x14ac:dyDescent="0.3">
      <c r="A184" s="16" t="s">
        <v>32</v>
      </c>
      <c r="B184" s="7">
        <v>563129</v>
      </c>
      <c r="C184" s="7">
        <v>261939</v>
      </c>
      <c r="D184" s="7" t="s">
        <v>315</v>
      </c>
      <c r="E184" s="7">
        <v>7</v>
      </c>
      <c r="F184" s="4">
        <v>5945358</v>
      </c>
      <c r="G184" s="4">
        <v>309511</v>
      </c>
      <c r="H184" s="4">
        <f t="shared" si="16"/>
        <v>6387938.0886632139</v>
      </c>
      <c r="I184" s="4">
        <f t="shared" si="17"/>
        <v>442580.08866321389</v>
      </c>
      <c r="J184" s="5">
        <f t="shared" si="18"/>
        <v>7.4441284892047488E-2</v>
      </c>
      <c r="K184" s="4">
        <f t="shared" si="22"/>
        <v>273173.35063100391</v>
      </c>
      <c r="L184" s="4">
        <f t="shared" si="19"/>
        <v>-36337.649368996092</v>
      </c>
      <c r="M184" s="5">
        <f t="shared" si="20"/>
        <v>-0.11740341819514033</v>
      </c>
      <c r="N184" s="4">
        <f t="shared" si="21"/>
        <v>383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279</v>
      </c>
      <c r="V184" s="4">
        <v>0</v>
      </c>
      <c r="W184" s="4">
        <v>0</v>
      </c>
      <c r="X184" s="4">
        <v>0</v>
      </c>
      <c r="Y184" s="4">
        <v>383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</row>
    <row r="185" spans="1:34" x14ac:dyDescent="0.3">
      <c r="A185" s="16" t="s">
        <v>32</v>
      </c>
      <c r="B185" s="7">
        <v>563218</v>
      </c>
      <c r="C185" s="7">
        <v>262021</v>
      </c>
      <c r="D185" s="7" t="s">
        <v>316</v>
      </c>
      <c r="E185" s="7">
        <v>7</v>
      </c>
      <c r="F185" s="4">
        <v>3128190</v>
      </c>
      <c r="G185" s="4">
        <v>82480</v>
      </c>
      <c r="H185" s="4">
        <f t="shared" si="16"/>
        <v>4953570.7893811343</v>
      </c>
      <c r="I185" s="4">
        <f t="shared" si="17"/>
        <v>1825380.7893811343</v>
      </c>
      <c r="J185" s="5">
        <f t="shared" si="18"/>
        <v>0.58352618906816223</v>
      </c>
      <c r="K185" s="4">
        <f t="shared" si="22"/>
        <v>211834.16484962968</v>
      </c>
      <c r="L185" s="4">
        <f t="shared" si="19"/>
        <v>129354.16484962968</v>
      </c>
      <c r="M185" s="5">
        <f t="shared" si="20"/>
        <v>1.5683094671390601</v>
      </c>
      <c r="N185" s="4">
        <f t="shared" si="21"/>
        <v>297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33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4">
        <v>33</v>
      </c>
      <c r="AE185" s="4">
        <v>0</v>
      </c>
      <c r="AF185" s="4">
        <v>0</v>
      </c>
      <c r="AG185" s="4">
        <v>0</v>
      </c>
      <c r="AH185" s="4">
        <v>0</v>
      </c>
    </row>
    <row r="186" spans="1:34" x14ac:dyDescent="0.3">
      <c r="A186" s="16" t="s">
        <v>32</v>
      </c>
      <c r="B186" s="7">
        <v>563501</v>
      </c>
      <c r="C186" s="7">
        <v>262242</v>
      </c>
      <c r="D186" s="7" t="s">
        <v>317</v>
      </c>
      <c r="E186" s="7">
        <v>7</v>
      </c>
      <c r="F186" s="4">
        <v>3128190</v>
      </c>
      <c r="G186" s="4">
        <v>82480</v>
      </c>
      <c r="H186" s="4">
        <f t="shared" si="16"/>
        <v>4653354.3779034903</v>
      </c>
      <c r="I186" s="4">
        <f t="shared" si="17"/>
        <v>1525164.3779034903</v>
      </c>
      <c r="J186" s="5">
        <f t="shared" si="18"/>
        <v>0.4875549048822132</v>
      </c>
      <c r="K186" s="4">
        <f t="shared" si="22"/>
        <v>198995.73061631879</v>
      </c>
      <c r="L186" s="4">
        <f t="shared" si="19"/>
        <v>116515.73061631879</v>
      </c>
      <c r="M186" s="5">
        <f t="shared" si="20"/>
        <v>1.4126543479185112</v>
      </c>
      <c r="N186" s="4">
        <f t="shared" si="21"/>
        <v>279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31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>
        <v>31</v>
      </c>
      <c r="AE186" s="4">
        <v>0</v>
      </c>
      <c r="AF186" s="4">
        <v>0</v>
      </c>
      <c r="AG186" s="4">
        <v>0</v>
      </c>
      <c r="AH186" s="4">
        <v>0</v>
      </c>
    </row>
    <row r="187" spans="1:34" x14ac:dyDescent="0.3">
      <c r="A187" s="16" t="s">
        <v>35</v>
      </c>
      <c r="B187" s="7">
        <v>563510</v>
      </c>
      <c r="C187" s="7">
        <v>262340</v>
      </c>
      <c r="D187" s="7" t="s">
        <v>318</v>
      </c>
      <c r="E187" s="7">
        <v>7</v>
      </c>
      <c r="F187" s="4">
        <v>48001377</v>
      </c>
      <c r="G187" s="4">
        <v>2149906</v>
      </c>
      <c r="H187" s="4">
        <f t="shared" si="16"/>
        <v>48168055.352635413</v>
      </c>
      <c r="I187" s="4">
        <f t="shared" si="17"/>
        <v>166678.35263541341</v>
      </c>
      <c r="J187" s="5">
        <f t="shared" si="18"/>
        <v>3.4723660664028877E-3</v>
      </c>
      <c r="K187" s="4">
        <f t="shared" si="22"/>
        <v>2059855.4481001028</v>
      </c>
      <c r="L187" s="4">
        <f t="shared" si="19"/>
        <v>-90050.551899897167</v>
      </c>
      <c r="M187" s="5">
        <f t="shared" si="20"/>
        <v>-4.1885808914388423E-2</v>
      </c>
      <c r="N187" s="4">
        <f t="shared" si="21"/>
        <v>2888</v>
      </c>
      <c r="O187" s="4">
        <v>0</v>
      </c>
      <c r="P187" s="4">
        <v>0</v>
      </c>
      <c r="Q187" s="4">
        <v>15</v>
      </c>
      <c r="R187" s="4">
        <v>6</v>
      </c>
      <c r="S187" s="4">
        <v>0</v>
      </c>
      <c r="T187" s="4">
        <v>256</v>
      </c>
      <c r="U187" s="4">
        <v>127</v>
      </c>
      <c r="V187" s="4">
        <v>75</v>
      </c>
      <c r="W187" s="4">
        <v>0</v>
      </c>
      <c r="X187" s="4">
        <v>0</v>
      </c>
      <c r="Y187" s="4">
        <v>1974</v>
      </c>
      <c r="Z187" s="4">
        <v>0</v>
      </c>
      <c r="AA187" s="4">
        <v>0</v>
      </c>
      <c r="AB187" s="4">
        <v>84</v>
      </c>
      <c r="AC187" s="4">
        <v>0</v>
      </c>
      <c r="AD187" s="4">
        <v>15</v>
      </c>
      <c r="AE187" s="4">
        <v>156</v>
      </c>
      <c r="AF187" s="4">
        <v>0</v>
      </c>
      <c r="AG187" s="4">
        <v>2100</v>
      </c>
      <c r="AH187" s="4">
        <v>315</v>
      </c>
    </row>
    <row r="188" spans="1:34" x14ac:dyDescent="0.3">
      <c r="A188" s="16" t="s">
        <v>35</v>
      </c>
      <c r="B188" s="7">
        <v>563820</v>
      </c>
      <c r="C188" s="7">
        <v>262587</v>
      </c>
      <c r="D188" s="7" t="s">
        <v>319</v>
      </c>
      <c r="E188" s="7">
        <v>7</v>
      </c>
      <c r="F188" s="4">
        <v>5941036</v>
      </c>
      <c r="G188" s="4">
        <v>317655</v>
      </c>
      <c r="H188" s="4">
        <f t="shared" si="16"/>
        <v>6471331.5362958936</v>
      </c>
      <c r="I188" s="4">
        <f t="shared" si="17"/>
        <v>530295.5362958936</v>
      </c>
      <c r="J188" s="5">
        <f t="shared" si="18"/>
        <v>8.925977494428472E-2</v>
      </c>
      <c r="K188" s="4">
        <f t="shared" si="22"/>
        <v>276739.58236247918</v>
      </c>
      <c r="L188" s="4">
        <f t="shared" si="19"/>
        <v>-40915.417637520819</v>
      </c>
      <c r="M188" s="5">
        <f t="shared" si="20"/>
        <v>-0.12880457615186547</v>
      </c>
      <c r="N188" s="4">
        <f t="shared" si="21"/>
        <v>388</v>
      </c>
      <c r="O188" s="4">
        <v>0</v>
      </c>
      <c r="P188" s="4">
        <v>0</v>
      </c>
      <c r="Q188" s="4">
        <v>17</v>
      </c>
      <c r="R188" s="4">
        <v>0</v>
      </c>
      <c r="S188" s="4">
        <v>0</v>
      </c>
      <c r="T188" s="4">
        <v>73</v>
      </c>
      <c r="U188" s="4">
        <v>0</v>
      </c>
      <c r="V188" s="4">
        <v>20</v>
      </c>
      <c r="W188" s="4">
        <v>0</v>
      </c>
      <c r="X188" s="4">
        <v>0</v>
      </c>
      <c r="Y188" s="4">
        <v>225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  <c r="AE188" s="4">
        <v>0</v>
      </c>
      <c r="AF188" s="4">
        <v>0</v>
      </c>
      <c r="AG188" s="4">
        <v>0</v>
      </c>
      <c r="AH188" s="4">
        <v>0</v>
      </c>
    </row>
    <row r="189" spans="1:34" x14ac:dyDescent="0.3">
      <c r="A189" s="16" t="s">
        <v>35</v>
      </c>
      <c r="B189" s="7">
        <v>563871</v>
      </c>
      <c r="C189" s="7">
        <v>262633</v>
      </c>
      <c r="D189" s="7" t="s">
        <v>320</v>
      </c>
      <c r="E189" s="7">
        <v>7</v>
      </c>
      <c r="F189" s="4">
        <v>4937389</v>
      </c>
      <c r="G189" s="4">
        <v>172094</v>
      </c>
      <c r="H189" s="4">
        <f t="shared" si="16"/>
        <v>4436531.4140585251</v>
      </c>
      <c r="I189" s="4">
        <f t="shared" si="17"/>
        <v>-500857.58594147488</v>
      </c>
      <c r="J189" s="5">
        <f t="shared" si="18"/>
        <v>-0.10144179159095523</v>
      </c>
      <c r="K189" s="4">
        <f t="shared" si="22"/>
        <v>189723.52811448314</v>
      </c>
      <c r="L189" s="4">
        <f t="shared" si="19"/>
        <v>17629.528114483139</v>
      </c>
      <c r="M189" s="5">
        <f t="shared" si="20"/>
        <v>0.10244127113370105</v>
      </c>
      <c r="N189" s="4">
        <f t="shared" si="21"/>
        <v>266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201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  <c r="AE189" s="4">
        <v>65</v>
      </c>
      <c r="AF189" s="4">
        <v>0</v>
      </c>
      <c r="AG189" s="4">
        <v>0</v>
      </c>
      <c r="AH189" s="4">
        <v>0</v>
      </c>
    </row>
    <row r="190" spans="1:34" x14ac:dyDescent="0.3">
      <c r="A190" s="16" t="s">
        <v>35</v>
      </c>
      <c r="B190" s="7">
        <v>563889</v>
      </c>
      <c r="C190" s="7">
        <v>262978</v>
      </c>
      <c r="D190" s="7" t="s">
        <v>321</v>
      </c>
      <c r="E190" s="7">
        <v>7</v>
      </c>
      <c r="F190" s="4">
        <v>126859540</v>
      </c>
      <c r="G190" s="4">
        <v>5793039</v>
      </c>
      <c r="H190" s="4">
        <f t="shared" si="16"/>
        <v>131494788.2272083</v>
      </c>
      <c r="I190" s="4">
        <f t="shared" si="17"/>
        <v>4635248.2272083014</v>
      </c>
      <c r="J190" s="5">
        <f t="shared" si="18"/>
        <v>3.6538428463545491E-2</v>
      </c>
      <c r="K190" s="4">
        <f t="shared" si="22"/>
        <v>5623234.1941901697</v>
      </c>
      <c r="L190" s="4">
        <f t="shared" si="19"/>
        <v>-169804.80580983032</v>
      </c>
      <c r="M190" s="5">
        <f t="shared" si="20"/>
        <v>-2.9311869954583458E-2</v>
      </c>
      <c r="N190" s="4">
        <f t="shared" si="21"/>
        <v>7884</v>
      </c>
      <c r="O190" s="4">
        <v>17</v>
      </c>
      <c r="P190" s="4">
        <v>55</v>
      </c>
      <c r="Q190" s="4">
        <v>0</v>
      </c>
      <c r="R190" s="4">
        <v>0</v>
      </c>
      <c r="S190" s="4">
        <v>0</v>
      </c>
      <c r="T190" s="4">
        <v>412</v>
      </c>
      <c r="U190" s="4">
        <v>1643</v>
      </c>
      <c r="V190" s="4">
        <v>145</v>
      </c>
      <c r="W190" s="4">
        <v>0</v>
      </c>
      <c r="X190" s="4">
        <v>0</v>
      </c>
      <c r="Y190" s="4">
        <v>5686</v>
      </c>
      <c r="Z190" s="4">
        <v>282</v>
      </c>
      <c r="AA190" s="4">
        <v>0</v>
      </c>
      <c r="AB190" s="4">
        <v>82</v>
      </c>
      <c r="AC190" s="4">
        <v>0</v>
      </c>
      <c r="AD190" s="4">
        <v>0</v>
      </c>
      <c r="AE190" s="4">
        <v>445</v>
      </c>
      <c r="AF190" s="4">
        <v>78</v>
      </c>
      <c r="AG190" s="4">
        <v>3576</v>
      </c>
      <c r="AH190" s="4">
        <v>2528</v>
      </c>
    </row>
    <row r="191" spans="1:34" x14ac:dyDescent="0.3">
      <c r="A191" s="16" t="s">
        <v>35</v>
      </c>
      <c r="B191" s="7">
        <v>564028</v>
      </c>
      <c r="C191" s="7">
        <v>262781</v>
      </c>
      <c r="D191" s="7" t="s">
        <v>322</v>
      </c>
      <c r="E191" s="7">
        <v>7</v>
      </c>
      <c r="F191" s="4">
        <v>20934957</v>
      </c>
      <c r="G191" s="4">
        <v>857050</v>
      </c>
      <c r="H191" s="4">
        <f t="shared" si="16"/>
        <v>20998470.113908581</v>
      </c>
      <c r="I191" s="4">
        <f t="shared" si="17"/>
        <v>63513.113908581436</v>
      </c>
      <c r="J191" s="5">
        <f t="shared" si="18"/>
        <v>3.0338306359349865E-3</v>
      </c>
      <c r="K191" s="4">
        <f t="shared" si="22"/>
        <v>897977.1499854672</v>
      </c>
      <c r="L191" s="4">
        <f t="shared" si="19"/>
        <v>40927.1499854672</v>
      </c>
      <c r="M191" s="5">
        <f t="shared" si="20"/>
        <v>4.7753514947164399E-2</v>
      </c>
      <c r="N191" s="4">
        <f t="shared" si="21"/>
        <v>1259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579</v>
      </c>
      <c r="V191" s="4">
        <v>0</v>
      </c>
      <c r="W191" s="4">
        <v>0</v>
      </c>
      <c r="X191" s="4">
        <v>0</v>
      </c>
      <c r="Y191" s="4">
        <v>954</v>
      </c>
      <c r="Z191" s="4">
        <v>0</v>
      </c>
      <c r="AA191" s="4">
        <v>0</v>
      </c>
      <c r="AB191" s="4">
        <v>0</v>
      </c>
      <c r="AC191" s="4">
        <v>0</v>
      </c>
      <c r="AD191" s="4">
        <v>23</v>
      </c>
      <c r="AE191" s="4">
        <v>98</v>
      </c>
      <c r="AF191" s="4">
        <v>0</v>
      </c>
      <c r="AG191" s="4">
        <v>0</v>
      </c>
      <c r="AH191" s="4">
        <v>0</v>
      </c>
    </row>
    <row r="192" spans="1:34" x14ac:dyDescent="0.3">
      <c r="A192" s="16" t="s">
        <v>20</v>
      </c>
      <c r="B192" s="7">
        <v>564508</v>
      </c>
      <c r="C192" s="7">
        <v>662810</v>
      </c>
      <c r="D192" s="7" t="s">
        <v>323</v>
      </c>
      <c r="E192" s="7">
        <v>7</v>
      </c>
      <c r="F192" s="4">
        <v>9562602</v>
      </c>
      <c r="G192" s="4">
        <v>385139</v>
      </c>
      <c r="H192" s="4">
        <f t="shared" si="16"/>
        <v>9173279.2395946942</v>
      </c>
      <c r="I192" s="4">
        <f t="shared" si="17"/>
        <v>-389322.76040530577</v>
      </c>
      <c r="J192" s="5">
        <f t="shared" si="18"/>
        <v>-4.0713057011606879E-2</v>
      </c>
      <c r="K192" s="4">
        <f t="shared" si="22"/>
        <v>392285.4904622772</v>
      </c>
      <c r="L192" s="4">
        <f t="shared" si="19"/>
        <v>7146.490462277201</v>
      </c>
      <c r="M192" s="5">
        <f t="shared" si="20"/>
        <v>1.8555613589579911E-2</v>
      </c>
      <c r="N192" s="4">
        <f t="shared" si="21"/>
        <v>550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420</v>
      </c>
      <c r="V192" s="4">
        <v>0</v>
      </c>
      <c r="W192" s="4">
        <v>0</v>
      </c>
      <c r="X192" s="4">
        <v>0</v>
      </c>
      <c r="Y192" s="4">
        <v>473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4">
        <v>77</v>
      </c>
      <c r="AF192" s="4">
        <v>0</v>
      </c>
      <c r="AG192" s="4">
        <v>0</v>
      </c>
      <c r="AH192" s="4">
        <v>0</v>
      </c>
    </row>
    <row r="193" spans="1:34" x14ac:dyDescent="0.3">
      <c r="A193" s="16" t="s">
        <v>32</v>
      </c>
      <c r="B193" s="7">
        <v>564567</v>
      </c>
      <c r="C193" s="7">
        <v>263958</v>
      </c>
      <c r="D193" s="7" t="s">
        <v>324</v>
      </c>
      <c r="E193" s="7">
        <v>7</v>
      </c>
      <c r="F193" s="4">
        <v>32148085</v>
      </c>
      <c r="G193" s="4">
        <v>1637610</v>
      </c>
      <c r="H193" s="4">
        <f t="shared" si="16"/>
        <v>38260913.773873143</v>
      </c>
      <c r="I193" s="4">
        <f t="shared" si="17"/>
        <v>6112828.7738731429</v>
      </c>
      <c r="J193" s="5">
        <f t="shared" si="18"/>
        <v>0.19014596900167291</v>
      </c>
      <c r="K193" s="4">
        <f t="shared" si="22"/>
        <v>1636187.1184008433</v>
      </c>
      <c r="L193" s="4">
        <f t="shared" si="19"/>
        <v>-1422.8815991566516</v>
      </c>
      <c r="M193" s="5">
        <f t="shared" si="20"/>
        <v>-8.688769604220381E-4</v>
      </c>
      <c r="N193" s="4">
        <f t="shared" si="21"/>
        <v>2294</v>
      </c>
      <c r="O193" s="4">
        <v>0</v>
      </c>
      <c r="P193" s="4">
        <v>0</v>
      </c>
      <c r="Q193" s="4">
        <v>0</v>
      </c>
      <c r="R193" s="4">
        <v>7</v>
      </c>
      <c r="S193" s="4">
        <v>0</v>
      </c>
      <c r="T193" s="4">
        <v>222</v>
      </c>
      <c r="U193" s="4">
        <v>712</v>
      </c>
      <c r="V193" s="4">
        <v>79</v>
      </c>
      <c r="W193" s="4">
        <v>0</v>
      </c>
      <c r="X193" s="4">
        <v>0</v>
      </c>
      <c r="Y193" s="4">
        <v>1442</v>
      </c>
      <c r="Z193" s="4">
        <v>23</v>
      </c>
      <c r="AA193" s="4">
        <v>0</v>
      </c>
      <c r="AB193" s="4">
        <v>0</v>
      </c>
      <c r="AC193" s="4">
        <v>0</v>
      </c>
      <c r="AD193" s="4">
        <v>24</v>
      </c>
      <c r="AE193" s="4">
        <v>132</v>
      </c>
      <c r="AF193" s="4">
        <v>0</v>
      </c>
      <c r="AG193" s="4">
        <v>0</v>
      </c>
      <c r="AH193" s="4">
        <v>2566</v>
      </c>
    </row>
    <row r="194" spans="1:34" x14ac:dyDescent="0.3">
      <c r="A194" s="16" t="s">
        <v>32</v>
      </c>
      <c r="B194" s="7">
        <v>564737</v>
      </c>
      <c r="C194" s="7">
        <v>263508</v>
      </c>
      <c r="D194" s="7" t="s">
        <v>325</v>
      </c>
      <c r="E194" s="7">
        <v>7</v>
      </c>
      <c r="F194" s="4">
        <v>7166894</v>
      </c>
      <c r="G194" s="4">
        <v>202307</v>
      </c>
      <c r="H194" s="4">
        <f t="shared" si="16"/>
        <v>9773712.0625499822</v>
      </c>
      <c r="I194" s="4">
        <f t="shared" si="17"/>
        <v>2606818.0625499822</v>
      </c>
      <c r="J194" s="5">
        <f t="shared" si="18"/>
        <v>0.36373051736916739</v>
      </c>
      <c r="K194" s="4">
        <f t="shared" si="22"/>
        <v>417962.35892889893</v>
      </c>
      <c r="L194" s="4">
        <f t="shared" si="19"/>
        <v>215655.35892889893</v>
      </c>
      <c r="M194" s="5">
        <f t="shared" si="20"/>
        <v>1.0659807071870917</v>
      </c>
      <c r="N194" s="4">
        <f t="shared" si="21"/>
        <v>586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23</v>
      </c>
      <c r="U194" s="4">
        <v>58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60</v>
      </c>
      <c r="AE194" s="4">
        <v>0</v>
      </c>
      <c r="AF194" s="4">
        <v>0</v>
      </c>
      <c r="AG194" s="4">
        <v>0</v>
      </c>
      <c r="AH194" s="4">
        <v>0</v>
      </c>
    </row>
    <row r="195" spans="1:34" x14ac:dyDescent="0.3">
      <c r="A195" s="16" t="s">
        <v>32</v>
      </c>
      <c r="B195" s="7">
        <v>565229</v>
      </c>
      <c r="C195" s="7">
        <v>263991</v>
      </c>
      <c r="D195" s="7" t="s">
        <v>326</v>
      </c>
      <c r="E195" s="7">
        <v>7</v>
      </c>
      <c r="F195" s="4">
        <v>14196213</v>
      </c>
      <c r="G195" s="4">
        <v>624883</v>
      </c>
      <c r="H195" s="4">
        <f t="shared" si="16"/>
        <v>13526417.20602054</v>
      </c>
      <c r="I195" s="4">
        <f t="shared" si="17"/>
        <v>-669795.79397946037</v>
      </c>
      <c r="J195" s="5">
        <f t="shared" si="18"/>
        <v>-4.718130067359938E-2</v>
      </c>
      <c r="K195" s="4">
        <f t="shared" si="22"/>
        <v>578442.7868452851</v>
      </c>
      <c r="L195" s="4">
        <f t="shared" si="19"/>
        <v>-46440.213154714904</v>
      </c>
      <c r="M195" s="5">
        <f t="shared" si="20"/>
        <v>-7.4318253424584979E-2</v>
      </c>
      <c r="N195" s="4">
        <f t="shared" si="21"/>
        <v>811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140</v>
      </c>
      <c r="V195" s="4">
        <v>0</v>
      </c>
      <c r="W195" s="4">
        <v>0</v>
      </c>
      <c r="X195" s="4">
        <v>0</v>
      </c>
      <c r="Y195" s="4">
        <v>780</v>
      </c>
      <c r="Z195" s="4">
        <v>0</v>
      </c>
      <c r="AA195" s="4">
        <v>0</v>
      </c>
      <c r="AB195" s="4">
        <v>0</v>
      </c>
      <c r="AC195" s="4">
        <v>0</v>
      </c>
      <c r="AD195" s="4">
        <v>0</v>
      </c>
      <c r="AE195" s="4">
        <v>31</v>
      </c>
      <c r="AF195" s="4">
        <v>0</v>
      </c>
      <c r="AG195" s="4">
        <v>0</v>
      </c>
      <c r="AH195" s="4">
        <v>0</v>
      </c>
    </row>
    <row r="196" spans="1:34" x14ac:dyDescent="0.3">
      <c r="A196" s="16" t="s">
        <v>32</v>
      </c>
      <c r="B196" s="7">
        <v>565555</v>
      </c>
      <c r="C196" s="7">
        <v>264334</v>
      </c>
      <c r="D196" s="7" t="s">
        <v>327</v>
      </c>
      <c r="E196" s="7">
        <v>7</v>
      </c>
      <c r="F196" s="4">
        <v>26978913</v>
      </c>
      <c r="G196" s="4">
        <v>1221199</v>
      </c>
      <c r="H196" s="4">
        <f t="shared" si="16"/>
        <v>26419044.21003272</v>
      </c>
      <c r="I196" s="4">
        <f t="shared" si="17"/>
        <v>-559868.78996727988</v>
      </c>
      <c r="J196" s="5">
        <f t="shared" si="18"/>
        <v>-2.0752088491010734E-2</v>
      </c>
      <c r="K196" s="4">
        <f t="shared" si="22"/>
        <v>1129782.2125313582</v>
      </c>
      <c r="L196" s="4">
        <f t="shared" si="19"/>
        <v>-91416.787468641764</v>
      </c>
      <c r="M196" s="5">
        <f t="shared" si="20"/>
        <v>-7.4858223326944917E-2</v>
      </c>
      <c r="N196" s="4">
        <f t="shared" si="21"/>
        <v>1584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79</v>
      </c>
      <c r="U196" s="4">
        <v>394</v>
      </c>
      <c r="V196" s="4">
        <v>14</v>
      </c>
      <c r="W196" s="4">
        <v>0</v>
      </c>
      <c r="X196" s="4">
        <v>122</v>
      </c>
      <c r="Y196" s="4">
        <v>1307</v>
      </c>
      <c r="Z196" s="4">
        <v>0</v>
      </c>
      <c r="AA196" s="4">
        <v>0</v>
      </c>
      <c r="AB196" s="4">
        <v>87</v>
      </c>
      <c r="AC196" s="4">
        <v>0</v>
      </c>
      <c r="AD196" s="4">
        <v>0</v>
      </c>
      <c r="AE196" s="4">
        <v>32</v>
      </c>
      <c r="AF196" s="4">
        <v>0</v>
      </c>
      <c r="AG196" s="4">
        <v>0</v>
      </c>
      <c r="AH196" s="4">
        <v>0</v>
      </c>
    </row>
    <row r="197" spans="1:34" x14ac:dyDescent="0.3">
      <c r="A197" s="16" t="s">
        <v>32</v>
      </c>
      <c r="B197" s="7">
        <v>565709</v>
      </c>
      <c r="C197" s="7">
        <v>264466</v>
      </c>
      <c r="D197" s="7" t="s">
        <v>328</v>
      </c>
      <c r="E197" s="7">
        <v>7</v>
      </c>
      <c r="F197" s="4">
        <v>12389263</v>
      </c>
      <c r="G197" s="4">
        <v>507045</v>
      </c>
      <c r="H197" s="4">
        <f t="shared" si="16"/>
        <v>11458259.704730099</v>
      </c>
      <c r="I197" s="4">
        <f t="shared" si="17"/>
        <v>-931003.29526990093</v>
      </c>
      <c r="J197" s="5">
        <f t="shared" si="18"/>
        <v>-7.5145978842316996E-2</v>
      </c>
      <c r="K197" s="4">
        <f t="shared" si="22"/>
        <v>490000.23990469897</v>
      </c>
      <c r="L197" s="4">
        <f t="shared" si="19"/>
        <v>-17044.760095301026</v>
      </c>
      <c r="M197" s="5">
        <f t="shared" si="20"/>
        <v>-3.3615872546422954E-2</v>
      </c>
      <c r="N197" s="4">
        <f t="shared" si="21"/>
        <v>687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72</v>
      </c>
      <c r="U197" s="4">
        <v>0</v>
      </c>
      <c r="V197" s="4">
        <v>13</v>
      </c>
      <c r="W197" s="4">
        <v>0</v>
      </c>
      <c r="X197" s="4">
        <v>0</v>
      </c>
      <c r="Y197" s="4">
        <v>453</v>
      </c>
      <c r="Z197" s="4">
        <v>0</v>
      </c>
      <c r="AA197" s="4">
        <v>0</v>
      </c>
      <c r="AB197" s="4">
        <v>31</v>
      </c>
      <c r="AC197" s="4">
        <v>0</v>
      </c>
      <c r="AD197" s="4">
        <v>0</v>
      </c>
      <c r="AE197" s="4">
        <v>59</v>
      </c>
      <c r="AF197" s="4">
        <v>0</v>
      </c>
      <c r="AG197" s="4">
        <v>0</v>
      </c>
      <c r="AH197" s="4">
        <v>0</v>
      </c>
    </row>
    <row r="198" spans="1:34" x14ac:dyDescent="0.3">
      <c r="A198" s="16" t="s">
        <v>32</v>
      </c>
      <c r="B198" s="7">
        <v>565971</v>
      </c>
      <c r="C198" s="7">
        <v>265209</v>
      </c>
      <c r="D198" s="7" t="s">
        <v>329</v>
      </c>
      <c r="E198" s="7">
        <v>7</v>
      </c>
      <c r="F198" s="4">
        <v>17820720</v>
      </c>
      <c r="G198" s="4">
        <v>849004</v>
      </c>
      <c r="H198" s="4">
        <f t="shared" ref="H198:H261" si="23">N198*$A$3</f>
        <v>16728725.595115414</v>
      </c>
      <c r="I198" s="4">
        <f t="shared" ref="I198:I261" si="24">H198-F198</f>
        <v>-1091994.4048845861</v>
      </c>
      <c r="J198" s="5">
        <f t="shared" ref="J198:J261" si="25">IFERROR(H198/F198-1,0)</f>
        <v>-6.1276671474810529E-2</v>
      </c>
      <c r="K198" s="4">
        <f t="shared" si="22"/>
        <v>715386.08533393452</v>
      </c>
      <c r="L198" s="4">
        <f t="shared" ref="L198:L261" si="26">K198-G198</f>
        <v>-133617.91466606548</v>
      </c>
      <c r="M198" s="5">
        <f t="shared" ref="M198:M261" si="27">IFERROR(K198/G198-1,0)</f>
        <v>-0.15738196129354576</v>
      </c>
      <c r="N198" s="4">
        <f t="shared" ref="N198:N261" si="28">SUMPRODUCT($O$2:$AH$2,O198:AH198)</f>
        <v>1003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110</v>
      </c>
      <c r="U198" s="4">
        <v>224</v>
      </c>
      <c r="V198" s="4">
        <v>32</v>
      </c>
      <c r="W198" s="4">
        <v>0</v>
      </c>
      <c r="X198" s="4">
        <v>0</v>
      </c>
      <c r="Y198" s="4">
        <v>783</v>
      </c>
      <c r="Z198" s="4">
        <v>0</v>
      </c>
      <c r="AA198" s="4">
        <v>0</v>
      </c>
      <c r="AB198" s="4">
        <v>0</v>
      </c>
      <c r="AC198" s="4">
        <v>0</v>
      </c>
      <c r="AD198" s="4">
        <v>0</v>
      </c>
      <c r="AE198" s="4">
        <v>0</v>
      </c>
      <c r="AF198" s="4">
        <v>0</v>
      </c>
      <c r="AG198" s="4">
        <v>0</v>
      </c>
      <c r="AH198" s="4">
        <v>0</v>
      </c>
    </row>
    <row r="199" spans="1:34" x14ac:dyDescent="0.3">
      <c r="A199" s="16" t="s">
        <v>32</v>
      </c>
      <c r="B199" s="7">
        <v>566454</v>
      </c>
      <c r="C199" s="7">
        <v>265233</v>
      </c>
      <c r="D199" s="7" t="s">
        <v>330</v>
      </c>
      <c r="E199" s="7">
        <v>7</v>
      </c>
      <c r="F199" s="4">
        <v>3030351</v>
      </c>
      <c r="G199" s="4">
        <v>123195</v>
      </c>
      <c r="H199" s="4">
        <f t="shared" si="23"/>
        <v>3519203.4900990552</v>
      </c>
      <c r="I199" s="4">
        <f t="shared" si="24"/>
        <v>488852.49009905523</v>
      </c>
      <c r="J199" s="5">
        <f t="shared" si="25"/>
        <v>0.16131876805658996</v>
      </c>
      <c r="K199" s="4">
        <f t="shared" ref="K199:K262" si="29">N199*$A$4</f>
        <v>150494.97906825543</v>
      </c>
      <c r="L199" s="4">
        <f t="shared" si="26"/>
        <v>27299.97906825543</v>
      </c>
      <c r="M199" s="5">
        <f t="shared" si="27"/>
        <v>0.22159973268602973</v>
      </c>
      <c r="N199" s="4">
        <f t="shared" si="28"/>
        <v>211</v>
      </c>
      <c r="O199" s="4">
        <v>0</v>
      </c>
      <c r="P199" s="4">
        <v>0</v>
      </c>
      <c r="Q199" s="4">
        <v>11</v>
      </c>
      <c r="R199" s="4">
        <v>0</v>
      </c>
      <c r="S199" s="4">
        <v>0</v>
      </c>
      <c r="T199" s="4">
        <v>54</v>
      </c>
      <c r="U199" s="4">
        <v>64</v>
      </c>
      <c r="V199" s="4">
        <v>19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4">
        <v>46</v>
      </c>
      <c r="AG199" s="4">
        <v>0</v>
      </c>
      <c r="AH199" s="4">
        <v>2134</v>
      </c>
    </row>
    <row r="200" spans="1:34" x14ac:dyDescent="0.3">
      <c r="A200" s="16" t="s">
        <v>32</v>
      </c>
      <c r="B200" s="7">
        <v>566616</v>
      </c>
      <c r="C200" s="7">
        <v>265365</v>
      </c>
      <c r="D200" s="7" t="s">
        <v>331</v>
      </c>
      <c r="E200" s="7">
        <v>7</v>
      </c>
      <c r="F200" s="4">
        <v>10777473</v>
      </c>
      <c r="G200" s="4">
        <v>482467</v>
      </c>
      <c r="H200" s="4">
        <f t="shared" si="23"/>
        <v>10807790.813195202</v>
      </c>
      <c r="I200" s="4">
        <f t="shared" si="24"/>
        <v>30317.8131952025</v>
      </c>
      <c r="J200" s="5">
        <f t="shared" si="25"/>
        <v>2.8130725259254419E-3</v>
      </c>
      <c r="K200" s="4">
        <f t="shared" si="29"/>
        <v>462183.63239919202</v>
      </c>
      <c r="L200" s="4">
        <f t="shared" si="26"/>
        <v>-20283.367600807978</v>
      </c>
      <c r="M200" s="5">
        <f t="shared" si="27"/>
        <v>-4.2040942905541723E-2</v>
      </c>
      <c r="N200" s="4">
        <f t="shared" si="28"/>
        <v>648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275</v>
      </c>
      <c r="V200" s="4">
        <v>0</v>
      </c>
      <c r="W200" s="4">
        <v>0</v>
      </c>
      <c r="X200" s="4">
        <v>0</v>
      </c>
      <c r="Y200" s="4">
        <v>591</v>
      </c>
      <c r="Z200" s="4">
        <v>0</v>
      </c>
      <c r="AA200" s="4">
        <v>0</v>
      </c>
      <c r="AB200" s="4">
        <v>0</v>
      </c>
      <c r="AC200" s="4">
        <v>0</v>
      </c>
      <c r="AD200" s="4">
        <v>0</v>
      </c>
      <c r="AE200" s="4">
        <v>57</v>
      </c>
      <c r="AF200" s="4">
        <v>0</v>
      </c>
      <c r="AG200" s="4">
        <v>0</v>
      </c>
      <c r="AH200" s="4">
        <v>0</v>
      </c>
    </row>
    <row r="201" spans="1:34" x14ac:dyDescent="0.3">
      <c r="A201" s="16" t="s">
        <v>32</v>
      </c>
      <c r="B201" s="7">
        <v>566985</v>
      </c>
      <c r="C201" s="7">
        <v>265781</v>
      </c>
      <c r="D201" s="7" t="s">
        <v>332</v>
      </c>
      <c r="E201" s="7">
        <v>7</v>
      </c>
      <c r="F201" s="4">
        <v>21196515</v>
      </c>
      <c r="G201" s="4">
        <v>791269</v>
      </c>
      <c r="H201" s="4">
        <f t="shared" si="23"/>
        <v>23333486.647623595</v>
      </c>
      <c r="I201" s="4">
        <f t="shared" si="24"/>
        <v>2136971.6476235949</v>
      </c>
      <c r="J201" s="5">
        <f t="shared" si="25"/>
        <v>0.10081712241958618</v>
      </c>
      <c r="K201" s="4">
        <f t="shared" si="29"/>
        <v>997831.63846677414</v>
      </c>
      <c r="L201" s="4">
        <f t="shared" si="26"/>
        <v>206562.63846677414</v>
      </c>
      <c r="M201" s="5">
        <f t="shared" si="27"/>
        <v>0.26105235825841033</v>
      </c>
      <c r="N201" s="4">
        <f t="shared" si="28"/>
        <v>1399</v>
      </c>
      <c r="O201" s="4">
        <v>0</v>
      </c>
      <c r="P201" s="4">
        <v>0</v>
      </c>
      <c r="Q201" s="4">
        <v>0</v>
      </c>
      <c r="R201" s="4">
        <v>0</v>
      </c>
      <c r="S201" s="4">
        <v>32</v>
      </c>
      <c r="T201" s="4">
        <v>28</v>
      </c>
      <c r="U201" s="4">
        <v>240</v>
      </c>
      <c r="V201" s="4">
        <v>10</v>
      </c>
      <c r="W201" s="4">
        <v>0</v>
      </c>
      <c r="X201" s="4">
        <v>670</v>
      </c>
      <c r="Y201" s="4">
        <v>577</v>
      </c>
      <c r="Z201" s="4">
        <v>25</v>
      </c>
      <c r="AA201" s="4">
        <v>0</v>
      </c>
      <c r="AB201" s="4">
        <v>0</v>
      </c>
      <c r="AC201" s="4">
        <v>0</v>
      </c>
      <c r="AD201" s="4">
        <v>76</v>
      </c>
      <c r="AE201" s="4">
        <v>0</v>
      </c>
      <c r="AF201" s="4">
        <v>0</v>
      </c>
      <c r="AG201" s="4">
        <v>0</v>
      </c>
      <c r="AH201" s="4">
        <v>0</v>
      </c>
    </row>
    <row r="202" spans="1:34" x14ac:dyDescent="0.3">
      <c r="A202" s="16" t="s">
        <v>32</v>
      </c>
      <c r="B202" s="7">
        <v>567027</v>
      </c>
      <c r="C202" s="7">
        <v>266094</v>
      </c>
      <c r="D202" s="7" t="s">
        <v>333</v>
      </c>
      <c r="E202" s="7">
        <v>7</v>
      </c>
      <c r="F202" s="4">
        <v>77177785</v>
      </c>
      <c r="G202" s="4">
        <v>4008094</v>
      </c>
      <c r="H202" s="4">
        <f t="shared" si="23"/>
        <v>87212867.534255728</v>
      </c>
      <c r="I202" s="4">
        <f t="shared" si="24"/>
        <v>10035082.534255728</v>
      </c>
      <c r="J202" s="5">
        <f t="shared" si="25"/>
        <v>0.13002553175445142</v>
      </c>
      <c r="K202" s="4">
        <f t="shared" si="29"/>
        <v>3729565.1447768132</v>
      </c>
      <c r="L202" s="4">
        <f t="shared" si="26"/>
        <v>-278528.85522318678</v>
      </c>
      <c r="M202" s="5">
        <f t="shared" si="27"/>
        <v>-6.949159755813783E-2</v>
      </c>
      <c r="N202" s="4">
        <f t="shared" si="28"/>
        <v>5229</v>
      </c>
      <c r="O202" s="4">
        <v>0</v>
      </c>
      <c r="P202" s="4">
        <v>0</v>
      </c>
      <c r="Q202" s="4">
        <v>0</v>
      </c>
      <c r="R202" s="4">
        <v>6</v>
      </c>
      <c r="S202" s="4">
        <v>0</v>
      </c>
      <c r="T202" s="4">
        <v>437</v>
      </c>
      <c r="U202" s="4">
        <v>2025</v>
      </c>
      <c r="V202" s="4">
        <v>52</v>
      </c>
      <c r="W202" s="4">
        <v>24</v>
      </c>
      <c r="X202" s="4">
        <v>0</v>
      </c>
      <c r="Y202" s="4">
        <v>3383</v>
      </c>
      <c r="Z202" s="4">
        <v>26</v>
      </c>
      <c r="AA202" s="4">
        <v>0</v>
      </c>
      <c r="AB202" s="4">
        <v>269</v>
      </c>
      <c r="AC202" s="4">
        <v>0</v>
      </c>
      <c r="AD202" s="4">
        <v>46</v>
      </c>
      <c r="AE202" s="4">
        <v>225</v>
      </c>
      <c r="AF202" s="4">
        <v>0</v>
      </c>
      <c r="AG202" s="4">
        <v>0</v>
      </c>
      <c r="AH202" s="4">
        <v>0</v>
      </c>
    </row>
    <row r="203" spans="1:34" x14ac:dyDescent="0.3">
      <c r="A203" s="16" t="s">
        <v>32</v>
      </c>
      <c r="B203" s="7">
        <v>567167</v>
      </c>
      <c r="C203" s="7">
        <v>265934</v>
      </c>
      <c r="D203" s="7" t="s">
        <v>334</v>
      </c>
      <c r="E203" s="7">
        <v>7</v>
      </c>
      <c r="F203" s="4">
        <v>3128190</v>
      </c>
      <c r="G203" s="4">
        <v>82480</v>
      </c>
      <c r="H203" s="4">
        <f t="shared" si="23"/>
        <v>4503246.1721646683</v>
      </c>
      <c r="I203" s="4">
        <f t="shared" si="24"/>
        <v>1375056.1721646683</v>
      </c>
      <c r="J203" s="5">
        <f t="shared" si="25"/>
        <v>0.43956926278923869</v>
      </c>
      <c r="K203" s="4">
        <f t="shared" si="29"/>
        <v>192576.51349966336</v>
      </c>
      <c r="L203" s="4">
        <f t="shared" si="26"/>
        <v>110096.51349966336</v>
      </c>
      <c r="M203" s="5">
        <f t="shared" si="27"/>
        <v>1.3348267883082365</v>
      </c>
      <c r="N203" s="4">
        <f t="shared" si="28"/>
        <v>270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30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30</v>
      </c>
      <c r="AE203" s="4">
        <v>0</v>
      </c>
      <c r="AF203" s="4">
        <v>0</v>
      </c>
      <c r="AG203" s="4">
        <v>0</v>
      </c>
      <c r="AH203" s="4">
        <v>0</v>
      </c>
    </row>
    <row r="204" spans="1:34" x14ac:dyDescent="0.3">
      <c r="A204" s="16" t="s">
        <v>32</v>
      </c>
      <c r="B204" s="7">
        <v>567256</v>
      </c>
      <c r="C204" s="7">
        <v>266027</v>
      </c>
      <c r="D204" s="7" t="s">
        <v>335</v>
      </c>
      <c r="E204" s="7">
        <v>7</v>
      </c>
      <c r="F204" s="4">
        <v>15247925</v>
      </c>
      <c r="G204" s="4">
        <v>653787</v>
      </c>
      <c r="H204" s="4">
        <f t="shared" si="23"/>
        <v>13893348.375604328</v>
      </c>
      <c r="I204" s="4">
        <f t="shared" si="24"/>
        <v>-1354576.6243956722</v>
      </c>
      <c r="J204" s="5">
        <f t="shared" si="25"/>
        <v>-8.8836784309712424E-2</v>
      </c>
      <c r="K204" s="4">
        <f t="shared" si="29"/>
        <v>594134.20646377618</v>
      </c>
      <c r="L204" s="4">
        <f t="shared" si="26"/>
        <v>-59652.79353622382</v>
      </c>
      <c r="M204" s="5">
        <f t="shared" si="27"/>
        <v>-9.1241938943759648E-2</v>
      </c>
      <c r="N204" s="4">
        <f t="shared" si="28"/>
        <v>833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833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4">
        <v>0</v>
      </c>
      <c r="AG204" s="4">
        <v>0</v>
      </c>
      <c r="AH204" s="4">
        <v>0</v>
      </c>
    </row>
    <row r="205" spans="1:34" x14ac:dyDescent="0.3">
      <c r="A205" s="16" t="s">
        <v>32</v>
      </c>
      <c r="B205" s="7">
        <v>567442</v>
      </c>
      <c r="C205" s="7">
        <v>266621</v>
      </c>
      <c r="D205" s="7" t="s">
        <v>336</v>
      </c>
      <c r="E205" s="7">
        <v>7</v>
      </c>
      <c r="F205" s="4">
        <v>73561323</v>
      </c>
      <c r="G205" s="4">
        <v>3336952</v>
      </c>
      <c r="H205" s="4">
        <f t="shared" si="23"/>
        <v>73229454.235208124</v>
      </c>
      <c r="I205" s="4">
        <f t="shared" si="24"/>
        <v>-331868.76479187608</v>
      </c>
      <c r="J205" s="5">
        <f t="shared" si="25"/>
        <v>-4.5114572612006132E-3</v>
      </c>
      <c r="K205" s="4">
        <f t="shared" si="29"/>
        <v>3131579.4080430442</v>
      </c>
      <c r="L205" s="4">
        <f t="shared" si="26"/>
        <v>-205372.59195695585</v>
      </c>
      <c r="M205" s="5">
        <f t="shared" si="27"/>
        <v>-6.1544964373762556E-2</v>
      </c>
      <c r="N205" s="4">
        <f t="shared" si="28"/>
        <v>4390.6000000000004</v>
      </c>
      <c r="O205" s="4">
        <v>0</v>
      </c>
      <c r="P205" s="4">
        <v>50</v>
      </c>
      <c r="Q205" s="4">
        <v>24</v>
      </c>
      <c r="R205" s="4">
        <v>5</v>
      </c>
      <c r="S205" s="4">
        <v>64</v>
      </c>
      <c r="T205" s="4">
        <v>217</v>
      </c>
      <c r="U205" s="4">
        <v>2484</v>
      </c>
      <c r="V205" s="4">
        <v>77</v>
      </c>
      <c r="W205" s="4">
        <v>10</v>
      </c>
      <c r="X205" s="4">
        <v>1376</v>
      </c>
      <c r="Y205" s="4">
        <v>3304</v>
      </c>
      <c r="Z205" s="4">
        <v>0</v>
      </c>
      <c r="AA205" s="4">
        <v>162</v>
      </c>
      <c r="AB205" s="4">
        <v>0</v>
      </c>
      <c r="AC205" s="4">
        <v>1076</v>
      </c>
      <c r="AD205" s="4">
        <v>0</v>
      </c>
      <c r="AE205" s="4">
        <v>185</v>
      </c>
      <c r="AF205" s="4">
        <v>0</v>
      </c>
      <c r="AG205" s="4">
        <v>11252</v>
      </c>
      <c r="AH205" s="4">
        <v>2052</v>
      </c>
    </row>
    <row r="206" spans="1:34" x14ac:dyDescent="0.3">
      <c r="A206" s="16" t="s">
        <v>32</v>
      </c>
      <c r="B206" s="7">
        <v>567451</v>
      </c>
      <c r="C206" s="7">
        <v>266230</v>
      </c>
      <c r="D206" s="7" t="s">
        <v>337</v>
      </c>
      <c r="E206" s="7">
        <v>7</v>
      </c>
      <c r="F206" s="4">
        <v>2197859</v>
      </c>
      <c r="G206" s="4">
        <v>109622</v>
      </c>
      <c r="H206" s="4">
        <f t="shared" si="23"/>
        <v>2368373.9127680846</v>
      </c>
      <c r="I206" s="4">
        <f t="shared" si="24"/>
        <v>170514.91276808456</v>
      </c>
      <c r="J206" s="5">
        <f t="shared" si="25"/>
        <v>7.7582280195446884E-2</v>
      </c>
      <c r="K206" s="4">
        <f t="shared" si="29"/>
        <v>101280.98117389702</v>
      </c>
      <c r="L206" s="4">
        <f t="shared" si="26"/>
        <v>-8341.0188261029834</v>
      </c>
      <c r="M206" s="5">
        <f t="shared" si="27"/>
        <v>-7.6088913047590689E-2</v>
      </c>
      <c r="N206" s="4">
        <f t="shared" si="28"/>
        <v>142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62</v>
      </c>
      <c r="U206" s="4">
        <v>58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4">
        <v>0</v>
      </c>
      <c r="AF206" s="4">
        <v>9</v>
      </c>
      <c r="AG206" s="4">
        <v>0</v>
      </c>
      <c r="AH206" s="4">
        <v>0</v>
      </c>
    </row>
    <row r="207" spans="1:34" x14ac:dyDescent="0.3">
      <c r="A207" s="16" t="s">
        <v>32</v>
      </c>
      <c r="B207" s="7">
        <v>567515</v>
      </c>
      <c r="C207" s="7">
        <v>266299</v>
      </c>
      <c r="D207" s="7" t="s">
        <v>338</v>
      </c>
      <c r="E207" s="7">
        <v>7</v>
      </c>
      <c r="F207" s="4">
        <v>14854218</v>
      </c>
      <c r="G207" s="4">
        <v>617047</v>
      </c>
      <c r="H207" s="4">
        <f t="shared" si="23"/>
        <v>18431619.795774721</v>
      </c>
      <c r="I207" s="4">
        <f t="shared" si="24"/>
        <v>3577401.7957747206</v>
      </c>
      <c r="J207" s="5">
        <f t="shared" si="25"/>
        <v>0.24083407122305056</v>
      </c>
      <c r="K207" s="4">
        <f t="shared" si="29"/>
        <v>788208.53729065903</v>
      </c>
      <c r="L207" s="4">
        <f t="shared" si="26"/>
        <v>171161.53729065903</v>
      </c>
      <c r="M207" s="5">
        <f t="shared" si="27"/>
        <v>0.27738816863327931</v>
      </c>
      <c r="N207" s="4">
        <f t="shared" si="28"/>
        <v>1105.0999999999999</v>
      </c>
      <c r="O207" s="4">
        <v>0</v>
      </c>
      <c r="P207" s="4">
        <v>0</v>
      </c>
      <c r="Q207" s="4">
        <v>13</v>
      </c>
      <c r="R207" s="4">
        <v>0</v>
      </c>
      <c r="S207" s="4">
        <v>0</v>
      </c>
      <c r="T207" s="4">
        <v>73</v>
      </c>
      <c r="U207" s="4">
        <v>100</v>
      </c>
      <c r="V207" s="4">
        <v>0</v>
      </c>
      <c r="W207" s="4">
        <v>0</v>
      </c>
      <c r="X207" s="4">
        <v>857</v>
      </c>
      <c r="Y207" s="4">
        <v>389</v>
      </c>
      <c r="Z207" s="4">
        <v>17</v>
      </c>
      <c r="AA207" s="4">
        <v>0</v>
      </c>
      <c r="AB207" s="4">
        <v>0</v>
      </c>
      <c r="AC207" s="4">
        <v>191</v>
      </c>
      <c r="AD207" s="4">
        <v>56</v>
      </c>
      <c r="AE207" s="4">
        <v>0</v>
      </c>
      <c r="AF207" s="4">
        <v>0</v>
      </c>
      <c r="AG207" s="4">
        <v>0</v>
      </c>
      <c r="AH207" s="4">
        <v>0</v>
      </c>
    </row>
    <row r="208" spans="1:34" x14ac:dyDescent="0.3">
      <c r="A208" s="16" t="s">
        <v>32</v>
      </c>
      <c r="B208" s="7">
        <v>567639</v>
      </c>
      <c r="C208" s="7">
        <v>266418</v>
      </c>
      <c r="D208" s="7" t="s">
        <v>339</v>
      </c>
      <c r="E208" s="7">
        <v>7</v>
      </c>
      <c r="F208" s="4">
        <v>6256381</v>
      </c>
      <c r="G208" s="4">
        <v>164960</v>
      </c>
      <c r="H208" s="4">
        <f t="shared" si="23"/>
        <v>8706275.9328516908</v>
      </c>
      <c r="I208" s="4">
        <f t="shared" si="24"/>
        <v>2449894.9328516908</v>
      </c>
      <c r="J208" s="5">
        <f t="shared" si="25"/>
        <v>0.39158339826997279</v>
      </c>
      <c r="K208" s="4">
        <f t="shared" si="29"/>
        <v>372314.59276601579</v>
      </c>
      <c r="L208" s="4">
        <f t="shared" si="26"/>
        <v>207354.59276601579</v>
      </c>
      <c r="M208" s="5">
        <f t="shared" si="27"/>
        <v>1.2569992286979619</v>
      </c>
      <c r="N208" s="4">
        <f t="shared" si="28"/>
        <v>522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71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58</v>
      </c>
      <c r="AE208" s="4">
        <v>0</v>
      </c>
      <c r="AF208" s="4">
        <v>0</v>
      </c>
      <c r="AG208" s="4">
        <v>0</v>
      </c>
      <c r="AH208" s="4">
        <v>0</v>
      </c>
    </row>
    <row r="209" spans="1:34" x14ac:dyDescent="0.3">
      <c r="A209" s="16" t="s">
        <v>32</v>
      </c>
      <c r="B209" s="7">
        <v>567761</v>
      </c>
      <c r="C209" s="7">
        <v>266540</v>
      </c>
      <c r="D209" s="7" t="s">
        <v>340</v>
      </c>
      <c r="E209" s="7">
        <v>7</v>
      </c>
      <c r="F209" s="4">
        <v>3128190</v>
      </c>
      <c r="G209" s="4">
        <v>82480</v>
      </c>
      <c r="H209" s="4">
        <f t="shared" si="23"/>
        <v>4653354.3779034903</v>
      </c>
      <c r="I209" s="4">
        <f t="shared" si="24"/>
        <v>1525164.3779034903</v>
      </c>
      <c r="J209" s="5">
        <f t="shared" si="25"/>
        <v>0.4875549048822132</v>
      </c>
      <c r="K209" s="4">
        <f t="shared" si="29"/>
        <v>198995.73061631879</v>
      </c>
      <c r="L209" s="4">
        <f t="shared" si="26"/>
        <v>116515.73061631879</v>
      </c>
      <c r="M209" s="5">
        <f t="shared" si="27"/>
        <v>1.4126543479185112</v>
      </c>
      <c r="N209" s="4">
        <f t="shared" si="28"/>
        <v>279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31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>
        <v>31</v>
      </c>
      <c r="AE209" s="4">
        <v>0</v>
      </c>
      <c r="AF209" s="4">
        <v>0</v>
      </c>
      <c r="AG209" s="4">
        <v>0</v>
      </c>
      <c r="AH209" s="4">
        <v>0</v>
      </c>
    </row>
    <row r="210" spans="1:34" x14ac:dyDescent="0.3">
      <c r="A210" s="16" t="s">
        <v>32</v>
      </c>
      <c r="B210" s="7">
        <v>568309</v>
      </c>
      <c r="C210" s="7">
        <v>267082</v>
      </c>
      <c r="D210" s="7" t="s">
        <v>341</v>
      </c>
      <c r="E210" s="7">
        <v>7</v>
      </c>
      <c r="F210" s="4">
        <v>3128190</v>
      </c>
      <c r="G210" s="4">
        <v>82480</v>
      </c>
      <c r="H210" s="4">
        <f t="shared" si="23"/>
        <v>4653354.3779034903</v>
      </c>
      <c r="I210" s="4">
        <f t="shared" si="24"/>
        <v>1525164.3779034903</v>
      </c>
      <c r="J210" s="5">
        <f t="shared" si="25"/>
        <v>0.4875549048822132</v>
      </c>
      <c r="K210" s="4">
        <f t="shared" si="29"/>
        <v>198995.73061631879</v>
      </c>
      <c r="L210" s="4">
        <f t="shared" si="26"/>
        <v>116515.73061631879</v>
      </c>
      <c r="M210" s="5">
        <f t="shared" si="27"/>
        <v>1.4126543479185112</v>
      </c>
      <c r="N210" s="4">
        <f t="shared" si="28"/>
        <v>279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31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>
        <v>31</v>
      </c>
      <c r="AE210" s="4">
        <v>0</v>
      </c>
      <c r="AF210" s="4">
        <v>0</v>
      </c>
      <c r="AG210" s="4">
        <v>0</v>
      </c>
      <c r="AH210" s="4">
        <v>0</v>
      </c>
    </row>
    <row r="211" spans="1:34" x14ac:dyDescent="0.3">
      <c r="A211" s="16" t="s">
        <v>56</v>
      </c>
      <c r="B211" s="7">
        <v>568317</v>
      </c>
      <c r="C211" s="7">
        <v>635383</v>
      </c>
      <c r="D211" s="7" t="s">
        <v>342</v>
      </c>
      <c r="E211" s="7">
        <v>7</v>
      </c>
      <c r="F211" s="4">
        <v>3910238</v>
      </c>
      <c r="G211" s="4">
        <v>103100</v>
      </c>
      <c r="H211" s="4">
        <f t="shared" si="23"/>
        <v>5704111.8180752462</v>
      </c>
      <c r="I211" s="4">
        <f t="shared" si="24"/>
        <v>1793873.8180752462</v>
      </c>
      <c r="J211" s="5">
        <f t="shared" si="25"/>
        <v>0.45876333309513284</v>
      </c>
      <c r="K211" s="4">
        <f t="shared" si="29"/>
        <v>243930.25043290691</v>
      </c>
      <c r="L211" s="4">
        <f t="shared" si="26"/>
        <v>140830.25043290691</v>
      </c>
      <c r="M211" s="5">
        <f t="shared" si="27"/>
        <v>1.3659578121523461</v>
      </c>
      <c r="N211" s="4">
        <f t="shared" si="28"/>
        <v>342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38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>
        <v>38</v>
      </c>
      <c r="AE211" s="4">
        <v>0</v>
      </c>
      <c r="AF211" s="4">
        <v>0</v>
      </c>
      <c r="AG211" s="4">
        <v>0</v>
      </c>
      <c r="AH211" s="4">
        <v>0</v>
      </c>
    </row>
    <row r="212" spans="1:34" x14ac:dyDescent="0.3">
      <c r="A212" s="16" t="s">
        <v>44</v>
      </c>
      <c r="B212" s="7">
        <v>568414</v>
      </c>
      <c r="C212" s="7">
        <v>267449</v>
      </c>
      <c r="D212" s="7" t="s">
        <v>343</v>
      </c>
      <c r="E212" s="7">
        <v>7</v>
      </c>
      <c r="F212" s="4">
        <v>34768122</v>
      </c>
      <c r="G212" s="4">
        <v>1529035</v>
      </c>
      <c r="H212" s="4">
        <f t="shared" si="23"/>
        <v>33857739.738867685</v>
      </c>
      <c r="I212" s="4">
        <f t="shared" si="24"/>
        <v>-910382.2611323148</v>
      </c>
      <c r="J212" s="5">
        <f t="shared" si="25"/>
        <v>-2.6184395611943412E-2</v>
      </c>
      <c r="K212" s="4">
        <f t="shared" si="29"/>
        <v>1447890.0829789503</v>
      </c>
      <c r="L212" s="4">
        <f t="shared" si="26"/>
        <v>-81144.917021049652</v>
      </c>
      <c r="M212" s="5">
        <f t="shared" si="27"/>
        <v>-5.3069365332415352E-2</v>
      </c>
      <c r="N212" s="4">
        <f t="shared" si="28"/>
        <v>2030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69</v>
      </c>
      <c r="U212" s="4">
        <v>677</v>
      </c>
      <c r="V212" s="4">
        <v>40</v>
      </c>
      <c r="W212" s="4">
        <v>0</v>
      </c>
      <c r="X212" s="4">
        <v>0</v>
      </c>
      <c r="Y212" s="4">
        <v>1682</v>
      </c>
      <c r="Z212" s="4">
        <v>21</v>
      </c>
      <c r="AA212" s="4">
        <v>0</v>
      </c>
      <c r="AB212" s="4">
        <v>34</v>
      </c>
      <c r="AC212" s="4">
        <v>0</v>
      </c>
      <c r="AD212" s="4">
        <v>0</v>
      </c>
      <c r="AE212" s="4">
        <v>134</v>
      </c>
      <c r="AF212" s="4">
        <v>0</v>
      </c>
      <c r="AG212" s="4">
        <v>0</v>
      </c>
      <c r="AH212" s="4">
        <v>0</v>
      </c>
    </row>
    <row r="213" spans="1:34" x14ac:dyDescent="0.3">
      <c r="A213" s="16" t="s">
        <v>44</v>
      </c>
      <c r="B213" s="7">
        <v>568759</v>
      </c>
      <c r="C213" s="7">
        <v>267538</v>
      </c>
      <c r="D213" s="7" t="s">
        <v>344</v>
      </c>
      <c r="E213" s="7">
        <v>7</v>
      </c>
      <c r="F213" s="4">
        <v>16419651</v>
      </c>
      <c r="G213" s="4">
        <v>717050</v>
      </c>
      <c r="H213" s="4">
        <f t="shared" si="23"/>
        <v>15294358.295833334</v>
      </c>
      <c r="I213" s="4">
        <f t="shared" si="24"/>
        <v>-1125292.7041666657</v>
      </c>
      <c r="J213" s="5">
        <f t="shared" si="25"/>
        <v>-6.8533290029530236E-2</v>
      </c>
      <c r="K213" s="4">
        <f t="shared" si="29"/>
        <v>654046.89955256029</v>
      </c>
      <c r="L213" s="4">
        <f t="shared" si="26"/>
        <v>-63003.100447439705</v>
      </c>
      <c r="M213" s="5">
        <f t="shared" si="27"/>
        <v>-8.7864305763112327E-2</v>
      </c>
      <c r="N213" s="4">
        <f t="shared" si="28"/>
        <v>917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57</v>
      </c>
      <c r="U213" s="4">
        <v>320</v>
      </c>
      <c r="V213" s="4">
        <v>14</v>
      </c>
      <c r="W213" s="4">
        <v>0</v>
      </c>
      <c r="X213" s="4">
        <v>0</v>
      </c>
      <c r="Y213" s="4">
        <v>701</v>
      </c>
      <c r="Z213" s="4">
        <v>26</v>
      </c>
      <c r="AA213" s="4">
        <v>0</v>
      </c>
      <c r="AB213" s="4">
        <v>0</v>
      </c>
      <c r="AC213" s="4">
        <v>0</v>
      </c>
      <c r="AD213" s="4">
        <v>0</v>
      </c>
      <c r="AE213" s="4">
        <v>0</v>
      </c>
      <c r="AF213" s="4">
        <v>25</v>
      </c>
      <c r="AG213" s="4">
        <v>0</v>
      </c>
      <c r="AH213" s="4">
        <v>0</v>
      </c>
    </row>
    <row r="214" spans="1:34" x14ac:dyDescent="0.3">
      <c r="A214" s="16" t="s">
        <v>44</v>
      </c>
      <c r="B214" s="7">
        <v>568988</v>
      </c>
      <c r="C214" s="7">
        <v>267759</v>
      </c>
      <c r="D214" s="7" t="s">
        <v>345</v>
      </c>
      <c r="E214" s="7">
        <v>7</v>
      </c>
      <c r="F214" s="4">
        <v>7474135</v>
      </c>
      <c r="G214" s="4">
        <v>346872</v>
      </c>
      <c r="H214" s="4">
        <f t="shared" si="23"/>
        <v>7105121.7383042537</v>
      </c>
      <c r="I214" s="4">
        <f t="shared" si="24"/>
        <v>-369013.26169574633</v>
      </c>
      <c r="J214" s="5">
        <f t="shared" si="25"/>
        <v>-4.9372035920644541E-2</v>
      </c>
      <c r="K214" s="4">
        <f t="shared" si="29"/>
        <v>303842.94352169108</v>
      </c>
      <c r="L214" s="4">
        <f t="shared" si="26"/>
        <v>-43029.056478308921</v>
      </c>
      <c r="M214" s="5">
        <f t="shared" si="27"/>
        <v>-0.12404880324243217</v>
      </c>
      <c r="N214" s="4">
        <f t="shared" si="28"/>
        <v>426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425</v>
      </c>
      <c r="V214" s="4">
        <v>0</v>
      </c>
      <c r="W214" s="4">
        <v>0</v>
      </c>
      <c r="X214" s="4">
        <v>0</v>
      </c>
      <c r="Y214" s="4">
        <v>417</v>
      </c>
      <c r="Z214" s="4">
        <v>0</v>
      </c>
      <c r="AA214" s="4">
        <v>0</v>
      </c>
      <c r="AB214" s="4">
        <v>9</v>
      </c>
      <c r="AC214" s="4">
        <v>0</v>
      </c>
      <c r="AD214" s="4">
        <v>0</v>
      </c>
      <c r="AE214" s="4">
        <v>0</v>
      </c>
      <c r="AF214" s="4">
        <v>0</v>
      </c>
      <c r="AG214" s="4">
        <v>0</v>
      </c>
      <c r="AH214" s="4">
        <v>0</v>
      </c>
    </row>
    <row r="215" spans="1:34" x14ac:dyDescent="0.3">
      <c r="A215" s="16" t="s">
        <v>50</v>
      </c>
      <c r="B215" s="7">
        <v>569143</v>
      </c>
      <c r="C215" s="7">
        <v>636304</v>
      </c>
      <c r="D215" s="7" t="s">
        <v>346</v>
      </c>
      <c r="E215" s="7">
        <v>7</v>
      </c>
      <c r="F215" s="4">
        <v>5517439</v>
      </c>
      <c r="G215" s="4">
        <v>236523</v>
      </c>
      <c r="H215" s="4">
        <f t="shared" si="23"/>
        <v>6004328.2295528902</v>
      </c>
      <c r="I215" s="4">
        <f t="shared" si="24"/>
        <v>486889.22955289017</v>
      </c>
      <c r="J215" s="5">
        <f t="shared" si="25"/>
        <v>8.8245512012527838E-2</v>
      </c>
      <c r="K215" s="4">
        <f t="shared" si="29"/>
        <v>256768.6846662178</v>
      </c>
      <c r="L215" s="4">
        <f t="shared" si="26"/>
        <v>20245.6846662178</v>
      </c>
      <c r="M215" s="5">
        <f t="shared" si="27"/>
        <v>8.5597107538031292E-2</v>
      </c>
      <c r="N215" s="4">
        <f t="shared" si="28"/>
        <v>360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41</v>
      </c>
      <c r="U215" s="4">
        <v>149</v>
      </c>
      <c r="V215" s="4">
        <v>12</v>
      </c>
      <c r="W215" s="4">
        <v>0</v>
      </c>
      <c r="X215" s="4">
        <v>0</v>
      </c>
      <c r="Y215" s="4">
        <v>0</v>
      </c>
      <c r="Z215" s="4">
        <v>110</v>
      </c>
      <c r="AA215" s="4">
        <v>0</v>
      </c>
      <c r="AB215" s="4">
        <v>0</v>
      </c>
      <c r="AC215" s="4">
        <v>0</v>
      </c>
      <c r="AD215" s="4">
        <v>0</v>
      </c>
      <c r="AE215" s="4">
        <v>0</v>
      </c>
      <c r="AF215" s="4">
        <v>29</v>
      </c>
      <c r="AG215" s="4">
        <v>0</v>
      </c>
      <c r="AH215" s="4">
        <v>0</v>
      </c>
    </row>
    <row r="216" spans="1:34" x14ac:dyDescent="0.3">
      <c r="A216" s="16" t="s">
        <v>44</v>
      </c>
      <c r="B216" s="7">
        <v>569160</v>
      </c>
      <c r="C216" s="7">
        <v>579980</v>
      </c>
      <c r="D216" s="7" t="s">
        <v>347</v>
      </c>
      <c r="E216" s="7">
        <v>7</v>
      </c>
      <c r="F216" s="4">
        <v>3128190</v>
      </c>
      <c r="G216" s="4">
        <v>82480</v>
      </c>
      <c r="H216" s="4">
        <f t="shared" si="23"/>
        <v>4653354.3779034903</v>
      </c>
      <c r="I216" s="4">
        <f t="shared" si="24"/>
        <v>1525164.3779034903</v>
      </c>
      <c r="J216" s="5">
        <f t="shared" si="25"/>
        <v>0.4875549048822132</v>
      </c>
      <c r="K216" s="4">
        <f t="shared" si="29"/>
        <v>198995.73061631879</v>
      </c>
      <c r="L216" s="4">
        <f t="shared" si="26"/>
        <v>116515.73061631879</v>
      </c>
      <c r="M216" s="5">
        <f t="shared" si="27"/>
        <v>1.4126543479185112</v>
      </c>
      <c r="N216" s="4">
        <f t="shared" si="28"/>
        <v>279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62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>
        <v>0</v>
      </c>
      <c r="AD216" s="4">
        <v>31</v>
      </c>
      <c r="AE216" s="4">
        <v>0</v>
      </c>
      <c r="AF216" s="4">
        <v>0</v>
      </c>
      <c r="AG216" s="4">
        <v>0</v>
      </c>
      <c r="AH216" s="4">
        <v>0</v>
      </c>
    </row>
    <row r="217" spans="1:34" x14ac:dyDescent="0.3">
      <c r="A217" s="16" t="s">
        <v>44</v>
      </c>
      <c r="B217" s="7">
        <v>569569</v>
      </c>
      <c r="C217" s="7">
        <v>268321</v>
      </c>
      <c r="D217" s="7" t="s">
        <v>348</v>
      </c>
      <c r="E217" s="7">
        <v>7</v>
      </c>
      <c r="F217" s="4">
        <v>13245110</v>
      </c>
      <c r="G217" s="4">
        <v>516891</v>
      </c>
      <c r="H217" s="4">
        <f t="shared" si="23"/>
        <v>13459702.447914395</v>
      </c>
      <c r="I217" s="4">
        <f t="shared" si="24"/>
        <v>214592.44791439548</v>
      </c>
      <c r="J217" s="5">
        <f t="shared" si="25"/>
        <v>1.6201635767041145E-2</v>
      </c>
      <c r="K217" s="4">
        <f t="shared" si="29"/>
        <v>575589.80146010488</v>
      </c>
      <c r="L217" s="4">
        <f t="shared" si="26"/>
        <v>58698.801460104878</v>
      </c>
      <c r="M217" s="5">
        <f t="shared" si="27"/>
        <v>0.11356127589782927</v>
      </c>
      <c r="N217" s="4">
        <f t="shared" si="28"/>
        <v>807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527</v>
      </c>
      <c r="V217" s="4">
        <v>0</v>
      </c>
      <c r="W217" s="4">
        <v>0</v>
      </c>
      <c r="X217" s="4">
        <v>0</v>
      </c>
      <c r="Y217" s="4">
        <v>561</v>
      </c>
      <c r="Z217" s="4">
        <v>0</v>
      </c>
      <c r="AA217" s="4">
        <v>0</v>
      </c>
      <c r="AB217" s="4">
        <v>29</v>
      </c>
      <c r="AC217" s="4">
        <v>0</v>
      </c>
      <c r="AD217" s="4">
        <v>0</v>
      </c>
      <c r="AE217" s="4">
        <v>217</v>
      </c>
      <c r="AF217" s="4">
        <v>0</v>
      </c>
      <c r="AG217" s="4">
        <v>0</v>
      </c>
      <c r="AH217" s="4">
        <v>0</v>
      </c>
    </row>
    <row r="218" spans="1:34" x14ac:dyDescent="0.3">
      <c r="A218" s="16" t="s">
        <v>38</v>
      </c>
      <c r="B218" s="7">
        <v>569810</v>
      </c>
      <c r="C218" s="7">
        <v>268810</v>
      </c>
      <c r="D218" s="7" t="s">
        <v>349</v>
      </c>
      <c r="E218" s="7">
        <v>7</v>
      </c>
      <c r="F218" s="4">
        <v>163715748</v>
      </c>
      <c r="G218" s="4">
        <v>7035884</v>
      </c>
      <c r="H218" s="4">
        <f t="shared" si="23"/>
        <v>167820974.01600328</v>
      </c>
      <c r="I218" s="4">
        <f t="shared" si="24"/>
        <v>4105226.0160032809</v>
      </c>
      <c r="J218" s="5">
        <f t="shared" si="25"/>
        <v>2.507532760992115E-2</v>
      </c>
      <c r="K218" s="4">
        <f t="shared" si="29"/>
        <v>7176684.7364207869</v>
      </c>
      <c r="L218" s="4">
        <f t="shared" si="26"/>
        <v>140800.73642078694</v>
      </c>
      <c r="M218" s="5">
        <f t="shared" si="27"/>
        <v>2.0011804688762291E-2</v>
      </c>
      <c r="N218" s="4">
        <f t="shared" si="28"/>
        <v>10062</v>
      </c>
      <c r="O218" s="4">
        <v>0</v>
      </c>
      <c r="P218" s="4">
        <v>149</v>
      </c>
      <c r="Q218" s="4">
        <v>0</v>
      </c>
      <c r="R218" s="4">
        <v>0</v>
      </c>
      <c r="S218" s="4">
        <v>0</v>
      </c>
      <c r="T218" s="4">
        <v>393</v>
      </c>
      <c r="U218" s="4">
        <v>5866</v>
      </c>
      <c r="V218" s="4">
        <v>143</v>
      </c>
      <c r="W218" s="4">
        <v>36</v>
      </c>
      <c r="X218" s="4">
        <v>0</v>
      </c>
      <c r="Y218" s="4">
        <v>6602</v>
      </c>
      <c r="Z218" s="4">
        <v>290</v>
      </c>
      <c r="AA218" s="4">
        <v>0</v>
      </c>
      <c r="AB218" s="4">
        <v>317</v>
      </c>
      <c r="AC218" s="4">
        <v>0</v>
      </c>
      <c r="AD218" s="4">
        <v>0</v>
      </c>
      <c r="AE218" s="4">
        <v>1279</v>
      </c>
      <c r="AF218" s="4">
        <v>100</v>
      </c>
      <c r="AG218" s="4">
        <v>11187</v>
      </c>
      <c r="AH218" s="4">
        <v>3904</v>
      </c>
    </row>
    <row r="219" spans="1:34" x14ac:dyDescent="0.3">
      <c r="A219" s="16" t="s">
        <v>38</v>
      </c>
      <c r="B219" s="7">
        <v>570451</v>
      </c>
      <c r="C219" s="7">
        <v>269191</v>
      </c>
      <c r="D219" s="7" t="s">
        <v>350</v>
      </c>
      <c r="E219" s="7">
        <v>7</v>
      </c>
      <c r="F219" s="4">
        <v>4692286</v>
      </c>
      <c r="G219" s="4">
        <v>123720</v>
      </c>
      <c r="H219" s="4">
        <f t="shared" si="23"/>
        <v>5854220.0238140682</v>
      </c>
      <c r="I219" s="4">
        <f t="shared" si="24"/>
        <v>1161934.0238140682</v>
      </c>
      <c r="J219" s="5">
        <f t="shared" si="25"/>
        <v>0.24762642852845462</v>
      </c>
      <c r="K219" s="4">
        <f t="shared" si="29"/>
        <v>250349.46754956234</v>
      </c>
      <c r="L219" s="4">
        <f t="shared" si="26"/>
        <v>126629.46754956234</v>
      </c>
      <c r="M219" s="5">
        <f t="shared" si="27"/>
        <v>1.0235165498671384</v>
      </c>
      <c r="N219" s="4">
        <f t="shared" si="28"/>
        <v>351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4">
        <v>39</v>
      </c>
      <c r="V219" s="4">
        <v>0</v>
      </c>
      <c r="W219" s="4">
        <v>0</v>
      </c>
      <c r="X219" s="4">
        <v>0</v>
      </c>
      <c r="Y219" s="4">
        <v>0</v>
      </c>
      <c r="Z219" s="4">
        <v>0</v>
      </c>
      <c r="AA219" s="4">
        <v>0</v>
      </c>
      <c r="AB219" s="4">
        <v>0</v>
      </c>
      <c r="AC219" s="4">
        <v>0</v>
      </c>
      <c r="AD219" s="4">
        <v>39</v>
      </c>
      <c r="AE219" s="4">
        <v>0</v>
      </c>
      <c r="AF219" s="4">
        <v>0</v>
      </c>
      <c r="AG219" s="4">
        <v>0</v>
      </c>
      <c r="AH219" s="4">
        <v>0</v>
      </c>
    </row>
    <row r="220" spans="1:34" x14ac:dyDescent="0.3">
      <c r="A220" s="16" t="s">
        <v>38</v>
      </c>
      <c r="B220" s="7">
        <v>570508</v>
      </c>
      <c r="C220" s="7">
        <v>269247</v>
      </c>
      <c r="D220" s="7" t="s">
        <v>351</v>
      </c>
      <c r="E220" s="7">
        <v>7</v>
      </c>
      <c r="F220" s="4">
        <v>22610932</v>
      </c>
      <c r="G220" s="4">
        <v>924114</v>
      </c>
      <c r="H220" s="4">
        <f t="shared" si="23"/>
        <v>20865040.597696293</v>
      </c>
      <c r="I220" s="4">
        <f t="shared" si="24"/>
        <v>-1745891.4023037069</v>
      </c>
      <c r="J220" s="5">
        <f t="shared" si="25"/>
        <v>-7.7214482017092689E-2</v>
      </c>
      <c r="K220" s="4">
        <f t="shared" si="29"/>
        <v>892271.17921510688</v>
      </c>
      <c r="L220" s="4">
        <f t="shared" si="26"/>
        <v>-31842.82078489312</v>
      </c>
      <c r="M220" s="5">
        <f t="shared" si="27"/>
        <v>-3.4457675984665426E-2</v>
      </c>
      <c r="N220" s="4">
        <f t="shared" si="28"/>
        <v>1251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59</v>
      </c>
      <c r="U220" s="4">
        <v>811</v>
      </c>
      <c r="V220" s="4">
        <v>12</v>
      </c>
      <c r="W220" s="4">
        <v>14</v>
      </c>
      <c r="X220" s="4">
        <v>0</v>
      </c>
      <c r="Y220" s="4">
        <v>1001</v>
      </c>
      <c r="Z220" s="4">
        <v>0</v>
      </c>
      <c r="AA220" s="4">
        <v>0</v>
      </c>
      <c r="AB220" s="4">
        <v>18</v>
      </c>
      <c r="AC220" s="4">
        <v>0</v>
      </c>
      <c r="AD220" s="4">
        <v>0</v>
      </c>
      <c r="AE220" s="4">
        <v>114</v>
      </c>
      <c r="AF220" s="4">
        <v>0</v>
      </c>
      <c r="AG220" s="4">
        <v>0</v>
      </c>
      <c r="AH220" s="4">
        <v>0</v>
      </c>
    </row>
    <row r="221" spans="1:34" x14ac:dyDescent="0.3">
      <c r="A221" s="16" t="s">
        <v>41</v>
      </c>
      <c r="B221" s="7">
        <v>571164</v>
      </c>
      <c r="C221" s="7">
        <v>270211</v>
      </c>
      <c r="D221" s="7" t="s">
        <v>352</v>
      </c>
      <c r="E221" s="7">
        <v>7</v>
      </c>
      <c r="F221" s="4">
        <v>51578396</v>
      </c>
      <c r="G221" s="4">
        <v>2144926</v>
      </c>
      <c r="H221" s="4">
        <f t="shared" si="23"/>
        <v>48635058.659378417</v>
      </c>
      <c r="I221" s="4">
        <f t="shared" si="24"/>
        <v>-2943337.3406215832</v>
      </c>
      <c r="J221" s="5">
        <f t="shared" si="25"/>
        <v>-5.7065313559219288E-2</v>
      </c>
      <c r="K221" s="4">
        <f t="shared" si="29"/>
        <v>2079826.3457963641</v>
      </c>
      <c r="L221" s="4">
        <f t="shared" si="26"/>
        <v>-65099.654203635873</v>
      </c>
      <c r="M221" s="5">
        <f t="shared" si="27"/>
        <v>-3.0350536197349398E-2</v>
      </c>
      <c r="N221" s="4">
        <f t="shared" si="28"/>
        <v>2916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94</v>
      </c>
      <c r="U221" s="4">
        <v>1482</v>
      </c>
      <c r="V221" s="4">
        <v>36</v>
      </c>
      <c r="W221" s="4">
        <v>0</v>
      </c>
      <c r="X221" s="4">
        <v>0</v>
      </c>
      <c r="Y221" s="4">
        <v>2393</v>
      </c>
      <c r="Z221" s="4">
        <v>9</v>
      </c>
      <c r="AA221" s="4">
        <v>0</v>
      </c>
      <c r="AB221" s="4">
        <v>39</v>
      </c>
      <c r="AC221" s="4">
        <v>0</v>
      </c>
      <c r="AD221" s="4">
        <v>0</v>
      </c>
      <c r="AE221" s="4">
        <v>278</v>
      </c>
      <c r="AF221" s="4">
        <v>0</v>
      </c>
      <c r="AG221" s="4">
        <v>0</v>
      </c>
      <c r="AH221" s="4">
        <v>0</v>
      </c>
    </row>
    <row r="222" spans="1:34" x14ac:dyDescent="0.3">
      <c r="A222" s="16" t="s">
        <v>41</v>
      </c>
      <c r="B222" s="7">
        <v>571393</v>
      </c>
      <c r="C222" s="7">
        <v>270059</v>
      </c>
      <c r="D222" s="7" t="s">
        <v>353</v>
      </c>
      <c r="E222" s="7">
        <v>7</v>
      </c>
      <c r="F222" s="4">
        <v>5883812</v>
      </c>
      <c r="G222" s="4">
        <v>245936</v>
      </c>
      <c r="H222" s="4">
        <f t="shared" si="23"/>
        <v>5070321.6160668852</v>
      </c>
      <c r="I222" s="4">
        <f t="shared" si="24"/>
        <v>-813490.38393311482</v>
      </c>
      <c r="J222" s="5">
        <f t="shared" si="25"/>
        <v>-0.13825907148853755</v>
      </c>
      <c r="K222" s="4">
        <f t="shared" si="29"/>
        <v>216826.88927369504</v>
      </c>
      <c r="L222" s="4">
        <f t="shared" si="26"/>
        <v>-29109.110726304963</v>
      </c>
      <c r="M222" s="5">
        <f t="shared" si="27"/>
        <v>-0.1183605113781836</v>
      </c>
      <c r="N222" s="4">
        <f t="shared" si="28"/>
        <v>304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304</v>
      </c>
      <c r="Z222" s="4">
        <v>0</v>
      </c>
      <c r="AA222" s="4">
        <v>0</v>
      </c>
      <c r="AB222" s="4">
        <v>0</v>
      </c>
      <c r="AC222" s="4">
        <v>0</v>
      </c>
      <c r="AD222" s="4">
        <v>0</v>
      </c>
      <c r="AE222" s="4">
        <v>0</v>
      </c>
      <c r="AF222" s="4">
        <v>0</v>
      </c>
      <c r="AG222" s="4">
        <v>0</v>
      </c>
      <c r="AH222" s="4">
        <v>0</v>
      </c>
    </row>
    <row r="223" spans="1:34" x14ac:dyDescent="0.3">
      <c r="A223" s="16" t="s">
        <v>41</v>
      </c>
      <c r="B223" s="7">
        <v>571547</v>
      </c>
      <c r="C223" s="7">
        <v>270202</v>
      </c>
      <c r="D223" s="7" t="s">
        <v>354</v>
      </c>
      <c r="E223" s="7">
        <v>7</v>
      </c>
      <c r="F223" s="4">
        <v>10176741</v>
      </c>
      <c r="G223" s="4">
        <v>364505</v>
      </c>
      <c r="H223" s="4">
        <f t="shared" si="23"/>
        <v>10340787.506452201</v>
      </c>
      <c r="I223" s="4">
        <f t="shared" si="24"/>
        <v>164046.50645220093</v>
      </c>
      <c r="J223" s="5">
        <f t="shared" si="25"/>
        <v>1.6119748596549854E-2</v>
      </c>
      <c r="K223" s="4">
        <f t="shared" si="29"/>
        <v>442212.73470293067</v>
      </c>
      <c r="L223" s="4">
        <f t="shared" si="26"/>
        <v>77707.734702930669</v>
      </c>
      <c r="M223" s="5">
        <f t="shared" si="27"/>
        <v>0.21318701993917966</v>
      </c>
      <c r="N223" s="4">
        <f t="shared" si="28"/>
        <v>620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4">
        <v>297</v>
      </c>
      <c r="V223" s="4">
        <v>0</v>
      </c>
      <c r="W223" s="4">
        <v>0</v>
      </c>
      <c r="X223" s="4">
        <v>0</v>
      </c>
      <c r="Y223" s="4">
        <v>161</v>
      </c>
      <c r="Z223" s="4">
        <v>146</v>
      </c>
      <c r="AA223" s="4">
        <v>0</v>
      </c>
      <c r="AB223" s="4">
        <v>0</v>
      </c>
      <c r="AC223" s="4">
        <v>0</v>
      </c>
      <c r="AD223" s="4">
        <v>0</v>
      </c>
      <c r="AE223" s="4">
        <v>167</v>
      </c>
      <c r="AF223" s="4">
        <v>0</v>
      </c>
      <c r="AG223" s="4">
        <v>0</v>
      </c>
      <c r="AH223" s="4">
        <v>0</v>
      </c>
    </row>
    <row r="224" spans="1:34" x14ac:dyDescent="0.3">
      <c r="A224" s="16" t="s">
        <v>41</v>
      </c>
      <c r="B224" s="7">
        <v>572241</v>
      </c>
      <c r="C224" s="7">
        <v>270903</v>
      </c>
      <c r="D224" s="7" t="s">
        <v>355</v>
      </c>
      <c r="E224" s="7">
        <v>7</v>
      </c>
      <c r="F224" s="4">
        <v>3152420</v>
      </c>
      <c r="G224" s="4">
        <v>130053</v>
      </c>
      <c r="H224" s="4">
        <f t="shared" si="23"/>
        <v>1868013.2269720105</v>
      </c>
      <c r="I224" s="4">
        <f t="shared" si="24"/>
        <v>-1284406.7730279895</v>
      </c>
      <c r="J224" s="5">
        <f t="shared" si="25"/>
        <v>-0.4074351682288494</v>
      </c>
      <c r="K224" s="4">
        <f t="shared" si="29"/>
        <v>79883.590785045541</v>
      </c>
      <c r="L224" s="4">
        <f t="shared" si="26"/>
        <v>-50169.409214954459</v>
      </c>
      <c r="M224" s="5">
        <f t="shared" si="27"/>
        <v>-0.38576126052420523</v>
      </c>
      <c r="N224" s="4">
        <f t="shared" si="28"/>
        <v>112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50</v>
      </c>
      <c r="U224" s="4">
        <v>0</v>
      </c>
      <c r="V224" s="4">
        <v>28</v>
      </c>
      <c r="W224" s="4">
        <v>0</v>
      </c>
      <c r="X224" s="4">
        <v>0</v>
      </c>
      <c r="Y224" s="4">
        <v>0</v>
      </c>
      <c r="Z224" s="4">
        <v>6</v>
      </c>
      <c r="AA224" s="4">
        <v>0</v>
      </c>
      <c r="AB224" s="4">
        <v>0</v>
      </c>
      <c r="AC224" s="4">
        <v>0</v>
      </c>
      <c r="AD224" s="4">
        <v>0</v>
      </c>
      <c r="AE224" s="4">
        <v>0</v>
      </c>
      <c r="AF224" s="4">
        <v>0</v>
      </c>
      <c r="AG224" s="4">
        <v>0</v>
      </c>
      <c r="AH224" s="4">
        <v>340</v>
      </c>
    </row>
    <row r="225" spans="1:34" x14ac:dyDescent="0.3">
      <c r="A225" s="16" t="s">
        <v>41</v>
      </c>
      <c r="B225" s="7">
        <v>572411</v>
      </c>
      <c r="C225" s="7">
        <v>271071</v>
      </c>
      <c r="D225" s="7" t="s">
        <v>356</v>
      </c>
      <c r="E225" s="7">
        <v>7</v>
      </c>
      <c r="F225" s="4">
        <v>5108993</v>
      </c>
      <c r="G225" s="4">
        <v>161488</v>
      </c>
      <c r="H225" s="4">
        <f t="shared" si="23"/>
        <v>3936170.7282624505</v>
      </c>
      <c r="I225" s="4">
        <f t="shared" si="24"/>
        <v>-1172822.2717375495</v>
      </c>
      <c r="J225" s="5">
        <f t="shared" si="25"/>
        <v>-0.22956035988648826</v>
      </c>
      <c r="K225" s="4">
        <f t="shared" si="29"/>
        <v>168326.13772563168</v>
      </c>
      <c r="L225" s="4">
        <f t="shared" si="26"/>
        <v>6838.1377256316773</v>
      </c>
      <c r="M225" s="5">
        <f t="shared" si="27"/>
        <v>4.2344556410579548E-2</v>
      </c>
      <c r="N225" s="4">
        <f t="shared" si="28"/>
        <v>236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4">
        <v>0</v>
      </c>
      <c r="Y225" s="4">
        <v>194</v>
      </c>
      <c r="Z225" s="4">
        <v>0</v>
      </c>
      <c r="AA225" s="4">
        <v>0</v>
      </c>
      <c r="AB225" s="4">
        <v>0</v>
      </c>
      <c r="AC225" s="4">
        <v>0</v>
      </c>
      <c r="AD225" s="4">
        <v>0</v>
      </c>
      <c r="AE225" s="4">
        <v>42</v>
      </c>
      <c r="AF225" s="4">
        <v>0</v>
      </c>
      <c r="AG225" s="4">
        <v>0</v>
      </c>
      <c r="AH225" s="4">
        <v>0</v>
      </c>
    </row>
    <row r="226" spans="1:34" x14ac:dyDescent="0.3">
      <c r="A226" s="16" t="s">
        <v>38</v>
      </c>
      <c r="B226" s="7">
        <v>572659</v>
      </c>
      <c r="C226" s="7">
        <v>271632</v>
      </c>
      <c r="D226" s="7" t="s">
        <v>357</v>
      </c>
      <c r="E226" s="7">
        <v>7</v>
      </c>
      <c r="F226" s="4">
        <v>24357991</v>
      </c>
      <c r="G226" s="4">
        <v>1124096</v>
      </c>
      <c r="H226" s="4">
        <f t="shared" si="23"/>
        <v>24651103.120219924</v>
      </c>
      <c r="I226" s="4">
        <f t="shared" si="24"/>
        <v>293112.12021992356</v>
      </c>
      <c r="J226" s="5">
        <f t="shared" si="25"/>
        <v>1.203350966916461E-2</v>
      </c>
      <c r="K226" s="4">
        <f t="shared" si="29"/>
        <v>1054178.099824083</v>
      </c>
      <c r="L226" s="4">
        <f t="shared" si="26"/>
        <v>-69917.900175916962</v>
      </c>
      <c r="M226" s="5">
        <f t="shared" si="27"/>
        <v>-6.2199225133722558E-2</v>
      </c>
      <c r="N226" s="4">
        <f t="shared" si="28"/>
        <v>1478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92</v>
      </c>
      <c r="U226" s="4">
        <v>745</v>
      </c>
      <c r="V226" s="4">
        <v>32</v>
      </c>
      <c r="W226" s="4">
        <v>0</v>
      </c>
      <c r="X226" s="4">
        <v>0</v>
      </c>
      <c r="Y226" s="4">
        <v>1189</v>
      </c>
      <c r="Z226" s="4">
        <v>8</v>
      </c>
      <c r="AA226" s="4">
        <v>0</v>
      </c>
      <c r="AB226" s="4">
        <v>15</v>
      </c>
      <c r="AC226" s="4">
        <v>0</v>
      </c>
      <c r="AD226" s="4">
        <v>0</v>
      </c>
      <c r="AE226" s="4">
        <v>74</v>
      </c>
      <c r="AF226" s="4">
        <v>0</v>
      </c>
      <c r="AG226" s="4">
        <v>0</v>
      </c>
      <c r="AH226" s="4">
        <v>0</v>
      </c>
    </row>
    <row r="227" spans="1:34" x14ac:dyDescent="0.3">
      <c r="A227" s="16" t="s">
        <v>38</v>
      </c>
      <c r="B227" s="7">
        <v>572926</v>
      </c>
      <c r="C227" s="7">
        <v>271560</v>
      </c>
      <c r="D227" s="7" t="s">
        <v>358</v>
      </c>
      <c r="E227" s="7">
        <v>7</v>
      </c>
      <c r="F227" s="4">
        <v>26065474</v>
      </c>
      <c r="G227" s="4">
        <v>1000937</v>
      </c>
      <c r="H227" s="4">
        <f t="shared" si="23"/>
        <v>24467637.535428029</v>
      </c>
      <c r="I227" s="4">
        <f t="shared" si="24"/>
        <v>-1597836.4645719714</v>
      </c>
      <c r="J227" s="5">
        <f t="shared" si="25"/>
        <v>-6.1300878878012055E-2</v>
      </c>
      <c r="K227" s="4">
        <f t="shared" si="29"/>
        <v>1046332.3900148375</v>
      </c>
      <c r="L227" s="4">
        <f t="shared" si="26"/>
        <v>45395.390014837496</v>
      </c>
      <c r="M227" s="5">
        <f t="shared" si="27"/>
        <v>4.5352894352828965E-2</v>
      </c>
      <c r="N227" s="4">
        <f t="shared" si="28"/>
        <v>1467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33</v>
      </c>
      <c r="U227" s="4">
        <v>974</v>
      </c>
      <c r="V227" s="4">
        <v>14</v>
      </c>
      <c r="W227" s="4">
        <v>0</v>
      </c>
      <c r="X227" s="4">
        <v>0</v>
      </c>
      <c r="Y227" s="4">
        <v>938</v>
      </c>
      <c r="Z227" s="4">
        <v>20</v>
      </c>
      <c r="AA227" s="4">
        <v>0</v>
      </c>
      <c r="AB227" s="4">
        <v>42</v>
      </c>
      <c r="AC227" s="4">
        <v>0</v>
      </c>
      <c r="AD227" s="4">
        <v>0</v>
      </c>
      <c r="AE227" s="4">
        <v>283</v>
      </c>
      <c r="AF227" s="4">
        <v>49</v>
      </c>
      <c r="AG227" s="4">
        <v>0</v>
      </c>
      <c r="AH227" s="4">
        <v>0</v>
      </c>
    </row>
    <row r="228" spans="1:34" x14ac:dyDescent="0.3">
      <c r="A228" s="16" t="s">
        <v>38</v>
      </c>
      <c r="B228" s="7">
        <v>573060</v>
      </c>
      <c r="C228" s="7">
        <v>271705</v>
      </c>
      <c r="D228" s="7" t="s">
        <v>359</v>
      </c>
      <c r="E228" s="7">
        <v>7</v>
      </c>
      <c r="F228" s="4">
        <v>5360479</v>
      </c>
      <c r="G228" s="4">
        <v>178967</v>
      </c>
      <c r="H228" s="4">
        <f t="shared" si="23"/>
        <v>5020285.5474872775</v>
      </c>
      <c r="I228" s="4">
        <f t="shared" si="24"/>
        <v>-340193.45251272246</v>
      </c>
      <c r="J228" s="5">
        <f t="shared" si="25"/>
        <v>-6.3463256271076185E-2</v>
      </c>
      <c r="K228" s="4">
        <f t="shared" si="29"/>
        <v>214687.15023480987</v>
      </c>
      <c r="L228" s="4">
        <f t="shared" si="26"/>
        <v>35720.150234809873</v>
      </c>
      <c r="M228" s="5">
        <f t="shared" si="27"/>
        <v>0.199590707978621</v>
      </c>
      <c r="N228" s="4">
        <f t="shared" si="28"/>
        <v>301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4">
        <v>145</v>
      </c>
      <c r="V228" s="4">
        <v>0</v>
      </c>
      <c r="W228" s="4">
        <v>0</v>
      </c>
      <c r="X228" s="4">
        <v>0</v>
      </c>
      <c r="Y228" s="4">
        <v>192</v>
      </c>
      <c r="Z228" s="4">
        <v>0</v>
      </c>
      <c r="AA228" s="4">
        <v>0</v>
      </c>
      <c r="AB228" s="4">
        <v>0</v>
      </c>
      <c r="AC228" s="4">
        <v>0</v>
      </c>
      <c r="AD228" s="4">
        <v>0</v>
      </c>
      <c r="AE228" s="4">
        <v>109</v>
      </c>
      <c r="AF228" s="4">
        <v>0</v>
      </c>
      <c r="AG228" s="4">
        <v>0</v>
      </c>
      <c r="AH228" s="4">
        <v>0</v>
      </c>
    </row>
    <row r="229" spans="1:34" x14ac:dyDescent="0.3">
      <c r="A229" s="16" t="s">
        <v>38</v>
      </c>
      <c r="B229" s="7">
        <v>573248</v>
      </c>
      <c r="C229" s="7">
        <v>271888</v>
      </c>
      <c r="D229" s="7" t="s">
        <v>360</v>
      </c>
      <c r="E229" s="7">
        <v>7</v>
      </c>
      <c r="F229" s="4">
        <v>26935071</v>
      </c>
      <c r="G229" s="4">
        <v>1002622</v>
      </c>
      <c r="H229" s="4">
        <f t="shared" si="23"/>
        <v>23166699.752358235</v>
      </c>
      <c r="I229" s="4">
        <f t="shared" si="24"/>
        <v>-3768371.2476417646</v>
      </c>
      <c r="J229" s="5">
        <f t="shared" si="25"/>
        <v>-0.13990574770126885</v>
      </c>
      <c r="K229" s="4">
        <f t="shared" si="29"/>
        <v>990699.17500382359</v>
      </c>
      <c r="L229" s="4">
        <f t="shared" si="26"/>
        <v>-11922.824996176409</v>
      </c>
      <c r="M229" s="5">
        <f t="shared" si="27"/>
        <v>-1.1891645102717119E-2</v>
      </c>
      <c r="N229" s="4">
        <f t="shared" si="28"/>
        <v>1389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670</v>
      </c>
      <c r="V229" s="4">
        <v>0</v>
      </c>
      <c r="W229" s="4">
        <v>0</v>
      </c>
      <c r="X229" s="4">
        <v>0</v>
      </c>
      <c r="Y229" s="4">
        <v>1215</v>
      </c>
      <c r="Z229" s="4">
        <v>0</v>
      </c>
      <c r="AA229" s="4">
        <v>0</v>
      </c>
      <c r="AB229" s="4">
        <v>0</v>
      </c>
      <c r="AC229" s="4">
        <v>0</v>
      </c>
      <c r="AD229" s="4">
        <v>0</v>
      </c>
      <c r="AE229" s="4">
        <v>174</v>
      </c>
      <c r="AF229" s="4">
        <v>0</v>
      </c>
      <c r="AG229" s="4">
        <v>0</v>
      </c>
      <c r="AH229" s="4">
        <v>0</v>
      </c>
    </row>
    <row r="230" spans="1:34" x14ac:dyDescent="0.3">
      <c r="A230" s="16" t="s">
        <v>38</v>
      </c>
      <c r="B230" s="7">
        <v>573868</v>
      </c>
      <c r="C230" s="7">
        <v>272868</v>
      </c>
      <c r="D230" s="7" t="s">
        <v>361</v>
      </c>
      <c r="E230" s="7">
        <v>7</v>
      </c>
      <c r="F230" s="4">
        <v>23026175</v>
      </c>
      <c r="G230" s="4">
        <v>1135208</v>
      </c>
      <c r="H230" s="4">
        <f t="shared" si="23"/>
        <v>24117385.055370778</v>
      </c>
      <c r="I230" s="4">
        <f t="shared" si="24"/>
        <v>1091210.0553707778</v>
      </c>
      <c r="J230" s="5">
        <f t="shared" si="25"/>
        <v>4.7389983589144924E-2</v>
      </c>
      <c r="K230" s="4">
        <f t="shared" si="29"/>
        <v>1031354.2167426414</v>
      </c>
      <c r="L230" s="4">
        <f t="shared" si="26"/>
        <v>-103853.78325735859</v>
      </c>
      <c r="M230" s="5">
        <f t="shared" si="27"/>
        <v>-9.1484365206515927E-2</v>
      </c>
      <c r="N230" s="4">
        <f t="shared" si="28"/>
        <v>1446</v>
      </c>
      <c r="O230" s="4">
        <v>0</v>
      </c>
      <c r="P230" s="4">
        <v>0</v>
      </c>
      <c r="Q230" s="4">
        <v>0</v>
      </c>
      <c r="R230" s="4">
        <v>0</v>
      </c>
      <c r="S230" s="4">
        <v>0</v>
      </c>
      <c r="T230" s="4">
        <v>102</v>
      </c>
      <c r="U230" s="4">
        <v>1411</v>
      </c>
      <c r="V230" s="4">
        <v>42</v>
      </c>
      <c r="W230" s="4">
        <v>0</v>
      </c>
      <c r="X230" s="4">
        <v>0</v>
      </c>
      <c r="Y230" s="4">
        <v>1169</v>
      </c>
      <c r="Z230" s="4">
        <v>6</v>
      </c>
      <c r="AA230" s="4">
        <v>0</v>
      </c>
      <c r="AB230" s="4">
        <v>0</v>
      </c>
      <c r="AC230" s="4">
        <v>0</v>
      </c>
      <c r="AD230" s="4">
        <v>0</v>
      </c>
      <c r="AE230" s="4">
        <v>61</v>
      </c>
      <c r="AF230" s="4">
        <v>0</v>
      </c>
      <c r="AG230" s="4">
        <v>0</v>
      </c>
      <c r="AH230" s="4">
        <v>1002</v>
      </c>
    </row>
    <row r="231" spans="1:34" x14ac:dyDescent="0.3">
      <c r="A231" s="16" t="s">
        <v>38</v>
      </c>
      <c r="B231" s="7">
        <v>573922</v>
      </c>
      <c r="C231" s="7">
        <v>272523</v>
      </c>
      <c r="D231" s="7" t="s">
        <v>362</v>
      </c>
      <c r="E231" s="7">
        <v>7</v>
      </c>
      <c r="F231" s="4">
        <v>14369509</v>
      </c>
      <c r="G231" s="4">
        <v>582408</v>
      </c>
      <c r="H231" s="4">
        <f t="shared" si="23"/>
        <v>17295801.039017633</v>
      </c>
      <c r="I231" s="4">
        <f t="shared" si="24"/>
        <v>2926292.0390176326</v>
      </c>
      <c r="J231" s="5">
        <f t="shared" si="25"/>
        <v>0.2036459310486971</v>
      </c>
      <c r="K231" s="4">
        <f t="shared" si="29"/>
        <v>739636.46110796626</v>
      </c>
      <c r="L231" s="4">
        <f t="shared" si="26"/>
        <v>157228.46110796626</v>
      </c>
      <c r="M231" s="5">
        <f t="shared" si="27"/>
        <v>0.26996274279880472</v>
      </c>
      <c r="N231" s="4">
        <f t="shared" si="28"/>
        <v>1037</v>
      </c>
      <c r="O231" s="4">
        <v>0</v>
      </c>
      <c r="P231" s="4">
        <v>32</v>
      </c>
      <c r="Q231" s="4">
        <v>0</v>
      </c>
      <c r="R231" s="4">
        <v>0</v>
      </c>
      <c r="S231" s="4">
        <v>0</v>
      </c>
      <c r="T231" s="4">
        <v>80</v>
      </c>
      <c r="U231" s="4">
        <v>165</v>
      </c>
      <c r="V231" s="4">
        <v>28</v>
      </c>
      <c r="W231" s="4">
        <v>0</v>
      </c>
      <c r="X231" s="4">
        <v>0</v>
      </c>
      <c r="Y231" s="4">
        <v>326</v>
      </c>
      <c r="Z231" s="4">
        <v>5</v>
      </c>
      <c r="AA231" s="4">
        <v>0</v>
      </c>
      <c r="AB231" s="4">
        <v>0</v>
      </c>
      <c r="AC231" s="4">
        <v>0</v>
      </c>
      <c r="AD231" s="4">
        <v>53</v>
      </c>
      <c r="AE231" s="4">
        <v>0</v>
      </c>
      <c r="AF231" s="4">
        <v>0</v>
      </c>
      <c r="AG231" s="4">
        <v>0</v>
      </c>
      <c r="AH231" s="4">
        <v>0</v>
      </c>
    </row>
    <row r="232" spans="1:34" x14ac:dyDescent="0.3">
      <c r="A232" s="16" t="s">
        <v>38</v>
      </c>
      <c r="B232" s="7">
        <v>574082</v>
      </c>
      <c r="C232" s="7">
        <v>272680</v>
      </c>
      <c r="D232" s="7" t="s">
        <v>363</v>
      </c>
      <c r="E232" s="7">
        <v>7</v>
      </c>
      <c r="F232" s="4">
        <v>13686101</v>
      </c>
      <c r="G232" s="4">
        <v>514239</v>
      </c>
      <c r="H232" s="4">
        <f t="shared" si="23"/>
        <v>12058692.527685389</v>
      </c>
      <c r="I232" s="4">
        <f t="shared" si="24"/>
        <v>-1627408.4723146111</v>
      </c>
      <c r="J232" s="5">
        <f t="shared" si="25"/>
        <v>-0.11890957638808974</v>
      </c>
      <c r="K232" s="4">
        <f t="shared" si="29"/>
        <v>515677.1083713207</v>
      </c>
      <c r="L232" s="4">
        <f t="shared" si="26"/>
        <v>1438.1083713207045</v>
      </c>
      <c r="M232" s="5">
        <f t="shared" si="27"/>
        <v>2.796575855430472E-3</v>
      </c>
      <c r="N232" s="4">
        <f t="shared" si="28"/>
        <v>723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  <c r="X232" s="4">
        <v>0</v>
      </c>
      <c r="Y232" s="4">
        <v>635</v>
      </c>
      <c r="Z232" s="4">
        <v>0</v>
      </c>
      <c r="AA232" s="4">
        <v>0</v>
      </c>
      <c r="AB232" s="4">
        <v>0</v>
      </c>
      <c r="AC232" s="4">
        <v>0</v>
      </c>
      <c r="AD232" s="4">
        <v>0</v>
      </c>
      <c r="AE232" s="4">
        <v>88</v>
      </c>
      <c r="AF232" s="4">
        <v>0</v>
      </c>
      <c r="AG232" s="4">
        <v>0</v>
      </c>
      <c r="AH232" s="4">
        <v>0</v>
      </c>
    </row>
    <row r="233" spans="1:34" x14ac:dyDescent="0.3">
      <c r="A233" s="16" t="s">
        <v>38</v>
      </c>
      <c r="B233" s="7">
        <v>574121</v>
      </c>
      <c r="C233" s="7">
        <v>272728</v>
      </c>
      <c r="D233" s="7" t="s">
        <v>364</v>
      </c>
      <c r="E233" s="7">
        <v>7</v>
      </c>
      <c r="F233" s="4">
        <v>17782210</v>
      </c>
      <c r="G233" s="4">
        <v>669785</v>
      </c>
      <c r="H233" s="4">
        <f t="shared" si="23"/>
        <v>17445909.244756453</v>
      </c>
      <c r="I233" s="4">
        <f t="shared" si="24"/>
        <v>-336300.75524354726</v>
      </c>
      <c r="J233" s="5">
        <f t="shared" si="25"/>
        <v>-1.8912202433980174E-2</v>
      </c>
      <c r="K233" s="4">
        <f t="shared" si="29"/>
        <v>746055.67822462169</v>
      </c>
      <c r="L233" s="4">
        <f t="shared" si="26"/>
        <v>76270.67822462169</v>
      </c>
      <c r="M233" s="5">
        <f t="shared" si="27"/>
        <v>0.11387337462711411</v>
      </c>
      <c r="N233" s="4">
        <f t="shared" si="28"/>
        <v>1046</v>
      </c>
      <c r="O233" s="4">
        <v>0</v>
      </c>
      <c r="P233" s="4">
        <v>0</v>
      </c>
      <c r="Q233" s="4">
        <v>0</v>
      </c>
      <c r="R233" s="4">
        <v>0</v>
      </c>
      <c r="S233" s="4">
        <v>0</v>
      </c>
      <c r="T233" s="4">
        <v>21</v>
      </c>
      <c r="U233" s="4">
        <v>39</v>
      </c>
      <c r="V233" s="4">
        <v>0</v>
      </c>
      <c r="W233" s="4">
        <v>0</v>
      </c>
      <c r="X233" s="4">
        <v>0</v>
      </c>
      <c r="Y233" s="4">
        <v>620</v>
      </c>
      <c r="Z233" s="4">
        <v>8</v>
      </c>
      <c r="AA233" s="4">
        <v>0</v>
      </c>
      <c r="AB233" s="4">
        <v>0</v>
      </c>
      <c r="AC233" s="4">
        <v>0</v>
      </c>
      <c r="AD233" s="4">
        <v>34</v>
      </c>
      <c r="AE233" s="4">
        <v>62</v>
      </c>
      <c r="AF233" s="4">
        <v>0</v>
      </c>
      <c r="AG233" s="4">
        <v>0</v>
      </c>
      <c r="AH233" s="4">
        <v>0</v>
      </c>
    </row>
    <row r="234" spans="1:34" x14ac:dyDescent="0.3">
      <c r="A234" s="16" t="s">
        <v>38</v>
      </c>
      <c r="B234" s="7">
        <v>574279</v>
      </c>
      <c r="C234" s="7">
        <v>272876</v>
      </c>
      <c r="D234" s="7" t="s">
        <v>365</v>
      </c>
      <c r="E234" s="7">
        <v>7</v>
      </c>
      <c r="F234" s="4">
        <v>15945740</v>
      </c>
      <c r="G234" s="4">
        <v>655114</v>
      </c>
      <c r="H234" s="4">
        <f t="shared" si="23"/>
        <v>15844755.050209017</v>
      </c>
      <c r="I234" s="4">
        <f t="shared" si="24"/>
        <v>-100984.94979098253</v>
      </c>
      <c r="J234" s="5">
        <f t="shared" si="25"/>
        <v>-6.3330362711910837E-3</v>
      </c>
      <c r="K234" s="4">
        <f t="shared" si="29"/>
        <v>677584.02898029692</v>
      </c>
      <c r="L234" s="4">
        <f t="shared" si="26"/>
        <v>22470.02898029692</v>
      </c>
      <c r="M234" s="5">
        <f t="shared" si="27"/>
        <v>3.4299418086465749E-2</v>
      </c>
      <c r="N234" s="4">
        <f t="shared" si="28"/>
        <v>950</v>
      </c>
      <c r="O234" s="4">
        <v>0</v>
      </c>
      <c r="P234" s="4">
        <v>0</v>
      </c>
      <c r="Q234" s="4">
        <v>0</v>
      </c>
      <c r="R234" s="4">
        <v>0</v>
      </c>
      <c r="S234" s="4">
        <v>0</v>
      </c>
      <c r="T234" s="4">
        <v>50</v>
      </c>
      <c r="U234" s="4">
        <v>478</v>
      </c>
      <c r="V234" s="4">
        <v>14</v>
      </c>
      <c r="W234" s="4">
        <v>0</v>
      </c>
      <c r="X234" s="4">
        <v>0</v>
      </c>
      <c r="Y234" s="4">
        <v>486</v>
      </c>
      <c r="Z234" s="4">
        <v>90</v>
      </c>
      <c r="AA234" s="4">
        <v>0</v>
      </c>
      <c r="AB234" s="4">
        <v>0</v>
      </c>
      <c r="AC234" s="4">
        <v>0</v>
      </c>
      <c r="AD234" s="4">
        <v>0</v>
      </c>
      <c r="AE234" s="4">
        <v>30</v>
      </c>
      <c r="AF234" s="4">
        <v>77</v>
      </c>
      <c r="AG234" s="4">
        <v>0</v>
      </c>
      <c r="AH234" s="4">
        <v>0</v>
      </c>
    </row>
    <row r="235" spans="1:34" x14ac:dyDescent="0.3">
      <c r="A235" s="16" t="s">
        <v>41</v>
      </c>
      <c r="B235" s="7">
        <v>574988</v>
      </c>
      <c r="C235" s="7">
        <v>273571</v>
      </c>
      <c r="D235" s="7" t="s">
        <v>366</v>
      </c>
      <c r="E235" s="7">
        <v>7</v>
      </c>
      <c r="F235" s="4">
        <v>22701379</v>
      </c>
      <c r="G235" s="4">
        <v>831880</v>
      </c>
      <c r="H235" s="4">
        <f t="shared" si="23"/>
        <v>20581502.875745185</v>
      </c>
      <c r="I235" s="4">
        <f t="shared" si="24"/>
        <v>-2119876.1242548153</v>
      </c>
      <c r="J235" s="5">
        <f t="shared" si="25"/>
        <v>-9.3380940613995933E-2</v>
      </c>
      <c r="K235" s="4">
        <f t="shared" si="29"/>
        <v>880145.99132809101</v>
      </c>
      <c r="L235" s="4">
        <f t="shared" si="26"/>
        <v>48265.991328091011</v>
      </c>
      <c r="M235" s="5">
        <f t="shared" si="27"/>
        <v>5.8020377131426493E-2</v>
      </c>
      <c r="N235" s="4">
        <f t="shared" si="28"/>
        <v>1234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774</v>
      </c>
      <c r="V235" s="4">
        <v>0</v>
      </c>
      <c r="W235" s="4">
        <v>0</v>
      </c>
      <c r="X235" s="4">
        <v>0</v>
      </c>
      <c r="Y235" s="4">
        <v>884</v>
      </c>
      <c r="Z235" s="4">
        <v>0</v>
      </c>
      <c r="AA235" s="4">
        <v>0</v>
      </c>
      <c r="AB235" s="4">
        <v>0</v>
      </c>
      <c r="AC235" s="4">
        <v>0</v>
      </c>
      <c r="AD235" s="4">
        <v>28</v>
      </c>
      <c r="AE235" s="4">
        <v>98</v>
      </c>
      <c r="AF235" s="4">
        <v>0</v>
      </c>
      <c r="AG235" s="4">
        <v>0</v>
      </c>
      <c r="AH235" s="4">
        <v>0</v>
      </c>
    </row>
    <row r="236" spans="1:34" x14ac:dyDescent="0.3">
      <c r="A236" s="16" t="s">
        <v>41</v>
      </c>
      <c r="B236" s="7">
        <v>575071</v>
      </c>
      <c r="C236" s="7">
        <v>273660</v>
      </c>
      <c r="D236" s="7" t="s">
        <v>367</v>
      </c>
      <c r="E236" s="7">
        <v>7</v>
      </c>
      <c r="F236" s="4">
        <v>4535577</v>
      </c>
      <c r="G236" s="4">
        <v>141765</v>
      </c>
      <c r="H236" s="4">
        <f t="shared" si="23"/>
        <v>3435810.0424663764</v>
      </c>
      <c r="I236" s="4">
        <f t="shared" si="24"/>
        <v>-1099766.9575336236</v>
      </c>
      <c r="J236" s="5">
        <f t="shared" si="25"/>
        <v>-0.24247564478204731</v>
      </c>
      <c r="K236" s="4">
        <f t="shared" si="29"/>
        <v>146928.74733678019</v>
      </c>
      <c r="L236" s="4">
        <f t="shared" si="26"/>
        <v>5163.7473367801867</v>
      </c>
      <c r="M236" s="5">
        <f t="shared" si="27"/>
        <v>3.6424698175009151E-2</v>
      </c>
      <c r="N236" s="4">
        <f t="shared" si="28"/>
        <v>206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166</v>
      </c>
      <c r="V236" s="4">
        <v>0</v>
      </c>
      <c r="W236" s="4">
        <v>0</v>
      </c>
      <c r="X236" s="4">
        <v>0</v>
      </c>
      <c r="Y236" s="4">
        <v>171</v>
      </c>
      <c r="Z236" s="4">
        <v>0</v>
      </c>
      <c r="AA236" s="4">
        <v>0</v>
      </c>
      <c r="AB236" s="4">
        <v>0</v>
      </c>
      <c r="AC236" s="4">
        <v>0</v>
      </c>
      <c r="AD236" s="4">
        <v>0</v>
      </c>
      <c r="AE236" s="4">
        <v>35</v>
      </c>
      <c r="AF236" s="4">
        <v>0</v>
      </c>
      <c r="AG236" s="4">
        <v>0</v>
      </c>
      <c r="AH236" s="4">
        <v>0</v>
      </c>
    </row>
    <row r="237" spans="1:34" x14ac:dyDescent="0.3">
      <c r="A237" s="16" t="s">
        <v>41</v>
      </c>
      <c r="B237" s="7">
        <v>575178</v>
      </c>
      <c r="C237" s="7">
        <v>273767</v>
      </c>
      <c r="D237" s="7" t="s">
        <v>368</v>
      </c>
      <c r="E237" s="7">
        <v>7</v>
      </c>
      <c r="F237" s="4">
        <v>3984000</v>
      </c>
      <c r="G237" s="4">
        <v>132766</v>
      </c>
      <c r="H237" s="4">
        <f t="shared" si="23"/>
        <v>4102957.6235278086</v>
      </c>
      <c r="I237" s="4">
        <f t="shared" si="24"/>
        <v>118957.62352780858</v>
      </c>
      <c r="J237" s="5">
        <f t="shared" si="25"/>
        <v>2.9858841246939827E-2</v>
      </c>
      <c r="K237" s="4">
        <f t="shared" si="29"/>
        <v>175458.60118858216</v>
      </c>
      <c r="L237" s="4">
        <f t="shared" si="26"/>
        <v>42692.601188582164</v>
      </c>
      <c r="M237" s="5">
        <f t="shared" si="27"/>
        <v>0.32156275845157767</v>
      </c>
      <c r="N237" s="4">
        <f t="shared" si="28"/>
        <v>246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124</v>
      </c>
      <c r="V237" s="4">
        <v>0</v>
      </c>
      <c r="W237" s="4">
        <v>0</v>
      </c>
      <c r="X237" s="4">
        <v>0</v>
      </c>
      <c r="Y237" s="4">
        <v>129</v>
      </c>
      <c r="Z237" s="4">
        <v>0</v>
      </c>
      <c r="AA237" s="4">
        <v>0</v>
      </c>
      <c r="AB237" s="4">
        <v>0</v>
      </c>
      <c r="AC237" s="4">
        <v>0</v>
      </c>
      <c r="AD237" s="4">
        <v>0</v>
      </c>
      <c r="AE237" s="4">
        <v>117</v>
      </c>
      <c r="AF237" s="4">
        <v>0</v>
      </c>
      <c r="AG237" s="4">
        <v>0</v>
      </c>
      <c r="AH237" s="4">
        <v>0</v>
      </c>
    </row>
    <row r="238" spans="1:34" x14ac:dyDescent="0.3">
      <c r="A238" s="16" t="s">
        <v>41</v>
      </c>
      <c r="B238" s="7">
        <v>575500</v>
      </c>
      <c r="C238" s="7">
        <v>274101</v>
      </c>
      <c r="D238" s="7" t="s">
        <v>369</v>
      </c>
      <c r="E238" s="7">
        <v>7</v>
      </c>
      <c r="F238" s="4">
        <v>9911060</v>
      </c>
      <c r="G238" s="4">
        <v>417548</v>
      </c>
      <c r="H238" s="4">
        <f t="shared" si="23"/>
        <v>9239993.9977008365</v>
      </c>
      <c r="I238" s="4">
        <f t="shared" si="24"/>
        <v>-671066.00229916349</v>
      </c>
      <c r="J238" s="5">
        <f t="shared" si="25"/>
        <v>-6.7708802317730243E-2</v>
      </c>
      <c r="K238" s="4">
        <f t="shared" si="29"/>
        <v>395138.47584745736</v>
      </c>
      <c r="L238" s="4">
        <f t="shared" si="26"/>
        <v>-22409.524152542639</v>
      </c>
      <c r="M238" s="5">
        <f t="shared" si="27"/>
        <v>-5.3669336585356997E-2</v>
      </c>
      <c r="N238" s="4">
        <f t="shared" si="28"/>
        <v>554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0</v>
      </c>
      <c r="V238" s="4">
        <v>0</v>
      </c>
      <c r="W238" s="4">
        <v>0</v>
      </c>
      <c r="X238" s="4">
        <v>0</v>
      </c>
      <c r="Y238" s="4">
        <v>494</v>
      </c>
      <c r="Z238" s="4">
        <v>0</v>
      </c>
      <c r="AA238" s="4">
        <v>0</v>
      </c>
      <c r="AB238" s="4">
        <v>0</v>
      </c>
      <c r="AC238" s="4">
        <v>0</v>
      </c>
      <c r="AD238" s="4">
        <v>0</v>
      </c>
      <c r="AE238" s="4">
        <v>60</v>
      </c>
      <c r="AF238" s="4">
        <v>0</v>
      </c>
      <c r="AG238" s="4">
        <v>0</v>
      </c>
      <c r="AH238" s="4">
        <v>0</v>
      </c>
    </row>
    <row r="239" spans="1:34" x14ac:dyDescent="0.3">
      <c r="A239" s="16" t="s">
        <v>41</v>
      </c>
      <c r="B239" s="7">
        <v>575593</v>
      </c>
      <c r="C239" s="7">
        <v>274194</v>
      </c>
      <c r="D239" s="7" t="s">
        <v>370</v>
      </c>
      <c r="E239" s="7">
        <v>7</v>
      </c>
      <c r="F239" s="4">
        <v>9378616</v>
      </c>
      <c r="G239" s="4">
        <v>345744</v>
      </c>
      <c r="H239" s="4">
        <f t="shared" si="23"/>
        <v>8522810.3480597977</v>
      </c>
      <c r="I239" s="4">
        <f t="shared" si="24"/>
        <v>-855805.65194020234</v>
      </c>
      <c r="J239" s="5">
        <f t="shared" si="25"/>
        <v>-9.1250740188126067E-2</v>
      </c>
      <c r="K239" s="4">
        <f t="shared" si="29"/>
        <v>364468.88295677025</v>
      </c>
      <c r="L239" s="4">
        <f t="shared" si="26"/>
        <v>18724.882956770249</v>
      </c>
      <c r="M239" s="5">
        <f t="shared" si="27"/>
        <v>5.4158229663480162E-2</v>
      </c>
      <c r="N239" s="4">
        <f t="shared" si="28"/>
        <v>511</v>
      </c>
      <c r="O239" s="4">
        <v>0</v>
      </c>
      <c r="P239" s="4">
        <v>0</v>
      </c>
      <c r="Q239" s="4">
        <v>0</v>
      </c>
      <c r="R239" s="4">
        <v>0</v>
      </c>
      <c r="S239" s="4">
        <v>0</v>
      </c>
      <c r="T239" s="4">
        <v>0</v>
      </c>
      <c r="U239" s="4">
        <v>535</v>
      </c>
      <c r="V239" s="4">
        <v>0</v>
      </c>
      <c r="W239" s="4">
        <v>0</v>
      </c>
      <c r="X239" s="4">
        <v>0</v>
      </c>
      <c r="Y239" s="4">
        <v>412</v>
      </c>
      <c r="Z239" s="4">
        <v>0</v>
      </c>
      <c r="AA239" s="4">
        <v>0</v>
      </c>
      <c r="AB239" s="4">
        <v>0</v>
      </c>
      <c r="AC239" s="4">
        <v>0</v>
      </c>
      <c r="AD239" s="4">
        <v>0</v>
      </c>
      <c r="AE239" s="4">
        <v>99</v>
      </c>
      <c r="AF239" s="4">
        <v>0</v>
      </c>
      <c r="AG239" s="4">
        <v>0</v>
      </c>
      <c r="AH239" s="4">
        <v>0</v>
      </c>
    </row>
    <row r="240" spans="1:34" x14ac:dyDescent="0.3">
      <c r="A240" s="16" t="s">
        <v>38</v>
      </c>
      <c r="B240" s="7">
        <v>576069</v>
      </c>
      <c r="C240" s="7">
        <v>275336</v>
      </c>
      <c r="D240" s="7" t="s">
        <v>371</v>
      </c>
      <c r="E240" s="7">
        <v>7</v>
      </c>
      <c r="F240" s="4">
        <v>19846954</v>
      </c>
      <c r="G240" s="4">
        <v>850361</v>
      </c>
      <c r="H240" s="4">
        <f t="shared" si="23"/>
        <v>18363237.168715924</v>
      </c>
      <c r="I240" s="4">
        <f t="shared" si="24"/>
        <v>-1483716.831284076</v>
      </c>
      <c r="J240" s="5">
        <f t="shared" si="25"/>
        <v>-7.4757911530609511E-2</v>
      </c>
      <c r="K240" s="4">
        <f t="shared" si="29"/>
        <v>785284.2272708494</v>
      </c>
      <c r="L240" s="4">
        <f t="shared" si="26"/>
        <v>-65076.772729150602</v>
      </c>
      <c r="M240" s="5">
        <f t="shared" si="27"/>
        <v>-7.6528407028486289E-2</v>
      </c>
      <c r="N240" s="4">
        <f t="shared" si="28"/>
        <v>1101</v>
      </c>
      <c r="O240" s="4">
        <v>0</v>
      </c>
      <c r="P240" s="4">
        <v>0</v>
      </c>
      <c r="Q240" s="4">
        <v>0</v>
      </c>
      <c r="R240" s="4">
        <v>0</v>
      </c>
      <c r="S240" s="4">
        <v>0</v>
      </c>
      <c r="T240" s="4">
        <v>74</v>
      </c>
      <c r="U240" s="4">
        <v>353</v>
      </c>
      <c r="V240" s="4">
        <v>41</v>
      </c>
      <c r="W240" s="4">
        <v>0</v>
      </c>
      <c r="X240" s="4">
        <v>0</v>
      </c>
      <c r="Y240" s="4">
        <v>866</v>
      </c>
      <c r="Z240" s="4">
        <v>13</v>
      </c>
      <c r="AA240" s="4">
        <v>0</v>
      </c>
      <c r="AB240" s="4">
        <v>0</v>
      </c>
      <c r="AC240" s="4">
        <v>0</v>
      </c>
      <c r="AD240" s="4">
        <v>0</v>
      </c>
      <c r="AE240" s="4">
        <v>61</v>
      </c>
      <c r="AF240" s="4">
        <v>0</v>
      </c>
      <c r="AG240" s="4">
        <v>0</v>
      </c>
      <c r="AH240" s="4">
        <v>0</v>
      </c>
    </row>
    <row r="241" spans="1:34" x14ac:dyDescent="0.3">
      <c r="A241" s="16" t="s">
        <v>38</v>
      </c>
      <c r="B241" s="7">
        <v>576271</v>
      </c>
      <c r="C241" s="7">
        <v>274879</v>
      </c>
      <c r="D241" s="7" t="s">
        <v>372</v>
      </c>
      <c r="E241" s="7">
        <v>7</v>
      </c>
      <c r="F241" s="4">
        <v>13297510</v>
      </c>
      <c r="G241" s="4">
        <v>604645</v>
      </c>
      <c r="H241" s="4">
        <f t="shared" si="23"/>
        <v>13159486.036436751</v>
      </c>
      <c r="I241" s="4">
        <f t="shared" si="24"/>
        <v>-138023.96356324852</v>
      </c>
      <c r="J241" s="5">
        <f t="shared" si="25"/>
        <v>-1.037968488561003E-2</v>
      </c>
      <c r="K241" s="4">
        <f t="shared" si="29"/>
        <v>562751.36722679401</v>
      </c>
      <c r="L241" s="4">
        <f t="shared" si="26"/>
        <v>-41893.632773205987</v>
      </c>
      <c r="M241" s="5">
        <f t="shared" si="27"/>
        <v>-6.9286329620200315E-2</v>
      </c>
      <c r="N241" s="4">
        <f t="shared" si="28"/>
        <v>789</v>
      </c>
      <c r="O241" s="4">
        <v>0</v>
      </c>
      <c r="P241" s="4">
        <v>0</v>
      </c>
      <c r="Q241" s="4">
        <v>0</v>
      </c>
      <c r="R241" s="4">
        <v>0</v>
      </c>
      <c r="S241" s="4">
        <v>0</v>
      </c>
      <c r="T241" s="4">
        <v>28</v>
      </c>
      <c r="U241" s="4">
        <v>640</v>
      </c>
      <c r="V241" s="4">
        <v>19</v>
      </c>
      <c r="W241" s="4">
        <v>0</v>
      </c>
      <c r="X241" s="4">
        <v>0</v>
      </c>
      <c r="Y241" s="4">
        <v>682</v>
      </c>
      <c r="Z241" s="4">
        <v>0</v>
      </c>
      <c r="AA241" s="4">
        <v>0</v>
      </c>
      <c r="AB241" s="4">
        <v>0</v>
      </c>
      <c r="AC241" s="4">
        <v>0</v>
      </c>
      <c r="AD241" s="4">
        <v>0</v>
      </c>
      <c r="AE241" s="4">
        <v>51</v>
      </c>
      <c r="AF241" s="4">
        <v>0</v>
      </c>
      <c r="AG241" s="4">
        <v>0</v>
      </c>
      <c r="AH241" s="4">
        <v>0</v>
      </c>
    </row>
    <row r="242" spans="1:34" x14ac:dyDescent="0.3">
      <c r="A242" s="16" t="s">
        <v>38</v>
      </c>
      <c r="B242" s="7">
        <v>576361</v>
      </c>
      <c r="C242" s="7">
        <v>274968</v>
      </c>
      <c r="D242" s="7" t="s">
        <v>373</v>
      </c>
      <c r="E242" s="7">
        <v>7</v>
      </c>
      <c r="F242" s="4">
        <v>13242206</v>
      </c>
      <c r="G242" s="4">
        <v>520360</v>
      </c>
      <c r="H242" s="4">
        <f t="shared" si="23"/>
        <v>12559053.213481463</v>
      </c>
      <c r="I242" s="4">
        <f t="shared" si="24"/>
        <v>-683152.78651853651</v>
      </c>
      <c r="J242" s="5">
        <f t="shared" si="25"/>
        <v>-5.1589046909445213E-2</v>
      </c>
      <c r="K242" s="4">
        <f t="shared" si="29"/>
        <v>537074.49876017217</v>
      </c>
      <c r="L242" s="4">
        <f t="shared" si="26"/>
        <v>16714.498760172166</v>
      </c>
      <c r="M242" s="5">
        <f t="shared" si="27"/>
        <v>3.2121029210877339E-2</v>
      </c>
      <c r="N242" s="4">
        <f t="shared" si="28"/>
        <v>753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280</v>
      </c>
      <c r="V242" s="4">
        <v>0</v>
      </c>
      <c r="W242" s="4">
        <v>0</v>
      </c>
      <c r="X242" s="4">
        <v>0</v>
      </c>
      <c r="Y242" s="4">
        <v>630</v>
      </c>
      <c r="Z242" s="4">
        <v>0</v>
      </c>
      <c r="AA242" s="4">
        <v>0</v>
      </c>
      <c r="AB242" s="4">
        <v>0</v>
      </c>
      <c r="AC242" s="4">
        <v>0</v>
      </c>
      <c r="AD242" s="4">
        <v>0</v>
      </c>
      <c r="AE242" s="4">
        <v>123</v>
      </c>
      <c r="AF242" s="4">
        <v>0</v>
      </c>
      <c r="AG242" s="4">
        <v>0</v>
      </c>
      <c r="AH242" s="4">
        <v>0</v>
      </c>
    </row>
    <row r="243" spans="1:34" x14ac:dyDescent="0.3">
      <c r="A243" s="16" t="s">
        <v>38</v>
      </c>
      <c r="B243" s="7">
        <v>576671</v>
      </c>
      <c r="C243" s="7">
        <v>275271</v>
      </c>
      <c r="D243" s="7" t="s">
        <v>374</v>
      </c>
      <c r="E243" s="7">
        <v>7</v>
      </c>
      <c r="F243" s="4">
        <v>1564095</v>
      </c>
      <c r="G243" s="4">
        <v>41240</v>
      </c>
      <c r="H243" s="4">
        <f t="shared" si="23"/>
        <v>2101514.8803435117</v>
      </c>
      <c r="I243" s="4">
        <f t="shared" si="24"/>
        <v>537419.8803435117</v>
      </c>
      <c r="J243" s="5">
        <f t="shared" si="25"/>
        <v>0.34359797860328922</v>
      </c>
      <c r="K243" s="4">
        <f t="shared" si="29"/>
        <v>89869.039633176231</v>
      </c>
      <c r="L243" s="4">
        <f t="shared" si="26"/>
        <v>48629.039633176231</v>
      </c>
      <c r="M243" s="5">
        <f t="shared" si="27"/>
        <v>1.1791716690876877</v>
      </c>
      <c r="N243" s="4">
        <f t="shared" si="28"/>
        <v>126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14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0</v>
      </c>
      <c r="AC243" s="4">
        <v>0</v>
      </c>
      <c r="AD243" s="4">
        <v>14</v>
      </c>
      <c r="AE243" s="4">
        <v>0</v>
      </c>
      <c r="AF243" s="4">
        <v>0</v>
      </c>
      <c r="AG243" s="4">
        <v>0</v>
      </c>
      <c r="AH243" s="4">
        <v>0</v>
      </c>
    </row>
    <row r="244" spans="1:34" x14ac:dyDescent="0.3">
      <c r="A244" s="16" t="s">
        <v>38</v>
      </c>
      <c r="B244" s="7">
        <v>576743</v>
      </c>
      <c r="C244" s="7">
        <v>275352</v>
      </c>
      <c r="D244" s="7" t="s">
        <v>375</v>
      </c>
      <c r="E244" s="7">
        <v>7</v>
      </c>
      <c r="F244" s="4">
        <v>2346143</v>
      </c>
      <c r="G244" s="4">
        <v>61860</v>
      </c>
      <c r="H244" s="4">
        <f t="shared" si="23"/>
        <v>3302380.52625409</v>
      </c>
      <c r="I244" s="4">
        <f t="shared" si="24"/>
        <v>956237.52625409001</v>
      </c>
      <c r="J244" s="5">
        <f t="shared" si="25"/>
        <v>0.40757853475005157</v>
      </c>
      <c r="K244" s="4">
        <f t="shared" si="29"/>
        <v>141222.77656641978</v>
      </c>
      <c r="L244" s="4">
        <f t="shared" si="26"/>
        <v>79362.77656641978</v>
      </c>
      <c r="M244" s="5">
        <f t="shared" si="27"/>
        <v>1.2829417485680534</v>
      </c>
      <c r="N244" s="4">
        <f t="shared" si="28"/>
        <v>198</v>
      </c>
      <c r="O244" s="4">
        <v>0</v>
      </c>
      <c r="P244" s="4">
        <v>0</v>
      </c>
      <c r="Q244" s="4">
        <v>0</v>
      </c>
      <c r="R244" s="4">
        <v>0</v>
      </c>
      <c r="S244" s="4">
        <v>0</v>
      </c>
      <c r="T244" s="4">
        <v>0</v>
      </c>
      <c r="U244" s="4">
        <v>22</v>
      </c>
      <c r="V244" s="4">
        <v>0</v>
      </c>
      <c r="W244" s="4">
        <v>0</v>
      </c>
      <c r="X244" s="4">
        <v>0</v>
      </c>
      <c r="Y244" s="4">
        <v>0</v>
      </c>
      <c r="Z244" s="4">
        <v>0</v>
      </c>
      <c r="AA244" s="4">
        <v>0</v>
      </c>
      <c r="AB244" s="4">
        <v>0</v>
      </c>
      <c r="AC244" s="4">
        <v>0</v>
      </c>
      <c r="AD244" s="4">
        <v>22</v>
      </c>
      <c r="AE244" s="4">
        <v>0</v>
      </c>
      <c r="AF244" s="4">
        <v>0</v>
      </c>
      <c r="AG244" s="4">
        <v>0</v>
      </c>
      <c r="AH244" s="4">
        <v>0</v>
      </c>
    </row>
    <row r="245" spans="1:34" x14ac:dyDescent="0.3">
      <c r="A245" s="16" t="s">
        <v>35</v>
      </c>
      <c r="B245" s="7">
        <v>576964</v>
      </c>
      <c r="C245" s="7">
        <v>276111</v>
      </c>
      <c r="D245" s="7" t="s">
        <v>376</v>
      </c>
      <c r="E245" s="7">
        <v>7</v>
      </c>
      <c r="F245" s="4">
        <v>17030011</v>
      </c>
      <c r="G245" s="4">
        <v>667423</v>
      </c>
      <c r="H245" s="4">
        <f t="shared" si="23"/>
        <v>16295079.667425483</v>
      </c>
      <c r="I245" s="4">
        <f t="shared" si="24"/>
        <v>-734931.33257451653</v>
      </c>
      <c r="J245" s="5">
        <f t="shared" si="25"/>
        <v>-4.3155070925938732E-2</v>
      </c>
      <c r="K245" s="4">
        <f t="shared" si="29"/>
        <v>696841.68033026333</v>
      </c>
      <c r="L245" s="4">
        <f t="shared" si="26"/>
        <v>29418.680330263334</v>
      </c>
      <c r="M245" s="5">
        <f t="shared" si="27"/>
        <v>4.4078013988525067E-2</v>
      </c>
      <c r="N245" s="4">
        <f t="shared" si="28"/>
        <v>977</v>
      </c>
      <c r="O245" s="4">
        <v>0</v>
      </c>
      <c r="P245" s="4">
        <v>0</v>
      </c>
      <c r="Q245" s="4">
        <v>0</v>
      </c>
      <c r="R245" s="4">
        <v>0</v>
      </c>
      <c r="S245" s="4">
        <v>0</v>
      </c>
      <c r="T245" s="4">
        <v>27</v>
      </c>
      <c r="U245" s="4">
        <v>686</v>
      </c>
      <c r="V245" s="4">
        <v>14</v>
      </c>
      <c r="W245" s="4">
        <v>0</v>
      </c>
      <c r="X245" s="4">
        <v>0</v>
      </c>
      <c r="Y245" s="4">
        <v>704</v>
      </c>
      <c r="Z245" s="4">
        <v>0</v>
      </c>
      <c r="AA245" s="4">
        <v>0</v>
      </c>
      <c r="AB245" s="4">
        <v>0</v>
      </c>
      <c r="AC245" s="4">
        <v>0</v>
      </c>
      <c r="AD245" s="4">
        <v>16</v>
      </c>
      <c r="AE245" s="4">
        <v>75</v>
      </c>
      <c r="AF245" s="4">
        <v>0</v>
      </c>
      <c r="AG245" s="4">
        <v>1645</v>
      </c>
      <c r="AH245" s="4">
        <v>191</v>
      </c>
    </row>
    <row r="246" spans="1:34" x14ac:dyDescent="0.3">
      <c r="A246" s="16" t="s">
        <v>35</v>
      </c>
      <c r="B246" s="7">
        <v>577197</v>
      </c>
      <c r="C246" s="7">
        <v>275808</v>
      </c>
      <c r="D246" s="7" t="s">
        <v>377</v>
      </c>
      <c r="E246" s="7">
        <v>7</v>
      </c>
      <c r="F246" s="4">
        <v>8979924</v>
      </c>
      <c r="G246" s="4">
        <v>410952</v>
      </c>
      <c r="H246" s="4">
        <f t="shared" si="23"/>
        <v>8739633.3119047638</v>
      </c>
      <c r="I246" s="4">
        <f t="shared" si="24"/>
        <v>-240290.6880952362</v>
      </c>
      <c r="J246" s="5">
        <f t="shared" si="25"/>
        <v>-2.6758654983631947E-2</v>
      </c>
      <c r="K246" s="4">
        <f t="shared" si="29"/>
        <v>373741.0854586059</v>
      </c>
      <c r="L246" s="4">
        <f t="shared" si="26"/>
        <v>-37210.914541394101</v>
      </c>
      <c r="M246" s="5">
        <f t="shared" si="27"/>
        <v>-9.0548079925135028E-2</v>
      </c>
      <c r="N246" s="4">
        <f t="shared" si="28"/>
        <v>524</v>
      </c>
      <c r="O246" s="4">
        <v>0</v>
      </c>
      <c r="P246" s="4">
        <v>0</v>
      </c>
      <c r="Q246" s="4">
        <v>0</v>
      </c>
      <c r="R246" s="4">
        <v>0</v>
      </c>
      <c r="S246" s="4">
        <v>0</v>
      </c>
      <c r="T246" s="4">
        <v>43</v>
      </c>
      <c r="U246" s="4">
        <v>0</v>
      </c>
      <c r="V246" s="4">
        <v>19</v>
      </c>
      <c r="W246" s="4">
        <v>0</v>
      </c>
      <c r="X246" s="4">
        <v>0</v>
      </c>
      <c r="Y246" s="4">
        <v>394</v>
      </c>
      <c r="Z246" s="4">
        <v>0</v>
      </c>
      <c r="AA246" s="4">
        <v>0</v>
      </c>
      <c r="AB246" s="4">
        <v>0</v>
      </c>
      <c r="AC246" s="4">
        <v>0</v>
      </c>
      <c r="AD246" s="4">
        <v>0</v>
      </c>
      <c r="AE246" s="4">
        <v>44</v>
      </c>
      <c r="AF246" s="4">
        <v>0</v>
      </c>
      <c r="AG246" s="4">
        <v>0</v>
      </c>
      <c r="AH246" s="4">
        <v>0</v>
      </c>
    </row>
    <row r="247" spans="1:34" x14ac:dyDescent="0.3">
      <c r="A247" s="16" t="s">
        <v>35</v>
      </c>
      <c r="B247" s="7">
        <v>577308</v>
      </c>
      <c r="C247" s="7">
        <v>275905</v>
      </c>
      <c r="D247" s="7" t="s">
        <v>378</v>
      </c>
      <c r="E247" s="7">
        <v>7</v>
      </c>
      <c r="F247" s="4">
        <v>6784600</v>
      </c>
      <c r="G247" s="4">
        <v>252109</v>
      </c>
      <c r="H247" s="4">
        <f t="shared" si="23"/>
        <v>6287865.9515039995</v>
      </c>
      <c r="I247" s="4">
        <f t="shared" si="24"/>
        <v>-496734.04849600047</v>
      </c>
      <c r="J247" s="5">
        <f t="shared" si="25"/>
        <v>-7.3214935072959397E-2</v>
      </c>
      <c r="K247" s="4">
        <f t="shared" si="29"/>
        <v>268893.87255323364</v>
      </c>
      <c r="L247" s="4">
        <f t="shared" si="26"/>
        <v>16784.872553233639</v>
      </c>
      <c r="M247" s="5">
        <f t="shared" si="27"/>
        <v>6.6577839558419782E-2</v>
      </c>
      <c r="N247" s="4">
        <f t="shared" si="28"/>
        <v>377</v>
      </c>
      <c r="O247" s="4">
        <v>0</v>
      </c>
      <c r="P247" s="4">
        <v>0</v>
      </c>
      <c r="Q247" s="4">
        <v>0</v>
      </c>
      <c r="R247" s="4">
        <v>0</v>
      </c>
      <c r="S247" s="4">
        <v>0</v>
      </c>
      <c r="T247" s="4">
        <v>0</v>
      </c>
      <c r="U247" s="4">
        <v>235</v>
      </c>
      <c r="V247" s="4">
        <v>0</v>
      </c>
      <c r="W247" s="4">
        <v>0</v>
      </c>
      <c r="X247" s="4">
        <v>0</v>
      </c>
      <c r="Y247" s="4">
        <v>302</v>
      </c>
      <c r="Z247" s="4">
        <v>0</v>
      </c>
      <c r="AA247" s="4">
        <v>0</v>
      </c>
      <c r="AB247" s="4">
        <v>0</v>
      </c>
      <c r="AC247" s="4">
        <v>0</v>
      </c>
      <c r="AD247" s="4">
        <v>0</v>
      </c>
      <c r="AE247" s="4">
        <v>75</v>
      </c>
      <c r="AF247" s="4">
        <v>0</v>
      </c>
      <c r="AG247" s="4">
        <v>0</v>
      </c>
      <c r="AH247" s="4">
        <v>0</v>
      </c>
    </row>
    <row r="248" spans="1:34" x14ac:dyDescent="0.3">
      <c r="A248" s="16" t="s">
        <v>35</v>
      </c>
      <c r="B248" s="7">
        <v>577626</v>
      </c>
      <c r="C248" s="7">
        <v>276227</v>
      </c>
      <c r="D248" s="7" t="s">
        <v>379</v>
      </c>
      <c r="E248" s="7">
        <v>7</v>
      </c>
      <c r="F248" s="4">
        <v>30952427</v>
      </c>
      <c r="G248" s="4">
        <v>1295485</v>
      </c>
      <c r="H248" s="4">
        <f t="shared" si="23"/>
        <v>30371893.627821706</v>
      </c>
      <c r="I248" s="4">
        <f t="shared" si="24"/>
        <v>-580533.37217829376</v>
      </c>
      <c r="J248" s="5">
        <f t="shared" si="25"/>
        <v>-1.8755665660023846E-2</v>
      </c>
      <c r="K248" s="4">
        <f t="shared" si="29"/>
        <v>1298821.5966032851</v>
      </c>
      <c r="L248" s="4">
        <f t="shared" si="26"/>
        <v>3336.5966032850556</v>
      </c>
      <c r="M248" s="5">
        <f t="shared" si="27"/>
        <v>2.5755578824031566E-3</v>
      </c>
      <c r="N248" s="4">
        <f t="shared" si="28"/>
        <v>1821</v>
      </c>
      <c r="O248" s="4">
        <v>0</v>
      </c>
      <c r="P248" s="4">
        <v>0</v>
      </c>
      <c r="Q248" s="4">
        <v>0</v>
      </c>
      <c r="R248" s="4">
        <v>0</v>
      </c>
      <c r="S248" s="4">
        <v>0</v>
      </c>
      <c r="T248" s="4">
        <v>0</v>
      </c>
      <c r="U248" s="4">
        <v>1526</v>
      </c>
      <c r="V248" s="4">
        <v>0</v>
      </c>
      <c r="W248" s="4">
        <v>0</v>
      </c>
      <c r="X248" s="4">
        <v>0</v>
      </c>
      <c r="Y248" s="4">
        <v>1564</v>
      </c>
      <c r="Z248" s="4">
        <v>0</v>
      </c>
      <c r="AA248" s="4">
        <v>0</v>
      </c>
      <c r="AB248" s="4">
        <v>18</v>
      </c>
      <c r="AC248" s="4">
        <v>0</v>
      </c>
      <c r="AD248" s="4">
        <v>0</v>
      </c>
      <c r="AE248" s="4">
        <v>239</v>
      </c>
      <c r="AF248" s="4">
        <v>0</v>
      </c>
      <c r="AG248" s="4">
        <v>0</v>
      </c>
      <c r="AH248" s="4">
        <v>0</v>
      </c>
    </row>
    <row r="249" spans="1:34" x14ac:dyDescent="0.3">
      <c r="A249" s="16" t="s">
        <v>35</v>
      </c>
      <c r="B249" s="7">
        <v>577693</v>
      </c>
      <c r="C249" s="7">
        <v>276294</v>
      </c>
      <c r="D249" s="7" t="s">
        <v>380</v>
      </c>
      <c r="E249" s="7">
        <v>7</v>
      </c>
      <c r="F249" s="4">
        <v>12557410</v>
      </c>
      <c r="G249" s="4">
        <v>408966</v>
      </c>
      <c r="H249" s="4">
        <f t="shared" si="23"/>
        <v>10757754.744615596</v>
      </c>
      <c r="I249" s="4">
        <f t="shared" si="24"/>
        <v>-1799655.2553844042</v>
      </c>
      <c r="J249" s="5">
        <f t="shared" si="25"/>
        <v>-0.14331420694111319</v>
      </c>
      <c r="K249" s="4">
        <f t="shared" si="29"/>
        <v>460043.89336030686</v>
      </c>
      <c r="L249" s="4">
        <f t="shared" si="26"/>
        <v>51077.893360306858</v>
      </c>
      <c r="M249" s="5">
        <f t="shared" si="27"/>
        <v>0.12489520732849879</v>
      </c>
      <c r="N249" s="4">
        <f t="shared" si="28"/>
        <v>645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0</v>
      </c>
      <c r="U249" s="4">
        <v>432</v>
      </c>
      <c r="V249" s="4">
        <v>0</v>
      </c>
      <c r="W249" s="4">
        <v>0</v>
      </c>
      <c r="X249" s="4">
        <v>0</v>
      </c>
      <c r="Y249" s="4">
        <v>470</v>
      </c>
      <c r="Z249" s="4">
        <v>0</v>
      </c>
      <c r="AA249" s="4">
        <v>0</v>
      </c>
      <c r="AB249" s="4">
        <v>0</v>
      </c>
      <c r="AC249" s="4">
        <v>0</v>
      </c>
      <c r="AD249" s="4">
        <v>0</v>
      </c>
      <c r="AE249" s="4">
        <v>175</v>
      </c>
      <c r="AF249" s="4">
        <v>0</v>
      </c>
      <c r="AG249" s="4">
        <v>0</v>
      </c>
      <c r="AH249" s="4">
        <v>0</v>
      </c>
    </row>
    <row r="250" spans="1:34" x14ac:dyDescent="0.3">
      <c r="A250" s="16" t="s">
        <v>41</v>
      </c>
      <c r="B250" s="7">
        <v>577731</v>
      </c>
      <c r="C250" s="7">
        <v>277444</v>
      </c>
      <c r="D250" s="7" t="s">
        <v>381</v>
      </c>
      <c r="E250" s="7">
        <v>7</v>
      </c>
      <c r="F250" s="4">
        <v>22776441</v>
      </c>
      <c r="G250" s="4">
        <v>922474</v>
      </c>
      <c r="H250" s="4">
        <f t="shared" si="23"/>
        <v>20097820.879475646</v>
      </c>
      <c r="I250" s="4">
        <f t="shared" si="24"/>
        <v>-2678620.1205243543</v>
      </c>
      <c r="J250" s="5">
        <f t="shared" si="25"/>
        <v>-0.11760485848181257</v>
      </c>
      <c r="K250" s="4">
        <f t="shared" si="29"/>
        <v>859461.8472855346</v>
      </c>
      <c r="L250" s="4">
        <f t="shared" si="26"/>
        <v>-63012.152714465396</v>
      </c>
      <c r="M250" s="5">
        <f t="shared" si="27"/>
        <v>-6.8307781806820955E-2</v>
      </c>
      <c r="N250" s="4">
        <f t="shared" si="28"/>
        <v>1205</v>
      </c>
      <c r="O250" s="4">
        <v>0</v>
      </c>
      <c r="P250" s="4">
        <v>0</v>
      </c>
      <c r="Q250" s="4">
        <v>16</v>
      </c>
      <c r="R250" s="4">
        <v>4</v>
      </c>
      <c r="S250" s="4">
        <v>0</v>
      </c>
      <c r="T250" s="4">
        <v>80</v>
      </c>
      <c r="U250" s="4">
        <v>889</v>
      </c>
      <c r="V250" s="4">
        <v>50</v>
      </c>
      <c r="W250" s="4">
        <v>0</v>
      </c>
      <c r="X250" s="4">
        <v>0</v>
      </c>
      <c r="Y250" s="4">
        <v>899</v>
      </c>
      <c r="Z250" s="4">
        <v>19</v>
      </c>
      <c r="AA250" s="4">
        <v>0</v>
      </c>
      <c r="AB250" s="4">
        <v>0</v>
      </c>
      <c r="AC250" s="4">
        <v>0</v>
      </c>
      <c r="AD250" s="4">
        <v>0</v>
      </c>
      <c r="AE250" s="4">
        <v>84</v>
      </c>
      <c r="AF250" s="4">
        <v>0</v>
      </c>
      <c r="AG250" s="4">
        <v>0</v>
      </c>
      <c r="AH250" s="4">
        <v>0</v>
      </c>
    </row>
    <row r="251" spans="1:34" x14ac:dyDescent="0.3">
      <c r="A251" s="16" t="s">
        <v>41</v>
      </c>
      <c r="B251" s="7">
        <v>578193</v>
      </c>
      <c r="C251" s="7">
        <v>276791</v>
      </c>
      <c r="D251" s="7" t="s">
        <v>382</v>
      </c>
      <c r="E251" s="7">
        <v>7</v>
      </c>
      <c r="F251" s="4">
        <v>5038006</v>
      </c>
      <c r="G251" s="4">
        <v>224240</v>
      </c>
      <c r="H251" s="4">
        <f t="shared" si="23"/>
        <v>5704111.8180752462</v>
      </c>
      <c r="I251" s="4">
        <f t="shared" si="24"/>
        <v>666105.81807524618</v>
      </c>
      <c r="J251" s="5">
        <f t="shared" si="25"/>
        <v>0.13221616212351606</v>
      </c>
      <c r="K251" s="4">
        <f t="shared" si="29"/>
        <v>243930.25043290691</v>
      </c>
      <c r="L251" s="4">
        <f t="shared" si="26"/>
        <v>19690.250432906905</v>
      </c>
      <c r="M251" s="5">
        <f t="shared" si="27"/>
        <v>8.7808822836723532E-2</v>
      </c>
      <c r="N251" s="4">
        <f t="shared" si="28"/>
        <v>342</v>
      </c>
      <c r="O251" s="4">
        <v>0</v>
      </c>
      <c r="P251" s="4">
        <v>0</v>
      </c>
      <c r="Q251" s="4">
        <v>0</v>
      </c>
      <c r="R251" s="4">
        <v>0</v>
      </c>
      <c r="S251" s="4">
        <v>0</v>
      </c>
      <c r="T251" s="4">
        <v>0</v>
      </c>
      <c r="U251" s="4">
        <v>530</v>
      </c>
      <c r="V251" s="4">
        <v>0</v>
      </c>
      <c r="W251" s="4">
        <v>0</v>
      </c>
      <c r="X251" s="4">
        <v>0</v>
      </c>
      <c r="Y251" s="4">
        <v>261</v>
      </c>
      <c r="Z251" s="4">
        <v>0</v>
      </c>
      <c r="AA251" s="4">
        <v>0</v>
      </c>
      <c r="AB251" s="4">
        <v>0</v>
      </c>
      <c r="AC251" s="4">
        <v>0</v>
      </c>
      <c r="AD251" s="4">
        <v>0</v>
      </c>
      <c r="AE251" s="4">
        <v>81</v>
      </c>
      <c r="AF251" s="4">
        <v>0</v>
      </c>
      <c r="AG251" s="4">
        <v>0</v>
      </c>
      <c r="AH251" s="4">
        <v>0</v>
      </c>
    </row>
    <row r="252" spans="1:34" x14ac:dyDescent="0.3">
      <c r="A252" s="16" t="s">
        <v>41</v>
      </c>
      <c r="B252" s="7">
        <v>578347</v>
      </c>
      <c r="C252" s="7">
        <v>276944</v>
      </c>
      <c r="D252" s="7" t="s">
        <v>383</v>
      </c>
      <c r="E252" s="7">
        <v>7</v>
      </c>
      <c r="F252" s="4">
        <v>43986954</v>
      </c>
      <c r="G252" s="4">
        <v>1835153</v>
      </c>
      <c r="H252" s="4">
        <f t="shared" si="23"/>
        <v>45032461.721646681</v>
      </c>
      <c r="I252" s="4">
        <f t="shared" si="24"/>
        <v>1045507.7216466814</v>
      </c>
      <c r="J252" s="5">
        <f t="shared" si="25"/>
        <v>2.376858651423519E-2</v>
      </c>
      <c r="K252" s="4">
        <f t="shared" si="29"/>
        <v>1925765.1349966335</v>
      </c>
      <c r="L252" s="4">
        <f t="shared" si="26"/>
        <v>90612.134996633511</v>
      </c>
      <c r="M252" s="5">
        <f t="shared" si="27"/>
        <v>4.9375793188161099E-2</v>
      </c>
      <c r="N252" s="4">
        <f t="shared" si="28"/>
        <v>2700</v>
      </c>
      <c r="O252" s="4">
        <v>0</v>
      </c>
      <c r="P252" s="4">
        <v>0</v>
      </c>
      <c r="Q252" s="4">
        <v>0</v>
      </c>
      <c r="R252" s="4">
        <v>0</v>
      </c>
      <c r="S252" s="4">
        <v>0</v>
      </c>
      <c r="T252" s="4">
        <v>45</v>
      </c>
      <c r="U252" s="4">
        <v>1334</v>
      </c>
      <c r="V252" s="4">
        <v>29</v>
      </c>
      <c r="W252" s="4">
        <v>0</v>
      </c>
      <c r="X252" s="4">
        <v>0</v>
      </c>
      <c r="Y252" s="4">
        <v>1635</v>
      </c>
      <c r="Z252" s="4">
        <v>42</v>
      </c>
      <c r="AA252" s="4">
        <v>0</v>
      </c>
      <c r="AB252" s="4">
        <v>384</v>
      </c>
      <c r="AC252" s="4">
        <v>0</v>
      </c>
      <c r="AD252" s="4">
        <v>0</v>
      </c>
      <c r="AE252" s="4">
        <v>507</v>
      </c>
      <c r="AF252" s="4">
        <v>0</v>
      </c>
      <c r="AG252" s="4">
        <v>0</v>
      </c>
      <c r="AH252" s="4">
        <v>0</v>
      </c>
    </row>
    <row r="253" spans="1:34" x14ac:dyDescent="0.3">
      <c r="A253" s="16" t="s">
        <v>41</v>
      </c>
      <c r="B253" s="7">
        <v>578444</v>
      </c>
      <c r="C253" s="7">
        <v>277037</v>
      </c>
      <c r="D253" s="7" t="s">
        <v>384</v>
      </c>
      <c r="E253" s="7">
        <v>7</v>
      </c>
      <c r="F253" s="4">
        <v>19054731</v>
      </c>
      <c r="G253" s="4">
        <v>815010</v>
      </c>
      <c r="H253" s="4">
        <f t="shared" si="23"/>
        <v>20714932.391957473</v>
      </c>
      <c r="I253" s="4">
        <f t="shared" si="24"/>
        <v>1660201.391957473</v>
      </c>
      <c r="J253" s="5">
        <f t="shared" si="25"/>
        <v>8.7128041427479319E-2</v>
      </c>
      <c r="K253" s="4">
        <f t="shared" si="29"/>
        <v>885851.96209845133</v>
      </c>
      <c r="L253" s="4">
        <f t="shared" si="26"/>
        <v>70841.962098451331</v>
      </c>
      <c r="M253" s="5">
        <f t="shared" si="27"/>
        <v>8.6921586359003378E-2</v>
      </c>
      <c r="N253" s="4">
        <f t="shared" si="28"/>
        <v>1242</v>
      </c>
      <c r="O253" s="4">
        <v>0</v>
      </c>
      <c r="P253" s="4">
        <v>19</v>
      </c>
      <c r="Q253" s="4">
        <v>0</v>
      </c>
      <c r="R253" s="4">
        <v>0</v>
      </c>
      <c r="S253" s="4">
        <v>0</v>
      </c>
      <c r="T253" s="4">
        <v>79</v>
      </c>
      <c r="U253" s="4">
        <v>1062</v>
      </c>
      <c r="V253" s="4">
        <v>28</v>
      </c>
      <c r="W253" s="4">
        <v>0</v>
      </c>
      <c r="X253" s="4">
        <v>0</v>
      </c>
      <c r="Y253" s="4">
        <v>641</v>
      </c>
      <c r="Z253" s="4">
        <v>19</v>
      </c>
      <c r="AA253" s="4">
        <v>0</v>
      </c>
      <c r="AB253" s="4">
        <v>0</v>
      </c>
      <c r="AC253" s="4">
        <v>0</v>
      </c>
      <c r="AD253" s="4">
        <v>18</v>
      </c>
      <c r="AE253" s="4">
        <v>159</v>
      </c>
      <c r="AF253" s="4">
        <v>23</v>
      </c>
      <c r="AG253" s="4">
        <v>0</v>
      </c>
      <c r="AH253" s="4">
        <v>0</v>
      </c>
    </row>
    <row r="254" spans="1:34" x14ac:dyDescent="0.3">
      <c r="A254" s="16" t="s">
        <v>41</v>
      </c>
      <c r="B254" s="7">
        <v>578576</v>
      </c>
      <c r="C254" s="7">
        <v>277177</v>
      </c>
      <c r="D254" s="7" t="s">
        <v>385</v>
      </c>
      <c r="E254" s="7">
        <v>7</v>
      </c>
      <c r="F254" s="4">
        <v>20031701</v>
      </c>
      <c r="G254" s="4">
        <v>770283</v>
      </c>
      <c r="H254" s="4">
        <f t="shared" si="23"/>
        <v>18463309.305875137</v>
      </c>
      <c r="I254" s="4">
        <f t="shared" si="24"/>
        <v>-1568391.6941248626</v>
      </c>
      <c r="J254" s="5">
        <f t="shared" si="25"/>
        <v>-7.8295482451782972E-2</v>
      </c>
      <c r="K254" s="4">
        <f t="shared" si="29"/>
        <v>789563.70534861973</v>
      </c>
      <c r="L254" s="4">
        <f t="shared" si="26"/>
        <v>19280.705348619726</v>
      </c>
      <c r="M254" s="5">
        <f t="shared" si="27"/>
        <v>2.5030677489467745E-2</v>
      </c>
      <c r="N254" s="4">
        <f t="shared" si="28"/>
        <v>1107</v>
      </c>
      <c r="O254" s="4">
        <v>0</v>
      </c>
      <c r="P254" s="4">
        <v>7</v>
      </c>
      <c r="Q254" s="4">
        <v>0</v>
      </c>
      <c r="R254" s="4">
        <v>4</v>
      </c>
      <c r="S254" s="4">
        <v>0</v>
      </c>
      <c r="T254" s="4">
        <v>41</v>
      </c>
      <c r="U254" s="4">
        <v>615</v>
      </c>
      <c r="V254" s="4">
        <v>22</v>
      </c>
      <c r="W254" s="4">
        <v>0</v>
      </c>
      <c r="X254" s="4">
        <v>0</v>
      </c>
      <c r="Y254" s="4">
        <v>735</v>
      </c>
      <c r="Z254" s="4">
        <v>0</v>
      </c>
      <c r="AA254" s="4">
        <v>0</v>
      </c>
      <c r="AB254" s="4">
        <v>0</v>
      </c>
      <c r="AC254" s="4">
        <v>0</v>
      </c>
      <c r="AD254" s="4">
        <v>15</v>
      </c>
      <c r="AE254" s="4">
        <v>133</v>
      </c>
      <c r="AF254" s="4">
        <v>0</v>
      </c>
      <c r="AG254" s="4">
        <v>0</v>
      </c>
      <c r="AH254" s="4">
        <v>0</v>
      </c>
    </row>
    <row r="255" spans="1:34" x14ac:dyDescent="0.3">
      <c r="A255" s="16" t="s">
        <v>38</v>
      </c>
      <c r="B255" s="7">
        <v>579025</v>
      </c>
      <c r="C255" s="7">
        <v>278360</v>
      </c>
      <c r="D255" s="7" t="s">
        <v>386</v>
      </c>
      <c r="E255" s="7">
        <v>7</v>
      </c>
      <c r="F255" s="4">
        <v>59519718</v>
      </c>
      <c r="G255" s="4">
        <v>2397992</v>
      </c>
      <c r="H255" s="4">
        <f t="shared" si="23"/>
        <v>56807616.527380958</v>
      </c>
      <c r="I255" s="4">
        <f t="shared" si="24"/>
        <v>-2712101.4726190418</v>
      </c>
      <c r="J255" s="5">
        <f t="shared" si="25"/>
        <v>-4.5566436867510718E-2</v>
      </c>
      <c r="K255" s="4">
        <f t="shared" si="29"/>
        <v>2429317.0554809384</v>
      </c>
      <c r="L255" s="4">
        <f t="shared" si="26"/>
        <v>31325.055480938405</v>
      </c>
      <c r="M255" s="5">
        <f t="shared" si="27"/>
        <v>1.3063035857058036E-2</v>
      </c>
      <c r="N255" s="4">
        <f t="shared" si="28"/>
        <v>3406</v>
      </c>
      <c r="O255" s="4">
        <v>0</v>
      </c>
      <c r="P255" s="4">
        <v>78</v>
      </c>
      <c r="Q255" s="4">
        <v>0</v>
      </c>
      <c r="R255" s="4">
        <v>0</v>
      </c>
      <c r="S255" s="4">
        <v>0</v>
      </c>
      <c r="T255" s="4">
        <v>66</v>
      </c>
      <c r="U255" s="4">
        <v>1925</v>
      </c>
      <c r="V255" s="4">
        <v>28</v>
      </c>
      <c r="W255" s="4">
        <v>0</v>
      </c>
      <c r="X255" s="4">
        <v>0</v>
      </c>
      <c r="Y255" s="4">
        <v>2551</v>
      </c>
      <c r="Z255" s="4">
        <v>14</v>
      </c>
      <c r="AA255" s="4">
        <v>0</v>
      </c>
      <c r="AB255" s="4">
        <v>74</v>
      </c>
      <c r="AC255" s="4">
        <v>0</v>
      </c>
      <c r="AD255" s="4">
        <v>0</v>
      </c>
      <c r="AE255" s="4">
        <v>465</v>
      </c>
      <c r="AF255" s="4">
        <v>0</v>
      </c>
      <c r="AG255" s="4">
        <v>0</v>
      </c>
      <c r="AH255" s="4">
        <v>1092</v>
      </c>
    </row>
    <row r="256" spans="1:34" x14ac:dyDescent="0.3">
      <c r="A256" s="16" t="s">
        <v>38</v>
      </c>
      <c r="B256" s="7">
        <v>579165</v>
      </c>
      <c r="C256" s="7">
        <v>277771</v>
      </c>
      <c r="D256" s="7" t="s">
        <v>387</v>
      </c>
      <c r="E256" s="7">
        <v>7</v>
      </c>
      <c r="F256" s="4">
        <v>3598657</v>
      </c>
      <c r="G256" s="4">
        <v>102329</v>
      </c>
      <c r="H256" s="4">
        <f t="shared" si="23"/>
        <v>4152993.6921074158</v>
      </c>
      <c r="I256" s="4">
        <f t="shared" si="24"/>
        <v>554336.69210741576</v>
      </c>
      <c r="J256" s="5">
        <f t="shared" si="25"/>
        <v>0.15403987990725865</v>
      </c>
      <c r="K256" s="4">
        <f t="shared" si="29"/>
        <v>177598.3402274673</v>
      </c>
      <c r="L256" s="4">
        <f t="shared" si="26"/>
        <v>75269.340227467299</v>
      </c>
      <c r="M256" s="5">
        <f t="shared" si="27"/>
        <v>0.73556215957809901</v>
      </c>
      <c r="N256" s="4">
        <f t="shared" si="28"/>
        <v>249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  <c r="T256" s="4">
        <v>12</v>
      </c>
      <c r="U256" s="4">
        <v>25</v>
      </c>
      <c r="V256" s="4">
        <v>0</v>
      </c>
      <c r="W256" s="4">
        <v>0</v>
      </c>
      <c r="X256" s="4">
        <v>0</v>
      </c>
      <c r="Y256" s="4">
        <v>0</v>
      </c>
      <c r="Z256" s="4">
        <v>0</v>
      </c>
      <c r="AA256" s="4">
        <v>0</v>
      </c>
      <c r="AB256" s="4">
        <v>0</v>
      </c>
      <c r="AC256" s="4">
        <v>0</v>
      </c>
      <c r="AD256" s="4">
        <v>25</v>
      </c>
      <c r="AE256" s="4">
        <v>0</v>
      </c>
      <c r="AF256" s="4">
        <v>0</v>
      </c>
      <c r="AG256" s="4">
        <v>0</v>
      </c>
      <c r="AH256" s="4">
        <v>0</v>
      </c>
    </row>
    <row r="257" spans="1:34" x14ac:dyDescent="0.3">
      <c r="A257" s="16" t="s">
        <v>38</v>
      </c>
      <c r="B257" s="7">
        <v>579203</v>
      </c>
      <c r="C257" s="7">
        <v>277819</v>
      </c>
      <c r="D257" s="7" t="s">
        <v>388</v>
      </c>
      <c r="E257" s="7">
        <v>7</v>
      </c>
      <c r="F257" s="4">
        <v>21543578</v>
      </c>
      <c r="G257" s="4">
        <v>889265</v>
      </c>
      <c r="H257" s="4">
        <f t="shared" si="23"/>
        <v>21532188.178757727</v>
      </c>
      <c r="I257" s="4">
        <f t="shared" si="24"/>
        <v>-11389.821242272854</v>
      </c>
      <c r="J257" s="5">
        <f t="shared" si="25"/>
        <v>-5.2868753938051238E-4</v>
      </c>
      <c r="K257" s="4">
        <f t="shared" si="29"/>
        <v>920801.03306690883</v>
      </c>
      <c r="L257" s="4">
        <f t="shared" si="26"/>
        <v>31536.033066908829</v>
      </c>
      <c r="M257" s="5">
        <f t="shared" si="27"/>
        <v>3.5463031904897635E-2</v>
      </c>
      <c r="N257" s="4">
        <f t="shared" si="28"/>
        <v>1291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58</v>
      </c>
      <c r="U257" s="4">
        <v>679</v>
      </c>
      <c r="V257" s="4">
        <v>24</v>
      </c>
      <c r="W257" s="4">
        <v>0</v>
      </c>
      <c r="X257" s="4">
        <v>0</v>
      </c>
      <c r="Y257" s="4">
        <v>889</v>
      </c>
      <c r="Z257" s="4">
        <v>19</v>
      </c>
      <c r="AA257" s="4">
        <v>0</v>
      </c>
      <c r="AB257" s="4">
        <v>0</v>
      </c>
      <c r="AC257" s="4">
        <v>0</v>
      </c>
      <c r="AD257" s="4">
        <v>0</v>
      </c>
      <c r="AE257" s="4">
        <v>248</v>
      </c>
      <c r="AF257" s="4">
        <v>0</v>
      </c>
      <c r="AG257" s="4">
        <v>0</v>
      </c>
      <c r="AH257" s="4">
        <v>0</v>
      </c>
    </row>
    <row r="258" spans="1:34" x14ac:dyDescent="0.3">
      <c r="A258" s="16" t="s">
        <v>38</v>
      </c>
      <c r="B258" s="7">
        <v>579297</v>
      </c>
      <c r="C258" s="7">
        <v>277908</v>
      </c>
      <c r="D258" s="7" t="s">
        <v>389</v>
      </c>
      <c r="E258" s="7">
        <v>7</v>
      </c>
      <c r="F258" s="4">
        <v>5581066</v>
      </c>
      <c r="G258" s="4">
        <v>201456</v>
      </c>
      <c r="H258" s="4">
        <f t="shared" si="23"/>
        <v>4736747.8255361691</v>
      </c>
      <c r="I258" s="4">
        <f t="shared" si="24"/>
        <v>-844318.17446383089</v>
      </c>
      <c r="J258" s="5">
        <f t="shared" si="25"/>
        <v>-0.15128259985884973</v>
      </c>
      <c r="K258" s="4">
        <f t="shared" si="29"/>
        <v>202561.96234779403</v>
      </c>
      <c r="L258" s="4">
        <f t="shared" si="26"/>
        <v>1105.9623477940331</v>
      </c>
      <c r="M258" s="5">
        <f t="shared" si="27"/>
        <v>5.4898456625467329E-3</v>
      </c>
      <c r="N258" s="4">
        <f t="shared" si="28"/>
        <v>284</v>
      </c>
      <c r="O258" s="4">
        <v>0</v>
      </c>
      <c r="P258" s="4">
        <v>0</v>
      </c>
      <c r="Q258" s="4">
        <v>0</v>
      </c>
      <c r="R258" s="4">
        <v>0</v>
      </c>
      <c r="S258" s="4">
        <v>0</v>
      </c>
      <c r="T258" s="4">
        <v>34</v>
      </c>
      <c r="U258" s="4">
        <v>0</v>
      </c>
      <c r="V258" s="4">
        <v>16</v>
      </c>
      <c r="W258" s="4">
        <v>0</v>
      </c>
      <c r="X258" s="4">
        <v>0</v>
      </c>
      <c r="Y258" s="4">
        <v>128</v>
      </c>
      <c r="Z258" s="4">
        <v>8</v>
      </c>
      <c r="AA258" s="4">
        <v>0</v>
      </c>
      <c r="AB258" s="4">
        <v>0</v>
      </c>
      <c r="AC258" s="4">
        <v>0</v>
      </c>
      <c r="AD258" s="4">
        <v>0</v>
      </c>
      <c r="AE258" s="4">
        <v>0</v>
      </c>
      <c r="AF258" s="4">
        <v>36</v>
      </c>
      <c r="AG258" s="4">
        <v>0</v>
      </c>
      <c r="AH258" s="4">
        <v>0</v>
      </c>
    </row>
    <row r="259" spans="1:34" x14ac:dyDescent="0.3">
      <c r="A259" s="16" t="s">
        <v>38</v>
      </c>
      <c r="B259" s="7">
        <v>579327</v>
      </c>
      <c r="C259" s="7">
        <v>277932</v>
      </c>
      <c r="D259" s="7" t="s">
        <v>390</v>
      </c>
      <c r="E259" s="7">
        <v>7</v>
      </c>
      <c r="F259" s="4">
        <v>2112987</v>
      </c>
      <c r="G259" s="4">
        <v>92639</v>
      </c>
      <c r="H259" s="4">
        <f t="shared" si="23"/>
        <v>2501803.428980371</v>
      </c>
      <c r="I259" s="4">
        <f t="shared" si="24"/>
        <v>388816.42898037098</v>
      </c>
      <c r="J259" s="5">
        <f t="shared" si="25"/>
        <v>0.18401269339582838</v>
      </c>
      <c r="K259" s="4">
        <f t="shared" si="29"/>
        <v>106986.95194425741</v>
      </c>
      <c r="L259" s="4">
        <f t="shared" si="26"/>
        <v>14347.951944257409</v>
      </c>
      <c r="M259" s="5">
        <f t="shared" si="27"/>
        <v>0.15488025501416702</v>
      </c>
      <c r="N259" s="4">
        <f t="shared" si="28"/>
        <v>150</v>
      </c>
      <c r="O259" s="4">
        <v>0</v>
      </c>
      <c r="P259" s="4">
        <v>8</v>
      </c>
      <c r="Q259" s="4">
        <v>0</v>
      </c>
      <c r="R259" s="4">
        <v>0</v>
      </c>
      <c r="S259" s="4">
        <v>0</v>
      </c>
      <c r="T259" s="4">
        <v>50</v>
      </c>
      <c r="U259" s="4">
        <v>57</v>
      </c>
      <c r="V259" s="4">
        <v>33</v>
      </c>
      <c r="W259" s="4">
        <v>0</v>
      </c>
      <c r="X259" s="4">
        <v>0</v>
      </c>
      <c r="Y259" s="4">
        <v>0</v>
      </c>
      <c r="Z259" s="4">
        <v>0</v>
      </c>
      <c r="AA259" s="4">
        <v>0</v>
      </c>
      <c r="AB259" s="4">
        <v>0</v>
      </c>
      <c r="AC259" s="4">
        <v>0</v>
      </c>
      <c r="AD259" s="4">
        <v>0</v>
      </c>
      <c r="AE259" s="4">
        <v>0</v>
      </c>
      <c r="AF259" s="4">
        <v>17</v>
      </c>
      <c r="AG259" s="4">
        <v>0</v>
      </c>
      <c r="AH259" s="4">
        <v>0</v>
      </c>
    </row>
    <row r="260" spans="1:34" x14ac:dyDescent="0.3">
      <c r="A260" s="16" t="s">
        <v>38</v>
      </c>
      <c r="B260" s="7">
        <v>579351</v>
      </c>
      <c r="C260" s="7">
        <v>277967</v>
      </c>
      <c r="D260" s="7" t="s">
        <v>391</v>
      </c>
      <c r="E260" s="7">
        <v>7</v>
      </c>
      <c r="F260" s="4">
        <v>4760711</v>
      </c>
      <c r="G260" s="4">
        <v>162565</v>
      </c>
      <c r="H260" s="4">
        <f t="shared" si="23"/>
        <v>0</v>
      </c>
      <c r="I260" s="4">
        <f t="shared" si="24"/>
        <v>-4760711</v>
      </c>
      <c r="J260" s="5">
        <f t="shared" si="25"/>
        <v>-1</v>
      </c>
      <c r="K260" s="4">
        <f t="shared" si="29"/>
        <v>0</v>
      </c>
      <c r="L260" s="4">
        <f t="shared" si="26"/>
        <v>-162565</v>
      </c>
      <c r="M260" s="5">
        <f t="shared" si="27"/>
        <v>-1</v>
      </c>
      <c r="N260" s="4">
        <f t="shared" si="28"/>
        <v>0</v>
      </c>
      <c r="O260" s="4"/>
      <c r="P260" s="4"/>
      <c r="Q260" s="4"/>
      <c r="R260" s="4"/>
      <c r="S260" s="4"/>
      <c r="T260" s="4"/>
      <c r="U260" s="4">
        <v>0</v>
      </c>
      <c r="V260" s="4">
        <v>0</v>
      </c>
      <c r="W260" s="4">
        <v>0</v>
      </c>
      <c r="X260" s="4">
        <v>0</v>
      </c>
      <c r="Y260" s="4"/>
      <c r="Z260" s="4">
        <v>0</v>
      </c>
      <c r="AA260" s="4"/>
      <c r="AB260" s="4"/>
      <c r="AC260" s="4">
        <v>0</v>
      </c>
      <c r="AD260" s="4">
        <v>0</v>
      </c>
      <c r="AE260" s="4"/>
      <c r="AF260" s="4"/>
      <c r="AG260" s="4">
        <v>0</v>
      </c>
      <c r="AH260" s="4">
        <v>0</v>
      </c>
    </row>
    <row r="261" spans="1:34" x14ac:dyDescent="0.3">
      <c r="A261" s="16" t="s">
        <v>38</v>
      </c>
      <c r="B261" s="7">
        <v>579777</v>
      </c>
      <c r="C261" s="7">
        <v>278386</v>
      </c>
      <c r="D261" s="7" t="s">
        <v>392</v>
      </c>
      <c r="E261" s="7">
        <v>7</v>
      </c>
      <c r="F261" s="4">
        <v>2652233</v>
      </c>
      <c r="G261" s="4">
        <v>156710</v>
      </c>
      <c r="H261" s="4">
        <f t="shared" si="23"/>
        <v>3135593.6309887315</v>
      </c>
      <c r="I261" s="4">
        <f t="shared" si="24"/>
        <v>483360.63098873151</v>
      </c>
      <c r="J261" s="5">
        <f t="shared" si="25"/>
        <v>0.18224666950027824</v>
      </c>
      <c r="K261" s="4">
        <f t="shared" si="29"/>
        <v>134090.31310346929</v>
      </c>
      <c r="L261" s="4">
        <f t="shared" si="26"/>
        <v>-22619.686896530708</v>
      </c>
      <c r="M261" s="5">
        <f t="shared" si="27"/>
        <v>-0.14434105606873016</v>
      </c>
      <c r="N261" s="4">
        <f t="shared" si="28"/>
        <v>188</v>
      </c>
      <c r="O261" s="4">
        <v>0</v>
      </c>
      <c r="P261" s="4">
        <v>0</v>
      </c>
      <c r="Q261" s="4">
        <v>0</v>
      </c>
      <c r="R261" s="4">
        <v>0</v>
      </c>
      <c r="S261" s="4">
        <v>0</v>
      </c>
      <c r="T261" s="4">
        <v>94</v>
      </c>
      <c r="U261" s="4">
        <v>0</v>
      </c>
      <c r="V261" s="4">
        <v>42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  <c r="AB261" s="4">
        <v>0</v>
      </c>
      <c r="AC261" s="4">
        <v>0</v>
      </c>
      <c r="AD261" s="4">
        <v>0</v>
      </c>
      <c r="AE261" s="4">
        <v>0</v>
      </c>
      <c r="AF261" s="4">
        <v>0</v>
      </c>
      <c r="AG261" s="4">
        <v>0</v>
      </c>
      <c r="AH261" s="4">
        <v>0</v>
      </c>
    </row>
    <row r="262" spans="1:34" x14ac:dyDescent="0.3">
      <c r="A262" s="16" t="s">
        <v>38</v>
      </c>
      <c r="B262" s="7">
        <v>579858</v>
      </c>
      <c r="C262" s="7">
        <v>278475</v>
      </c>
      <c r="D262" s="7" t="s">
        <v>393</v>
      </c>
      <c r="E262" s="7">
        <v>7</v>
      </c>
      <c r="F262" s="4">
        <v>13769419</v>
      </c>
      <c r="G262" s="4">
        <v>633474</v>
      </c>
      <c r="H262" s="4">
        <f t="shared" ref="H262:H325" si="30">N262*$A$3</f>
        <v>15110892.711041441</v>
      </c>
      <c r="I262" s="4">
        <f t="shared" ref="I262:I325" si="31">H262-F262</f>
        <v>1341473.7110414412</v>
      </c>
      <c r="J262" s="5">
        <f t="shared" ref="J262:J325" si="32">IFERROR(H262/F262-1,0)</f>
        <v>9.7424133221702514E-2</v>
      </c>
      <c r="K262" s="4">
        <f t="shared" si="29"/>
        <v>646201.18974331475</v>
      </c>
      <c r="L262" s="4">
        <f t="shared" ref="L262:L325" si="33">K262-G262</f>
        <v>12727.189743314753</v>
      </c>
      <c r="M262" s="5">
        <f t="shared" ref="M262:M325" si="34">IFERROR(K262/G262-1,0)</f>
        <v>2.0091100413457852E-2</v>
      </c>
      <c r="N262" s="4">
        <f t="shared" ref="N262:N325" si="35">SUMPRODUCT($O$2:$AH$2,O262:AH262)</f>
        <v>906</v>
      </c>
      <c r="O262" s="4">
        <v>0</v>
      </c>
      <c r="P262" s="4">
        <v>0</v>
      </c>
      <c r="Q262" s="4">
        <v>0</v>
      </c>
      <c r="R262" s="4">
        <v>0</v>
      </c>
      <c r="S262" s="4">
        <v>0</v>
      </c>
      <c r="T262" s="4">
        <v>41</v>
      </c>
      <c r="U262" s="4">
        <v>998</v>
      </c>
      <c r="V262" s="4">
        <v>22</v>
      </c>
      <c r="W262" s="4">
        <v>0</v>
      </c>
      <c r="X262" s="4">
        <v>0</v>
      </c>
      <c r="Y262" s="4">
        <v>617</v>
      </c>
      <c r="Z262" s="4">
        <v>0</v>
      </c>
      <c r="AA262" s="4">
        <v>0</v>
      </c>
      <c r="AB262" s="4">
        <v>0</v>
      </c>
      <c r="AC262" s="4">
        <v>0</v>
      </c>
      <c r="AD262" s="4">
        <v>23</v>
      </c>
      <c r="AE262" s="4">
        <v>0</v>
      </c>
      <c r="AF262" s="4">
        <v>0</v>
      </c>
      <c r="AG262" s="4">
        <v>0</v>
      </c>
      <c r="AH262" s="4">
        <v>0</v>
      </c>
    </row>
    <row r="263" spans="1:34" x14ac:dyDescent="0.3">
      <c r="A263" s="16" t="s">
        <v>41</v>
      </c>
      <c r="B263" s="7">
        <v>579891</v>
      </c>
      <c r="C263" s="7">
        <v>279676</v>
      </c>
      <c r="D263" s="7" t="s">
        <v>394</v>
      </c>
      <c r="E263" s="7">
        <v>7</v>
      </c>
      <c r="F263" s="4">
        <v>39470518</v>
      </c>
      <c r="G263" s="4">
        <v>1605508</v>
      </c>
      <c r="H263" s="4">
        <f t="shared" si="30"/>
        <v>36709795.647905312</v>
      </c>
      <c r="I263" s="4">
        <f t="shared" si="31"/>
        <v>-2760722.3520946875</v>
      </c>
      <c r="J263" s="5">
        <f t="shared" si="32"/>
        <v>-6.9943909834035867E-2</v>
      </c>
      <c r="K263" s="4">
        <f t="shared" ref="K263:K326" si="36">N263*$A$4</f>
        <v>1569855.2081954037</v>
      </c>
      <c r="L263" s="4">
        <f t="shared" si="33"/>
        <v>-35652.791804596316</v>
      </c>
      <c r="M263" s="5">
        <f t="shared" si="34"/>
        <v>-2.2206548833513362E-2</v>
      </c>
      <c r="N263" s="4">
        <f t="shared" si="35"/>
        <v>2201</v>
      </c>
      <c r="O263" s="4">
        <v>0</v>
      </c>
      <c r="P263" s="4">
        <v>0</v>
      </c>
      <c r="Q263" s="4">
        <v>0</v>
      </c>
      <c r="R263" s="4">
        <v>7</v>
      </c>
      <c r="S263" s="4">
        <v>0</v>
      </c>
      <c r="T263" s="4">
        <v>131</v>
      </c>
      <c r="U263" s="4">
        <v>1091</v>
      </c>
      <c r="V263" s="4">
        <v>45</v>
      </c>
      <c r="W263" s="4">
        <v>0</v>
      </c>
      <c r="X263" s="4">
        <v>0</v>
      </c>
      <c r="Y263" s="4">
        <v>1501</v>
      </c>
      <c r="Z263" s="4">
        <v>21</v>
      </c>
      <c r="AA263" s="4">
        <v>0</v>
      </c>
      <c r="AB263" s="4">
        <v>52</v>
      </c>
      <c r="AC263" s="4">
        <v>0</v>
      </c>
      <c r="AD263" s="4">
        <v>0</v>
      </c>
      <c r="AE263" s="4">
        <v>262</v>
      </c>
      <c r="AF263" s="4">
        <v>34</v>
      </c>
      <c r="AG263" s="4">
        <v>4218</v>
      </c>
      <c r="AH263" s="4">
        <v>1464</v>
      </c>
    </row>
    <row r="264" spans="1:34" x14ac:dyDescent="0.3">
      <c r="A264" s="16" t="s">
        <v>41</v>
      </c>
      <c r="B264" s="7">
        <v>580031</v>
      </c>
      <c r="C264" s="7">
        <v>278653</v>
      </c>
      <c r="D264" s="7" t="s">
        <v>395</v>
      </c>
      <c r="E264" s="7">
        <v>7</v>
      </c>
      <c r="F264" s="4">
        <v>22234362</v>
      </c>
      <c r="G264" s="4">
        <v>938343</v>
      </c>
      <c r="H264" s="4">
        <f t="shared" si="30"/>
        <v>21915798.037868049</v>
      </c>
      <c r="I264" s="4">
        <f t="shared" si="31"/>
        <v>-318563.962131951</v>
      </c>
      <c r="J264" s="5">
        <f t="shared" si="32"/>
        <v>-1.4327551297939278E-2</v>
      </c>
      <c r="K264" s="4">
        <f t="shared" si="36"/>
        <v>937205.69903169491</v>
      </c>
      <c r="L264" s="4">
        <f t="shared" si="33"/>
        <v>-1137.3009683050914</v>
      </c>
      <c r="M264" s="5">
        <f t="shared" si="34"/>
        <v>-1.2120311744266976E-3</v>
      </c>
      <c r="N264" s="4">
        <f t="shared" si="35"/>
        <v>1314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1097</v>
      </c>
      <c r="V264" s="4">
        <v>0</v>
      </c>
      <c r="W264" s="4">
        <v>0</v>
      </c>
      <c r="X264" s="4">
        <v>0</v>
      </c>
      <c r="Y264" s="4">
        <v>1121</v>
      </c>
      <c r="Z264" s="4">
        <v>0</v>
      </c>
      <c r="AA264" s="4">
        <v>0</v>
      </c>
      <c r="AB264" s="4">
        <v>0</v>
      </c>
      <c r="AC264" s="4">
        <v>0</v>
      </c>
      <c r="AD264" s="4">
        <v>0</v>
      </c>
      <c r="AE264" s="4">
        <v>193</v>
      </c>
      <c r="AF264" s="4">
        <v>0</v>
      </c>
      <c r="AG264" s="4">
        <v>0</v>
      </c>
      <c r="AH264" s="4">
        <v>0</v>
      </c>
    </row>
    <row r="265" spans="1:34" x14ac:dyDescent="0.3">
      <c r="A265" s="16" t="s">
        <v>41</v>
      </c>
      <c r="B265" s="7">
        <v>580112</v>
      </c>
      <c r="C265" s="7">
        <v>278734</v>
      </c>
      <c r="D265" s="7" t="s">
        <v>396</v>
      </c>
      <c r="E265" s="7">
        <v>7</v>
      </c>
      <c r="F265" s="4">
        <v>5474333</v>
      </c>
      <c r="G265" s="4">
        <v>144340</v>
      </c>
      <c r="H265" s="4">
        <f t="shared" si="30"/>
        <v>6304544.6410305351</v>
      </c>
      <c r="I265" s="4">
        <f t="shared" si="31"/>
        <v>830211.6410305351</v>
      </c>
      <c r="J265" s="5">
        <f t="shared" si="32"/>
        <v>0.15165530504456615</v>
      </c>
      <c r="K265" s="4">
        <f t="shared" si="36"/>
        <v>269607.11889952869</v>
      </c>
      <c r="L265" s="4">
        <f t="shared" si="33"/>
        <v>125267.11889952869</v>
      </c>
      <c r="M265" s="5">
        <f t="shared" si="34"/>
        <v>0.86786143064658927</v>
      </c>
      <c r="N265" s="4">
        <f t="shared" si="35"/>
        <v>378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0</v>
      </c>
      <c r="AD265" s="4">
        <v>42</v>
      </c>
      <c r="AE265" s="4">
        <v>0</v>
      </c>
      <c r="AF265" s="4">
        <v>0</v>
      </c>
      <c r="AG265" s="4">
        <v>0</v>
      </c>
      <c r="AH265" s="4">
        <v>0</v>
      </c>
    </row>
    <row r="266" spans="1:34" x14ac:dyDescent="0.3">
      <c r="A266" s="16" t="s">
        <v>41</v>
      </c>
      <c r="B266" s="7">
        <v>580350</v>
      </c>
      <c r="C266" s="7">
        <v>278955</v>
      </c>
      <c r="D266" s="7" t="s">
        <v>397</v>
      </c>
      <c r="E266" s="7">
        <v>7</v>
      </c>
      <c r="F266" s="4">
        <v>10395744</v>
      </c>
      <c r="G266" s="4">
        <v>463356</v>
      </c>
      <c r="H266" s="4">
        <f t="shared" si="30"/>
        <v>10857826.881774811</v>
      </c>
      <c r="I266" s="4">
        <f t="shared" si="31"/>
        <v>462082.88177481107</v>
      </c>
      <c r="J266" s="5">
        <f t="shared" si="32"/>
        <v>4.4449236319671792E-2</v>
      </c>
      <c r="K266" s="4">
        <f t="shared" si="36"/>
        <v>464323.37143807719</v>
      </c>
      <c r="L266" s="4">
        <f t="shared" si="33"/>
        <v>967.3714380771853</v>
      </c>
      <c r="M266" s="5">
        <f t="shared" si="34"/>
        <v>2.0877498900999658E-3</v>
      </c>
      <c r="N266" s="4">
        <f t="shared" si="35"/>
        <v>651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4">
        <v>451</v>
      </c>
      <c r="V266" s="4">
        <v>0</v>
      </c>
      <c r="W266" s="4">
        <v>0</v>
      </c>
      <c r="X266" s="4">
        <v>0</v>
      </c>
      <c r="Y266" s="4">
        <v>572</v>
      </c>
      <c r="Z266" s="4">
        <v>0</v>
      </c>
      <c r="AA266" s="4">
        <v>0</v>
      </c>
      <c r="AB266" s="4">
        <v>0</v>
      </c>
      <c r="AC266" s="4">
        <v>0</v>
      </c>
      <c r="AD266" s="4">
        <v>0</v>
      </c>
      <c r="AE266" s="4">
        <v>79</v>
      </c>
      <c r="AF266" s="4">
        <v>0</v>
      </c>
      <c r="AG266" s="4">
        <v>0</v>
      </c>
      <c r="AH266" s="4">
        <v>0</v>
      </c>
    </row>
    <row r="267" spans="1:34" x14ac:dyDescent="0.3">
      <c r="A267" s="16" t="s">
        <v>41</v>
      </c>
      <c r="B267" s="7">
        <v>580481</v>
      </c>
      <c r="C267" s="7">
        <v>279072</v>
      </c>
      <c r="D267" s="7" t="s">
        <v>398</v>
      </c>
      <c r="E267" s="7">
        <v>7</v>
      </c>
      <c r="F267" s="4">
        <v>5113242</v>
      </c>
      <c r="G267" s="4">
        <v>183174</v>
      </c>
      <c r="H267" s="4">
        <f t="shared" si="30"/>
        <v>4253065.829266631</v>
      </c>
      <c r="I267" s="4">
        <f t="shared" si="31"/>
        <v>-860176.17073336896</v>
      </c>
      <c r="J267" s="5">
        <f t="shared" si="32"/>
        <v>-0.1682252024710289</v>
      </c>
      <c r="K267" s="4">
        <f t="shared" si="36"/>
        <v>181877.8183052376</v>
      </c>
      <c r="L267" s="4">
        <f t="shared" si="33"/>
        <v>-1296.1816947624029</v>
      </c>
      <c r="M267" s="5">
        <f t="shared" si="34"/>
        <v>-7.0762318602116681E-3</v>
      </c>
      <c r="N267" s="4">
        <f t="shared" si="35"/>
        <v>255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26</v>
      </c>
      <c r="U267" s="4">
        <v>128</v>
      </c>
      <c r="V267" s="4">
        <v>13</v>
      </c>
      <c r="W267" s="4">
        <v>0</v>
      </c>
      <c r="X267" s="4">
        <v>0</v>
      </c>
      <c r="Y267" s="4">
        <v>166</v>
      </c>
      <c r="Z267" s="4">
        <v>0</v>
      </c>
      <c r="AA267" s="4">
        <v>0</v>
      </c>
      <c r="AB267" s="4">
        <v>0</v>
      </c>
      <c r="AC267" s="4">
        <v>0</v>
      </c>
      <c r="AD267" s="4">
        <v>0</v>
      </c>
      <c r="AE267" s="4">
        <v>37</v>
      </c>
      <c r="AF267" s="4">
        <v>0</v>
      </c>
      <c r="AG267" s="4">
        <v>0</v>
      </c>
      <c r="AH267" s="4">
        <v>0</v>
      </c>
    </row>
    <row r="268" spans="1:34" x14ac:dyDescent="0.3">
      <c r="A268" s="16" t="s">
        <v>41</v>
      </c>
      <c r="B268" s="7">
        <v>580511</v>
      </c>
      <c r="C268" s="7">
        <v>279102</v>
      </c>
      <c r="D268" s="7" t="s">
        <v>399</v>
      </c>
      <c r="E268" s="7">
        <v>7</v>
      </c>
      <c r="F268" s="4">
        <v>26913026</v>
      </c>
      <c r="G268" s="4">
        <v>1060701</v>
      </c>
      <c r="H268" s="4">
        <f t="shared" si="30"/>
        <v>25701860.560391679</v>
      </c>
      <c r="I268" s="4">
        <f t="shared" si="31"/>
        <v>-1211165.4396083206</v>
      </c>
      <c r="J268" s="5">
        <f t="shared" si="32"/>
        <v>-4.5002945399314043E-2</v>
      </c>
      <c r="K268" s="4">
        <f t="shared" si="36"/>
        <v>1099112.6196406712</v>
      </c>
      <c r="L268" s="4">
        <f t="shared" si="33"/>
        <v>38411.619640671182</v>
      </c>
      <c r="M268" s="5">
        <f t="shared" si="34"/>
        <v>3.6213428327748431E-2</v>
      </c>
      <c r="N268" s="4">
        <f t="shared" si="35"/>
        <v>1541</v>
      </c>
      <c r="O268" s="4">
        <v>0</v>
      </c>
      <c r="P268" s="4">
        <v>0</v>
      </c>
      <c r="Q268" s="4">
        <v>23</v>
      </c>
      <c r="R268" s="4">
        <v>5</v>
      </c>
      <c r="S268" s="4">
        <v>0</v>
      </c>
      <c r="T268" s="4">
        <v>108</v>
      </c>
      <c r="U268" s="4">
        <v>328</v>
      </c>
      <c r="V268" s="4">
        <v>59</v>
      </c>
      <c r="W268" s="4">
        <v>0</v>
      </c>
      <c r="X268" s="4">
        <v>0</v>
      </c>
      <c r="Y268" s="4">
        <v>978</v>
      </c>
      <c r="Z268" s="4">
        <v>0</v>
      </c>
      <c r="AA268" s="4">
        <v>0</v>
      </c>
      <c r="AB268" s="4">
        <v>0</v>
      </c>
      <c r="AC268" s="4">
        <v>0</v>
      </c>
      <c r="AD268" s="4">
        <v>0</v>
      </c>
      <c r="AE268" s="4">
        <v>314</v>
      </c>
      <c r="AF268" s="4">
        <v>0</v>
      </c>
      <c r="AG268" s="4">
        <v>0</v>
      </c>
      <c r="AH268" s="4">
        <v>0</v>
      </c>
    </row>
    <row r="269" spans="1:34" x14ac:dyDescent="0.3">
      <c r="A269" s="16" t="s">
        <v>41</v>
      </c>
      <c r="B269" s="7">
        <v>580538</v>
      </c>
      <c r="C269" s="7">
        <v>279129</v>
      </c>
      <c r="D269" s="7" t="s">
        <v>400</v>
      </c>
      <c r="E269" s="7">
        <v>7</v>
      </c>
      <c r="F269" s="4">
        <v>8267423</v>
      </c>
      <c r="G269" s="4">
        <v>316587</v>
      </c>
      <c r="H269" s="4">
        <f t="shared" si="30"/>
        <v>7555446.3555207206</v>
      </c>
      <c r="I269" s="4">
        <f t="shared" si="31"/>
        <v>-711976.64447927941</v>
      </c>
      <c r="J269" s="5">
        <f t="shared" si="32"/>
        <v>-8.6118327860964627E-2</v>
      </c>
      <c r="K269" s="4">
        <f t="shared" si="36"/>
        <v>323100.59487165738</v>
      </c>
      <c r="L269" s="4">
        <f t="shared" si="33"/>
        <v>6513.5948716573766</v>
      </c>
      <c r="M269" s="5">
        <f t="shared" si="34"/>
        <v>2.0574423054823487E-2</v>
      </c>
      <c r="N269" s="4">
        <f t="shared" si="35"/>
        <v>453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351</v>
      </c>
      <c r="V269" s="4">
        <v>0</v>
      </c>
      <c r="W269" s="4">
        <v>0</v>
      </c>
      <c r="X269" s="4">
        <v>0</v>
      </c>
      <c r="Y269" s="4">
        <v>386</v>
      </c>
      <c r="Z269" s="4">
        <v>0</v>
      </c>
      <c r="AA269" s="4">
        <v>0</v>
      </c>
      <c r="AB269" s="4">
        <v>0</v>
      </c>
      <c r="AC269" s="4">
        <v>0</v>
      </c>
      <c r="AD269" s="4">
        <v>0</v>
      </c>
      <c r="AE269" s="4">
        <v>67</v>
      </c>
      <c r="AF269" s="4">
        <v>0</v>
      </c>
      <c r="AG269" s="4">
        <v>0</v>
      </c>
      <c r="AH269" s="4">
        <v>0</v>
      </c>
    </row>
    <row r="270" spans="1:34" x14ac:dyDescent="0.3">
      <c r="A270" s="16" t="s">
        <v>41</v>
      </c>
      <c r="B270" s="7">
        <v>581186</v>
      </c>
      <c r="C270" s="7">
        <v>279773</v>
      </c>
      <c r="D270" s="7" t="s">
        <v>401</v>
      </c>
      <c r="E270" s="7">
        <v>7</v>
      </c>
      <c r="F270" s="4">
        <v>24035909</v>
      </c>
      <c r="G270" s="4">
        <v>966944</v>
      </c>
      <c r="H270" s="4">
        <f t="shared" si="30"/>
        <v>21165257.009173941</v>
      </c>
      <c r="I270" s="4">
        <f t="shared" si="31"/>
        <v>-2870651.9908260591</v>
      </c>
      <c r="J270" s="5">
        <f t="shared" si="32"/>
        <v>-0.11943180475621118</v>
      </c>
      <c r="K270" s="4">
        <f t="shared" si="36"/>
        <v>905109.61344841775</v>
      </c>
      <c r="L270" s="4">
        <f t="shared" si="33"/>
        <v>-61834.386551582254</v>
      </c>
      <c r="M270" s="5">
        <f t="shared" si="34"/>
        <v>-6.3948260242146615E-2</v>
      </c>
      <c r="N270" s="4">
        <f t="shared" si="35"/>
        <v>1269</v>
      </c>
      <c r="O270" s="4">
        <v>0</v>
      </c>
      <c r="P270" s="4">
        <v>0</v>
      </c>
      <c r="Q270" s="4">
        <v>0</v>
      </c>
      <c r="R270" s="4">
        <v>5</v>
      </c>
      <c r="S270" s="4">
        <v>0</v>
      </c>
      <c r="T270" s="4">
        <v>67</v>
      </c>
      <c r="U270" s="4">
        <v>236</v>
      </c>
      <c r="V270" s="4">
        <v>30</v>
      </c>
      <c r="W270" s="4">
        <v>0</v>
      </c>
      <c r="X270" s="4">
        <v>0</v>
      </c>
      <c r="Y270" s="4">
        <v>1030</v>
      </c>
      <c r="Z270" s="4">
        <v>7</v>
      </c>
      <c r="AA270" s="4">
        <v>0</v>
      </c>
      <c r="AB270" s="4">
        <v>0</v>
      </c>
      <c r="AC270" s="4">
        <v>0</v>
      </c>
      <c r="AD270" s="4">
        <v>0</v>
      </c>
      <c r="AE270" s="4">
        <v>81</v>
      </c>
      <c r="AF270" s="4">
        <v>0</v>
      </c>
      <c r="AG270" s="4">
        <v>0</v>
      </c>
      <c r="AH270" s="4">
        <v>0</v>
      </c>
    </row>
    <row r="271" spans="1:34" x14ac:dyDescent="0.3">
      <c r="A271" s="16" t="s">
        <v>41</v>
      </c>
      <c r="B271" s="7">
        <v>581259</v>
      </c>
      <c r="C271" s="7">
        <v>279846</v>
      </c>
      <c r="D271" s="7" t="s">
        <v>402</v>
      </c>
      <c r="E271" s="7">
        <v>7</v>
      </c>
      <c r="F271" s="4">
        <v>16144738</v>
      </c>
      <c r="G271" s="4">
        <v>662667</v>
      </c>
      <c r="H271" s="4">
        <f t="shared" si="30"/>
        <v>15261000.916780263</v>
      </c>
      <c r="I271" s="4">
        <f t="shared" si="31"/>
        <v>-883737.08321973681</v>
      </c>
      <c r="J271" s="5">
        <f t="shared" si="32"/>
        <v>-5.4738397316806076E-2</v>
      </c>
      <c r="K271" s="4">
        <f t="shared" si="36"/>
        <v>652620.40685997019</v>
      </c>
      <c r="L271" s="4">
        <f t="shared" si="33"/>
        <v>-10046.593140029814</v>
      </c>
      <c r="M271" s="5">
        <f t="shared" si="34"/>
        <v>-1.5160847212898454E-2</v>
      </c>
      <c r="N271" s="4">
        <f t="shared" si="35"/>
        <v>915</v>
      </c>
      <c r="O271" s="4">
        <v>0</v>
      </c>
      <c r="P271" s="4">
        <v>0</v>
      </c>
      <c r="Q271" s="4">
        <v>0</v>
      </c>
      <c r="R271" s="4">
        <v>7</v>
      </c>
      <c r="S271" s="4">
        <v>0</v>
      </c>
      <c r="T271" s="4">
        <v>53</v>
      </c>
      <c r="U271" s="4">
        <v>444</v>
      </c>
      <c r="V271" s="4">
        <v>25</v>
      </c>
      <c r="W271" s="4">
        <v>0</v>
      </c>
      <c r="X271" s="4">
        <v>0</v>
      </c>
      <c r="Y271" s="4">
        <v>569</v>
      </c>
      <c r="Z271" s="4">
        <v>57</v>
      </c>
      <c r="AA271" s="4">
        <v>0</v>
      </c>
      <c r="AB271" s="4">
        <v>0</v>
      </c>
      <c r="AC271" s="4">
        <v>0</v>
      </c>
      <c r="AD271" s="4">
        <v>0</v>
      </c>
      <c r="AE271" s="4">
        <v>112</v>
      </c>
      <c r="AF271" s="4">
        <v>0</v>
      </c>
      <c r="AG271" s="4">
        <v>0</v>
      </c>
      <c r="AH271" s="4">
        <v>0</v>
      </c>
    </row>
    <row r="272" spans="1:34" x14ac:dyDescent="0.3">
      <c r="A272" s="16" t="s">
        <v>47</v>
      </c>
      <c r="B272" s="7">
        <v>581283</v>
      </c>
      <c r="C272" s="7">
        <v>279943</v>
      </c>
      <c r="D272" s="7" t="s">
        <v>403</v>
      </c>
      <c r="E272" s="7">
        <v>7</v>
      </c>
      <c r="F272" s="4">
        <v>25470199</v>
      </c>
      <c r="G272" s="4">
        <v>1119574</v>
      </c>
      <c r="H272" s="4">
        <f t="shared" si="30"/>
        <v>24402590.646274537</v>
      </c>
      <c r="I272" s="4">
        <f t="shared" si="31"/>
        <v>-1067608.3537254632</v>
      </c>
      <c r="J272" s="5">
        <f t="shared" si="32"/>
        <v>-4.1915980072455006E-2</v>
      </c>
      <c r="K272" s="4">
        <f t="shared" si="36"/>
        <v>1043550.7292642867</v>
      </c>
      <c r="L272" s="4">
        <f t="shared" si="33"/>
        <v>-76023.270735713304</v>
      </c>
      <c r="M272" s="5">
        <f t="shared" si="34"/>
        <v>-6.7903747975313178E-2</v>
      </c>
      <c r="N272" s="4">
        <f t="shared" si="35"/>
        <v>1463.1</v>
      </c>
      <c r="O272" s="4">
        <v>0</v>
      </c>
      <c r="P272" s="4">
        <v>0</v>
      </c>
      <c r="Q272" s="4">
        <v>0</v>
      </c>
      <c r="R272" s="4">
        <v>6</v>
      </c>
      <c r="S272" s="4">
        <v>0</v>
      </c>
      <c r="T272" s="4">
        <v>84</v>
      </c>
      <c r="U272" s="4">
        <v>1034</v>
      </c>
      <c r="V272" s="4">
        <v>29</v>
      </c>
      <c r="W272" s="4">
        <v>0</v>
      </c>
      <c r="X272" s="4">
        <v>1111</v>
      </c>
      <c r="Y272" s="4">
        <v>1143</v>
      </c>
      <c r="Z272" s="4">
        <v>0</v>
      </c>
      <c r="AA272" s="4">
        <v>0</v>
      </c>
      <c r="AB272" s="4">
        <v>0</v>
      </c>
      <c r="AC272" s="4">
        <v>731</v>
      </c>
      <c r="AD272" s="4">
        <v>0</v>
      </c>
      <c r="AE272" s="4">
        <v>45</v>
      </c>
      <c r="AF272" s="4">
        <v>11</v>
      </c>
      <c r="AG272" s="4">
        <v>0</v>
      </c>
      <c r="AH272" s="4">
        <v>155</v>
      </c>
    </row>
    <row r="273" spans="1:34" x14ac:dyDescent="0.3">
      <c r="A273" s="16" t="s">
        <v>47</v>
      </c>
      <c r="B273" s="7">
        <v>581291</v>
      </c>
      <c r="C273" s="7">
        <v>279889</v>
      </c>
      <c r="D273" s="7" t="s">
        <v>404</v>
      </c>
      <c r="E273" s="7">
        <v>7</v>
      </c>
      <c r="F273" s="4">
        <v>417771</v>
      </c>
      <c r="G273" s="4">
        <v>14150</v>
      </c>
      <c r="H273" s="4">
        <f t="shared" si="30"/>
        <v>478678.38941157772</v>
      </c>
      <c r="I273" s="4">
        <f t="shared" si="31"/>
        <v>60907.389411577722</v>
      </c>
      <c r="J273" s="5">
        <f t="shared" si="32"/>
        <v>0.1457913292487456</v>
      </c>
      <c r="K273" s="4">
        <f t="shared" si="36"/>
        <v>20470.17013866792</v>
      </c>
      <c r="L273" s="4">
        <f t="shared" si="33"/>
        <v>6320.1701386679197</v>
      </c>
      <c r="M273" s="5">
        <f t="shared" si="34"/>
        <v>0.4466551334747646</v>
      </c>
      <c r="N273" s="4">
        <f t="shared" si="35"/>
        <v>28.700000000000003</v>
      </c>
      <c r="O273" s="4"/>
      <c r="P273" s="4"/>
      <c r="Q273" s="4"/>
      <c r="R273" s="4"/>
      <c r="S273" s="4"/>
      <c r="T273" s="4"/>
      <c r="U273" s="4">
        <v>0</v>
      </c>
      <c r="V273" s="4">
        <v>0</v>
      </c>
      <c r="W273" s="4">
        <v>0</v>
      </c>
      <c r="X273" s="4">
        <v>0</v>
      </c>
      <c r="Y273" s="4"/>
      <c r="Z273" s="4">
        <v>0</v>
      </c>
      <c r="AA273" s="4"/>
      <c r="AB273" s="4"/>
      <c r="AC273" s="4">
        <v>287</v>
      </c>
      <c r="AD273" s="4">
        <v>0</v>
      </c>
      <c r="AE273" s="4"/>
      <c r="AF273" s="4"/>
      <c r="AG273" s="4">
        <v>0</v>
      </c>
      <c r="AH273" s="4">
        <v>0</v>
      </c>
    </row>
    <row r="274" spans="1:34" x14ac:dyDescent="0.3">
      <c r="A274" s="16" t="s">
        <v>47</v>
      </c>
      <c r="B274" s="7">
        <v>581372</v>
      </c>
      <c r="C274" s="7">
        <v>279978</v>
      </c>
      <c r="D274" s="7" t="s">
        <v>405</v>
      </c>
      <c r="E274" s="7">
        <v>7</v>
      </c>
      <c r="F274" s="4">
        <v>50074386</v>
      </c>
      <c r="G274" s="4">
        <v>2150553</v>
      </c>
      <c r="H274" s="4">
        <f t="shared" si="30"/>
        <v>52386095.933896318</v>
      </c>
      <c r="I274" s="4">
        <f t="shared" si="31"/>
        <v>2311709.9338963181</v>
      </c>
      <c r="J274" s="5">
        <f t="shared" si="32"/>
        <v>4.6165517314507243E-2</v>
      </c>
      <c r="K274" s="4">
        <f t="shared" si="36"/>
        <v>2240235.4490781208</v>
      </c>
      <c r="L274" s="4">
        <f t="shared" si="33"/>
        <v>89682.449078120757</v>
      </c>
      <c r="M274" s="5">
        <f t="shared" si="34"/>
        <v>4.1702040860244205E-2</v>
      </c>
      <c r="N274" s="4">
        <f t="shared" si="35"/>
        <v>3140.9</v>
      </c>
      <c r="O274" s="4">
        <v>0</v>
      </c>
      <c r="P274" s="4">
        <v>0</v>
      </c>
      <c r="Q274" s="4">
        <v>0</v>
      </c>
      <c r="R274" s="4">
        <v>0</v>
      </c>
      <c r="S274" s="4">
        <v>0</v>
      </c>
      <c r="T274" s="4">
        <v>55</v>
      </c>
      <c r="U274" s="4">
        <v>1934</v>
      </c>
      <c r="V274" s="4">
        <v>26</v>
      </c>
      <c r="W274" s="4">
        <v>10</v>
      </c>
      <c r="X274" s="4">
        <v>970</v>
      </c>
      <c r="Y274" s="4">
        <v>2086</v>
      </c>
      <c r="Z274" s="4">
        <v>15</v>
      </c>
      <c r="AA274" s="4">
        <v>0</v>
      </c>
      <c r="AB274" s="4">
        <v>224</v>
      </c>
      <c r="AC274" s="4">
        <v>749</v>
      </c>
      <c r="AD274" s="4">
        <v>36</v>
      </c>
      <c r="AE274" s="4">
        <v>274</v>
      </c>
      <c r="AF274" s="4">
        <v>9</v>
      </c>
      <c r="AG274" s="4">
        <v>0</v>
      </c>
      <c r="AH274" s="4">
        <v>0</v>
      </c>
    </row>
    <row r="275" spans="1:34" x14ac:dyDescent="0.3">
      <c r="A275" s="16" t="s">
        <v>47</v>
      </c>
      <c r="B275" s="7">
        <v>581593</v>
      </c>
      <c r="C275" s="7">
        <v>637271</v>
      </c>
      <c r="D275" s="7" t="s">
        <v>406</v>
      </c>
      <c r="E275" s="7">
        <v>7</v>
      </c>
      <c r="F275" s="4">
        <v>2346143</v>
      </c>
      <c r="G275" s="4">
        <v>61860</v>
      </c>
      <c r="H275" s="4">
        <f t="shared" si="30"/>
        <v>3152272.3205152676</v>
      </c>
      <c r="I275" s="4">
        <f t="shared" si="31"/>
        <v>806129.32051526755</v>
      </c>
      <c r="J275" s="5">
        <f t="shared" si="32"/>
        <v>0.34359769226141279</v>
      </c>
      <c r="K275" s="4">
        <f t="shared" si="36"/>
        <v>134803.55944976435</v>
      </c>
      <c r="L275" s="4">
        <f t="shared" si="33"/>
        <v>72943.559449764347</v>
      </c>
      <c r="M275" s="5">
        <f t="shared" si="34"/>
        <v>1.1791716690876877</v>
      </c>
      <c r="N275" s="4">
        <f t="shared" si="35"/>
        <v>189</v>
      </c>
      <c r="O275" s="4">
        <v>0</v>
      </c>
      <c r="P275" s="4">
        <v>0</v>
      </c>
      <c r="Q275" s="4">
        <v>0</v>
      </c>
      <c r="R275" s="4">
        <v>0</v>
      </c>
      <c r="S275" s="4">
        <v>0</v>
      </c>
      <c r="T275" s="4">
        <v>0</v>
      </c>
      <c r="U275" s="4">
        <v>21</v>
      </c>
      <c r="V275" s="4">
        <v>0</v>
      </c>
      <c r="W275" s="4">
        <v>0</v>
      </c>
      <c r="X275" s="4">
        <v>0</v>
      </c>
      <c r="Y275" s="4">
        <v>0</v>
      </c>
      <c r="Z275" s="4">
        <v>0</v>
      </c>
      <c r="AA275" s="4">
        <v>0</v>
      </c>
      <c r="AB275" s="4">
        <v>0</v>
      </c>
      <c r="AC275" s="4">
        <v>0</v>
      </c>
      <c r="AD275" s="4">
        <v>21</v>
      </c>
      <c r="AE275" s="4">
        <v>0</v>
      </c>
      <c r="AF275" s="4">
        <v>0</v>
      </c>
      <c r="AG275" s="4">
        <v>0</v>
      </c>
      <c r="AH275" s="4">
        <v>0</v>
      </c>
    </row>
    <row r="276" spans="1:34" x14ac:dyDescent="0.3">
      <c r="A276" s="16" t="s">
        <v>47</v>
      </c>
      <c r="B276" s="7">
        <v>581682</v>
      </c>
      <c r="C276" s="7">
        <v>280283</v>
      </c>
      <c r="D276" s="7" t="s">
        <v>407</v>
      </c>
      <c r="E276" s="7">
        <v>7</v>
      </c>
      <c r="F276" s="4">
        <v>5132236</v>
      </c>
      <c r="G276" s="4">
        <v>202530</v>
      </c>
      <c r="H276" s="4">
        <f t="shared" si="30"/>
        <v>4936892.0998545988</v>
      </c>
      <c r="I276" s="4">
        <f t="shared" si="31"/>
        <v>-195343.90014540125</v>
      </c>
      <c r="J276" s="5">
        <f t="shared" si="32"/>
        <v>-3.8062142922773101E-2</v>
      </c>
      <c r="K276" s="4">
        <f t="shared" si="36"/>
        <v>211120.91850333463</v>
      </c>
      <c r="L276" s="4">
        <f t="shared" si="33"/>
        <v>8590.9185033346293</v>
      </c>
      <c r="M276" s="5">
        <f t="shared" si="34"/>
        <v>4.241800475650348E-2</v>
      </c>
      <c r="N276" s="4">
        <f t="shared" si="35"/>
        <v>296</v>
      </c>
      <c r="O276" s="4">
        <v>0</v>
      </c>
      <c r="P276" s="4">
        <v>0</v>
      </c>
      <c r="Q276" s="4">
        <v>0</v>
      </c>
      <c r="R276" s="4">
        <v>0</v>
      </c>
      <c r="S276" s="4">
        <v>0</v>
      </c>
      <c r="T276" s="4">
        <v>0</v>
      </c>
      <c r="U276" s="4">
        <v>200</v>
      </c>
      <c r="V276" s="4">
        <v>0</v>
      </c>
      <c r="W276" s="4">
        <v>0</v>
      </c>
      <c r="X276" s="4">
        <v>0</v>
      </c>
      <c r="Y276" s="4">
        <v>214</v>
      </c>
      <c r="Z276" s="4">
        <v>0</v>
      </c>
      <c r="AA276" s="4">
        <v>0</v>
      </c>
      <c r="AB276" s="4">
        <v>0</v>
      </c>
      <c r="AC276" s="4">
        <v>440</v>
      </c>
      <c r="AD276" s="4">
        <v>0</v>
      </c>
      <c r="AE276" s="4">
        <v>38</v>
      </c>
      <c r="AF276" s="4">
        <v>0</v>
      </c>
      <c r="AG276" s="4">
        <v>0</v>
      </c>
      <c r="AH276" s="4">
        <v>0</v>
      </c>
    </row>
    <row r="277" spans="1:34" x14ac:dyDescent="0.3">
      <c r="A277" s="16" t="s">
        <v>47</v>
      </c>
      <c r="B277" s="7">
        <v>581801</v>
      </c>
      <c r="C277" s="7">
        <v>280402</v>
      </c>
      <c r="D277" s="7" t="s">
        <v>408</v>
      </c>
      <c r="E277" s="7">
        <v>7</v>
      </c>
      <c r="F277" s="4">
        <v>732580</v>
      </c>
      <c r="G277" s="4">
        <v>25585</v>
      </c>
      <c r="H277" s="4">
        <f t="shared" si="30"/>
        <v>0</v>
      </c>
      <c r="I277" s="4">
        <f t="shared" si="31"/>
        <v>-732580</v>
      </c>
      <c r="J277" s="5">
        <f t="shared" si="32"/>
        <v>-1</v>
      </c>
      <c r="K277" s="4">
        <f t="shared" si="36"/>
        <v>0</v>
      </c>
      <c r="L277" s="4">
        <f t="shared" si="33"/>
        <v>-25585</v>
      </c>
      <c r="M277" s="5">
        <f t="shared" si="34"/>
        <v>-1</v>
      </c>
      <c r="N277" s="4">
        <f t="shared" si="35"/>
        <v>0</v>
      </c>
      <c r="O277" s="4"/>
      <c r="P277" s="4"/>
      <c r="Q277" s="4"/>
      <c r="R277" s="4"/>
      <c r="S277" s="4"/>
      <c r="T277" s="4"/>
      <c r="U277" s="4">
        <v>0</v>
      </c>
      <c r="V277" s="4">
        <v>0</v>
      </c>
      <c r="W277" s="4">
        <v>0</v>
      </c>
      <c r="X277" s="4">
        <v>0</v>
      </c>
      <c r="Y277" s="4"/>
      <c r="Z277" s="4">
        <v>0</v>
      </c>
      <c r="AA277" s="4"/>
      <c r="AB277" s="4"/>
      <c r="AC277" s="4">
        <v>0</v>
      </c>
      <c r="AD277" s="4">
        <v>0</v>
      </c>
      <c r="AE277" s="4"/>
      <c r="AF277" s="4"/>
      <c r="AG277" s="4">
        <v>0</v>
      </c>
      <c r="AH277" s="4">
        <v>0</v>
      </c>
    </row>
    <row r="278" spans="1:34" x14ac:dyDescent="0.3">
      <c r="A278" s="16" t="s">
        <v>47</v>
      </c>
      <c r="B278" s="7">
        <v>581917</v>
      </c>
      <c r="C278" s="7">
        <v>280518</v>
      </c>
      <c r="D278" s="7" t="s">
        <v>409</v>
      </c>
      <c r="E278" s="7">
        <v>7</v>
      </c>
      <c r="F278" s="4">
        <v>9827085</v>
      </c>
      <c r="G278" s="4">
        <v>372140</v>
      </c>
      <c r="H278" s="4">
        <f t="shared" si="30"/>
        <v>8903084.4692648128</v>
      </c>
      <c r="I278" s="4">
        <f t="shared" si="31"/>
        <v>-924000.53073518723</v>
      </c>
      <c r="J278" s="5">
        <f t="shared" si="32"/>
        <v>-9.4025901957211833E-2</v>
      </c>
      <c r="K278" s="4">
        <f t="shared" si="36"/>
        <v>380730.89965229738</v>
      </c>
      <c r="L278" s="4">
        <f t="shared" si="33"/>
        <v>8590.8996522973757</v>
      </c>
      <c r="M278" s="5">
        <f t="shared" si="34"/>
        <v>2.3085128318099057E-2</v>
      </c>
      <c r="N278" s="4">
        <f t="shared" si="35"/>
        <v>533.79999999999995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0</v>
      </c>
      <c r="U278" s="4">
        <v>414</v>
      </c>
      <c r="V278" s="4">
        <v>0</v>
      </c>
      <c r="W278" s="4">
        <v>0</v>
      </c>
      <c r="X278" s="4">
        <v>412</v>
      </c>
      <c r="Y278" s="4">
        <v>406</v>
      </c>
      <c r="Z278" s="4">
        <v>0</v>
      </c>
      <c r="AA278" s="4">
        <v>0</v>
      </c>
      <c r="AB278" s="4">
        <v>0</v>
      </c>
      <c r="AC278" s="4">
        <v>828</v>
      </c>
      <c r="AD278" s="4">
        <v>0</v>
      </c>
      <c r="AE278" s="4">
        <v>45</v>
      </c>
      <c r="AF278" s="4">
        <v>0</v>
      </c>
      <c r="AG278" s="4">
        <v>0</v>
      </c>
      <c r="AH278" s="4">
        <v>0</v>
      </c>
    </row>
    <row r="279" spans="1:34" x14ac:dyDescent="0.3">
      <c r="A279" s="16" t="s">
        <v>47</v>
      </c>
      <c r="B279" s="7">
        <v>581976</v>
      </c>
      <c r="C279" s="7">
        <v>280577</v>
      </c>
      <c r="D279" s="7" t="s">
        <v>410</v>
      </c>
      <c r="E279" s="7">
        <v>7</v>
      </c>
      <c r="F279" s="4">
        <v>3268295</v>
      </c>
      <c r="G279" s="4">
        <v>130595</v>
      </c>
      <c r="H279" s="4">
        <f t="shared" si="30"/>
        <v>3168951.0100418031</v>
      </c>
      <c r="I279" s="4">
        <f t="shared" si="31"/>
        <v>-99343.989958196878</v>
      </c>
      <c r="J279" s="5">
        <f t="shared" si="32"/>
        <v>-3.0396273885373581E-2</v>
      </c>
      <c r="K279" s="4">
        <f t="shared" si="36"/>
        <v>135516.8057960594</v>
      </c>
      <c r="L279" s="4">
        <f t="shared" si="33"/>
        <v>4921.8057960594015</v>
      </c>
      <c r="M279" s="5">
        <f t="shared" si="34"/>
        <v>3.7687551560621868E-2</v>
      </c>
      <c r="N279" s="4">
        <f t="shared" si="35"/>
        <v>190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4">
        <v>0</v>
      </c>
      <c r="V279" s="4">
        <v>0</v>
      </c>
      <c r="W279" s="4">
        <v>0</v>
      </c>
      <c r="X279" s="4">
        <v>0</v>
      </c>
      <c r="Y279" s="4">
        <v>158</v>
      </c>
      <c r="Z279" s="4">
        <v>0</v>
      </c>
      <c r="AA279" s="4">
        <v>0</v>
      </c>
      <c r="AB279" s="4">
        <v>0</v>
      </c>
      <c r="AC279" s="4">
        <v>0</v>
      </c>
      <c r="AD279" s="4">
        <v>0</v>
      </c>
      <c r="AE279" s="4">
        <v>32</v>
      </c>
      <c r="AF279" s="4">
        <v>0</v>
      </c>
      <c r="AG279" s="4">
        <v>0</v>
      </c>
      <c r="AH279" s="4">
        <v>0</v>
      </c>
    </row>
    <row r="280" spans="1:34" x14ac:dyDescent="0.3">
      <c r="A280" s="16" t="s">
        <v>47</v>
      </c>
      <c r="B280" s="7">
        <v>582182</v>
      </c>
      <c r="C280" s="7">
        <v>280780</v>
      </c>
      <c r="D280" s="7" t="s">
        <v>411</v>
      </c>
      <c r="E280" s="7">
        <v>7</v>
      </c>
      <c r="F280" s="4">
        <v>743417</v>
      </c>
      <c r="G280" s="4">
        <v>26330</v>
      </c>
      <c r="H280" s="4">
        <f t="shared" si="30"/>
        <v>0</v>
      </c>
      <c r="I280" s="4">
        <f t="shared" si="31"/>
        <v>-743417</v>
      </c>
      <c r="J280" s="5">
        <f t="shared" si="32"/>
        <v>-1</v>
      </c>
      <c r="K280" s="4">
        <f t="shared" si="36"/>
        <v>0</v>
      </c>
      <c r="L280" s="4">
        <f t="shared" si="33"/>
        <v>-26330</v>
      </c>
      <c r="M280" s="5">
        <f t="shared" si="34"/>
        <v>-1</v>
      </c>
      <c r="N280" s="4">
        <f t="shared" si="35"/>
        <v>0</v>
      </c>
      <c r="O280" s="4"/>
      <c r="P280" s="4"/>
      <c r="Q280" s="4"/>
      <c r="R280" s="4"/>
      <c r="S280" s="4"/>
      <c r="T280" s="4"/>
      <c r="U280" s="4">
        <v>0</v>
      </c>
      <c r="V280" s="4">
        <v>0</v>
      </c>
      <c r="W280" s="4">
        <v>0</v>
      </c>
      <c r="X280" s="4">
        <v>0</v>
      </c>
      <c r="Y280" s="4"/>
      <c r="Z280" s="4">
        <v>0</v>
      </c>
      <c r="AA280" s="4"/>
      <c r="AB280" s="4"/>
      <c r="AC280" s="4">
        <v>0</v>
      </c>
      <c r="AD280" s="4">
        <v>0</v>
      </c>
      <c r="AE280" s="4"/>
      <c r="AF280" s="4"/>
      <c r="AG280" s="4">
        <v>0</v>
      </c>
      <c r="AH280" s="4">
        <v>0</v>
      </c>
    </row>
    <row r="281" spans="1:34" x14ac:dyDescent="0.3">
      <c r="A281" s="16" t="s">
        <v>47</v>
      </c>
      <c r="B281" s="7">
        <v>582646</v>
      </c>
      <c r="C281" s="7">
        <v>281247</v>
      </c>
      <c r="D281" s="7" t="s">
        <v>412</v>
      </c>
      <c r="E281" s="7">
        <v>7</v>
      </c>
      <c r="F281" s="4">
        <v>660717</v>
      </c>
      <c r="G281" s="4">
        <v>20757</v>
      </c>
      <c r="H281" s="4">
        <f t="shared" si="30"/>
        <v>550396.75437568163</v>
      </c>
      <c r="I281" s="4">
        <f t="shared" si="31"/>
        <v>-110320.24562431837</v>
      </c>
      <c r="J281" s="5">
        <f t="shared" si="32"/>
        <v>-0.16697049663368491</v>
      </c>
      <c r="K281" s="4">
        <f t="shared" si="36"/>
        <v>23537.129427736632</v>
      </c>
      <c r="L281" s="4">
        <f t="shared" si="33"/>
        <v>2780.1294277366324</v>
      </c>
      <c r="M281" s="5">
        <f t="shared" si="34"/>
        <v>0.13393695754379875</v>
      </c>
      <c r="N281" s="4">
        <f t="shared" si="35"/>
        <v>33</v>
      </c>
      <c r="O281" s="4"/>
      <c r="P281" s="4"/>
      <c r="Q281" s="4"/>
      <c r="R281" s="4"/>
      <c r="S281" s="4"/>
      <c r="T281" s="4"/>
      <c r="U281" s="4">
        <v>0</v>
      </c>
      <c r="V281" s="4">
        <v>0</v>
      </c>
      <c r="W281" s="4">
        <v>0</v>
      </c>
      <c r="X281" s="4">
        <v>0</v>
      </c>
      <c r="Y281" s="4"/>
      <c r="Z281" s="4">
        <v>0</v>
      </c>
      <c r="AA281" s="4"/>
      <c r="AB281" s="4"/>
      <c r="AC281" s="4">
        <v>330</v>
      </c>
      <c r="AD281" s="4">
        <v>0</v>
      </c>
      <c r="AE281" s="4"/>
      <c r="AF281" s="4"/>
      <c r="AG281" s="4">
        <v>0</v>
      </c>
      <c r="AH281" s="4">
        <v>0</v>
      </c>
    </row>
    <row r="282" spans="1:34" x14ac:dyDescent="0.3">
      <c r="A282" s="16" t="s">
        <v>47</v>
      </c>
      <c r="B282" s="7">
        <v>582786</v>
      </c>
      <c r="C282" s="7">
        <v>44992785</v>
      </c>
      <c r="D282" s="7" t="s">
        <v>413</v>
      </c>
      <c r="E282" s="7">
        <v>7</v>
      </c>
      <c r="F282" s="4">
        <v>468693756</v>
      </c>
      <c r="G282" s="4">
        <v>20691597</v>
      </c>
      <c r="H282" s="4">
        <f t="shared" si="30"/>
        <v>469666893.46039039</v>
      </c>
      <c r="I282" s="4">
        <f t="shared" si="31"/>
        <v>973137.46039038897</v>
      </c>
      <c r="J282" s="5">
        <f t="shared" si="32"/>
        <v>2.0762757086749684E-3</v>
      </c>
      <c r="K282" s="4">
        <f t="shared" si="36"/>
        <v>20084803.137764703</v>
      </c>
      <c r="L282" s="4">
        <f t="shared" si="33"/>
        <v>-606793.86223529652</v>
      </c>
      <c r="M282" s="5">
        <f t="shared" si="34"/>
        <v>-2.9325617652194547E-2</v>
      </c>
      <c r="N282" s="4">
        <f t="shared" si="35"/>
        <v>28159.7</v>
      </c>
      <c r="O282" s="4">
        <v>89</v>
      </c>
      <c r="P282" s="4">
        <v>147</v>
      </c>
      <c r="Q282" s="4">
        <v>15</v>
      </c>
      <c r="R282" s="4">
        <v>0</v>
      </c>
      <c r="S282" s="4">
        <v>0</v>
      </c>
      <c r="T282" s="4">
        <v>670</v>
      </c>
      <c r="U282" s="4">
        <v>17325</v>
      </c>
      <c r="V282" s="4">
        <v>412</v>
      </c>
      <c r="W282" s="4">
        <v>148</v>
      </c>
      <c r="X282" s="4">
        <v>9920</v>
      </c>
      <c r="Y282" s="4">
        <v>20450</v>
      </c>
      <c r="Z282" s="4">
        <v>573</v>
      </c>
      <c r="AA282" s="4">
        <v>483</v>
      </c>
      <c r="AB282" s="4">
        <v>1050</v>
      </c>
      <c r="AC282" s="4">
        <v>7567</v>
      </c>
      <c r="AD282" s="4">
        <v>44</v>
      </c>
      <c r="AE282" s="4">
        <v>2080</v>
      </c>
      <c r="AF282" s="4">
        <v>30</v>
      </c>
      <c r="AG282" s="4">
        <v>11096</v>
      </c>
      <c r="AH282" s="4">
        <v>3846</v>
      </c>
    </row>
    <row r="283" spans="1:34" x14ac:dyDescent="0.3">
      <c r="A283" s="16" t="s">
        <v>47</v>
      </c>
      <c r="B283" s="7">
        <v>583120</v>
      </c>
      <c r="C283" s="7">
        <v>281859</v>
      </c>
      <c r="D283" s="7" t="s">
        <v>414</v>
      </c>
      <c r="E283" s="7">
        <v>7</v>
      </c>
      <c r="F283" s="4">
        <v>11040185</v>
      </c>
      <c r="G283" s="4">
        <v>519330</v>
      </c>
      <c r="H283" s="4">
        <f t="shared" si="30"/>
        <v>10939552.460454835</v>
      </c>
      <c r="I283" s="4">
        <f t="shared" si="31"/>
        <v>-100632.53954516537</v>
      </c>
      <c r="J283" s="5">
        <f t="shared" si="32"/>
        <v>-9.1151135189460053E-3</v>
      </c>
      <c r="K283" s="4">
        <f t="shared" si="36"/>
        <v>467818.27853492292</v>
      </c>
      <c r="L283" s="4">
        <f t="shared" si="33"/>
        <v>-51511.721465077077</v>
      </c>
      <c r="M283" s="5">
        <f t="shared" si="34"/>
        <v>-9.9188803776167567E-2</v>
      </c>
      <c r="N283" s="4">
        <f t="shared" si="35"/>
        <v>655.9</v>
      </c>
      <c r="O283" s="4">
        <v>0</v>
      </c>
      <c r="P283" s="4">
        <v>25</v>
      </c>
      <c r="Q283" s="4">
        <v>0</v>
      </c>
      <c r="R283" s="4">
        <v>0</v>
      </c>
      <c r="S283" s="4">
        <v>0</v>
      </c>
      <c r="T283" s="4">
        <v>99</v>
      </c>
      <c r="U283" s="4">
        <v>90</v>
      </c>
      <c r="V283" s="4">
        <v>35</v>
      </c>
      <c r="W283" s="4">
        <v>0</v>
      </c>
      <c r="X283" s="4">
        <v>1151</v>
      </c>
      <c r="Y283" s="4">
        <v>365</v>
      </c>
      <c r="Z283" s="4">
        <v>0</v>
      </c>
      <c r="AA283" s="4">
        <v>0</v>
      </c>
      <c r="AB283" s="4">
        <v>0</v>
      </c>
      <c r="AC283" s="4">
        <v>429</v>
      </c>
      <c r="AD283" s="4">
        <v>0</v>
      </c>
      <c r="AE283" s="4">
        <v>0</v>
      </c>
      <c r="AF283" s="4">
        <v>0</v>
      </c>
      <c r="AG283" s="4">
        <v>0</v>
      </c>
      <c r="AH283" s="4">
        <v>0</v>
      </c>
    </row>
    <row r="284" spans="1:34" x14ac:dyDescent="0.3">
      <c r="A284" s="16" t="s">
        <v>47</v>
      </c>
      <c r="B284" s="7">
        <v>583251</v>
      </c>
      <c r="C284" s="7">
        <v>281964</v>
      </c>
      <c r="D284" s="7" t="s">
        <v>415</v>
      </c>
      <c r="E284" s="7">
        <v>7</v>
      </c>
      <c r="F284" s="4">
        <v>1470925</v>
      </c>
      <c r="G284" s="4">
        <v>47576</v>
      </c>
      <c r="H284" s="4">
        <f t="shared" si="30"/>
        <v>1399342.0512763544</v>
      </c>
      <c r="I284" s="4">
        <f t="shared" si="31"/>
        <v>-71582.948723645648</v>
      </c>
      <c r="J284" s="5">
        <f t="shared" si="32"/>
        <v>-4.8665260787358777E-2</v>
      </c>
      <c r="K284" s="4">
        <f t="shared" si="36"/>
        <v>59841.368454154654</v>
      </c>
      <c r="L284" s="4">
        <f t="shared" si="33"/>
        <v>12265.368454154654</v>
      </c>
      <c r="M284" s="5">
        <f t="shared" si="34"/>
        <v>0.25780579397500114</v>
      </c>
      <c r="N284" s="4">
        <f t="shared" si="35"/>
        <v>83.9</v>
      </c>
      <c r="O284" s="4"/>
      <c r="P284" s="4"/>
      <c r="Q284" s="4"/>
      <c r="R284" s="4"/>
      <c r="S284" s="4"/>
      <c r="T284" s="4"/>
      <c r="U284" s="4">
        <v>0</v>
      </c>
      <c r="V284" s="4">
        <v>0</v>
      </c>
      <c r="W284" s="4">
        <v>0</v>
      </c>
      <c r="X284" s="4">
        <v>597</v>
      </c>
      <c r="Y284" s="4"/>
      <c r="Z284" s="4">
        <v>0</v>
      </c>
      <c r="AA284" s="4"/>
      <c r="AB284" s="4"/>
      <c r="AC284" s="4">
        <v>839</v>
      </c>
      <c r="AD284" s="4">
        <v>0</v>
      </c>
      <c r="AE284" s="4"/>
      <c r="AF284" s="4"/>
      <c r="AG284" s="4">
        <v>0</v>
      </c>
      <c r="AH284" s="4">
        <v>0</v>
      </c>
    </row>
    <row r="285" spans="1:34" x14ac:dyDescent="0.3">
      <c r="A285" s="16" t="s">
        <v>47</v>
      </c>
      <c r="B285" s="7">
        <v>583561</v>
      </c>
      <c r="C285" s="7">
        <v>282278</v>
      </c>
      <c r="D285" s="7" t="s">
        <v>416</v>
      </c>
      <c r="E285" s="7">
        <v>7</v>
      </c>
      <c r="F285" s="4">
        <v>703506</v>
      </c>
      <c r="G285" s="4">
        <v>22332</v>
      </c>
      <c r="H285" s="4">
        <f t="shared" si="30"/>
        <v>615443.64352917124</v>
      </c>
      <c r="I285" s="4">
        <f t="shared" si="31"/>
        <v>-88062.356470828759</v>
      </c>
      <c r="J285" s="5">
        <f t="shared" si="32"/>
        <v>-0.12517641138928282</v>
      </c>
      <c r="K285" s="4">
        <f t="shared" si="36"/>
        <v>26318.790178287323</v>
      </c>
      <c r="L285" s="4">
        <f t="shared" si="33"/>
        <v>3986.7901782873232</v>
      </c>
      <c r="M285" s="5">
        <f t="shared" si="34"/>
        <v>0.17852365118607039</v>
      </c>
      <c r="N285" s="4">
        <f t="shared" si="35"/>
        <v>36.9</v>
      </c>
      <c r="O285" s="4"/>
      <c r="P285" s="4"/>
      <c r="Q285" s="4"/>
      <c r="R285" s="4"/>
      <c r="S285" s="4"/>
      <c r="T285" s="4"/>
      <c r="U285" s="4">
        <v>0</v>
      </c>
      <c r="V285" s="4">
        <v>0</v>
      </c>
      <c r="W285" s="4">
        <v>0</v>
      </c>
      <c r="X285" s="4">
        <v>0</v>
      </c>
      <c r="Y285" s="4"/>
      <c r="Z285" s="4">
        <v>0</v>
      </c>
      <c r="AA285" s="4"/>
      <c r="AB285" s="4"/>
      <c r="AC285" s="4">
        <v>369</v>
      </c>
      <c r="AD285" s="4">
        <v>0</v>
      </c>
      <c r="AE285" s="4"/>
      <c r="AF285" s="4"/>
      <c r="AG285" s="4">
        <v>0</v>
      </c>
      <c r="AH285" s="4">
        <v>0</v>
      </c>
    </row>
    <row r="286" spans="1:34" x14ac:dyDescent="0.3">
      <c r="A286" s="16" t="s">
        <v>47</v>
      </c>
      <c r="B286" s="7">
        <v>583588</v>
      </c>
      <c r="C286" s="7">
        <v>282286</v>
      </c>
      <c r="D286" s="7" t="s">
        <v>417</v>
      </c>
      <c r="E286" s="7">
        <v>7</v>
      </c>
      <c r="F286" s="4">
        <v>681897</v>
      </c>
      <c r="G286" s="4">
        <v>22331</v>
      </c>
      <c r="H286" s="4">
        <f t="shared" si="30"/>
        <v>683826.27058796806</v>
      </c>
      <c r="I286" s="4">
        <f t="shared" si="31"/>
        <v>1929.270587968058</v>
      </c>
      <c r="J286" s="5">
        <f t="shared" si="32"/>
        <v>2.8292697987644111E-3</v>
      </c>
      <c r="K286" s="4">
        <f t="shared" si="36"/>
        <v>29243.100198097025</v>
      </c>
      <c r="L286" s="4">
        <f t="shared" si="33"/>
        <v>6912.100198097025</v>
      </c>
      <c r="M286" s="5">
        <f t="shared" si="34"/>
        <v>0.30952936268402786</v>
      </c>
      <c r="N286" s="4">
        <f t="shared" si="35"/>
        <v>41</v>
      </c>
      <c r="O286" s="4"/>
      <c r="P286" s="4"/>
      <c r="Q286" s="4"/>
      <c r="R286" s="4"/>
      <c r="S286" s="4"/>
      <c r="T286" s="4"/>
      <c r="U286" s="4">
        <v>0</v>
      </c>
      <c r="V286" s="4">
        <v>0</v>
      </c>
      <c r="W286" s="4">
        <v>0</v>
      </c>
      <c r="X286" s="4">
        <v>0</v>
      </c>
      <c r="Y286" s="4"/>
      <c r="Z286" s="4">
        <v>0</v>
      </c>
      <c r="AA286" s="4"/>
      <c r="AB286" s="4"/>
      <c r="AC286" s="4">
        <v>410</v>
      </c>
      <c r="AD286" s="4">
        <v>0</v>
      </c>
      <c r="AE286" s="4"/>
      <c r="AF286" s="4"/>
      <c r="AG286" s="4">
        <v>0</v>
      </c>
      <c r="AH286" s="4">
        <v>0</v>
      </c>
    </row>
    <row r="287" spans="1:34" x14ac:dyDescent="0.3">
      <c r="A287" s="16" t="s">
        <v>47</v>
      </c>
      <c r="B287" s="7">
        <v>583677</v>
      </c>
      <c r="C287" s="7">
        <v>282375</v>
      </c>
      <c r="D287" s="7" t="s">
        <v>418</v>
      </c>
      <c r="E287" s="7">
        <v>7</v>
      </c>
      <c r="F287" s="4">
        <v>544317</v>
      </c>
      <c r="G287" s="4">
        <v>17992</v>
      </c>
      <c r="H287" s="4">
        <f t="shared" si="30"/>
        <v>567075.44390221743</v>
      </c>
      <c r="I287" s="4">
        <f t="shared" si="31"/>
        <v>22758.443902217434</v>
      </c>
      <c r="J287" s="5">
        <f t="shared" si="32"/>
        <v>4.181101068351234E-2</v>
      </c>
      <c r="K287" s="4">
        <f t="shared" si="36"/>
        <v>24250.37577403168</v>
      </c>
      <c r="L287" s="4">
        <f t="shared" si="33"/>
        <v>6258.3757740316796</v>
      </c>
      <c r="M287" s="5">
        <f t="shared" si="34"/>
        <v>0.34784213950820808</v>
      </c>
      <c r="N287" s="4">
        <f t="shared" si="35"/>
        <v>34</v>
      </c>
      <c r="O287" s="4"/>
      <c r="P287" s="4"/>
      <c r="Q287" s="4"/>
      <c r="R287" s="4"/>
      <c r="S287" s="4"/>
      <c r="T287" s="4"/>
      <c r="U287" s="4">
        <v>0</v>
      </c>
      <c r="V287" s="4">
        <v>0</v>
      </c>
      <c r="W287" s="4">
        <v>0</v>
      </c>
      <c r="X287" s="4">
        <v>0</v>
      </c>
      <c r="Y287" s="4"/>
      <c r="Z287" s="4">
        <v>0</v>
      </c>
      <c r="AA287" s="4"/>
      <c r="AB287" s="4"/>
      <c r="AC287" s="4">
        <v>340</v>
      </c>
      <c r="AD287" s="4">
        <v>0</v>
      </c>
      <c r="AE287" s="4"/>
      <c r="AF287" s="4"/>
      <c r="AG287" s="4">
        <v>0</v>
      </c>
      <c r="AH287" s="4">
        <v>0</v>
      </c>
    </row>
    <row r="288" spans="1:34" x14ac:dyDescent="0.3">
      <c r="A288" s="16" t="s">
        <v>47</v>
      </c>
      <c r="B288" s="7">
        <v>583758</v>
      </c>
      <c r="C288" s="7">
        <v>282456</v>
      </c>
      <c r="D288" s="7" t="s">
        <v>419</v>
      </c>
      <c r="E288" s="7">
        <v>7</v>
      </c>
      <c r="F288" s="4">
        <v>10501192</v>
      </c>
      <c r="G288" s="4">
        <v>404079</v>
      </c>
      <c r="H288" s="4">
        <f t="shared" si="30"/>
        <v>9490174.3405988738</v>
      </c>
      <c r="I288" s="4">
        <f t="shared" si="31"/>
        <v>-1011017.6594011262</v>
      </c>
      <c r="J288" s="5">
        <f t="shared" si="32"/>
        <v>-9.6276466462200339E-2</v>
      </c>
      <c r="K288" s="4">
        <f t="shared" si="36"/>
        <v>405837.17104188312</v>
      </c>
      <c r="L288" s="4">
        <f t="shared" si="33"/>
        <v>1758.1710418831208</v>
      </c>
      <c r="M288" s="5">
        <f t="shared" si="34"/>
        <v>4.3510576938745604E-3</v>
      </c>
      <c r="N288" s="4">
        <f t="shared" si="35"/>
        <v>569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  <c r="U288" s="4">
        <v>315</v>
      </c>
      <c r="V288" s="4">
        <v>0</v>
      </c>
      <c r="W288" s="4">
        <v>0</v>
      </c>
      <c r="X288" s="4">
        <v>0</v>
      </c>
      <c r="Y288" s="4">
        <v>500</v>
      </c>
      <c r="Z288" s="4">
        <v>0</v>
      </c>
      <c r="AA288" s="4">
        <v>0</v>
      </c>
      <c r="AB288" s="4">
        <v>0</v>
      </c>
      <c r="AC288" s="4">
        <v>0</v>
      </c>
      <c r="AD288" s="4">
        <v>0</v>
      </c>
      <c r="AE288" s="4">
        <v>69</v>
      </c>
      <c r="AF288" s="4">
        <v>0</v>
      </c>
      <c r="AG288" s="4">
        <v>0</v>
      </c>
      <c r="AH288" s="4">
        <v>0</v>
      </c>
    </row>
    <row r="289" spans="1:34" x14ac:dyDescent="0.3">
      <c r="A289" s="16" t="s">
        <v>47</v>
      </c>
      <c r="B289" s="7">
        <v>583782</v>
      </c>
      <c r="C289" s="7">
        <v>282481</v>
      </c>
      <c r="D289" s="7" t="s">
        <v>420</v>
      </c>
      <c r="E289" s="7">
        <v>7</v>
      </c>
      <c r="F289" s="4">
        <v>947618</v>
      </c>
      <c r="G289" s="4">
        <v>30447</v>
      </c>
      <c r="H289" s="4">
        <f t="shared" si="30"/>
        <v>875631.20014312991</v>
      </c>
      <c r="I289" s="4">
        <f t="shared" si="31"/>
        <v>-71986.799856870086</v>
      </c>
      <c r="J289" s="5">
        <f t="shared" si="32"/>
        <v>-7.5966053680776469E-2</v>
      </c>
      <c r="K289" s="4">
        <f t="shared" si="36"/>
        <v>37445.433180490094</v>
      </c>
      <c r="L289" s="4">
        <f t="shared" si="33"/>
        <v>6998.4331804900939</v>
      </c>
      <c r="M289" s="5">
        <f t="shared" si="34"/>
        <v>0.22985624792229431</v>
      </c>
      <c r="N289" s="4">
        <f t="shared" si="35"/>
        <v>52.5</v>
      </c>
      <c r="O289" s="4"/>
      <c r="P289" s="4"/>
      <c r="Q289" s="4"/>
      <c r="R289" s="4"/>
      <c r="S289" s="4"/>
      <c r="T289" s="4"/>
      <c r="U289" s="4">
        <v>0</v>
      </c>
      <c r="V289" s="4">
        <v>0</v>
      </c>
      <c r="W289" s="4">
        <v>0</v>
      </c>
      <c r="X289" s="4">
        <v>0</v>
      </c>
      <c r="Y289" s="4"/>
      <c r="Z289" s="4">
        <v>0</v>
      </c>
      <c r="AA289" s="4"/>
      <c r="AB289" s="4"/>
      <c r="AC289" s="4">
        <v>525</v>
      </c>
      <c r="AD289" s="4">
        <v>0</v>
      </c>
      <c r="AE289" s="4"/>
      <c r="AF289" s="4"/>
      <c r="AG289" s="4">
        <v>0</v>
      </c>
      <c r="AH289" s="4">
        <v>0</v>
      </c>
    </row>
    <row r="290" spans="1:34" x14ac:dyDescent="0.3">
      <c r="A290" s="16" t="s">
        <v>47</v>
      </c>
      <c r="B290" s="7">
        <v>583898</v>
      </c>
      <c r="C290" s="7">
        <v>282596</v>
      </c>
      <c r="D290" s="7" t="s">
        <v>421</v>
      </c>
      <c r="E290" s="7">
        <v>7</v>
      </c>
      <c r="F290" s="4">
        <v>10377106</v>
      </c>
      <c r="G290" s="4">
        <v>335866</v>
      </c>
      <c r="H290" s="4">
        <f t="shared" si="30"/>
        <v>8556167.7271128688</v>
      </c>
      <c r="I290" s="4">
        <f t="shared" si="31"/>
        <v>-1820938.2728871312</v>
      </c>
      <c r="J290" s="5">
        <f t="shared" si="32"/>
        <v>-0.17547650307196738</v>
      </c>
      <c r="K290" s="4">
        <f t="shared" si="36"/>
        <v>365895.37564936036</v>
      </c>
      <c r="L290" s="4">
        <f t="shared" si="33"/>
        <v>30029.375649360358</v>
      </c>
      <c r="M290" s="5">
        <f t="shared" si="34"/>
        <v>8.940879889408393E-2</v>
      </c>
      <c r="N290" s="4">
        <f t="shared" si="35"/>
        <v>513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319</v>
      </c>
      <c r="V290" s="4">
        <v>0</v>
      </c>
      <c r="W290" s="4">
        <v>0</v>
      </c>
      <c r="X290" s="4">
        <v>0</v>
      </c>
      <c r="Y290" s="4">
        <v>392</v>
      </c>
      <c r="Z290" s="4">
        <v>0</v>
      </c>
      <c r="AA290" s="4">
        <v>0</v>
      </c>
      <c r="AB290" s="4">
        <v>0</v>
      </c>
      <c r="AC290" s="4">
        <v>0</v>
      </c>
      <c r="AD290" s="4">
        <v>0</v>
      </c>
      <c r="AE290" s="4">
        <v>121</v>
      </c>
      <c r="AF290" s="4">
        <v>0</v>
      </c>
      <c r="AG290" s="4">
        <v>0</v>
      </c>
      <c r="AH290" s="4">
        <v>0</v>
      </c>
    </row>
    <row r="291" spans="1:34" x14ac:dyDescent="0.3">
      <c r="A291" s="16" t="s">
        <v>47</v>
      </c>
      <c r="B291" s="7">
        <v>583952</v>
      </c>
      <c r="C291" s="7">
        <v>282651</v>
      </c>
      <c r="D291" s="7" t="s">
        <v>422</v>
      </c>
      <c r="E291" s="7">
        <v>7</v>
      </c>
      <c r="F291" s="4">
        <v>4727295</v>
      </c>
      <c r="G291" s="4">
        <v>229762</v>
      </c>
      <c r="H291" s="4">
        <f t="shared" si="30"/>
        <v>4748422.9082047436</v>
      </c>
      <c r="I291" s="4">
        <f t="shared" si="31"/>
        <v>21127.908204743639</v>
      </c>
      <c r="J291" s="5">
        <f t="shared" si="32"/>
        <v>4.4693441396705946E-3</v>
      </c>
      <c r="K291" s="4">
        <f t="shared" si="36"/>
        <v>203061.23479020057</v>
      </c>
      <c r="L291" s="4">
        <f t="shared" si="33"/>
        <v>-26700.765209799429</v>
      </c>
      <c r="M291" s="5">
        <f t="shared" si="34"/>
        <v>-0.11621053616263533</v>
      </c>
      <c r="N291" s="4">
        <f t="shared" si="35"/>
        <v>284.7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  <c r="T291" s="4">
        <v>0</v>
      </c>
      <c r="U291" s="4">
        <v>0</v>
      </c>
      <c r="V291" s="4">
        <v>0</v>
      </c>
      <c r="W291" s="4">
        <v>0</v>
      </c>
      <c r="X291" s="4">
        <v>0</v>
      </c>
      <c r="Y291" s="4">
        <v>238</v>
      </c>
      <c r="Z291" s="4">
        <v>0</v>
      </c>
      <c r="AA291" s="4">
        <v>0</v>
      </c>
      <c r="AB291" s="4">
        <v>0</v>
      </c>
      <c r="AC291" s="4">
        <v>467</v>
      </c>
      <c r="AD291" s="4">
        <v>0</v>
      </c>
      <c r="AE291" s="4">
        <v>0</v>
      </c>
      <c r="AF291" s="4">
        <v>0</v>
      </c>
      <c r="AG291" s="4">
        <v>0</v>
      </c>
      <c r="AH291" s="4">
        <v>0</v>
      </c>
    </row>
    <row r="292" spans="1:34" x14ac:dyDescent="0.3">
      <c r="A292" s="16" t="s">
        <v>47</v>
      </c>
      <c r="B292" s="7">
        <v>584002</v>
      </c>
      <c r="C292" s="7">
        <v>282707</v>
      </c>
      <c r="D292" s="7" t="s">
        <v>423</v>
      </c>
      <c r="E292" s="7">
        <v>7</v>
      </c>
      <c r="F292" s="4">
        <v>17392293</v>
      </c>
      <c r="G292" s="4">
        <v>736192</v>
      </c>
      <c r="H292" s="4">
        <f t="shared" si="30"/>
        <v>18661785.711240917</v>
      </c>
      <c r="I292" s="4">
        <f t="shared" si="31"/>
        <v>1269492.7112409174</v>
      </c>
      <c r="J292" s="5">
        <f t="shared" si="32"/>
        <v>7.2991681501738626E-2</v>
      </c>
      <c r="K292" s="4">
        <f t="shared" si="36"/>
        <v>798051.33686953085</v>
      </c>
      <c r="L292" s="4">
        <f t="shared" si="33"/>
        <v>61859.336869530845</v>
      </c>
      <c r="M292" s="5">
        <f t="shared" si="34"/>
        <v>8.4026092200853553E-2</v>
      </c>
      <c r="N292" s="4">
        <f t="shared" si="35"/>
        <v>1118.9000000000001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36</v>
      </c>
      <c r="U292" s="4">
        <v>750</v>
      </c>
      <c r="V292" s="4">
        <v>16</v>
      </c>
      <c r="W292" s="4">
        <v>0</v>
      </c>
      <c r="X292" s="4">
        <v>0</v>
      </c>
      <c r="Y292" s="4">
        <v>696</v>
      </c>
      <c r="Z292" s="4">
        <v>0</v>
      </c>
      <c r="AA292" s="4">
        <v>0</v>
      </c>
      <c r="AB292" s="4">
        <v>0</v>
      </c>
      <c r="AC292" s="4">
        <v>719</v>
      </c>
      <c r="AD292" s="4">
        <v>31</v>
      </c>
      <c r="AE292" s="4">
        <v>0</v>
      </c>
      <c r="AF292" s="4">
        <v>0</v>
      </c>
      <c r="AG292" s="4">
        <v>0</v>
      </c>
      <c r="AH292" s="4">
        <v>0</v>
      </c>
    </row>
    <row r="293" spans="1:34" x14ac:dyDescent="0.3">
      <c r="A293" s="16" t="s">
        <v>47</v>
      </c>
      <c r="B293" s="7">
        <v>584151</v>
      </c>
      <c r="C293" s="7">
        <v>282855</v>
      </c>
      <c r="D293" s="7" t="s">
        <v>424</v>
      </c>
      <c r="E293" s="7">
        <v>7</v>
      </c>
      <c r="F293" s="4">
        <v>2346143</v>
      </c>
      <c r="G293" s="4">
        <v>61860</v>
      </c>
      <c r="H293" s="4">
        <f t="shared" si="30"/>
        <v>2701947.7032988006</v>
      </c>
      <c r="I293" s="4">
        <f t="shared" si="31"/>
        <v>355804.70329880062</v>
      </c>
      <c r="J293" s="5">
        <f t="shared" si="32"/>
        <v>0.15165516479549646</v>
      </c>
      <c r="K293" s="4">
        <f t="shared" si="36"/>
        <v>115545.90809979801</v>
      </c>
      <c r="L293" s="4">
        <f t="shared" si="33"/>
        <v>53685.908099798005</v>
      </c>
      <c r="M293" s="5">
        <f t="shared" si="34"/>
        <v>0.86786143064658905</v>
      </c>
      <c r="N293" s="4">
        <f t="shared" si="35"/>
        <v>162</v>
      </c>
      <c r="O293" s="4">
        <v>0</v>
      </c>
      <c r="P293" s="4">
        <v>0</v>
      </c>
      <c r="Q293" s="4">
        <v>0</v>
      </c>
      <c r="R293" s="4">
        <v>0</v>
      </c>
      <c r="S293" s="4">
        <v>0</v>
      </c>
      <c r="T293" s="4">
        <v>0</v>
      </c>
      <c r="U293" s="4">
        <v>18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4">
        <v>0</v>
      </c>
      <c r="AD293" s="4">
        <v>18</v>
      </c>
      <c r="AE293" s="4">
        <v>0</v>
      </c>
      <c r="AF293" s="4">
        <v>0</v>
      </c>
      <c r="AG293" s="4">
        <v>0</v>
      </c>
      <c r="AH293" s="4">
        <v>0</v>
      </c>
    </row>
    <row r="294" spans="1:34" x14ac:dyDescent="0.3">
      <c r="A294" s="16" t="s">
        <v>47</v>
      </c>
      <c r="B294" s="7">
        <v>584207</v>
      </c>
      <c r="C294" s="7">
        <v>488399</v>
      </c>
      <c r="D294" s="7" t="s">
        <v>425</v>
      </c>
      <c r="E294" s="7">
        <v>7</v>
      </c>
      <c r="F294" s="4">
        <v>5588056</v>
      </c>
      <c r="G294" s="4">
        <v>285206</v>
      </c>
      <c r="H294" s="4">
        <f t="shared" si="30"/>
        <v>5937613.471446747</v>
      </c>
      <c r="I294" s="4">
        <f t="shared" si="31"/>
        <v>349557.47144674696</v>
      </c>
      <c r="J294" s="5">
        <f t="shared" si="32"/>
        <v>6.2554396635743581E-2</v>
      </c>
      <c r="K294" s="4">
        <f t="shared" si="36"/>
        <v>253915.69928103758</v>
      </c>
      <c r="L294" s="4">
        <f t="shared" si="33"/>
        <v>-31290.300718962419</v>
      </c>
      <c r="M294" s="5">
        <f t="shared" si="34"/>
        <v>-0.10971122879239015</v>
      </c>
      <c r="N294" s="4">
        <f t="shared" si="35"/>
        <v>356</v>
      </c>
      <c r="O294" s="4">
        <v>0</v>
      </c>
      <c r="P294" s="4">
        <v>0</v>
      </c>
      <c r="Q294" s="4">
        <v>0</v>
      </c>
      <c r="R294" s="4">
        <v>0</v>
      </c>
      <c r="S294" s="4">
        <v>0</v>
      </c>
      <c r="T294" s="4">
        <v>0</v>
      </c>
      <c r="U294" s="4">
        <v>596</v>
      </c>
      <c r="V294" s="4">
        <v>0</v>
      </c>
      <c r="W294" s="4">
        <v>0</v>
      </c>
      <c r="X294" s="4">
        <v>0</v>
      </c>
      <c r="Y294" s="4">
        <v>356</v>
      </c>
      <c r="Z294" s="4">
        <v>0</v>
      </c>
      <c r="AA294" s="4">
        <v>0</v>
      </c>
      <c r="AB294" s="4">
        <v>0</v>
      </c>
      <c r="AC294" s="4">
        <v>0</v>
      </c>
      <c r="AD294" s="4">
        <v>0</v>
      </c>
      <c r="AE294" s="4">
        <v>0</v>
      </c>
      <c r="AF294" s="4">
        <v>0</v>
      </c>
      <c r="AG294" s="4">
        <v>0</v>
      </c>
      <c r="AH294" s="4">
        <v>0</v>
      </c>
    </row>
    <row r="295" spans="1:34" x14ac:dyDescent="0.3">
      <c r="A295" s="16" t="s">
        <v>47</v>
      </c>
      <c r="B295" s="7">
        <v>584266</v>
      </c>
      <c r="C295" s="7">
        <v>282952</v>
      </c>
      <c r="D295" s="7" t="s">
        <v>426</v>
      </c>
      <c r="E295" s="7">
        <v>7</v>
      </c>
      <c r="F295" s="4">
        <v>4138318</v>
      </c>
      <c r="G295" s="4">
        <v>183142</v>
      </c>
      <c r="H295" s="4">
        <f t="shared" si="30"/>
        <v>4670033.0674300259</v>
      </c>
      <c r="I295" s="4">
        <f t="shared" si="31"/>
        <v>531715.0674300259</v>
      </c>
      <c r="J295" s="5">
        <f t="shared" si="32"/>
        <v>0.12848579239923708</v>
      </c>
      <c r="K295" s="4">
        <f t="shared" si="36"/>
        <v>199708.97696261384</v>
      </c>
      <c r="L295" s="4">
        <f t="shared" si="33"/>
        <v>16566.976962613844</v>
      </c>
      <c r="M295" s="5">
        <f t="shared" si="34"/>
        <v>9.0459735956874177E-2</v>
      </c>
      <c r="N295" s="4">
        <f t="shared" si="35"/>
        <v>280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75</v>
      </c>
      <c r="U295" s="4">
        <v>73</v>
      </c>
      <c r="V295" s="4">
        <v>11</v>
      </c>
      <c r="W295" s="4">
        <v>0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v>0</v>
      </c>
      <c r="AD295" s="4">
        <v>0</v>
      </c>
      <c r="AE295" s="4">
        <v>0</v>
      </c>
      <c r="AF295" s="4">
        <v>65</v>
      </c>
      <c r="AG295" s="4">
        <v>0</v>
      </c>
      <c r="AH295" s="4">
        <v>0</v>
      </c>
    </row>
    <row r="296" spans="1:34" x14ac:dyDescent="0.3">
      <c r="A296" s="16" t="s">
        <v>47</v>
      </c>
      <c r="B296" s="7">
        <v>584282</v>
      </c>
      <c r="C296" s="7">
        <v>282979</v>
      </c>
      <c r="D296" s="7" t="s">
        <v>427</v>
      </c>
      <c r="E296" s="7">
        <v>7</v>
      </c>
      <c r="F296" s="4">
        <v>4761672</v>
      </c>
      <c r="G296" s="4">
        <v>227635</v>
      </c>
      <c r="H296" s="4">
        <f t="shared" si="30"/>
        <v>4718401.2670569792</v>
      </c>
      <c r="I296" s="4">
        <f t="shared" si="31"/>
        <v>-43270.732943020761</v>
      </c>
      <c r="J296" s="5">
        <f t="shared" si="32"/>
        <v>-9.0872981051657309E-3</v>
      </c>
      <c r="K296" s="4">
        <f t="shared" si="36"/>
        <v>201777.39136686947</v>
      </c>
      <c r="L296" s="4">
        <f t="shared" si="33"/>
        <v>-25857.608633130527</v>
      </c>
      <c r="M296" s="5">
        <f t="shared" si="34"/>
        <v>-0.11359241168155387</v>
      </c>
      <c r="N296" s="4">
        <f t="shared" si="35"/>
        <v>282.89999999999998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  <c r="X296" s="4">
        <v>0</v>
      </c>
      <c r="Y296" s="4">
        <v>233</v>
      </c>
      <c r="Z296" s="4">
        <v>0</v>
      </c>
      <c r="AA296" s="4">
        <v>0</v>
      </c>
      <c r="AB296" s="4">
        <v>0</v>
      </c>
      <c r="AC296" s="4">
        <v>499</v>
      </c>
      <c r="AD296" s="4">
        <v>0</v>
      </c>
      <c r="AE296" s="4">
        <v>0</v>
      </c>
      <c r="AF296" s="4">
        <v>0</v>
      </c>
      <c r="AG296" s="4">
        <v>0</v>
      </c>
      <c r="AH296" s="4">
        <v>0</v>
      </c>
    </row>
    <row r="297" spans="1:34" x14ac:dyDescent="0.3">
      <c r="A297" s="16" t="s">
        <v>47</v>
      </c>
      <c r="B297" s="7">
        <v>584291</v>
      </c>
      <c r="C297" s="7">
        <v>283061</v>
      </c>
      <c r="D297" s="7" t="s">
        <v>428</v>
      </c>
      <c r="E297" s="7">
        <v>7</v>
      </c>
      <c r="F297" s="4">
        <v>27094045</v>
      </c>
      <c r="G297" s="4">
        <v>1289401</v>
      </c>
      <c r="H297" s="4">
        <f t="shared" si="30"/>
        <v>28086913.1626863</v>
      </c>
      <c r="I297" s="4">
        <f t="shared" si="31"/>
        <v>992868.16268629953</v>
      </c>
      <c r="J297" s="5">
        <f t="shared" si="32"/>
        <v>3.6645254065470922E-2</v>
      </c>
      <c r="K297" s="4">
        <f t="shared" si="36"/>
        <v>1201106.8471608632</v>
      </c>
      <c r="L297" s="4">
        <f t="shared" si="33"/>
        <v>-88294.152839136776</v>
      </c>
      <c r="M297" s="5">
        <f t="shared" si="34"/>
        <v>-6.8476876347340232E-2</v>
      </c>
      <c r="N297" s="4">
        <f t="shared" si="35"/>
        <v>1684</v>
      </c>
      <c r="O297" s="4">
        <v>0</v>
      </c>
      <c r="P297" s="4">
        <v>30</v>
      </c>
      <c r="Q297" s="4">
        <v>0</v>
      </c>
      <c r="R297" s="4">
        <v>0</v>
      </c>
      <c r="S297" s="4">
        <v>0</v>
      </c>
      <c r="T297" s="4">
        <v>62</v>
      </c>
      <c r="U297" s="4">
        <v>1293</v>
      </c>
      <c r="V297" s="4">
        <v>15</v>
      </c>
      <c r="W297" s="4">
        <v>21</v>
      </c>
      <c r="X297" s="4">
        <v>612</v>
      </c>
      <c r="Y297" s="4">
        <v>1446</v>
      </c>
      <c r="Z297" s="4">
        <v>0</v>
      </c>
      <c r="AA297" s="4">
        <v>0</v>
      </c>
      <c r="AB297" s="4">
        <v>0</v>
      </c>
      <c r="AC297" s="4">
        <v>0</v>
      </c>
      <c r="AD297" s="4">
        <v>0</v>
      </c>
      <c r="AE297" s="4">
        <v>54</v>
      </c>
      <c r="AF297" s="4">
        <v>0</v>
      </c>
      <c r="AG297" s="4">
        <v>2491</v>
      </c>
      <c r="AH297" s="4">
        <v>0</v>
      </c>
    </row>
    <row r="298" spans="1:34" x14ac:dyDescent="0.3">
      <c r="A298" s="16" t="s">
        <v>47</v>
      </c>
      <c r="B298" s="7">
        <v>584495</v>
      </c>
      <c r="C298" s="7">
        <v>283193</v>
      </c>
      <c r="D298" s="7" t="s">
        <v>429</v>
      </c>
      <c r="E298" s="7">
        <v>7</v>
      </c>
      <c r="F298" s="4">
        <v>15322919</v>
      </c>
      <c r="G298" s="4">
        <v>673537</v>
      </c>
      <c r="H298" s="4">
        <f t="shared" si="30"/>
        <v>14293636.924241187</v>
      </c>
      <c r="I298" s="4">
        <f t="shared" si="31"/>
        <v>-1029282.0757588129</v>
      </c>
      <c r="J298" s="5">
        <f t="shared" si="32"/>
        <v>-6.7172715313499554E-2</v>
      </c>
      <c r="K298" s="4">
        <f t="shared" si="36"/>
        <v>611252.11877485737</v>
      </c>
      <c r="L298" s="4">
        <f t="shared" si="33"/>
        <v>-62284.881225142628</v>
      </c>
      <c r="M298" s="5">
        <f t="shared" si="34"/>
        <v>-9.2474327654074928E-2</v>
      </c>
      <c r="N298" s="4">
        <f t="shared" si="35"/>
        <v>857</v>
      </c>
      <c r="O298" s="4">
        <v>0</v>
      </c>
      <c r="P298" s="4">
        <v>0</v>
      </c>
      <c r="Q298" s="4">
        <v>0</v>
      </c>
      <c r="R298" s="4">
        <v>0</v>
      </c>
      <c r="S298" s="4">
        <v>0</v>
      </c>
      <c r="T298" s="4">
        <v>75</v>
      </c>
      <c r="U298" s="4">
        <v>427</v>
      </c>
      <c r="V298" s="4">
        <v>30</v>
      </c>
      <c r="W298" s="4">
        <v>20</v>
      </c>
      <c r="X298" s="4">
        <v>0</v>
      </c>
      <c r="Y298" s="4">
        <v>638</v>
      </c>
      <c r="Z298" s="4">
        <v>5</v>
      </c>
      <c r="AA298" s="4">
        <v>0</v>
      </c>
      <c r="AB298" s="4">
        <v>0</v>
      </c>
      <c r="AC298" s="4">
        <v>290</v>
      </c>
      <c r="AD298" s="4">
        <v>0</v>
      </c>
      <c r="AE298" s="4">
        <v>30</v>
      </c>
      <c r="AF298" s="4">
        <v>0</v>
      </c>
      <c r="AG298" s="4">
        <v>0</v>
      </c>
      <c r="AH298" s="4">
        <v>0</v>
      </c>
    </row>
    <row r="299" spans="1:34" x14ac:dyDescent="0.3">
      <c r="A299" s="16" t="s">
        <v>47</v>
      </c>
      <c r="B299" s="7">
        <v>584550</v>
      </c>
      <c r="C299" s="7">
        <v>283258</v>
      </c>
      <c r="D299" s="7" t="s">
        <v>430</v>
      </c>
      <c r="E299" s="7">
        <v>7</v>
      </c>
      <c r="F299" s="4">
        <v>470197</v>
      </c>
      <c r="G299" s="4">
        <v>14669</v>
      </c>
      <c r="H299" s="4">
        <f t="shared" si="30"/>
        <v>378606.25225236284</v>
      </c>
      <c r="I299" s="4">
        <f t="shared" si="31"/>
        <v>-91590.747747637157</v>
      </c>
      <c r="J299" s="5">
        <f t="shared" si="32"/>
        <v>-0.19479228439917129</v>
      </c>
      <c r="K299" s="4">
        <f t="shared" si="36"/>
        <v>16190.692060897623</v>
      </c>
      <c r="L299" s="4">
        <f t="shared" si="33"/>
        <v>1521.6920608976234</v>
      </c>
      <c r="M299" s="5">
        <f t="shared" si="34"/>
        <v>0.10373522809309588</v>
      </c>
      <c r="N299" s="4">
        <f t="shared" si="35"/>
        <v>22.700000000000003</v>
      </c>
      <c r="O299" s="4"/>
      <c r="P299" s="4"/>
      <c r="Q299" s="4"/>
      <c r="R299" s="4"/>
      <c r="S299" s="4"/>
      <c r="T299" s="4"/>
      <c r="U299" s="4">
        <v>0</v>
      </c>
      <c r="V299" s="4">
        <v>0</v>
      </c>
      <c r="W299" s="4">
        <v>0</v>
      </c>
      <c r="X299" s="4">
        <v>0</v>
      </c>
      <c r="Y299" s="4"/>
      <c r="Z299" s="4">
        <v>0</v>
      </c>
      <c r="AA299" s="4"/>
      <c r="AB299" s="4"/>
      <c r="AC299" s="4">
        <v>227</v>
      </c>
      <c r="AD299" s="4">
        <v>0</v>
      </c>
      <c r="AE299" s="4"/>
      <c r="AF299" s="4"/>
      <c r="AG299" s="4">
        <v>0</v>
      </c>
      <c r="AH299" s="4">
        <v>0</v>
      </c>
    </row>
    <row r="300" spans="1:34" x14ac:dyDescent="0.3">
      <c r="A300" s="16" t="s">
        <v>47</v>
      </c>
      <c r="B300" s="7">
        <v>584649</v>
      </c>
      <c r="C300" s="7">
        <v>283347</v>
      </c>
      <c r="D300" s="7" t="s">
        <v>431</v>
      </c>
      <c r="E300" s="7">
        <v>7</v>
      </c>
      <c r="F300" s="4">
        <v>13606515</v>
      </c>
      <c r="G300" s="4">
        <v>533903</v>
      </c>
      <c r="H300" s="4">
        <f t="shared" si="30"/>
        <v>12922648.645159943</v>
      </c>
      <c r="I300" s="4">
        <f t="shared" si="31"/>
        <v>-683866.35484005697</v>
      </c>
      <c r="J300" s="5">
        <f t="shared" si="32"/>
        <v>-5.0260213937224685E-2</v>
      </c>
      <c r="K300" s="4">
        <f t="shared" si="36"/>
        <v>552623.2691094043</v>
      </c>
      <c r="L300" s="4">
        <f t="shared" si="33"/>
        <v>18720.269109404297</v>
      </c>
      <c r="M300" s="5">
        <f t="shared" si="34"/>
        <v>3.5063052856800336E-2</v>
      </c>
      <c r="N300" s="4">
        <f t="shared" si="35"/>
        <v>774.8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43</v>
      </c>
      <c r="U300" s="4">
        <v>620</v>
      </c>
      <c r="V300" s="4">
        <v>15</v>
      </c>
      <c r="W300" s="4">
        <v>5</v>
      </c>
      <c r="X300" s="4">
        <v>594</v>
      </c>
      <c r="Y300" s="4">
        <v>424</v>
      </c>
      <c r="Z300" s="4">
        <v>11</v>
      </c>
      <c r="AA300" s="4">
        <v>0</v>
      </c>
      <c r="AB300" s="4">
        <v>0</v>
      </c>
      <c r="AC300" s="4">
        <v>718</v>
      </c>
      <c r="AD300" s="4">
        <v>19</v>
      </c>
      <c r="AE300" s="4">
        <v>0</v>
      </c>
      <c r="AF300" s="4">
        <v>0</v>
      </c>
      <c r="AG300" s="4">
        <v>0</v>
      </c>
      <c r="AH300" s="4">
        <v>0</v>
      </c>
    </row>
    <row r="301" spans="1:34" x14ac:dyDescent="0.3">
      <c r="A301" s="16" t="s">
        <v>47</v>
      </c>
      <c r="B301" s="7">
        <v>584801</v>
      </c>
      <c r="C301" s="7">
        <v>283509</v>
      </c>
      <c r="D301" s="7" t="s">
        <v>432</v>
      </c>
      <c r="E301" s="7">
        <v>7</v>
      </c>
      <c r="F301" s="4">
        <v>589472</v>
      </c>
      <c r="G301" s="4">
        <v>19351</v>
      </c>
      <c r="H301" s="4">
        <f t="shared" si="30"/>
        <v>597097.08504998195</v>
      </c>
      <c r="I301" s="4">
        <f t="shared" si="31"/>
        <v>7625.0850499819499</v>
      </c>
      <c r="J301" s="5">
        <f t="shared" si="32"/>
        <v>1.2935449096788121E-2</v>
      </c>
      <c r="K301" s="4">
        <f t="shared" si="36"/>
        <v>25534.219197362771</v>
      </c>
      <c r="L301" s="4">
        <f t="shared" si="33"/>
        <v>6183.2191973627705</v>
      </c>
      <c r="M301" s="5">
        <f t="shared" si="34"/>
        <v>0.31952969858729618</v>
      </c>
      <c r="N301" s="4">
        <f t="shared" si="35"/>
        <v>35.800000000000004</v>
      </c>
      <c r="O301" s="4"/>
      <c r="P301" s="4"/>
      <c r="Q301" s="4"/>
      <c r="R301" s="4"/>
      <c r="S301" s="4"/>
      <c r="T301" s="4"/>
      <c r="U301" s="4">
        <v>0</v>
      </c>
      <c r="V301" s="4">
        <v>0</v>
      </c>
      <c r="W301" s="4">
        <v>0</v>
      </c>
      <c r="X301" s="4">
        <v>728</v>
      </c>
      <c r="Y301" s="4"/>
      <c r="Z301" s="4">
        <v>0</v>
      </c>
      <c r="AA301" s="4"/>
      <c r="AB301" s="4"/>
      <c r="AC301" s="4">
        <v>358</v>
      </c>
      <c r="AD301" s="4">
        <v>0</v>
      </c>
      <c r="AE301" s="4"/>
      <c r="AF301" s="4"/>
      <c r="AG301" s="4">
        <v>0</v>
      </c>
      <c r="AH301" s="4">
        <v>0</v>
      </c>
    </row>
    <row r="302" spans="1:34" x14ac:dyDescent="0.3">
      <c r="A302" s="16" t="s">
        <v>47</v>
      </c>
      <c r="B302" s="7">
        <v>584975</v>
      </c>
      <c r="C302" s="7">
        <v>283665</v>
      </c>
      <c r="D302" s="7" t="s">
        <v>433</v>
      </c>
      <c r="E302" s="7">
        <v>7</v>
      </c>
      <c r="F302" s="4">
        <v>7202308</v>
      </c>
      <c r="G302" s="4">
        <v>271794</v>
      </c>
      <c r="H302" s="4">
        <f t="shared" si="30"/>
        <v>7071764.3592511825</v>
      </c>
      <c r="I302" s="4">
        <f t="shared" si="31"/>
        <v>-130543.64074881747</v>
      </c>
      <c r="J302" s="5">
        <f t="shared" si="32"/>
        <v>-1.8125251065188808E-2</v>
      </c>
      <c r="K302" s="4">
        <f t="shared" si="36"/>
        <v>302416.45082910097</v>
      </c>
      <c r="L302" s="4">
        <f t="shared" si="33"/>
        <v>30622.45082910097</v>
      </c>
      <c r="M302" s="5">
        <f t="shared" si="34"/>
        <v>0.11266786915495186</v>
      </c>
      <c r="N302" s="4">
        <f t="shared" si="35"/>
        <v>424</v>
      </c>
      <c r="O302" s="4">
        <v>0</v>
      </c>
      <c r="P302" s="4">
        <v>0</v>
      </c>
      <c r="Q302" s="4">
        <v>0</v>
      </c>
      <c r="R302" s="4">
        <v>0</v>
      </c>
      <c r="S302" s="4">
        <v>0</v>
      </c>
      <c r="T302" s="4">
        <v>0</v>
      </c>
      <c r="U302" s="4">
        <v>296</v>
      </c>
      <c r="V302" s="4">
        <v>0</v>
      </c>
      <c r="W302" s="4">
        <v>0</v>
      </c>
      <c r="X302" s="4">
        <v>0</v>
      </c>
      <c r="Y302" s="4">
        <v>312</v>
      </c>
      <c r="Z302" s="4">
        <v>0</v>
      </c>
      <c r="AA302" s="4">
        <v>0</v>
      </c>
      <c r="AB302" s="4">
        <v>0</v>
      </c>
      <c r="AC302" s="4">
        <v>0</v>
      </c>
      <c r="AD302" s="4">
        <v>0</v>
      </c>
      <c r="AE302" s="4">
        <v>112</v>
      </c>
      <c r="AF302" s="4">
        <v>0</v>
      </c>
      <c r="AG302" s="4">
        <v>0</v>
      </c>
      <c r="AH302" s="4">
        <v>0</v>
      </c>
    </row>
    <row r="303" spans="1:34" x14ac:dyDescent="0.3">
      <c r="A303" s="16" t="s">
        <v>47</v>
      </c>
      <c r="B303" s="7">
        <v>585017</v>
      </c>
      <c r="C303" s="7">
        <v>283703</v>
      </c>
      <c r="D303" s="7" t="s">
        <v>434</v>
      </c>
      <c r="E303" s="7">
        <v>7</v>
      </c>
      <c r="F303" s="4">
        <v>281369</v>
      </c>
      <c r="G303" s="4">
        <v>8610</v>
      </c>
      <c r="H303" s="4">
        <f t="shared" si="30"/>
        <v>205147.88117639045</v>
      </c>
      <c r="I303" s="4">
        <f t="shared" si="31"/>
        <v>-76221.118823609548</v>
      </c>
      <c r="J303" s="5">
        <f t="shared" si="32"/>
        <v>-0.27089380430541232</v>
      </c>
      <c r="K303" s="4">
        <f t="shared" si="36"/>
        <v>8772.930059429109</v>
      </c>
      <c r="L303" s="4">
        <f t="shared" si="33"/>
        <v>162.93005942910895</v>
      </c>
      <c r="M303" s="5">
        <f t="shared" si="34"/>
        <v>1.8923351850070658E-2</v>
      </c>
      <c r="N303" s="4">
        <f t="shared" si="35"/>
        <v>12.3</v>
      </c>
      <c r="O303" s="4"/>
      <c r="P303" s="4"/>
      <c r="Q303" s="4"/>
      <c r="R303" s="4"/>
      <c r="S303" s="4"/>
      <c r="T303" s="4"/>
      <c r="U303" s="4">
        <v>0</v>
      </c>
      <c r="V303" s="4">
        <v>0</v>
      </c>
      <c r="W303" s="4">
        <v>0</v>
      </c>
      <c r="X303" s="4">
        <v>0</v>
      </c>
      <c r="Y303" s="4"/>
      <c r="Z303" s="4">
        <v>0</v>
      </c>
      <c r="AA303" s="4"/>
      <c r="AB303" s="4"/>
      <c r="AC303" s="4">
        <v>123</v>
      </c>
      <c r="AD303" s="4">
        <v>0</v>
      </c>
      <c r="AE303" s="4"/>
      <c r="AF303" s="4"/>
      <c r="AG303" s="4">
        <v>0</v>
      </c>
      <c r="AH303" s="4">
        <v>0</v>
      </c>
    </row>
    <row r="304" spans="1:34" x14ac:dyDescent="0.3">
      <c r="A304" s="16" t="s">
        <v>53</v>
      </c>
      <c r="B304" s="7">
        <v>585068</v>
      </c>
      <c r="C304" s="7">
        <v>283924</v>
      </c>
      <c r="D304" s="7" t="s">
        <v>435</v>
      </c>
      <c r="E304" s="7">
        <v>7</v>
      </c>
      <c r="F304" s="4">
        <v>99984332</v>
      </c>
      <c r="G304" s="4">
        <v>4373301</v>
      </c>
      <c r="H304" s="4">
        <f t="shared" si="30"/>
        <v>101017818.85536942</v>
      </c>
      <c r="I304" s="4">
        <f t="shared" si="31"/>
        <v>1033486.8553694189</v>
      </c>
      <c r="J304" s="5">
        <f t="shared" si="32"/>
        <v>1.0336488074645711E-2</v>
      </c>
      <c r="K304" s="4">
        <f t="shared" si="36"/>
        <v>4319919.145605226</v>
      </c>
      <c r="L304" s="4">
        <f t="shared" si="33"/>
        <v>-53381.854394773953</v>
      </c>
      <c r="M304" s="5">
        <f t="shared" si="34"/>
        <v>-1.2206306950921952E-2</v>
      </c>
      <c r="N304" s="4">
        <f t="shared" si="35"/>
        <v>6056.7</v>
      </c>
      <c r="O304" s="4">
        <v>0</v>
      </c>
      <c r="P304" s="4">
        <v>13</v>
      </c>
      <c r="Q304" s="4">
        <v>0</v>
      </c>
      <c r="R304" s="4">
        <v>0</v>
      </c>
      <c r="S304" s="4">
        <v>0</v>
      </c>
      <c r="T304" s="4">
        <v>147</v>
      </c>
      <c r="U304" s="4">
        <v>3267</v>
      </c>
      <c r="V304" s="4">
        <v>83</v>
      </c>
      <c r="W304" s="4">
        <v>0</v>
      </c>
      <c r="X304" s="4">
        <v>0</v>
      </c>
      <c r="Y304" s="4">
        <v>4435</v>
      </c>
      <c r="Z304" s="4">
        <v>97</v>
      </c>
      <c r="AA304" s="4">
        <v>0</v>
      </c>
      <c r="AB304" s="4">
        <v>162</v>
      </c>
      <c r="AC304" s="4">
        <v>2687</v>
      </c>
      <c r="AD304" s="4">
        <v>25</v>
      </c>
      <c r="AE304" s="4">
        <v>426</v>
      </c>
      <c r="AF304" s="4">
        <v>13</v>
      </c>
      <c r="AG304" s="4">
        <v>17743</v>
      </c>
      <c r="AH304" s="4">
        <v>1832</v>
      </c>
    </row>
    <row r="305" spans="1:34" x14ac:dyDescent="0.3">
      <c r="A305" s="16" t="s">
        <v>53</v>
      </c>
      <c r="B305" s="7">
        <v>585459</v>
      </c>
      <c r="C305" s="7">
        <v>284165</v>
      </c>
      <c r="D305" s="7" t="s">
        <v>436</v>
      </c>
      <c r="E305" s="7">
        <v>7</v>
      </c>
      <c r="F305" s="4">
        <v>9727057</v>
      </c>
      <c r="G305" s="4">
        <v>375238</v>
      </c>
      <c r="H305" s="4">
        <f t="shared" si="30"/>
        <v>7522088.9764676495</v>
      </c>
      <c r="I305" s="4">
        <f t="shared" si="31"/>
        <v>-2204968.0235323505</v>
      </c>
      <c r="J305" s="5">
        <f t="shared" si="32"/>
        <v>-0.22668398299016346</v>
      </c>
      <c r="K305" s="4">
        <f t="shared" si="36"/>
        <v>321674.10217906727</v>
      </c>
      <c r="L305" s="4">
        <f t="shared" si="33"/>
        <v>-53563.897820932732</v>
      </c>
      <c r="M305" s="5">
        <f t="shared" si="34"/>
        <v>-0.14274646443306038</v>
      </c>
      <c r="N305" s="4">
        <f t="shared" si="35"/>
        <v>451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  <c r="T305" s="4">
        <v>0</v>
      </c>
      <c r="U305" s="4">
        <v>303</v>
      </c>
      <c r="V305" s="4">
        <v>0</v>
      </c>
      <c r="W305" s="4">
        <v>22</v>
      </c>
      <c r="X305" s="4">
        <v>0</v>
      </c>
      <c r="Y305" s="4">
        <v>343</v>
      </c>
      <c r="Z305" s="4">
        <v>0</v>
      </c>
      <c r="AA305" s="4">
        <v>0</v>
      </c>
      <c r="AB305" s="4">
        <v>0</v>
      </c>
      <c r="AC305" s="4">
        <v>400</v>
      </c>
      <c r="AD305" s="4">
        <v>0</v>
      </c>
      <c r="AE305" s="4">
        <v>68</v>
      </c>
      <c r="AF305" s="4">
        <v>0</v>
      </c>
      <c r="AG305" s="4">
        <v>0</v>
      </c>
      <c r="AH305" s="4">
        <v>0</v>
      </c>
    </row>
    <row r="306" spans="1:34" x14ac:dyDescent="0.3">
      <c r="A306" s="16" t="s">
        <v>53</v>
      </c>
      <c r="B306" s="7">
        <v>585513</v>
      </c>
      <c r="C306" s="7">
        <v>284220</v>
      </c>
      <c r="D306" s="7" t="s">
        <v>437</v>
      </c>
      <c r="E306" s="7">
        <v>7</v>
      </c>
      <c r="F306" s="4">
        <v>822303</v>
      </c>
      <c r="G306" s="4">
        <v>26544</v>
      </c>
      <c r="H306" s="4">
        <f t="shared" si="30"/>
        <v>775559.06298391498</v>
      </c>
      <c r="I306" s="4">
        <f t="shared" si="31"/>
        <v>-46743.937016085023</v>
      </c>
      <c r="J306" s="5">
        <f t="shared" si="32"/>
        <v>-5.6845149556896901E-2</v>
      </c>
      <c r="K306" s="4">
        <f t="shared" si="36"/>
        <v>33165.955102719796</v>
      </c>
      <c r="L306" s="4">
        <f t="shared" si="33"/>
        <v>6621.9551027197958</v>
      </c>
      <c r="M306" s="5">
        <f t="shared" si="34"/>
        <v>0.24947088241108339</v>
      </c>
      <c r="N306" s="4">
        <f t="shared" si="35"/>
        <v>46.5</v>
      </c>
      <c r="O306" s="4"/>
      <c r="P306" s="4"/>
      <c r="Q306" s="4"/>
      <c r="R306" s="4"/>
      <c r="S306" s="4"/>
      <c r="T306" s="4"/>
      <c r="U306" s="4">
        <v>0</v>
      </c>
      <c r="V306" s="4">
        <v>0</v>
      </c>
      <c r="W306" s="4">
        <v>0</v>
      </c>
      <c r="X306" s="4">
        <v>0</v>
      </c>
      <c r="Y306" s="4"/>
      <c r="Z306" s="4">
        <v>0</v>
      </c>
      <c r="AA306" s="4"/>
      <c r="AB306" s="4"/>
      <c r="AC306" s="4">
        <v>465</v>
      </c>
      <c r="AD306" s="4">
        <v>0</v>
      </c>
      <c r="AE306" s="4"/>
      <c r="AF306" s="4"/>
      <c r="AG306" s="4">
        <v>0</v>
      </c>
      <c r="AH306" s="4">
        <v>0</v>
      </c>
    </row>
    <row r="307" spans="1:34" x14ac:dyDescent="0.3">
      <c r="A307" s="16" t="s">
        <v>53</v>
      </c>
      <c r="B307" s="7">
        <v>585599</v>
      </c>
      <c r="C307" s="7">
        <v>284301</v>
      </c>
      <c r="D307" s="7" t="s">
        <v>438</v>
      </c>
      <c r="E307" s="7">
        <v>7</v>
      </c>
      <c r="F307" s="4">
        <v>21852766</v>
      </c>
      <c r="G307" s="4">
        <v>896237</v>
      </c>
      <c r="H307" s="4">
        <f t="shared" si="30"/>
        <v>19600795.93158488</v>
      </c>
      <c r="I307" s="4">
        <f t="shared" si="31"/>
        <v>-2251970.0684151202</v>
      </c>
      <c r="J307" s="5">
        <f t="shared" si="32"/>
        <v>-0.10305194630350778</v>
      </c>
      <c r="K307" s="4">
        <f t="shared" si="36"/>
        <v>838207.10616594215</v>
      </c>
      <c r="L307" s="4">
        <f t="shared" si="33"/>
        <v>-58029.893834057846</v>
      </c>
      <c r="M307" s="5">
        <f t="shared" si="34"/>
        <v>-6.4748379986608318E-2</v>
      </c>
      <c r="N307" s="4">
        <f t="shared" si="35"/>
        <v>1175.2</v>
      </c>
      <c r="O307" s="4">
        <v>0</v>
      </c>
      <c r="P307" s="4">
        <v>0</v>
      </c>
      <c r="Q307" s="4">
        <v>0</v>
      </c>
      <c r="R307" s="4">
        <v>6</v>
      </c>
      <c r="S307" s="4">
        <v>0</v>
      </c>
      <c r="T307" s="4">
        <v>64</v>
      </c>
      <c r="U307" s="4">
        <v>498</v>
      </c>
      <c r="V307" s="4">
        <v>49</v>
      </c>
      <c r="W307" s="4">
        <v>0</v>
      </c>
      <c r="X307" s="4">
        <v>0</v>
      </c>
      <c r="Y307" s="4">
        <v>920</v>
      </c>
      <c r="Z307" s="4">
        <v>0</v>
      </c>
      <c r="AA307" s="4">
        <v>0</v>
      </c>
      <c r="AB307" s="4">
        <v>0</v>
      </c>
      <c r="AC307" s="4">
        <v>542</v>
      </c>
      <c r="AD307" s="4">
        <v>0</v>
      </c>
      <c r="AE307" s="4">
        <v>61</v>
      </c>
      <c r="AF307" s="4">
        <v>0</v>
      </c>
      <c r="AG307" s="4">
        <v>0</v>
      </c>
      <c r="AH307" s="4">
        <v>0</v>
      </c>
    </row>
    <row r="308" spans="1:34" x14ac:dyDescent="0.3">
      <c r="A308" s="16" t="s">
        <v>53</v>
      </c>
      <c r="B308" s="7">
        <v>585751</v>
      </c>
      <c r="C308" s="7">
        <v>284459</v>
      </c>
      <c r="D308" s="7" t="s">
        <v>439</v>
      </c>
      <c r="E308" s="7">
        <v>7</v>
      </c>
      <c r="F308" s="4">
        <v>10559808</v>
      </c>
      <c r="G308" s="4">
        <v>460040</v>
      </c>
      <c r="H308" s="4">
        <f t="shared" si="30"/>
        <v>9631943.201574428</v>
      </c>
      <c r="I308" s="4">
        <f t="shared" si="31"/>
        <v>-927864.79842557199</v>
      </c>
      <c r="J308" s="5">
        <f t="shared" si="32"/>
        <v>-8.7867582291796587E-2</v>
      </c>
      <c r="K308" s="4">
        <f t="shared" si="36"/>
        <v>411899.76498539106</v>
      </c>
      <c r="L308" s="4">
        <f t="shared" si="33"/>
        <v>-48140.235014608945</v>
      </c>
      <c r="M308" s="5">
        <f t="shared" si="34"/>
        <v>-0.10464358537216101</v>
      </c>
      <c r="N308" s="4">
        <f t="shared" si="35"/>
        <v>577.5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18</v>
      </c>
      <c r="U308" s="4">
        <v>0</v>
      </c>
      <c r="V308" s="4">
        <v>17</v>
      </c>
      <c r="W308" s="4">
        <v>0</v>
      </c>
      <c r="X308" s="4">
        <v>0</v>
      </c>
      <c r="Y308" s="4">
        <v>509</v>
      </c>
      <c r="Z308" s="4">
        <v>0</v>
      </c>
      <c r="AA308" s="4">
        <v>0</v>
      </c>
      <c r="AB308" s="4">
        <v>0</v>
      </c>
      <c r="AC308" s="4">
        <v>325</v>
      </c>
      <c r="AD308" s="4">
        <v>0</v>
      </c>
      <c r="AE308" s="4">
        <v>0</v>
      </c>
      <c r="AF308" s="4">
        <v>0</v>
      </c>
      <c r="AG308" s="4">
        <v>0</v>
      </c>
      <c r="AH308" s="4">
        <v>0</v>
      </c>
    </row>
    <row r="309" spans="1:34" x14ac:dyDescent="0.3">
      <c r="A309" s="16" t="s">
        <v>53</v>
      </c>
      <c r="B309" s="7">
        <v>585891</v>
      </c>
      <c r="C309" s="7">
        <v>284611</v>
      </c>
      <c r="D309" s="7" t="s">
        <v>440</v>
      </c>
      <c r="E309" s="7">
        <v>7</v>
      </c>
      <c r="F309" s="4">
        <v>15186010</v>
      </c>
      <c r="G309" s="4">
        <v>540605</v>
      </c>
      <c r="H309" s="4">
        <f t="shared" si="30"/>
        <v>14443745.129980009</v>
      </c>
      <c r="I309" s="4">
        <f t="shared" si="31"/>
        <v>-742264.87001999095</v>
      </c>
      <c r="J309" s="5">
        <f t="shared" si="32"/>
        <v>-4.8878202373104696E-2</v>
      </c>
      <c r="K309" s="4">
        <f t="shared" si="36"/>
        <v>617671.3358915128</v>
      </c>
      <c r="L309" s="4">
        <f t="shared" si="33"/>
        <v>77066.335891512805</v>
      </c>
      <c r="M309" s="5">
        <f t="shared" si="34"/>
        <v>0.14255572162949437</v>
      </c>
      <c r="N309" s="4">
        <f t="shared" si="35"/>
        <v>866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23</v>
      </c>
      <c r="U309" s="4">
        <v>397</v>
      </c>
      <c r="V309" s="4">
        <v>19</v>
      </c>
      <c r="W309" s="4">
        <v>0</v>
      </c>
      <c r="X309" s="4">
        <v>0</v>
      </c>
      <c r="Y309" s="4">
        <v>385</v>
      </c>
      <c r="Z309" s="4">
        <v>51</v>
      </c>
      <c r="AA309" s="4">
        <v>0</v>
      </c>
      <c r="AB309" s="4">
        <v>0</v>
      </c>
      <c r="AC309" s="4">
        <v>500</v>
      </c>
      <c r="AD309" s="4">
        <v>24</v>
      </c>
      <c r="AE309" s="4">
        <v>29</v>
      </c>
      <c r="AF309" s="4">
        <v>19</v>
      </c>
      <c r="AG309" s="4">
        <v>0</v>
      </c>
      <c r="AH309" s="4">
        <v>0</v>
      </c>
    </row>
    <row r="310" spans="1:34" x14ac:dyDescent="0.3">
      <c r="A310" s="16" t="s">
        <v>53</v>
      </c>
      <c r="B310" s="7">
        <v>585939</v>
      </c>
      <c r="C310" s="7">
        <v>284653</v>
      </c>
      <c r="D310" s="7" t="s">
        <v>441</v>
      </c>
      <c r="E310" s="7">
        <v>7</v>
      </c>
      <c r="F310" s="4">
        <v>15790405</v>
      </c>
      <c r="G310" s="4">
        <v>517244</v>
      </c>
      <c r="H310" s="4">
        <f t="shared" si="30"/>
        <v>15461145.191098694</v>
      </c>
      <c r="I310" s="4">
        <f t="shared" si="31"/>
        <v>-329259.80890130624</v>
      </c>
      <c r="J310" s="5">
        <f t="shared" si="32"/>
        <v>-2.0851891316359894E-2</v>
      </c>
      <c r="K310" s="4">
        <f t="shared" si="36"/>
        <v>661179.36301551084</v>
      </c>
      <c r="L310" s="4">
        <f t="shared" si="33"/>
        <v>143935.36301551084</v>
      </c>
      <c r="M310" s="5">
        <f t="shared" si="34"/>
        <v>0.27827362524361976</v>
      </c>
      <c r="N310" s="4">
        <f t="shared" si="35"/>
        <v>927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17</v>
      </c>
      <c r="U310" s="4">
        <v>361</v>
      </c>
      <c r="V310" s="4">
        <v>13</v>
      </c>
      <c r="W310" s="4">
        <v>0</v>
      </c>
      <c r="X310" s="4">
        <v>0</v>
      </c>
      <c r="Y310" s="4">
        <v>463</v>
      </c>
      <c r="Z310" s="4">
        <v>0</v>
      </c>
      <c r="AA310" s="4">
        <v>0</v>
      </c>
      <c r="AB310" s="4">
        <v>0</v>
      </c>
      <c r="AC310" s="4">
        <v>0</v>
      </c>
      <c r="AD310" s="4">
        <v>29</v>
      </c>
      <c r="AE310" s="4">
        <v>169</v>
      </c>
      <c r="AF310" s="4">
        <v>0</v>
      </c>
      <c r="AG310" s="4">
        <v>0</v>
      </c>
      <c r="AH310" s="4">
        <v>0</v>
      </c>
    </row>
    <row r="311" spans="1:34" x14ac:dyDescent="0.3">
      <c r="A311" s="16" t="s">
        <v>47</v>
      </c>
      <c r="B311" s="7">
        <v>586021</v>
      </c>
      <c r="C311" s="7">
        <v>284891</v>
      </c>
      <c r="D311" s="7" t="s">
        <v>406</v>
      </c>
      <c r="E311" s="7">
        <v>7</v>
      </c>
      <c r="F311" s="4">
        <v>37434862</v>
      </c>
      <c r="G311" s="4">
        <v>1621903</v>
      </c>
      <c r="H311" s="4">
        <f t="shared" si="30"/>
        <v>37713852.757402763</v>
      </c>
      <c r="I311" s="4">
        <f t="shared" si="31"/>
        <v>278990.75740276277</v>
      </c>
      <c r="J311" s="5">
        <f t="shared" si="32"/>
        <v>7.4526989682175415E-3</v>
      </c>
      <c r="K311" s="4">
        <f t="shared" si="36"/>
        <v>1612792.6382423656</v>
      </c>
      <c r="L311" s="4">
        <f t="shared" si="33"/>
        <v>-9110.3617576344404</v>
      </c>
      <c r="M311" s="5">
        <f t="shared" si="34"/>
        <v>-5.6170817599044964E-3</v>
      </c>
      <c r="N311" s="4">
        <f t="shared" si="35"/>
        <v>2261.1999999999998</v>
      </c>
      <c r="O311" s="4">
        <v>0</v>
      </c>
      <c r="P311" s="4">
        <v>52</v>
      </c>
      <c r="Q311" s="4">
        <v>0</v>
      </c>
      <c r="R311" s="4">
        <v>0</v>
      </c>
      <c r="S311" s="4">
        <v>0</v>
      </c>
      <c r="T311" s="4">
        <v>122</v>
      </c>
      <c r="U311" s="4">
        <v>1165</v>
      </c>
      <c r="V311" s="4">
        <v>27</v>
      </c>
      <c r="W311" s="4">
        <v>0</v>
      </c>
      <c r="X311" s="4">
        <v>1188</v>
      </c>
      <c r="Y311" s="4">
        <v>1567</v>
      </c>
      <c r="Z311" s="4">
        <v>4</v>
      </c>
      <c r="AA311" s="4">
        <v>0</v>
      </c>
      <c r="AB311" s="4">
        <v>0</v>
      </c>
      <c r="AC311" s="4">
        <v>862</v>
      </c>
      <c r="AD311" s="4">
        <v>22</v>
      </c>
      <c r="AE311" s="4">
        <v>54</v>
      </c>
      <c r="AF311" s="4">
        <v>0</v>
      </c>
      <c r="AG311" s="4">
        <v>1766</v>
      </c>
      <c r="AH311" s="4">
        <v>0</v>
      </c>
    </row>
    <row r="312" spans="1:34" x14ac:dyDescent="0.3">
      <c r="A312" s="16" t="s">
        <v>47</v>
      </c>
      <c r="B312" s="7">
        <v>586081</v>
      </c>
      <c r="C312" s="7">
        <v>284807</v>
      </c>
      <c r="D312" s="7" t="s">
        <v>442</v>
      </c>
      <c r="E312" s="7">
        <v>7</v>
      </c>
      <c r="F312" s="4">
        <v>11158744</v>
      </c>
      <c r="G312" s="4">
        <v>404204</v>
      </c>
      <c r="H312" s="4">
        <f t="shared" si="30"/>
        <v>10007213.715921484</v>
      </c>
      <c r="I312" s="4">
        <f t="shared" si="31"/>
        <v>-1151530.2840785161</v>
      </c>
      <c r="J312" s="5">
        <f t="shared" si="32"/>
        <v>-0.1031953313095556</v>
      </c>
      <c r="K312" s="4">
        <f t="shared" si="36"/>
        <v>427947.80777702964</v>
      </c>
      <c r="L312" s="4">
        <f t="shared" si="33"/>
        <v>23743.807777029637</v>
      </c>
      <c r="M312" s="5">
        <f t="shared" si="34"/>
        <v>5.8742139555842288E-2</v>
      </c>
      <c r="N312" s="4">
        <f t="shared" si="35"/>
        <v>600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358</v>
      </c>
      <c r="V312" s="4">
        <v>0</v>
      </c>
      <c r="W312" s="4">
        <v>0</v>
      </c>
      <c r="X312" s="4">
        <v>0</v>
      </c>
      <c r="Y312" s="4">
        <v>417</v>
      </c>
      <c r="Z312" s="4">
        <v>42</v>
      </c>
      <c r="AA312" s="4">
        <v>0</v>
      </c>
      <c r="AB312" s="4">
        <v>0</v>
      </c>
      <c r="AC312" s="4">
        <v>0</v>
      </c>
      <c r="AD312" s="4">
        <v>0</v>
      </c>
      <c r="AE312" s="4">
        <v>99</v>
      </c>
      <c r="AF312" s="4">
        <v>0</v>
      </c>
      <c r="AG312" s="4">
        <v>0</v>
      </c>
      <c r="AH312" s="4">
        <v>0</v>
      </c>
    </row>
    <row r="313" spans="1:34" x14ac:dyDescent="0.3">
      <c r="A313" s="16" t="s">
        <v>47</v>
      </c>
      <c r="B313" s="7">
        <v>586137</v>
      </c>
      <c r="C313" s="7">
        <v>284858</v>
      </c>
      <c r="D313" s="7" t="s">
        <v>443</v>
      </c>
      <c r="E313" s="7">
        <v>7</v>
      </c>
      <c r="F313" s="4">
        <v>610582</v>
      </c>
      <c r="G313" s="4">
        <v>19405</v>
      </c>
      <c r="H313" s="4">
        <f t="shared" si="30"/>
        <v>537053.80275445303</v>
      </c>
      <c r="I313" s="4">
        <f t="shared" si="31"/>
        <v>-73528.197245546966</v>
      </c>
      <c r="J313" s="5">
        <f t="shared" si="32"/>
        <v>-0.12042313275783922</v>
      </c>
      <c r="K313" s="4">
        <f t="shared" si="36"/>
        <v>22966.532350700592</v>
      </c>
      <c r="L313" s="4">
        <f t="shared" si="33"/>
        <v>3561.5323507005924</v>
      </c>
      <c r="M313" s="5">
        <f t="shared" si="34"/>
        <v>0.18353683847980373</v>
      </c>
      <c r="N313" s="4">
        <f t="shared" si="35"/>
        <v>32.200000000000003</v>
      </c>
      <c r="O313" s="4"/>
      <c r="P313" s="4"/>
      <c r="Q313" s="4"/>
      <c r="R313" s="4"/>
      <c r="S313" s="4"/>
      <c r="T313" s="4"/>
      <c r="U313" s="4">
        <v>0</v>
      </c>
      <c r="V313" s="4">
        <v>0</v>
      </c>
      <c r="W313" s="4">
        <v>0</v>
      </c>
      <c r="X313" s="4">
        <v>0</v>
      </c>
      <c r="Y313" s="4"/>
      <c r="Z313" s="4">
        <v>0</v>
      </c>
      <c r="AA313" s="4"/>
      <c r="AB313" s="4"/>
      <c r="AC313" s="4">
        <v>322</v>
      </c>
      <c r="AD313" s="4">
        <v>0</v>
      </c>
      <c r="AE313" s="4"/>
      <c r="AF313" s="4"/>
      <c r="AG313" s="4">
        <v>0</v>
      </c>
      <c r="AH313" s="4">
        <v>0</v>
      </c>
    </row>
    <row r="314" spans="1:34" x14ac:dyDescent="0.3">
      <c r="A314" s="16" t="s">
        <v>47</v>
      </c>
      <c r="B314" s="7">
        <v>586307</v>
      </c>
      <c r="C314" s="7">
        <v>285030</v>
      </c>
      <c r="D314" s="7" t="s">
        <v>444</v>
      </c>
      <c r="E314" s="7">
        <v>7</v>
      </c>
      <c r="F314" s="4">
        <v>41772091</v>
      </c>
      <c r="G314" s="4">
        <v>1793812</v>
      </c>
      <c r="H314" s="4">
        <f t="shared" si="30"/>
        <v>42347192.707874417</v>
      </c>
      <c r="I314" s="4">
        <f t="shared" si="31"/>
        <v>575101.7078744173</v>
      </c>
      <c r="J314" s="5">
        <f t="shared" si="32"/>
        <v>1.3767606411525302E-2</v>
      </c>
      <c r="K314" s="4">
        <f t="shared" si="36"/>
        <v>1810932.4732431304</v>
      </c>
      <c r="L314" s="4">
        <f t="shared" si="33"/>
        <v>17120.473243130371</v>
      </c>
      <c r="M314" s="5">
        <f t="shared" si="34"/>
        <v>9.5441848104096394E-3</v>
      </c>
      <c r="N314" s="4">
        <f t="shared" si="35"/>
        <v>2539</v>
      </c>
      <c r="O314" s="4">
        <v>0</v>
      </c>
      <c r="P314" s="4">
        <v>30</v>
      </c>
      <c r="Q314" s="4">
        <v>0</v>
      </c>
      <c r="R314" s="4">
        <v>0</v>
      </c>
      <c r="S314" s="4">
        <v>0</v>
      </c>
      <c r="T314" s="4">
        <v>212</v>
      </c>
      <c r="U314" s="4">
        <v>1425</v>
      </c>
      <c r="V314" s="4">
        <v>57</v>
      </c>
      <c r="W314" s="4">
        <v>0</v>
      </c>
      <c r="X314" s="4">
        <v>0</v>
      </c>
      <c r="Y314" s="4">
        <v>1576</v>
      </c>
      <c r="Z314" s="4">
        <v>20</v>
      </c>
      <c r="AA314" s="4">
        <v>0</v>
      </c>
      <c r="AB314" s="4">
        <v>0</v>
      </c>
      <c r="AC314" s="4">
        <v>0</v>
      </c>
      <c r="AD314" s="4">
        <v>31</v>
      </c>
      <c r="AE314" s="4">
        <v>62</v>
      </c>
      <c r="AF314" s="4">
        <v>49</v>
      </c>
      <c r="AG314" s="4">
        <v>0</v>
      </c>
      <c r="AH314" s="4">
        <v>434</v>
      </c>
    </row>
    <row r="315" spans="1:34" x14ac:dyDescent="0.3">
      <c r="A315" s="16" t="s">
        <v>47</v>
      </c>
      <c r="B315" s="7">
        <v>586587</v>
      </c>
      <c r="C315" s="7">
        <v>285315</v>
      </c>
      <c r="D315" s="7" t="s">
        <v>445</v>
      </c>
      <c r="E315" s="7">
        <v>7</v>
      </c>
      <c r="F315" s="4">
        <v>19829115</v>
      </c>
      <c r="G315" s="4">
        <v>818522</v>
      </c>
      <c r="H315" s="4">
        <f t="shared" si="30"/>
        <v>20918412.404181208</v>
      </c>
      <c r="I315" s="4">
        <f t="shared" si="31"/>
        <v>1089297.4041812085</v>
      </c>
      <c r="J315" s="5">
        <f t="shared" si="32"/>
        <v>5.4934242107184783E-2</v>
      </c>
      <c r="K315" s="4">
        <f t="shared" si="36"/>
        <v>894553.56752325105</v>
      </c>
      <c r="L315" s="4">
        <f t="shared" si="33"/>
        <v>76031.567523251055</v>
      </c>
      <c r="M315" s="5">
        <f t="shared" si="34"/>
        <v>9.2888850297549785E-2</v>
      </c>
      <c r="N315" s="4">
        <f t="shared" si="35"/>
        <v>1254.2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843</v>
      </c>
      <c r="V315" s="4">
        <v>0</v>
      </c>
      <c r="W315" s="4">
        <v>0</v>
      </c>
      <c r="X315" s="4">
        <v>171</v>
      </c>
      <c r="Y315" s="4">
        <v>865</v>
      </c>
      <c r="Z315" s="4">
        <v>0</v>
      </c>
      <c r="AA315" s="4">
        <v>0</v>
      </c>
      <c r="AB315" s="4">
        <v>0</v>
      </c>
      <c r="AC315" s="4">
        <v>332</v>
      </c>
      <c r="AD315" s="4">
        <v>19</v>
      </c>
      <c r="AE315" s="4">
        <v>185</v>
      </c>
      <c r="AF315" s="4">
        <v>0</v>
      </c>
      <c r="AG315" s="4">
        <v>0</v>
      </c>
      <c r="AH315" s="4">
        <v>0</v>
      </c>
    </row>
    <row r="316" spans="1:34" x14ac:dyDescent="0.3">
      <c r="A316" s="16" t="s">
        <v>47</v>
      </c>
      <c r="B316" s="7">
        <v>586714</v>
      </c>
      <c r="C316" s="7">
        <v>285447</v>
      </c>
      <c r="D316" s="7" t="s">
        <v>446</v>
      </c>
      <c r="E316" s="7">
        <v>7</v>
      </c>
      <c r="F316" s="4">
        <v>274507</v>
      </c>
      <c r="G316" s="4">
        <v>8400</v>
      </c>
      <c r="H316" s="4">
        <f t="shared" si="30"/>
        <v>200144.2743184297</v>
      </c>
      <c r="I316" s="4">
        <f t="shared" si="31"/>
        <v>-74362.7256815703</v>
      </c>
      <c r="J316" s="5">
        <f t="shared" si="32"/>
        <v>-0.27089555341601601</v>
      </c>
      <c r="K316" s="4">
        <f t="shared" si="36"/>
        <v>8558.9561555405926</v>
      </c>
      <c r="L316" s="4">
        <f t="shared" si="33"/>
        <v>158.95615554059259</v>
      </c>
      <c r="M316" s="5">
        <f t="shared" si="34"/>
        <v>1.8923351850070436E-2</v>
      </c>
      <c r="N316" s="4">
        <f t="shared" si="35"/>
        <v>12</v>
      </c>
      <c r="O316" s="4"/>
      <c r="P316" s="4"/>
      <c r="Q316" s="4"/>
      <c r="R316" s="4"/>
      <c r="S316" s="4"/>
      <c r="T316" s="4"/>
      <c r="U316" s="4">
        <v>0</v>
      </c>
      <c r="V316" s="4">
        <v>0</v>
      </c>
      <c r="W316" s="4">
        <v>0</v>
      </c>
      <c r="X316" s="4">
        <v>0</v>
      </c>
      <c r="Y316" s="4"/>
      <c r="Z316" s="4">
        <v>0</v>
      </c>
      <c r="AA316" s="4"/>
      <c r="AB316" s="4"/>
      <c r="AC316" s="4">
        <v>120</v>
      </c>
      <c r="AD316" s="4">
        <v>0</v>
      </c>
      <c r="AE316" s="4"/>
      <c r="AF316" s="4"/>
      <c r="AG316" s="4">
        <v>0</v>
      </c>
      <c r="AH316" s="4">
        <v>0</v>
      </c>
    </row>
    <row r="317" spans="1:34" x14ac:dyDescent="0.3">
      <c r="A317" s="16" t="s">
        <v>47</v>
      </c>
      <c r="B317" s="7">
        <v>586722</v>
      </c>
      <c r="C317" s="7">
        <v>285455</v>
      </c>
      <c r="D317" s="7" t="s">
        <v>447</v>
      </c>
      <c r="E317" s="7">
        <v>7</v>
      </c>
      <c r="F317" s="4">
        <v>11155362</v>
      </c>
      <c r="G317" s="4">
        <v>451052</v>
      </c>
      <c r="H317" s="4">
        <f t="shared" si="30"/>
        <v>9832087.4758928586</v>
      </c>
      <c r="I317" s="4">
        <f t="shared" si="31"/>
        <v>-1323274.5241071414</v>
      </c>
      <c r="J317" s="5">
        <f t="shared" si="32"/>
        <v>-0.11862228443210909</v>
      </c>
      <c r="K317" s="4">
        <f t="shared" si="36"/>
        <v>420458.72114093165</v>
      </c>
      <c r="L317" s="4">
        <f t="shared" si="33"/>
        <v>-30593.278859068349</v>
      </c>
      <c r="M317" s="5">
        <f t="shared" si="34"/>
        <v>-6.782650084484354E-2</v>
      </c>
      <c r="N317" s="4">
        <f t="shared" si="35"/>
        <v>589.5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53</v>
      </c>
      <c r="U317" s="4">
        <v>399</v>
      </c>
      <c r="V317" s="4">
        <v>27</v>
      </c>
      <c r="W317" s="4">
        <v>0</v>
      </c>
      <c r="X317" s="4">
        <v>470</v>
      </c>
      <c r="Y317" s="4">
        <v>411</v>
      </c>
      <c r="Z317" s="4">
        <v>9</v>
      </c>
      <c r="AA317" s="4">
        <v>0</v>
      </c>
      <c r="AB317" s="4">
        <v>0</v>
      </c>
      <c r="AC317" s="4">
        <v>545</v>
      </c>
      <c r="AD317" s="4">
        <v>0</v>
      </c>
      <c r="AE317" s="4">
        <v>0</v>
      </c>
      <c r="AF317" s="4">
        <v>0</v>
      </c>
      <c r="AG317" s="4">
        <v>0</v>
      </c>
      <c r="AH317" s="4">
        <v>0</v>
      </c>
    </row>
    <row r="318" spans="1:34" x14ac:dyDescent="0.3">
      <c r="A318" s="16" t="s">
        <v>47</v>
      </c>
      <c r="B318" s="7">
        <v>586765</v>
      </c>
      <c r="C318" s="7">
        <v>285498</v>
      </c>
      <c r="D318" s="7" t="s">
        <v>448</v>
      </c>
      <c r="E318" s="7">
        <v>7</v>
      </c>
      <c r="F318" s="4">
        <v>0</v>
      </c>
      <c r="G318" s="4">
        <v>0</v>
      </c>
      <c r="H318" s="4">
        <f t="shared" si="30"/>
        <v>0</v>
      </c>
      <c r="I318" s="4">
        <f t="shared" si="31"/>
        <v>0</v>
      </c>
      <c r="J318" s="5">
        <f t="shared" si="32"/>
        <v>0</v>
      </c>
      <c r="K318" s="4">
        <f t="shared" si="36"/>
        <v>0</v>
      </c>
      <c r="L318" s="4">
        <f t="shared" si="33"/>
        <v>0</v>
      </c>
      <c r="M318" s="5">
        <f t="shared" si="34"/>
        <v>0</v>
      </c>
      <c r="N318" s="4">
        <f t="shared" si="35"/>
        <v>0</v>
      </c>
      <c r="O318" s="4"/>
      <c r="P318" s="4"/>
      <c r="Q318" s="4"/>
      <c r="R318" s="4"/>
      <c r="S318" s="4"/>
      <c r="T318" s="4"/>
      <c r="U318" s="4">
        <v>0</v>
      </c>
      <c r="V318" s="4"/>
      <c r="W318" s="4"/>
      <c r="X318" s="4">
        <v>394</v>
      </c>
      <c r="Y318" s="4"/>
      <c r="Z318" s="4">
        <v>0</v>
      </c>
      <c r="AA318" s="4"/>
      <c r="AB318" s="4"/>
      <c r="AC318" s="4"/>
      <c r="AD318" s="4"/>
      <c r="AE318" s="4"/>
      <c r="AF318" s="4"/>
      <c r="AG318" s="4">
        <v>0</v>
      </c>
      <c r="AH318" s="4">
        <v>0</v>
      </c>
    </row>
    <row r="319" spans="1:34" x14ac:dyDescent="0.3">
      <c r="A319" s="16" t="s">
        <v>44</v>
      </c>
      <c r="B319" s="7">
        <v>586846</v>
      </c>
      <c r="C319" s="7">
        <v>286010</v>
      </c>
      <c r="D319" s="7" t="s">
        <v>449</v>
      </c>
      <c r="E319" s="7">
        <v>7</v>
      </c>
      <c r="F319" s="4">
        <v>79221905</v>
      </c>
      <c r="G319" s="4">
        <v>3259578</v>
      </c>
      <c r="H319" s="4">
        <f t="shared" si="30"/>
        <v>77422476.782179222</v>
      </c>
      <c r="I319" s="4">
        <f t="shared" si="31"/>
        <v>-1799428.2178207785</v>
      </c>
      <c r="J319" s="5">
        <f t="shared" si="32"/>
        <v>-2.2713771119500126E-2</v>
      </c>
      <c r="K319" s="4">
        <f t="shared" si="36"/>
        <v>3310889.5395016195</v>
      </c>
      <c r="L319" s="4">
        <f t="shared" si="33"/>
        <v>51311.539501619525</v>
      </c>
      <c r="M319" s="5">
        <f t="shared" si="34"/>
        <v>1.5741773782256274E-2</v>
      </c>
      <c r="N319" s="4">
        <f t="shared" si="35"/>
        <v>4642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4">
        <v>4102</v>
      </c>
      <c r="V319" s="4">
        <v>0</v>
      </c>
      <c r="W319" s="4">
        <v>0</v>
      </c>
      <c r="X319" s="4">
        <v>0</v>
      </c>
      <c r="Y319" s="4">
        <v>3904</v>
      </c>
      <c r="Z319" s="4">
        <v>0</v>
      </c>
      <c r="AA319" s="4">
        <v>0</v>
      </c>
      <c r="AB319" s="4">
        <v>0</v>
      </c>
      <c r="AC319" s="4">
        <v>0</v>
      </c>
      <c r="AD319" s="4">
        <v>0</v>
      </c>
      <c r="AE319" s="4">
        <v>738</v>
      </c>
      <c r="AF319" s="4">
        <v>0</v>
      </c>
      <c r="AG319" s="4">
        <v>8478</v>
      </c>
      <c r="AH319" s="4">
        <v>737</v>
      </c>
    </row>
    <row r="320" spans="1:34" x14ac:dyDescent="0.3">
      <c r="A320" s="16" t="s">
        <v>44</v>
      </c>
      <c r="B320" s="7">
        <v>588024</v>
      </c>
      <c r="C320" s="7">
        <v>286745</v>
      </c>
      <c r="D320" s="7" t="s">
        <v>450</v>
      </c>
      <c r="E320" s="7">
        <v>7</v>
      </c>
      <c r="F320" s="4">
        <v>9211036</v>
      </c>
      <c r="G320" s="4">
        <v>404597</v>
      </c>
      <c r="H320" s="4">
        <f t="shared" si="30"/>
        <v>10123964.542607235</v>
      </c>
      <c r="I320" s="4">
        <f t="shared" si="31"/>
        <v>912928.54260723479</v>
      </c>
      <c r="J320" s="5">
        <f t="shared" si="32"/>
        <v>9.91124714535081E-2</v>
      </c>
      <c r="K320" s="4">
        <f t="shared" si="36"/>
        <v>432940.53220109502</v>
      </c>
      <c r="L320" s="4">
        <f t="shared" si="33"/>
        <v>28343.532201095019</v>
      </c>
      <c r="M320" s="5">
        <f t="shared" si="34"/>
        <v>7.0053737919695491E-2</v>
      </c>
      <c r="N320" s="4">
        <f t="shared" si="35"/>
        <v>607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865</v>
      </c>
      <c r="V320" s="4">
        <v>0</v>
      </c>
      <c r="W320" s="4">
        <v>0</v>
      </c>
      <c r="X320" s="4">
        <v>0</v>
      </c>
      <c r="Y320" s="4">
        <v>418</v>
      </c>
      <c r="Z320" s="4">
        <v>0</v>
      </c>
      <c r="AA320" s="4">
        <v>0</v>
      </c>
      <c r="AB320" s="4">
        <v>0</v>
      </c>
      <c r="AC320" s="4">
        <v>0</v>
      </c>
      <c r="AD320" s="4">
        <v>21</v>
      </c>
      <c r="AE320" s="4">
        <v>0</v>
      </c>
      <c r="AF320" s="4">
        <v>0</v>
      </c>
      <c r="AG320" s="4">
        <v>0</v>
      </c>
      <c r="AH320" s="4">
        <v>0</v>
      </c>
    </row>
    <row r="321" spans="1:34" x14ac:dyDescent="0.3">
      <c r="A321" s="16" t="s">
        <v>44</v>
      </c>
      <c r="B321" s="7">
        <v>588032</v>
      </c>
      <c r="C321" s="7">
        <v>286753</v>
      </c>
      <c r="D321" s="7" t="s">
        <v>451</v>
      </c>
      <c r="E321" s="7">
        <v>7</v>
      </c>
      <c r="F321" s="4">
        <v>11174305</v>
      </c>
      <c r="G321" s="4">
        <v>434490</v>
      </c>
      <c r="H321" s="4">
        <f t="shared" si="30"/>
        <v>11057971.15609324</v>
      </c>
      <c r="I321" s="4">
        <f t="shared" si="31"/>
        <v>-116333.84390676022</v>
      </c>
      <c r="J321" s="5">
        <f t="shared" si="32"/>
        <v>-1.0410834848946782E-2</v>
      </c>
      <c r="K321" s="4">
        <f t="shared" si="36"/>
        <v>472882.32759361778</v>
      </c>
      <c r="L321" s="4">
        <f t="shared" si="33"/>
        <v>38392.327593617782</v>
      </c>
      <c r="M321" s="5">
        <f t="shared" si="34"/>
        <v>8.8361820970834337E-2</v>
      </c>
      <c r="N321" s="4">
        <f t="shared" si="35"/>
        <v>663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24</v>
      </c>
      <c r="U321" s="4">
        <v>272</v>
      </c>
      <c r="V321" s="4">
        <v>18</v>
      </c>
      <c r="W321" s="4">
        <v>0</v>
      </c>
      <c r="X321" s="4">
        <v>0</v>
      </c>
      <c r="Y321" s="4">
        <v>248</v>
      </c>
      <c r="Z321" s="4">
        <v>104</v>
      </c>
      <c r="AA321" s="4">
        <v>0</v>
      </c>
      <c r="AB321" s="4">
        <v>0</v>
      </c>
      <c r="AC321" s="4">
        <v>0</v>
      </c>
      <c r="AD321" s="4">
        <v>0</v>
      </c>
      <c r="AE321" s="4">
        <v>89</v>
      </c>
      <c r="AF321" s="4">
        <v>35</v>
      </c>
      <c r="AG321" s="4">
        <v>0</v>
      </c>
      <c r="AH321" s="4">
        <v>0</v>
      </c>
    </row>
    <row r="322" spans="1:34" x14ac:dyDescent="0.3">
      <c r="A322" s="16" t="s">
        <v>53</v>
      </c>
      <c r="B322" s="7">
        <v>588296</v>
      </c>
      <c r="C322" s="7">
        <v>287351</v>
      </c>
      <c r="D322" s="7" t="s">
        <v>452</v>
      </c>
      <c r="E322" s="7">
        <v>7</v>
      </c>
      <c r="F322" s="4">
        <v>82237838</v>
      </c>
      <c r="G322" s="4">
        <v>3254797</v>
      </c>
      <c r="H322" s="4">
        <f t="shared" si="30"/>
        <v>77756050.572709933</v>
      </c>
      <c r="I322" s="4">
        <f t="shared" si="31"/>
        <v>-4481787.4272900671</v>
      </c>
      <c r="J322" s="5">
        <f t="shared" si="32"/>
        <v>-5.4497875142219376E-2</v>
      </c>
      <c r="K322" s="4">
        <f t="shared" si="36"/>
        <v>3325154.4664275204</v>
      </c>
      <c r="L322" s="4">
        <f t="shared" si="33"/>
        <v>70357.466427520383</v>
      </c>
      <c r="M322" s="5">
        <f t="shared" si="34"/>
        <v>2.1616545187770564E-2</v>
      </c>
      <c r="N322" s="4">
        <f t="shared" si="35"/>
        <v>4662</v>
      </c>
      <c r="O322" s="4">
        <v>0</v>
      </c>
      <c r="P322" s="4">
        <v>12</v>
      </c>
      <c r="Q322" s="4">
        <v>0</v>
      </c>
      <c r="R322" s="4">
        <v>0</v>
      </c>
      <c r="S322" s="4">
        <v>0</v>
      </c>
      <c r="T322" s="4">
        <v>110</v>
      </c>
      <c r="U322" s="4">
        <v>2480</v>
      </c>
      <c r="V322" s="4">
        <v>67</v>
      </c>
      <c r="W322" s="4">
        <v>20</v>
      </c>
      <c r="X322" s="4">
        <v>0</v>
      </c>
      <c r="Y322" s="4">
        <v>3004</v>
      </c>
      <c r="Z322" s="4">
        <v>9</v>
      </c>
      <c r="AA322" s="4">
        <v>182</v>
      </c>
      <c r="AB322" s="4">
        <v>164</v>
      </c>
      <c r="AC322" s="4">
        <v>1520</v>
      </c>
      <c r="AD322" s="4">
        <v>21</v>
      </c>
      <c r="AE322" s="4">
        <v>709</v>
      </c>
      <c r="AF322" s="4">
        <v>0</v>
      </c>
      <c r="AG322" s="4">
        <v>0</v>
      </c>
      <c r="AH322" s="4">
        <v>924</v>
      </c>
    </row>
    <row r="323" spans="1:34" x14ac:dyDescent="0.3">
      <c r="A323" s="16" t="s">
        <v>53</v>
      </c>
      <c r="B323" s="7">
        <v>588393</v>
      </c>
      <c r="C323" s="7">
        <v>287113</v>
      </c>
      <c r="D323" s="7" t="s">
        <v>453</v>
      </c>
      <c r="E323" s="7">
        <v>7</v>
      </c>
      <c r="F323" s="4">
        <v>9336753</v>
      </c>
      <c r="G323" s="4">
        <v>323810</v>
      </c>
      <c r="H323" s="4">
        <f t="shared" si="30"/>
        <v>8322666.073741368</v>
      </c>
      <c r="I323" s="4">
        <f t="shared" si="31"/>
        <v>-1014086.926258632</v>
      </c>
      <c r="J323" s="5">
        <f t="shared" si="32"/>
        <v>-0.10861237587185091</v>
      </c>
      <c r="K323" s="4">
        <f t="shared" si="36"/>
        <v>355909.92680122965</v>
      </c>
      <c r="L323" s="4">
        <f t="shared" si="33"/>
        <v>32099.926801229652</v>
      </c>
      <c r="M323" s="5">
        <f t="shared" si="34"/>
        <v>9.9131981103825151E-2</v>
      </c>
      <c r="N323" s="4">
        <f t="shared" si="35"/>
        <v>499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39</v>
      </c>
      <c r="U323" s="4">
        <v>240</v>
      </c>
      <c r="V323" s="4">
        <v>12</v>
      </c>
      <c r="W323" s="4">
        <v>0</v>
      </c>
      <c r="X323" s="4">
        <v>0</v>
      </c>
      <c r="Y323" s="4">
        <v>237</v>
      </c>
      <c r="Z323" s="4">
        <v>0</v>
      </c>
      <c r="AA323" s="4">
        <v>0</v>
      </c>
      <c r="AB323" s="4">
        <v>0</v>
      </c>
      <c r="AC323" s="4">
        <v>600</v>
      </c>
      <c r="AD323" s="4">
        <v>0</v>
      </c>
      <c r="AE323" s="4">
        <v>98</v>
      </c>
      <c r="AF323" s="4">
        <v>13</v>
      </c>
      <c r="AG323" s="4">
        <v>0</v>
      </c>
      <c r="AH323" s="4">
        <v>0</v>
      </c>
    </row>
    <row r="324" spans="1:34" x14ac:dyDescent="0.3">
      <c r="A324" s="16" t="s">
        <v>53</v>
      </c>
      <c r="B324" s="7">
        <v>588458</v>
      </c>
      <c r="C324" s="7">
        <v>287172</v>
      </c>
      <c r="D324" s="7" t="s">
        <v>454</v>
      </c>
      <c r="E324" s="7">
        <v>7</v>
      </c>
      <c r="F324" s="4">
        <v>11752584</v>
      </c>
      <c r="G324" s="4">
        <v>538620</v>
      </c>
      <c r="H324" s="4">
        <f t="shared" si="30"/>
        <v>11763479.723065704</v>
      </c>
      <c r="I324" s="4">
        <f t="shared" si="31"/>
        <v>10895.723065704107</v>
      </c>
      <c r="J324" s="5">
        <f t="shared" si="32"/>
        <v>9.2709169878757436E-4</v>
      </c>
      <c r="K324" s="4">
        <f t="shared" si="36"/>
        <v>503052.64804189833</v>
      </c>
      <c r="L324" s="4">
        <f t="shared" si="33"/>
        <v>-35567.351958101674</v>
      </c>
      <c r="M324" s="5">
        <f t="shared" si="34"/>
        <v>-6.6034220708665936E-2</v>
      </c>
      <c r="N324" s="4">
        <f t="shared" si="35"/>
        <v>705.3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39</v>
      </c>
      <c r="U324" s="4">
        <v>84</v>
      </c>
      <c r="V324" s="4">
        <v>14</v>
      </c>
      <c r="W324" s="4">
        <v>0</v>
      </c>
      <c r="X324" s="4">
        <v>0</v>
      </c>
      <c r="Y324" s="4">
        <v>460</v>
      </c>
      <c r="Z324" s="4">
        <v>38</v>
      </c>
      <c r="AA324" s="4">
        <v>0</v>
      </c>
      <c r="AB324" s="4">
        <v>0</v>
      </c>
      <c r="AC324" s="4">
        <v>753</v>
      </c>
      <c r="AD324" s="4">
        <v>0</v>
      </c>
      <c r="AE324" s="4">
        <v>0</v>
      </c>
      <c r="AF324" s="4">
        <v>8</v>
      </c>
      <c r="AG324" s="4">
        <v>0</v>
      </c>
      <c r="AH324" s="4">
        <v>0</v>
      </c>
    </row>
    <row r="325" spans="1:34" x14ac:dyDescent="0.3">
      <c r="A325" s="16" t="s">
        <v>53</v>
      </c>
      <c r="B325" s="7">
        <v>588491</v>
      </c>
      <c r="C325" s="7">
        <v>287229</v>
      </c>
      <c r="D325" s="7" t="s">
        <v>455</v>
      </c>
      <c r="E325" s="7">
        <v>7</v>
      </c>
      <c r="F325" s="4">
        <v>782379</v>
      </c>
      <c r="G325" s="4">
        <v>24700</v>
      </c>
      <c r="H325" s="4">
        <f t="shared" si="30"/>
        <v>667147.58106143225</v>
      </c>
      <c r="I325" s="4">
        <f t="shared" si="31"/>
        <v>-115231.41893856775</v>
      </c>
      <c r="J325" s="5">
        <f t="shared" si="32"/>
        <v>-0.14728337409179915</v>
      </c>
      <c r="K325" s="4">
        <f t="shared" si="36"/>
        <v>28529.853851801978</v>
      </c>
      <c r="L325" s="4">
        <f t="shared" si="33"/>
        <v>3829.8538518019777</v>
      </c>
      <c r="M325" s="5">
        <f t="shared" si="34"/>
        <v>0.15505481181384528</v>
      </c>
      <c r="N325" s="4">
        <f t="shared" si="35"/>
        <v>40</v>
      </c>
      <c r="O325" s="4"/>
      <c r="P325" s="4"/>
      <c r="Q325" s="4"/>
      <c r="R325" s="4"/>
      <c r="S325" s="4"/>
      <c r="T325" s="4"/>
      <c r="U325" s="4">
        <v>0</v>
      </c>
      <c r="V325" s="4">
        <v>0</v>
      </c>
      <c r="W325" s="4">
        <v>0</v>
      </c>
      <c r="X325" s="4">
        <v>0</v>
      </c>
      <c r="Y325" s="4"/>
      <c r="Z325" s="4">
        <v>0</v>
      </c>
      <c r="AA325" s="4"/>
      <c r="AB325" s="4"/>
      <c r="AC325" s="4">
        <v>400</v>
      </c>
      <c r="AD325" s="4">
        <v>0</v>
      </c>
      <c r="AE325" s="4"/>
      <c r="AF325" s="4"/>
      <c r="AG325" s="4">
        <v>0</v>
      </c>
      <c r="AH325" s="4">
        <v>0</v>
      </c>
    </row>
    <row r="326" spans="1:34" x14ac:dyDescent="0.3">
      <c r="A326" s="16" t="s">
        <v>53</v>
      </c>
      <c r="B326" s="7">
        <v>589195</v>
      </c>
      <c r="C326" s="7">
        <v>287938</v>
      </c>
      <c r="D326" s="7" t="s">
        <v>456</v>
      </c>
      <c r="E326" s="7">
        <v>7</v>
      </c>
      <c r="F326" s="4">
        <v>370967</v>
      </c>
      <c r="G326" s="4">
        <v>11716</v>
      </c>
      <c r="H326" s="4">
        <f t="shared" ref="H326:H376" si="37">N326*$A$3</f>
        <v>316895.10100418032</v>
      </c>
      <c r="I326" s="4">
        <f t="shared" ref="I326:I376" si="38">H326-F326</f>
        <v>-54071.898995819676</v>
      </c>
      <c r="J326" s="5">
        <f t="shared" ref="J326:J376" si="39">IFERROR(H326/F326-1,0)</f>
        <v>-0.14575932359433497</v>
      </c>
      <c r="K326" s="4">
        <f t="shared" si="36"/>
        <v>13551.68057960594</v>
      </c>
      <c r="L326" s="4">
        <f t="shared" ref="L326:L376" si="40">K326-G326</f>
        <v>1835.6805796059398</v>
      </c>
      <c r="M326" s="5">
        <f t="shared" ref="M326:M376" si="41">IFERROR(K326/G326-1,0)</f>
        <v>0.15668151072088943</v>
      </c>
      <c r="N326" s="4">
        <f t="shared" ref="N326:N376" si="42">SUMPRODUCT($O$2:$AH$2,O326:AH326)</f>
        <v>19</v>
      </c>
      <c r="O326" s="4"/>
      <c r="P326" s="4"/>
      <c r="Q326" s="4"/>
      <c r="R326" s="4"/>
      <c r="S326" s="4"/>
      <c r="T326" s="4"/>
      <c r="U326" s="4">
        <v>0</v>
      </c>
      <c r="V326" s="4">
        <v>0</v>
      </c>
      <c r="W326" s="4">
        <v>0</v>
      </c>
      <c r="X326" s="4">
        <v>0</v>
      </c>
      <c r="Y326" s="4"/>
      <c r="Z326" s="4">
        <v>0</v>
      </c>
      <c r="AA326" s="4"/>
      <c r="AB326" s="4"/>
      <c r="AC326" s="4">
        <v>190</v>
      </c>
      <c r="AD326" s="4">
        <v>0</v>
      </c>
      <c r="AE326" s="4"/>
      <c r="AF326" s="4"/>
      <c r="AG326" s="4">
        <v>0</v>
      </c>
      <c r="AH326" s="4">
        <v>0</v>
      </c>
    </row>
    <row r="327" spans="1:34" x14ac:dyDescent="0.3">
      <c r="A327" s="16" t="s">
        <v>50</v>
      </c>
      <c r="B327" s="7">
        <v>589250</v>
      </c>
      <c r="C327" s="7">
        <v>288659</v>
      </c>
      <c r="D327" s="7" t="s">
        <v>457</v>
      </c>
      <c r="E327" s="7">
        <v>7</v>
      </c>
      <c r="F327" s="4">
        <v>67507427</v>
      </c>
      <c r="G327" s="4">
        <v>2776589</v>
      </c>
      <c r="H327" s="4">
        <f t="shared" si="37"/>
        <v>66714758.106143229</v>
      </c>
      <c r="I327" s="4">
        <f t="shared" si="38"/>
        <v>-792668.89385677129</v>
      </c>
      <c r="J327" s="5">
        <f t="shared" si="39"/>
        <v>-1.1741950909442522E-2</v>
      </c>
      <c r="K327" s="4">
        <f t="shared" ref="K327:K376" si="43">N327*$A$4</f>
        <v>2852985.3851801977</v>
      </c>
      <c r="L327" s="4">
        <f t="shared" si="40"/>
        <v>76396.385180197656</v>
      </c>
      <c r="M327" s="5">
        <f t="shared" si="41"/>
        <v>2.7514473759061131E-2</v>
      </c>
      <c r="N327" s="4">
        <f t="shared" si="42"/>
        <v>4000</v>
      </c>
      <c r="O327" s="4">
        <v>0</v>
      </c>
      <c r="P327" s="4">
        <v>76</v>
      </c>
      <c r="Q327" s="4">
        <v>0</v>
      </c>
      <c r="R327" s="4">
        <v>0</v>
      </c>
      <c r="S327" s="4">
        <v>0</v>
      </c>
      <c r="T327" s="4">
        <v>124</v>
      </c>
      <c r="U327" s="4">
        <v>1542</v>
      </c>
      <c r="V327" s="4">
        <v>66</v>
      </c>
      <c r="W327" s="4">
        <v>60</v>
      </c>
      <c r="X327" s="4">
        <v>0</v>
      </c>
      <c r="Y327" s="4">
        <v>2769</v>
      </c>
      <c r="Z327" s="4">
        <v>107</v>
      </c>
      <c r="AA327" s="4">
        <v>0</v>
      </c>
      <c r="AB327" s="4">
        <v>0</v>
      </c>
      <c r="AC327" s="4">
        <v>0</v>
      </c>
      <c r="AD327" s="4">
        <v>47</v>
      </c>
      <c r="AE327" s="4">
        <v>178</v>
      </c>
      <c r="AF327" s="4">
        <v>8</v>
      </c>
      <c r="AG327" s="4">
        <v>0</v>
      </c>
      <c r="AH327" s="4">
        <v>0</v>
      </c>
    </row>
    <row r="328" spans="1:34" x14ac:dyDescent="0.3">
      <c r="A328" s="16" t="s">
        <v>50</v>
      </c>
      <c r="B328" s="7">
        <v>589624</v>
      </c>
      <c r="C328" s="7">
        <v>288365</v>
      </c>
      <c r="D328" s="7" t="s">
        <v>458</v>
      </c>
      <c r="E328" s="7">
        <v>7</v>
      </c>
      <c r="F328" s="4">
        <v>786837</v>
      </c>
      <c r="G328" s="4">
        <v>25269</v>
      </c>
      <c r="H328" s="4">
        <f t="shared" si="37"/>
        <v>725522.99440430757</v>
      </c>
      <c r="I328" s="4">
        <f t="shared" si="38"/>
        <v>-61314.005595692433</v>
      </c>
      <c r="J328" s="5">
        <f t="shared" si="39"/>
        <v>-7.7924659866900559E-2</v>
      </c>
      <c r="K328" s="4">
        <f t="shared" si="43"/>
        <v>31026.21606383465</v>
      </c>
      <c r="L328" s="4">
        <f t="shared" si="40"/>
        <v>5757.2160638346504</v>
      </c>
      <c r="M328" s="5">
        <f t="shared" si="41"/>
        <v>0.2278371151938996</v>
      </c>
      <c r="N328" s="4">
        <f t="shared" si="42"/>
        <v>43.5</v>
      </c>
      <c r="O328" s="4"/>
      <c r="P328" s="4"/>
      <c r="Q328" s="4"/>
      <c r="R328" s="4"/>
      <c r="S328" s="4"/>
      <c r="T328" s="4"/>
      <c r="U328" s="4">
        <v>0</v>
      </c>
      <c r="V328" s="4">
        <v>0</v>
      </c>
      <c r="W328" s="4">
        <v>0</v>
      </c>
      <c r="X328" s="4">
        <v>0</v>
      </c>
      <c r="Y328" s="4"/>
      <c r="Z328" s="4">
        <v>0</v>
      </c>
      <c r="AA328" s="4"/>
      <c r="AB328" s="4"/>
      <c r="AC328" s="4">
        <v>435</v>
      </c>
      <c r="AD328" s="4">
        <v>0</v>
      </c>
      <c r="AE328" s="4"/>
      <c r="AF328" s="4"/>
      <c r="AG328" s="4">
        <v>0</v>
      </c>
      <c r="AH328" s="4">
        <v>0</v>
      </c>
    </row>
    <row r="329" spans="1:34" x14ac:dyDescent="0.3">
      <c r="A329" s="16" t="s">
        <v>50</v>
      </c>
      <c r="B329" s="7">
        <v>589896</v>
      </c>
      <c r="C329" s="7">
        <v>288632</v>
      </c>
      <c r="D329" s="7" t="s">
        <v>459</v>
      </c>
      <c r="E329" s="7">
        <v>7</v>
      </c>
      <c r="F329" s="4">
        <v>3910238</v>
      </c>
      <c r="G329" s="4">
        <v>103100</v>
      </c>
      <c r="H329" s="4">
        <f t="shared" si="37"/>
        <v>4953570.7893811343</v>
      </c>
      <c r="I329" s="4">
        <f t="shared" si="38"/>
        <v>1043332.7893811343</v>
      </c>
      <c r="J329" s="5">
        <f t="shared" si="39"/>
        <v>0.26682078926682573</v>
      </c>
      <c r="K329" s="4">
        <f t="shared" si="43"/>
        <v>211834.16484962968</v>
      </c>
      <c r="L329" s="4">
        <f t="shared" si="40"/>
        <v>108734.16484962968</v>
      </c>
      <c r="M329" s="5">
        <f t="shared" si="41"/>
        <v>1.054647573711248</v>
      </c>
      <c r="N329" s="4">
        <f t="shared" si="42"/>
        <v>297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32</v>
      </c>
      <c r="V329" s="4">
        <v>0</v>
      </c>
      <c r="W329" s="4">
        <v>0</v>
      </c>
      <c r="X329" s="4">
        <v>0</v>
      </c>
      <c r="Y329" s="4">
        <v>0</v>
      </c>
      <c r="Z329" s="4">
        <v>0</v>
      </c>
      <c r="AA329" s="4">
        <v>0</v>
      </c>
      <c r="AB329" s="4">
        <v>0</v>
      </c>
      <c r="AC329" s="4">
        <v>0</v>
      </c>
      <c r="AD329" s="4">
        <v>33</v>
      </c>
      <c r="AE329" s="4">
        <v>0</v>
      </c>
      <c r="AF329" s="4">
        <v>0</v>
      </c>
      <c r="AG329" s="4">
        <v>0</v>
      </c>
      <c r="AH329" s="4">
        <v>0</v>
      </c>
    </row>
    <row r="330" spans="1:34" x14ac:dyDescent="0.3">
      <c r="A330" s="16" t="s">
        <v>44</v>
      </c>
      <c r="B330" s="7">
        <v>590266</v>
      </c>
      <c r="C330" s="7">
        <v>290629</v>
      </c>
      <c r="D330" s="7" t="s">
        <v>460</v>
      </c>
      <c r="E330" s="7">
        <v>7</v>
      </c>
      <c r="F330" s="4">
        <v>77052406</v>
      </c>
      <c r="G330" s="4">
        <v>3291493</v>
      </c>
      <c r="H330" s="4">
        <f t="shared" si="37"/>
        <v>74170132.324504733</v>
      </c>
      <c r="I330" s="4">
        <f t="shared" si="38"/>
        <v>-2882273.6754952669</v>
      </c>
      <c r="J330" s="5">
        <f t="shared" si="39"/>
        <v>-3.7406666775535391E-2</v>
      </c>
      <c r="K330" s="4">
        <f t="shared" si="43"/>
        <v>3171806.5019740849</v>
      </c>
      <c r="L330" s="4">
        <f t="shared" si="40"/>
        <v>-119686.49802591512</v>
      </c>
      <c r="M330" s="5">
        <f t="shared" si="41"/>
        <v>-3.6362373556898087E-2</v>
      </c>
      <c r="N330" s="4">
        <f t="shared" si="42"/>
        <v>4447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  <c r="T330" s="4">
        <v>98</v>
      </c>
      <c r="U330" s="4">
        <v>2339</v>
      </c>
      <c r="V330" s="4">
        <v>57</v>
      </c>
      <c r="W330" s="4">
        <v>74</v>
      </c>
      <c r="X330" s="4">
        <v>0</v>
      </c>
      <c r="Y330" s="4">
        <v>3775</v>
      </c>
      <c r="Z330" s="4">
        <v>0</v>
      </c>
      <c r="AA330" s="4">
        <v>0</v>
      </c>
      <c r="AB330" s="4">
        <v>23</v>
      </c>
      <c r="AC330" s="4">
        <v>0</v>
      </c>
      <c r="AD330" s="4">
        <v>0</v>
      </c>
      <c r="AE330" s="4">
        <v>453</v>
      </c>
      <c r="AF330" s="4">
        <v>0</v>
      </c>
      <c r="AG330" s="4">
        <v>0</v>
      </c>
      <c r="AH330" s="4">
        <v>0</v>
      </c>
    </row>
    <row r="331" spans="1:34" x14ac:dyDescent="0.3">
      <c r="A331" s="16" t="s">
        <v>44</v>
      </c>
      <c r="B331" s="7">
        <v>590789</v>
      </c>
      <c r="C331" s="7">
        <v>289531</v>
      </c>
      <c r="D331" s="7" t="s">
        <v>461</v>
      </c>
      <c r="E331" s="7">
        <v>7</v>
      </c>
      <c r="F331" s="4">
        <v>5474333</v>
      </c>
      <c r="G331" s="4">
        <v>144340</v>
      </c>
      <c r="H331" s="4">
        <f t="shared" si="37"/>
        <v>7655518.4926799359</v>
      </c>
      <c r="I331" s="4">
        <f t="shared" si="38"/>
        <v>2181185.4926799359</v>
      </c>
      <c r="J331" s="5">
        <f t="shared" si="39"/>
        <v>0.39843858469697335</v>
      </c>
      <c r="K331" s="4">
        <f t="shared" si="43"/>
        <v>327380.0729494277</v>
      </c>
      <c r="L331" s="4">
        <f t="shared" si="40"/>
        <v>183040.0729494277</v>
      </c>
      <c r="M331" s="5">
        <f t="shared" si="41"/>
        <v>1.26811745149943</v>
      </c>
      <c r="N331" s="4">
        <f t="shared" si="42"/>
        <v>459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51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4">
        <v>0</v>
      </c>
      <c r="AD331" s="4">
        <v>51</v>
      </c>
      <c r="AE331" s="4">
        <v>0</v>
      </c>
      <c r="AF331" s="4">
        <v>0</v>
      </c>
      <c r="AG331" s="4">
        <v>0</v>
      </c>
      <c r="AH331" s="4">
        <v>0</v>
      </c>
    </row>
    <row r="332" spans="1:34" x14ac:dyDescent="0.3">
      <c r="A332" s="16" t="s">
        <v>44</v>
      </c>
      <c r="B332" s="7">
        <v>591181</v>
      </c>
      <c r="C332" s="7">
        <v>289931</v>
      </c>
      <c r="D332" s="7" t="s">
        <v>462</v>
      </c>
      <c r="E332" s="7">
        <v>7</v>
      </c>
      <c r="F332" s="4">
        <v>15692332</v>
      </c>
      <c r="G332" s="4">
        <v>655309</v>
      </c>
      <c r="H332" s="4">
        <f t="shared" si="37"/>
        <v>14510459.888086151</v>
      </c>
      <c r="I332" s="4">
        <f t="shared" si="38"/>
        <v>-1181872.1119138487</v>
      </c>
      <c r="J332" s="5">
        <f t="shared" si="39"/>
        <v>-7.531526301596525E-2</v>
      </c>
      <c r="K332" s="4">
        <f t="shared" si="43"/>
        <v>620524.32127669302</v>
      </c>
      <c r="L332" s="4">
        <f t="shared" si="40"/>
        <v>-34784.678723306977</v>
      </c>
      <c r="M332" s="5">
        <f t="shared" si="41"/>
        <v>-5.3081338304993508E-2</v>
      </c>
      <c r="N332" s="4">
        <f t="shared" si="42"/>
        <v>870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84</v>
      </c>
      <c r="U332" s="4">
        <v>441</v>
      </c>
      <c r="V332" s="4">
        <v>35</v>
      </c>
      <c r="W332" s="4">
        <v>0</v>
      </c>
      <c r="X332" s="4">
        <v>0</v>
      </c>
      <c r="Y332" s="4">
        <v>616</v>
      </c>
      <c r="Z332" s="4">
        <v>13</v>
      </c>
      <c r="AA332" s="4">
        <v>0</v>
      </c>
      <c r="AB332" s="4">
        <v>0</v>
      </c>
      <c r="AC332" s="4">
        <v>0</v>
      </c>
      <c r="AD332" s="4">
        <v>0</v>
      </c>
      <c r="AE332" s="4">
        <v>60</v>
      </c>
      <c r="AF332" s="4">
        <v>0</v>
      </c>
      <c r="AG332" s="4">
        <v>0</v>
      </c>
      <c r="AH332" s="4">
        <v>0</v>
      </c>
    </row>
    <row r="333" spans="1:34" x14ac:dyDescent="0.3">
      <c r="A333" s="16" t="s">
        <v>44</v>
      </c>
      <c r="B333" s="7">
        <v>591211</v>
      </c>
      <c r="C333" s="7">
        <v>289965</v>
      </c>
      <c r="D333" s="7" t="s">
        <v>463</v>
      </c>
      <c r="E333" s="7">
        <v>7</v>
      </c>
      <c r="F333" s="4">
        <v>3128190</v>
      </c>
      <c r="G333" s="4">
        <v>82480</v>
      </c>
      <c r="H333" s="4">
        <f t="shared" si="37"/>
        <v>4653354.3779034903</v>
      </c>
      <c r="I333" s="4">
        <f t="shared" si="38"/>
        <v>1525164.3779034903</v>
      </c>
      <c r="J333" s="5">
        <f t="shared" si="39"/>
        <v>0.4875549048822132</v>
      </c>
      <c r="K333" s="4">
        <f t="shared" si="43"/>
        <v>198995.73061631879</v>
      </c>
      <c r="L333" s="4">
        <f t="shared" si="40"/>
        <v>116515.73061631879</v>
      </c>
      <c r="M333" s="5">
        <f t="shared" si="41"/>
        <v>1.4126543479185112</v>
      </c>
      <c r="N333" s="4">
        <f t="shared" si="42"/>
        <v>279</v>
      </c>
      <c r="O333" s="4">
        <v>0</v>
      </c>
      <c r="P333" s="4">
        <v>0</v>
      </c>
      <c r="Q333" s="4">
        <v>0</v>
      </c>
      <c r="R333" s="4">
        <v>0</v>
      </c>
      <c r="S333" s="4">
        <v>0</v>
      </c>
      <c r="T333" s="4">
        <v>0</v>
      </c>
      <c r="U333" s="4">
        <v>31</v>
      </c>
      <c r="V333" s="4">
        <v>0</v>
      </c>
      <c r="W333" s="4">
        <v>0</v>
      </c>
      <c r="X333" s="4">
        <v>0</v>
      </c>
      <c r="Y333" s="4">
        <v>0</v>
      </c>
      <c r="Z333" s="4">
        <v>0</v>
      </c>
      <c r="AA333" s="4">
        <v>0</v>
      </c>
      <c r="AB333" s="4">
        <v>0</v>
      </c>
      <c r="AC333" s="4">
        <v>0</v>
      </c>
      <c r="AD333" s="4">
        <v>31</v>
      </c>
      <c r="AE333" s="4">
        <v>0</v>
      </c>
      <c r="AF333" s="4">
        <v>0</v>
      </c>
      <c r="AG333" s="4">
        <v>0</v>
      </c>
      <c r="AH333" s="4">
        <v>0</v>
      </c>
    </row>
    <row r="334" spans="1:34" x14ac:dyDescent="0.3">
      <c r="A334" s="16" t="s">
        <v>53</v>
      </c>
      <c r="B334" s="7">
        <v>592005</v>
      </c>
      <c r="C334" s="7">
        <v>291471</v>
      </c>
      <c r="D334" s="7" t="s">
        <v>464</v>
      </c>
      <c r="E334" s="7">
        <v>7</v>
      </c>
      <c r="F334" s="4">
        <v>57654819</v>
      </c>
      <c r="G334" s="4">
        <v>2564272</v>
      </c>
      <c r="H334" s="4">
        <f t="shared" si="37"/>
        <v>56840973.906434029</v>
      </c>
      <c r="I334" s="4">
        <f t="shared" si="38"/>
        <v>-813845.09356597066</v>
      </c>
      <c r="J334" s="5">
        <f t="shared" si="39"/>
        <v>-1.4115820805299384E-2</v>
      </c>
      <c r="K334" s="4">
        <f t="shared" si="43"/>
        <v>2430743.5481735286</v>
      </c>
      <c r="L334" s="4">
        <f t="shared" si="40"/>
        <v>-133528.45182647137</v>
      </c>
      <c r="M334" s="5">
        <f t="shared" si="41"/>
        <v>-5.207265525126481E-2</v>
      </c>
      <c r="N334" s="4">
        <f t="shared" si="42"/>
        <v>3408</v>
      </c>
      <c r="O334" s="4">
        <v>0</v>
      </c>
      <c r="P334" s="4">
        <v>30</v>
      </c>
      <c r="Q334" s="4">
        <v>0</v>
      </c>
      <c r="R334" s="4">
        <v>0</v>
      </c>
      <c r="S334" s="4">
        <v>0</v>
      </c>
      <c r="T334" s="4">
        <v>134</v>
      </c>
      <c r="U334" s="4">
        <v>1955</v>
      </c>
      <c r="V334" s="4">
        <v>86</v>
      </c>
      <c r="W334" s="4">
        <v>0</v>
      </c>
      <c r="X334" s="4">
        <v>0</v>
      </c>
      <c r="Y334" s="4">
        <v>2648</v>
      </c>
      <c r="Z334" s="4">
        <v>0</v>
      </c>
      <c r="AA334" s="4">
        <v>0</v>
      </c>
      <c r="AB334" s="4">
        <v>62</v>
      </c>
      <c r="AC334" s="4">
        <v>1900</v>
      </c>
      <c r="AD334" s="4">
        <v>20</v>
      </c>
      <c r="AE334" s="4">
        <v>0</v>
      </c>
      <c r="AF334" s="4">
        <v>0</v>
      </c>
      <c r="AG334" s="4">
        <v>0</v>
      </c>
      <c r="AH334" s="4">
        <v>0</v>
      </c>
    </row>
    <row r="335" spans="1:34" x14ac:dyDescent="0.3">
      <c r="A335" s="16" t="s">
        <v>53</v>
      </c>
      <c r="B335" s="7">
        <v>592048</v>
      </c>
      <c r="C335" s="7">
        <v>290807</v>
      </c>
      <c r="D335" s="7" t="s">
        <v>465</v>
      </c>
      <c r="E335" s="7">
        <v>7</v>
      </c>
      <c r="F335" s="4">
        <v>4132553</v>
      </c>
      <c r="G335" s="4">
        <v>134302</v>
      </c>
      <c r="H335" s="4">
        <f t="shared" si="37"/>
        <v>4478228.137874864</v>
      </c>
      <c r="I335" s="4">
        <f t="shared" si="38"/>
        <v>345675.13787486404</v>
      </c>
      <c r="J335" s="5">
        <f t="shared" si="39"/>
        <v>8.3646873464142901E-2</v>
      </c>
      <c r="K335" s="4">
        <f t="shared" si="43"/>
        <v>191506.64398022078</v>
      </c>
      <c r="L335" s="4">
        <f t="shared" si="40"/>
        <v>57204.643980220775</v>
      </c>
      <c r="M335" s="5">
        <f t="shared" si="41"/>
        <v>0.42594037304150922</v>
      </c>
      <c r="N335" s="4">
        <f t="shared" si="42"/>
        <v>268.5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31</v>
      </c>
      <c r="U335" s="4">
        <v>19</v>
      </c>
      <c r="V335" s="4">
        <v>21</v>
      </c>
      <c r="W335" s="4">
        <v>0</v>
      </c>
      <c r="X335" s="4">
        <v>0</v>
      </c>
      <c r="Y335" s="4">
        <v>0</v>
      </c>
      <c r="Z335" s="4">
        <v>0</v>
      </c>
      <c r="AA335" s="4">
        <v>0</v>
      </c>
      <c r="AB335" s="4">
        <v>0</v>
      </c>
      <c r="AC335" s="4">
        <v>355</v>
      </c>
      <c r="AD335" s="4">
        <v>19</v>
      </c>
      <c r="AE335" s="4">
        <v>0</v>
      </c>
      <c r="AF335" s="4">
        <v>0</v>
      </c>
      <c r="AG335" s="4">
        <v>0</v>
      </c>
      <c r="AH335" s="4">
        <v>0</v>
      </c>
    </row>
    <row r="336" spans="1:34" x14ac:dyDescent="0.3">
      <c r="A336" s="16" t="s">
        <v>53</v>
      </c>
      <c r="B336" s="7">
        <v>592731</v>
      </c>
      <c r="C336" s="7">
        <v>291463</v>
      </c>
      <c r="D336" s="7" t="s">
        <v>466</v>
      </c>
      <c r="E336" s="7">
        <v>7</v>
      </c>
      <c r="F336" s="4">
        <v>47281385</v>
      </c>
      <c r="G336" s="4">
        <v>1867835</v>
      </c>
      <c r="H336" s="4">
        <f t="shared" si="37"/>
        <v>43644794.753038906</v>
      </c>
      <c r="I336" s="4">
        <f t="shared" si="38"/>
        <v>-3636590.2469610944</v>
      </c>
      <c r="J336" s="5">
        <f t="shared" si="39"/>
        <v>-7.6913784292932497E-2</v>
      </c>
      <c r="K336" s="4">
        <f t="shared" si="43"/>
        <v>1866423.0389848854</v>
      </c>
      <c r="L336" s="4">
        <f t="shared" si="40"/>
        <v>-1411.9610151145607</v>
      </c>
      <c r="M336" s="5">
        <f t="shared" si="41"/>
        <v>-7.5593455263156528E-4</v>
      </c>
      <c r="N336" s="4">
        <f t="shared" si="42"/>
        <v>2616.8000000000002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59</v>
      </c>
      <c r="U336" s="4">
        <v>1268</v>
      </c>
      <c r="V336" s="4">
        <v>32</v>
      </c>
      <c r="W336" s="4">
        <v>0</v>
      </c>
      <c r="X336" s="4">
        <v>0</v>
      </c>
      <c r="Y336" s="4">
        <v>2018</v>
      </c>
      <c r="Z336" s="4">
        <v>35</v>
      </c>
      <c r="AA336" s="4">
        <v>0</v>
      </c>
      <c r="AB336" s="4">
        <v>0</v>
      </c>
      <c r="AC336" s="4">
        <v>898</v>
      </c>
      <c r="AD336" s="4">
        <v>0</v>
      </c>
      <c r="AE336" s="4">
        <v>321</v>
      </c>
      <c r="AF336" s="4">
        <v>0</v>
      </c>
      <c r="AG336" s="4">
        <v>0</v>
      </c>
      <c r="AH336" s="4">
        <v>0</v>
      </c>
    </row>
    <row r="337" spans="1:34" x14ac:dyDescent="0.3">
      <c r="A337" s="16" t="s">
        <v>53</v>
      </c>
      <c r="B337" s="7">
        <v>592749</v>
      </c>
      <c r="C337" s="7">
        <v>291480</v>
      </c>
      <c r="D337" s="7" t="s">
        <v>467</v>
      </c>
      <c r="E337" s="7">
        <v>7</v>
      </c>
      <c r="F337" s="4">
        <v>3737524</v>
      </c>
      <c r="G337" s="4">
        <v>101566</v>
      </c>
      <c r="H337" s="4">
        <f t="shared" si="37"/>
        <v>4703390.446483098</v>
      </c>
      <c r="I337" s="4">
        <f t="shared" si="38"/>
        <v>965866.44648309797</v>
      </c>
      <c r="J337" s="5">
        <f t="shared" si="39"/>
        <v>0.25842414563307092</v>
      </c>
      <c r="K337" s="4">
        <f t="shared" si="43"/>
        <v>201135.46965520392</v>
      </c>
      <c r="L337" s="4">
        <f t="shared" si="40"/>
        <v>99569.469655203924</v>
      </c>
      <c r="M337" s="5">
        <f t="shared" si="41"/>
        <v>0.98034253249319581</v>
      </c>
      <c r="N337" s="4">
        <f t="shared" si="42"/>
        <v>282</v>
      </c>
      <c r="O337" s="4">
        <v>0</v>
      </c>
      <c r="P337" s="4">
        <v>0</v>
      </c>
      <c r="Q337" s="4">
        <v>0</v>
      </c>
      <c r="R337" s="4">
        <v>0</v>
      </c>
      <c r="S337" s="4">
        <v>0</v>
      </c>
      <c r="T337" s="4">
        <v>0</v>
      </c>
      <c r="U337" s="4">
        <v>28</v>
      </c>
      <c r="V337" s="4">
        <v>0</v>
      </c>
      <c r="W337" s="4">
        <v>0</v>
      </c>
      <c r="X337" s="4">
        <v>0</v>
      </c>
      <c r="Y337" s="4">
        <v>0</v>
      </c>
      <c r="Z337" s="4">
        <v>0</v>
      </c>
      <c r="AA337" s="4">
        <v>0</v>
      </c>
      <c r="AB337" s="4">
        <v>0</v>
      </c>
      <c r="AC337" s="4">
        <v>300</v>
      </c>
      <c r="AD337" s="4">
        <v>28</v>
      </c>
      <c r="AE337" s="4">
        <v>0</v>
      </c>
      <c r="AF337" s="4">
        <v>0</v>
      </c>
      <c r="AG337" s="4">
        <v>0</v>
      </c>
      <c r="AH337" s="4">
        <v>0</v>
      </c>
    </row>
    <row r="338" spans="1:34" x14ac:dyDescent="0.3">
      <c r="A338" s="16" t="s">
        <v>47</v>
      </c>
      <c r="B338" s="7">
        <v>592889</v>
      </c>
      <c r="C338" s="7">
        <v>292427</v>
      </c>
      <c r="D338" s="7" t="s">
        <v>468</v>
      </c>
      <c r="E338" s="7">
        <v>7</v>
      </c>
      <c r="F338" s="4">
        <v>25813283</v>
      </c>
      <c r="G338" s="4">
        <v>1187219</v>
      </c>
      <c r="H338" s="4">
        <f t="shared" si="37"/>
        <v>25501716.286073249</v>
      </c>
      <c r="I338" s="4">
        <f t="shared" si="38"/>
        <v>-311566.71392675117</v>
      </c>
      <c r="J338" s="5">
        <f t="shared" si="39"/>
        <v>-1.2070015035543946E-2</v>
      </c>
      <c r="K338" s="4">
        <f t="shared" si="43"/>
        <v>1090553.6634851305</v>
      </c>
      <c r="L338" s="4">
        <f t="shared" si="40"/>
        <v>-96665.336514869472</v>
      </c>
      <c r="M338" s="5">
        <f t="shared" si="41"/>
        <v>-8.1421655579020813E-2</v>
      </c>
      <c r="N338" s="4">
        <f t="shared" si="42"/>
        <v>1529</v>
      </c>
      <c r="O338" s="4">
        <v>0</v>
      </c>
      <c r="P338" s="4">
        <v>20</v>
      </c>
      <c r="Q338" s="4">
        <v>0</v>
      </c>
      <c r="R338" s="4">
        <v>0</v>
      </c>
      <c r="S338" s="4">
        <v>0</v>
      </c>
      <c r="T338" s="4">
        <v>74</v>
      </c>
      <c r="U338" s="4">
        <v>711</v>
      </c>
      <c r="V338" s="4">
        <v>40</v>
      </c>
      <c r="W338" s="4">
        <v>0</v>
      </c>
      <c r="X338" s="4">
        <v>1173</v>
      </c>
      <c r="Y338" s="4">
        <v>1197</v>
      </c>
      <c r="Z338" s="4">
        <v>41</v>
      </c>
      <c r="AA338" s="4">
        <v>0</v>
      </c>
      <c r="AB338" s="4">
        <v>0</v>
      </c>
      <c r="AC338" s="4">
        <v>620</v>
      </c>
      <c r="AD338" s="4">
        <v>0</v>
      </c>
      <c r="AE338" s="4">
        <v>0</v>
      </c>
      <c r="AF338" s="4">
        <v>0</v>
      </c>
      <c r="AG338" s="4">
        <v>4283</v>
      </c>
      <c r="AH338" s="4">
        <v>0</v>
      </c>
    </row>
    <row r="339" spans="1:34" x14ac:dyDescent="0.3">
      <c r="A339" s="16" t="s">
        <v>47</v>
      </c>
      <c r="B339" s="7">
        <v>592943</v>
      </c>
      <c r="C339" s="7">
        <v>291676</v>
      </c>
      <c r="D339" s="7" t="s">
        <v>469</v>
      </c>
      <c r="E339" s="7">
        <v>7</v>
      </c>
      <c r="F339" s="4">
        <v>7049575</v>
      </c>
      <c r="G339" s="4">
        <v>367315</v>
      </c>
      <c r="H339" s="4">
        <f t="shared" si="37"/>
        <v>7555446.3555207206</v>
      </c>
      <c r="I339" s="4">
        <f t="shared" si="38"/>
        <v>505871.35552072059</v>
      </c>
      <c r="J339" s="5">
        <f t="shared" si="39"/>
        <v>7.17591281064065E-2</v>
      </c>
      <c r="K339" s="4">
        <f t="shared" si="43"/>
        <v>323100.59487165738</v>
      </c>
      <c r="L339" s="4">
        <f t="shared" si="40"/>
        <v>-44214.405128342623</v>
      </c>
      <c r="M339" s="5">
        <f t="shared" si="41"/>
        <v>-0.12037190185084357</v>
      </c>
      <c r="N339" s="4">
        <f t="shared" si="42"/>
        <v>453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379</v>
      </c>
      <c r="V339" s="4">
        <v>0</v>
      </c>
      <c r="W339" s="4">
        <v>0</v>
      </c>
      <c r="X339" s="4">
        <v>0</v>
      </c>
      <c r="Y339" s="4">
        <v>453</v>
      </c>
      <c r="Z339" s="4">
        <v>0</v>
      </c>
      <c r="AA339" s="4">
        <v>0</v>
      </c>
      <c r="AB339" s="4">
        <v>0</v>
      </c>
      <c r="AC339" s="4">
        <v>0</v>
      </c>
      <c r="AD339" s="4">
        <v>0</v>
      </c>
      <c r="AE339" s="4">
        <v>0</v>
      </c>
      <c r="AF339" s="4">
        <v>0</v>
      </c>
      <c r="AG339" s="4">
        <v>0</v>
      </c>
      <c r="AH339" s="4">
        <v>0</v>
      </c>
    </row>
    <row r="340" spans="1:34" x14ac:dyDescent="0.3">
      <c r="A340" s="16" t="s">
        <v>47</v>
      </c>
      <c r="B340" s="7">
        <v>593583</v>
      </c>
      <c r="C340" s="7">
        <v>292311</v>
      </c>
      <c r="D340" s="7" t="s">
        <v>470</v>
      </c>
      <c r="E340" s="7">
        <v>7</v>
      </c>
      <c r="F340" s="4">
        <v>12862628</v>
      </c>
      <c r="G340" s="4">
        <v>555064</v>
      </c>
      <c r="H340" s="4">
        <f t="shared" si="37"/>
        <v>12392266.318216104</v>
      </c>
      <c r="I340" s="4">
        <f t="shared" si="38"/>
        <v>-470361.68178389594</v>
      </c>
      <c r="J340" s="5">
        <f t="shared" si="39"/>
        <v>-3.6568085603027267E-2</v>
      </c>
      <c r="K340" s="4">
        <f t="shared" si="43"/>
        <v>529942.03529722174</v>
      </c>
      <c r="L340" s="4">
        <f t="shared" si="40"/>
        <v>-25121.964702778263</v>
      </c>
      <c r="M340" s="5">
        <f t="shared" si="41"/>
        <v>-4.5259582143281296E-2</v>
      </c>
      <c r="N340" s="4">
        <f t="shared" si="42"/>
        <v>743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49</v>
      </c>
      <c r="U340" s="4">
        <v>385</v>
      </c>
      <c r="V340" s="4">
        <v>19</v>
      </c>
      <c r="W340" s="4">
        <v>0</v>
      </c>
      <c r="X340" s="4">
        <v>0</v>
      </c>
      <c r="Y340" s="4">
        <v>585</v>
      </c>
      <c r="Z340" s="4">
        <v>10</v>
      </c>
      <c r="AA340" s="4">
        <v>0</v>
      </c>
      <c r="AB340" s="4">
        <v>0</v>
      </c>
      <c r="AC340" s="4">
        <v>0</v>
      </c>
      <c r="AD340" s="4">
        <v>0</v>
      </c>
      <c r="AE340" s="4">
        <v>40</v>
      </c>
      <c r="AF340" s="4">
        <v>0</v>
      </c>
      <c r="AG340" s="4">
        <v>0</v>
      </c>
      <c r="AH340" s="4">
        <v>0</v>
      </c>
    </row>
    <row r="341" spans="1:34" x14ac:dyDescent="0.3">
      <c r="A341" s="16" t="s">
        <v>47</v>
      </c>
      <c r="B341" s="7">
        <v>593711</v>
      </c>
      <c r="C341" s="7">
        <v>293881</v>
      </c>
      <c r="D341" s="7" t="s">
        <v>471</v>
      </c>
      <c r="E341" s="7">
        <v>7</v>
      </c>
      <c r="F341" s="4">
        <v>64433255</v>
      </c>
      <c r="G341" s="4">
        <v>2840483</v>
      </c>
      <c r="H341" s="4">
        <f t="shared" si="37"/>
        <v>67511999.46551165</v>
      </c>
      <c r="I341" s="4">
        <f t="shared" si="38"/>
        <v>3078744.4655116498</v>
      </c>
      <c r="J341" s="5">
        <f t="shared" si="39"/>
        <v>4.7781917357917925E-2</v>
      </c>
      <c r="K341" s="4">
        <f t="shared" si="43"/>
        <v>2887078.5605331012</v>
      </c>
      <c r="L341" s="4">
        <f t="shared" si="40"/>
        <v>46595.560533101205</v>
      </c>
      <c r="M341" s="5">
        <f t="shared" si="41"/>
        <v>1.6404097659834971E-2</v>
      </c>
      <c r="N341" s="4">
        <f t="shared" si="42"/>
        <v>4047.8</v>
      </c>
      <c r="O341" s="4">
        <v>0</v>
      </c>
      <c r="P341" s="4">
        <v>38</v>
      </c>
      <c r="Q341" s="4">
        <v>0</v>
      </c>
      <c r="R341" s="4">
        <v>0</v>
      </c>
      <c r="S341" s="4">
        <v>0</v>
      </c>
      <c r="T341" s="4">
        <v>152</v>
      </c>
      <c r="U341" s="4">
        <v>1708</v>
      </c>
      <c r="V341" s="4">
        <v>50</v>
      </c>
      <c r="W341" s="4">
        <v>16</v>
      </c>
      <c r="X341" s="4">
        <v>1805</v>
      </c>
      <c r="Y341" s="4">
        <v>2739</v>
      </c>
      <c r="Z341" s="4">
        <v>53</v>
      </c>
      <c r="AA341" s="4">
        <v>0</v>
      </c>
      <c r="AB341" s="4">
        <v>55</v>
      </c>
      <c r="AC341" s="4">
        <v>968</v>
      </c>
      <c r="AD341" s="4">
        <v>47</v>
      </c>
      <c r="AE341" s="4">
        <v>192</v>
      </c>
      <c r="AF341" s="4">
        <v>28</v>
      </c>
      <c r="AG341" s="4">
        <v>2046</v>
      </c>
      <c r="AH341" s="4">
        <v>0</v>
      </c>
    </row>
    <row r="342" spans="1:34" x14ac:dyDescent="0.3">
      <c r="A342" s="16" t="s">
        <v>47</v>
      </c>
      <c r="B342" s="7">
        <v>594156</v>
      </c>
      <c r="C342" s="7">
        <v>292877</v>
      </c>
      <c r="D342" s="7" t="s">
        <v>472</v>
      </c>
      <c r="E342" s="7">
        <v>7</v>
      </c>
      <c r="F342" s="4">
        <v>523442</v>
      </c>
      <c r="G342" s="4">
        <v>17080</v>
      </c>
      <c r="H342" s="4">
        <f t="shared" si="37"/>
        <v>517039.37532261002</v>
      </c>
      <c r="I342" s="4">
        <f t="shared" si="38"/>
        <v>-6402.6246773899766</v>
      </c>
      <c r="J342" s="5">
        <f t="shared" si="39"/>
        <v>-1.223177482393456E-2</v>
      </c>
      <c r="K342" s="4">
        <f t="shared" si="43"/>
        <v>22110.636735146531</v>
      </c>
      <c r="L342" s="4">
        <f t="shared" si="40"/>
        <v>5030.6367351465306</v>
      </c>
      <c r="M342" s="5">
        <f t="shared" si="41"/>
        <v>0.29453376669476183</v>
      </c>
      <c r="N342" s="4">
        <f t="shared" si="42"/>
        <v>31</v>
      </c>
      <c r="O342" s="4"/>
      <c r="P342" s="4"/>
      <c r="Q342" s="4"/>
      <c r="R342" s="4"/>
      <c r="S342" s="4"/>
      <c r="T342" s="4"/>
      <c r="U342" s="4">
        <v>0</v>
      </c>
      <c r="V342" s="4">
        <v>0</v>
      </c>
      <c r="W342" s="4">
        <v>0</v>
      </c>
      <c r="X342" s="4">
        <v>0</v>
      </c>
      <c r="Y342" s="4"/>
      <c r="Z342" s="4">
        <v>0</v>
      </c>
      <c r="AA342" s="4"/>
      <c r="AB342" s="4"/>
      <c r="AC342" s="4">
        <v>310</v>
      </c>
      <c r="AD342" s="4">
        <v>0</v>
      </c>
      <c r="AE342" s="4"/>
      <c r="AF342" s="4"/>
      <c r="AG342" s="4">
        <v>0</v>
      </c>
      <c r="AH342" s="4">
        <v>0</v>
      </c>
    </row>
    <row r="343" spans="1:34" x14ac:dyDescent="0.3">
      <c r="A343" s="16" t="s">
        <v>47</v>
      </c>
      <c r="B343" s="7">
        <v>594458</v>
      </c>
      <c r="C343" s="7">
        <v>293164</v>
      </c>
      <c r="D343" s="7" t="s">
        <v>473</v>
      </c>
      <c r="E343" s="7">
        <v>7</v>
      </c>
      <c r="F343" s="4">
        <v>440594</v>
      </c>
      <c r="G343" s="4">
        <v>13710</v>
      </c>
      <c r="H343" s="4">
        <f t="shared" si="37"/>
        <v>350252.48005725193</v>
      </c>
      <c r="I343" s="4">
        <f t="shared" si="38"/>
        <v>-90341.519942748069</v>
      </c>
      <c r="J343" s="5">
        <f t="shared" si="39"/>
        <v>-0.20504482571879801</v>
      </c>
      <c r="K343" s="4">
        <f t="shared" si="43"/>
        <v>14978.173272196038</v>
      </c>
      <c r="L343" s="4">
        <f t="shared" si="40"/>
        <v>1268.1732721960379</v>
      </c>
      <c r="M343" s="5">
        <f t="shared" si="41"/>
        <v>9.2499873974911662E-2</v>
      </c>
      <c r="N343" s="4">
        <f t="shared" si="42"/>
        <v>21</v>
      </c>
      <c r="O343" s="4"/>
      <c r="P343" s="4"/>
      <c r="Q343" s="4"/>
      <c r="R343" s="4"/>
      <c r="S343" s="4"/>
      <c r="T343" s="4"/>
      <c r="U343" s="4">
        <v>0</v>
      </c>
      <c r="V343" s="4">
        <v>0</v>
      </c>
      <c r="W343" s="4">
        <v>0</v>
      </c>
      <c r="X343" s="4">
        <v>950</v>
      </c>
      <c r="Y343" s="4"/>
      <c r="Z343" s="4">
        <v>0</v>
      </c>
      <c r="AA343" s="4"/>
      <c r="AB343" s="4"/>
      <c r="AC343" s="4">
        <v>210</v>
      </c>
      <c r="AD343" s="4">
        <v>0</v>
      </c>
      <c r="AE343" s="4"/>
      <c r="AF343" s="4"/>
      <c r="AG343" s="4">
        <v>0</v>
      </c>
      <c r="AH343" s="4">
        <v>0</v>
      </c>
    </row>
    <row r="344" spans="1:34" x14ac:dyDescent="0.3">
      <c r="A344" s="16" t="s">
        <v>47</v>
      </c>
      <c r="B344" s="7">
        <v>594482</v>
      </c>
      <c r="C344" s="7">
        <v>293199</v>
      </c>
      <c r="D344" s="7" t="s">
        <v>474</v>
      </c>
      <c r="E344" s="7">
        <v>7</v>
      </c>
      <c r="F344" s="4">
        <v>17611634</v>
      </c>
      <c r="G344" s="4">
        <v>735405</v>
      </c>
      <c r="H344" s="4">
        <f t="shared" si="37"/>
        <v>16550263.61718148</v>
      </c>
      <c r="I344" s="4">
        <f t="shared" si="38"/>
        <v>-1061370.3828185201</v>
      </c>
      <c r="J344" s="5">
        <f t="shared" si="39"/>
        <v>-6.0265298655338806E-2</v>
      </c>
      <c r="K344" s="4">
        <f t="shared" si="43"/>
        <v>707754.34942857747</v>
      </c>
      <c r="L344" s="4">
        <f t="shared" si="40"/>
        <v>-27650.650571422535</v>
      </c>
      <c r="M344" s="5">
        <f t="shared" si="41"/>
        <v>-3.7599214815540516E-2</v>
      </c>
      <c r="N344" s="4">
        <f t="shared" si="42"/>
        <v>992.3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505</v>
      </c>
      <c r="V344" s="4">
        <v>0</v>
      </c>
      <c r="W344" s="4">
        <v>0</v>
      </c>
      <c r="X344" s="4">
        <v>265</v>
      </c>
      <c r="Y344" s="4">
        <v>898</v>
      </c>
      <c r="Z344" s="4">
        <v>0</v>
      </c>
      <c r="AA344" s="4">
        <v>0</v>
      </c>
      <c r="AB344" s="4">
        <v>0</v>
      </c>
      <c r="AC344" s="4">
        <v>353</v>
      </c>
      <c r="AD344" s="4">
        <v>0</v>
      </c>
      <c r="AE344" s="4">
        <v>59</v>
      </c>
      <c r="AF344" s="4">
        <v>0</v>
      </c>
      <c r="AG344" s="4">
        <v>0</v>
      </c>
      <c r="AH344" s="4">
        <v>0</v>
      </c>
    </row>
    <row r="345" spans="1:34" x14ac:dyDescent="0.3">
      <c r="A345" s="16" t="s">
        <v>44</v>
      </c>
      <c r="B345" s="7">
        <v>595209</v>
      </c>
      <c r="C345" s="7">
        <v>295841</v>
      </c>
      <c r="D345" s="7" t="s">
        <v>475</v>
      </c>
      <c r="E345" s="7">
        <v>7</v>
      </c>
      <c r="F345" s="4">
        <v>31587046</v>
      </c>
      <c r="G345" s="4">
        <v>1363667</v>
      </c>
      <c r="H345" s="4">
        <f t="shared" si="37"/>
        <v>30321857.559242096</v>
      </c>
      <c r="I345" s="4">
        <f t="shared" si="38"/>
        <v>-1265188.4407579042</v>
      </c>
      <c r="J345" s="5">
        <f t="shared" si="39"/>
        <v>-4.0054028501364303E-2</v>
      </c>
      <c r="K345" s="4">
        <f t="shared" si="43"/>
        <v>1296681.8575644</v>
      </c>
      <c r="L345" s="4">
        <f t="shared" si="40"/>
        <v>-66985.14243560005</v>
      </c>
      <c r="M345" s="5">
        <f t="shared" si="41"/>
        <v>-4.9121334193465205E-2</v>
      </c>
      <c r="N345" s="4">
        <f t="shared" si="42"/>
        <v>1818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1717</v>
      </c>
      <c r="V345" s="4">
        <v>0</v>
      </c>
      <c r="W345" s="4">
        <v>0</v>
      </c>
      <c r="X345" s="4">
        <v>0</v>
      </c>
      <c r="Y345" s="4">
        <v>1648</v>
      </c>
      <c r="Z345" s="4">
        <v>0</v>
      </c>
      <c r="AA345" s="4">
        <v>0</v>
      </c>
      <c r="AB345" s="4">
        <v>48</v>
      </c>
      <c r="AC345" s="4">
        <v>0</v>
      </c>
      <c r="AD345" s="4">
        <v>0</v>
      </c>
      <c r="AE345" s="4">
        <v>122</v>
      </c>
      <c r="AF345" s="4">
        <v>0</v>
      </c>
      <c r="AG345" s="4">
        <v>0</v>
      </c>
      <c r="AH345" s="4">
        <v>0</v>
      </c>
    </row>
    <row r="346" spans="1:34" x14ac:dyDescent="0.3">
      <c r="A346" s="16" t="s">
        <v>44</v>
      </c>
      <c r="B346" s="7">
        <v>595411</v>
      </c>
      <c r="C346" s="7">
        <v>294136</v>
      </c>
      <c r="D346" s="7" t="s">
        <v>476</v>
      </c>
      <c r="E346" s="7">
        <v>7</v>
      </c>
      <c r="F346" s="4">
        <v>13700152</v>
      </c>
      <c r="G346" s="4">
        <v>575893</v>
      </c>
      <c r="H346" s="4">
        <f t="shared" si="37"/>
        <v>12625767.971587606</v>
      </c>
      <c r="I346" s="4">
        <f t="shared" si="38"/>
        <v>-1074384.0284123942</v>
      </c>
      <c r="J346" s="5">
        <f t="shared" si="39"/>
        <v>-7.8421321778940456E-2</v>
      </c>
      <c r="K346" s="4">
        <f t="shared" si="43"/>
        <v>539927.48414535238</v>
      </c>
      <c r="L346" s="4">
        <f t="shared" si="40"/>
        <v>-35965.515854647616</v>
      </c>
      <c r="M346" s="5">
        <f t="shared" si="41"/>
        <v>-6.2451732968880735E-2</v>
      </c>
      <c r="N346" s="4">
        <f t="shared" si="42"/>
        <v>757</v>
      </c>
      <c r="O346" s="4">
        <v>0</v>
      </c>
      <c r="P346" s="4">
        <v>0</v>
      </c>
      <c r="Q346" s="4">
        <v>0</v>
      </c>
      <c r="R346" s="4">
        <v>4</v>
      </c>
      <c r="S346" s="4">
        <v>0</v>
      </c>
      <c r="T346" s="4">
        <v>14</v>
      </c>
      <c r="U346" s="4">
        <v>202</v>
      </c>
      <c r="V346" s="4">
        <v>13</v>
      </c>
      <c r="W346" s="4">
        <v>0</v>
      </c>
      <c r="X346" s="4">
        <v>0</v>
      </c>
      <c r="Y346" s="4">
        <v>608</v>
      </c>
      <c r="Z346" s="4">
        <v>31</v>
      </c>
      <c r="AA346" s="4">
        <v>0</v>
      </c>
      <c r="AB346" s="4">
        <v>0</v>
      </c>
      <c r="AC346" s="4">
        <v>0</v>
      </c>
      <c r="AD346" s="4">
        <v>0</v>
      </c>
      <c r="AE346" s="4">
        <v>51</v>
      </c>
      <c r="AF346" s="4">
        <v>0</v>
      </c>
      <c r="AG346" s="4">
        <v>0</v>
      </c>
      <c r="AH346" s="4">
        <v>0</v>
      </c>
    </row>
    <row r="347" spans="1:34" x14ac:dyDescent="0.3">
      <c r="A347" s="16" t="s">
        <v>44</v>
      </c>
      <c r="B347" s="7">
        <v>596230</v>
      </c>
      <c r="C347" s="7">
        <v>294900</v>
      </c>
      <c r="D347" s="7" t="s">
        <v>477</v>
      </c>
      <c r="E347" s="7">
        <v>7</v>
      </c>
      <c r="F347" s="4">
        <v>16878577</v>
      </c>
      <c r="G347" s="4">
        <v>710347</v>
      </c>
      <c r="H347" s="4">
        <f t="shared" si="37"/>
        <v>16061578.014053982</v>
      </c>
      <c r="I347" s="4">
        <f t="shared" si="38"/>
        <v>-816998.98594601825</v>
      </c>
      <c r="J347" s="5">
        <f t="shared" si="39"/>
        <v>-4.8404494404120535E-2</v>
      </c>
      <c r="K347" s="4">
        <f t="shared" si="43"/>
        <v>686856.23148213257</v>
      </c>
      <c r="L347" s="4">
        <f t="shared" si="40"/>
        <v>-23490.768517867429</v>
      </c>
      <c r="M347" s="5">
        <f t="shared" si="41"/>
        <v>-3.3069427361370418E-2</v>
      </c>
      <c r="N347" s="4">
        <f t="shared" si="42"/>
        <v>963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20</v>
      </c>
      <c r="U347" s="4">
        <v>345</v>
      </c>
      <c r="V347" s="4">
        <v>0</v>
      </c>
      <c r="W347" s="4">
        <v>0</v>
      </c>
      <c r="X347" s="4">
        <v>0</v>
      </c>
      <c r="Y347" s="4">
        <v>793</v>
      </c>
      <c r="Z347" s="4">
        <v>11</v>
      </c>
      <c r="AA347" s="4">
        <v>0</v>
      </c>
      <c r="AB347" s="4">
        <v>0</v>
      </c>
      <c r="AC347" s="4">
        <v>0</v>
      </c>
      <c r="AD347" s="4">
        <v>0</v>
      </c>
      <c r="AE347" s="4">
        <v>108</v>
      </c>
      <c r="AF347" s="4">
        <v>0</v>
      </c>
      <c r="AG347" s="4">
        <v>0</v>
      </c>
      <c r="AH347" s="4">
        <v>0</v>
      </c>
    </row>
    <row r="348" spans="1:34" x14ac:dyDescent="0.3">
      <c r="A348" s="16" t="s">
        <v>44</v>
      </c>
      <c r="B348" s="7">
        <v>596612</v>
      </c>
      <c r="C348" s="7">
        <v>295281</v>
      </c>
      <c r="D348" s="7" t="s">
        <v>478</v>
      </c>
      <c r="E348" s="7">
        <v>7</v>
      </c>
      <c r="F348" s="4">
        <v>2346143</v>
      </c>
      <c r="G348" s="4">
        <v>61860</v>
      </c>
      <c r="H348" s="4">
        <f t="shared" si="37"/>
        <v>3452488.731992912</v>
      </c>
      <c r="I348" s="4">
        <f t="shared" si="38"/>
        <v>1106345.731992912</v>
      </c>
      <c r="J348" s="5">
        <f t="shared" si="39"/>
        <v>0.47155937723869013</v>
      </c>
      <c r="K348" s="4">
        <f t="shared" si="43"/>
        <v>147641.99368307524</v>
      </c>
      <c r="L348" s="4">
        <f t="shared" si="40"/>
        <v>85781.993683075241</v>
      </c>
      <c r="M348" s="5">
        <f t="shared" si="41"/>
        <v>1.3867118280484196</v>
      </c>
      <c r="N348" s="4">
        <f t="shared" si="42"/>
        <v>207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23</v>
      </c>
      <c r="V348" s="4">
        <v>0</v>
      </c>
      <c r="W348" s="4">
        <v>0</v>
      </c>
      <c r="X348" s="4">
        <v>0</v>
      </c>
      <c r="Y348" s="4">
        <v>0</v>
      </c>
      <c r="Z348" s="4">
        <v>0</v>
      </c>
      <c r="AA348" s="4">
        <v>0</v>
      </c>
      <c r="AB348" s="4">
        <v>0</v>
      </c>
      <c r="AC348" s="4">
        <v>0</v>
      </c>
      <c r="AD348" s="4">
        <v>23</v>
      </c>
      <c r="AE348" s="4">
        <v>0</v>
      </c>
      <c r="AF348" s="4">
        <v>0</v>
      </c>
      <c r="AG348" s="4">
        <v>0</v>
      </c>
      <c r="AH348" s="4">
        <v>0</v>
      </c>
    </row>
    <row r="349" spans="1:34" x14ac:dyDescent="0.3">
      <c r="A349" s="16" t="s">
        <v>44</v>
      </c>
      <c r="B349" s="7">
        <v>596973</v>
      </c>
      <c r="C349" s="7">
        <v>295647</v>
      </c>
      <c r="D349" s="7" t="s">
        <v>479</v>
      </c>
      <c r="E349" s="7">
        <v>7</v>
      </c>
      <c r="F349" s="4">
        <v>1300979</v>
      </c>
      <c r="G349" s="4">
        <v>45750</v>
      </c>
      <c r="H349" s="4">
        <f t="shared" si="37"/>
        <v>0</v>
      </c>
      <c r="I349" s="4">
        <f t="shared" si="38"/>
        <v>-1300979</v>
      </c>
      <c r="J349" s="5">
        <f t="shared" si="39"/>
        <v>-1</v>
      </c>
      <c r="K349" s="4">
        <f t="shared" si="43"/>
        <v>0</v>
      </c>
      <c r="L349" s="4">
        <f t="shared" si="40"/>
        <v>-45750</v>
      </c>
      <c r="M349" s="5">
        <f t="shared" si="41"/>
        <v>-1</v>
      </c>
      <c r="N349" s="4">
        <f t="shared" si="42"/>
        <v>0</v>
      </c>
      <c r="O349" s="4"/>
      <c r="P349" s="4"/>
      <c r="Q349" s="4"/>
      <c r="R349" s="4"/>
      <c r="S349" s="4"/>
      <c r="T349" s="4"/>
      <c r="U349" s="4">
        <v>0</v>
      </c>
      <c r="V349" s="4">
        <v>0</v>
      </c>
      <c r="W349" s="4">
        <v>0</v>
      </c>
      <c r="X349" s="4">
        <v>0</v>
      </c>
      <c r="Y349" s="4"/>
      <c r="Z349" s="4">
        <v>0</v>
      </c>
      <c r="AA349" s="4"/>
      <c r="AB349" s="4"/>
      <c r="AC349" s="4">
        <v>0</v>
      </c>
      <c r="AD349" s="4">
        <v>0</v>
      </c>
      <c r="AE349" s="4"/>
      <c r="AF349" s="4"/>
      <c r="AG349" s="4">
        <v>0</v>
      </c>
      <c r="AH349" s="4">
        <v>0</v>
      </c>
    </row>
    <row r="350" spans="1:34" x14ac:dyDescent="0.3">
      <c r="A350" s="16" t="s">
        <v>44</v>
      </c>
      <c r="B350" s="7">
        <v>597007</v>
      </c>
      <c r="C350" s="7">
        <v>295671</v>
      </c>
      <c r="D350" s="7" t="s">
        <v>480</v>
      </c>
      <c r="E350" s="7">
        <v>7</v>
      </c>
      <c r="F350" s="4">
        <v>13811108</v>
      </c>
      <c r="G350" s="4">
        <v>604600</v>
      </c>
      <c r="H350" s="4">
        <f t="shared" si="37"/>
        <v>13192843.415489823</v>
      </c>
      <c r="I350" s="4">
        <f t="shared" si="38"/>
        <v>-618264.58451017737</v>
      </c>
      <c r="J350" s="5">
        <f t="shared" si="39"/>
        <v>-4.4765748302755815E-2</v>
      </c>
      <c r="K350" s="4">
        <f t="shared" si="43"/>
        <v>564177.85991938412</v>
      </c>
      <c r="L350" s="4">
        <f t="shared" si="40"/>
        <v>-40422.140080615878</v>
      </c>
      <c r="M350" s="5">
        <f t="shared" si="41"/>
        <v>-6.6857658089010674E-2</v>
      </c>
      <c r="N350" s="4">
        <f t="shared" si="42"/>
        <v>791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32</v>
      </c>
      <c r="U350" s="4">
        <v>169</v>
      </c>
      <c r="V350" s="4">
        <v>19</v>
      </c>
      <c r="W350" s="4">
        <v>0</v>
      </c>
      <c r="X350" s="4">
        <v>0</v>
      </c>
      <c r="Y350" s="4">
        <v>654</v>
      </c>
      <c r="Z350" s="4">
        <v>6</v>
      </c>
      <c r="AA350" s="4">
        <v>0</v>
      </c>
      <c r="AB350" s="4">
        <v>0</v>
      </c>
      <c r="AC350" s="4">
        <v>0</v>
      </c>
      <c r="AD350" s="4">
        <v>0</v>
      </c>
      <c r="AE350" s="4">
        <v>61</v>
      </c>
      <c r="AF350" s="4">
        <v>0</v>
      </c>
      <c r="AG350" s="4">
        <v>0</v>
      </c>
      <c r="AH350" s="4">
        <v>0</v>
      </c>
    </row>
    <row r="351" spans="1:34" x14ac:dyDescent="0.3">
      <c r="A351" s="16" t="s">
        <v>56</v>
      </c>
      <c r="B351" s="7">
        <v>597180</v>
      </c>
      <c r="C351" s="7">
        <v>295892</v>
      </c>
      <c r="D351" s="7" t="s">
        <v>481</v>
      </c>
      <c r="E351" s="7">
        <v>7</v>
      </c>
      <c r="F351" s="4">
        <v>24041122</v>
      </c>
      <c r="G351" s="4">
        <v>1050358</v>
      </c>
      <c r="H351" s="4">
        <f t="shared" si="37"/>
        <v>23098317.125299443</v>
      </c>
      <c r="I351" s="4">
        <f t="shared" si="38"/>
        <v>-942804.87470055744</v>
      </c>
      <c r="J351" s="5">
        <f t="shared" si="39"/>
        <v>-3.9216342510992486E-2</v>
      </c>
      <c r="K351" s="4">
        <f t="shared" si="43"/>
        <v>987774.86498401396</v>
      </c>
      <c r="L351" s="4">
        <f t="shared" si="40"/>
        <v>-62583.135015986045</v>
      </c>
      <c r="M351" s="5">
        <f t="shared" si="41"/>
        <v>-5.9582670876011878E-2</v>
      </c>
      <c r="N351" s="4">
        <f t="shared" si="42"/>
        <v>1384.9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83</v>
      </c>
      <c r="U351" s="4">
        <v>975</v>
      </c>
      <c r="V351" s="4">
        <v>27</v>
      </c>
      <c r="W351" s="4">
        <v>0</v>
      </c>
      <c r="X351" s="4">
        <v>0</v>
      </c>
      <c r="Y351" s="4">
        <v>1083</v>
      </c>
      <c r="Z351" s="4">
        <v>15</v>
      </c>
      <c r="AA351" s="4">
        <v>0</v>
      </c>
      <c r="AB351" s="4">
        <v>0</v>
      </c>
      <c r="AC351" s="4">
        <v>639</v>
      </c>
      <c r="AD351" s="4">
        <v>0</v>
      </c>
      <c r="AE351" s="4">
        <v>42</v>
      </c>
      <c r="AF351" s="4">
        <v>0</v>
      </c>
      <c r="AG351" s="4">
        <v>1565</v>
      </c>
      <c r="AH351" s="4">
        <v>713</v>
      </c>
    </row>
    <row r="352" spans="1:34" x14ac:dyDescent="0.3">
      <c r="A352" s="16" t="s">
        <v>56</v>
      </c>
      <c r="B352" s="7">
        <v>597520</v>
      </c>
      <c r="C352" s="7">
        <v>296139</v>
      </c>
      <c r="D352" s="7" t="s">
        <v>482</v>
      </c>
      <c r="E352" s="7">
        <v>7</v>
      </c>
      <c r="F352" s="4">
        <v>32568611</v>
      </c>
      <c r="G352" s="4">
        <v>1366741</v>
      </c>
      <c r="H352" s="4">
        <f t="shared" si="37"/>
        <v>32456729.818638682</v>
      </c>
      <c r="I352" s="4">
        <f t="shared" si="38"/>
        <v>-111881.18136131763</v>
      </c>
      <c r="J352" s="5">
        <f t="shared" si="39"/>
        <v>-3.4352457143879134E-3</v>
      </c>
      <c r="K352" s="4">
        <f t="shared" si="43"/>
        <v>1387977.3898901662</v>
      </c>
      <c r="L352" s="4">
        <f t="shared" si="40"/>
        <v>21236.389890166232</v>
      </c>
      <c r="M352" s="5">
        <f t="shared" si="41"/>
        <v>1.553797675650781E-2</v>
      </c>
      <c r="N352" s="4">
        <f t="shared" si="42"/>
        <v>1946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929</v>
      </c>
      <c r="V352" s="4">
        <v>0</v>
      </c>
      <c r="W352" s="4">
        <v>0</v>
      </c>
      <c r="X352" s="4">
        <v>0</v>
      </c>
      <c r="Y352" s="4">
        <v>1617</v>
      </c>
      <c r="Z352" s="4">
        <v>0</v>
      </c>
      <c r="AA352" s="4">
        <v>0</v>
      </c>
      <c r="AB352" s="4">
        <v>0</v>
      </c>
      <c r="AC352" s="4">
        <v>570</v>
      </c>
      <c r="AD352" s="4">
        <v>0</v>
      </c>
      <c r="AE352" s="4">
        <v>272</v>
      </c>
      <c r="AF352" s="4">
        <v>0</v>
      </c>
      <c r="AG352" s="4">
        <v>0</v>
      </c>
      <c r="AH352" s="4">
        <v>0</v>
      </c>
    </row>
    <row r="353" spans="1:34" x14ac:dyDescent="0.3">
      <c r="A353" s="16" t="s">
        <v>56</v>
      </c>
      <c r="B353" s="7">
        <v>597554</v>
      </c>
      <c r="C353" s="7">
        <v>296163</v>
      </c>
      <c r="D353" s="7" t="s">
        <v>483</v>
      </c>
      <c r="E353" s="7">
        <v>7</v>
      </c>
      <c r="F353" s="4">
        <v>3128190</v>
      </c>
      <c r="G353" s="4">
        <v>82480</v>
      </c>
      <c r="H353" s="4">
        <f t="shared" si="37"/>
        <v>4052921.5549482009</v>
      </c>
      <c r="I353" s="4">
        <f t="shared" si="38"/>
        <v>924731.55494820094</v>
      </c>
      <c r="J353" s="5">
        <f t="shared" si="39"/>
        <v>0.29561233651031449</v>
      </c>
      <c r="K353" s="4">
        <f t="shared" si="43"/>
        <v>173318.862149697</v>
      </c>
      <c r="L353" s="4">
        <f t="shared" si="40"/>
        <v>90838.862149697001</v>
      </c>
      <c r="M353" s="5">
        <f t="shared" si="41"/>
        <v>1.1013441094774126</v>
      </c>
      <c r="N353" s="4">
        <f t="shared" si="42"/>
        <v>243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27</v>
      </c>
      <c r="V353" s="4">
        <v>0</v>
      </c>
      <c r="W353" s="4">
        <v>0</v>
      </c>
      <c r="X353" s="4">
        <v>0</v>
      </c>
      <c r="Y353" s="4">
        <v>0</v>
      </c>
      <c r="Z353" s="4">
        <v>0</v>
      </c>
      <c r="AA353" s="4">
        <v>0</v>
      </c>
      <c r="AB353" s="4">
        <v>0</v>
      </c>
      <c r="AC353" s="4">
        <v>0</v>
      </c>
      <c r="AD353" s="4">
        <v>27</v>
      </c>
      <c r="AE353" s="4">
        <v>0</v>
      </c>
      <c r="AF353" s="4">
        <v>0</v>
      </c>
      <c r="AG353" s="4">
        <v>0</v>
      </c>
      <c r="AH353" s="4">
        <v>0</v>
      </c>
    </row>
    <row r="354" spans="1:34" x14ac:dyDescent="0.3">
      <c r="A354" s="16" t="s">
        <v>56</v>
      </c>
      <c r="B354" s="7">
        <v>597635</v>
      </c>
      <c r="C354" s="7">
        <v>296228</v>
      </c>
      <c r="D354" s="7" t="s">
        <v>484</v>
      </c>
      <c r="E354" s="7">
        <v>7</v>
      </c>
      <c r="F354" s="4">
        <v>5156261</v>
      </c>
      <c r="G354" s="4">
        <v>187817</v>
      </c>
      <c r="H354" s="4">
        <f t="shared" si="37"/>
        <v>4191354.6780184484</v>
      </c>
      <c r="I354" s="4">
        <f t="shared" si="38"/>
        <v>-964906.32198155159</v>
      </c>
      <c r="J354" s="5">
        <f t="shared" si="39"/>
        <v>-0.18713294807643588</v>
      </c>
      <c r="K354" s="4">
        <f t="shared" si="43"/>
        <v>179238.80682394592</v>
      </c>
      <c r="L354" s="4">
        <f t="shared" si="40"/>
        <v>-8578.1931760540756</v>
      </c>
      <c r="M354" s="5">
        <f t="shared" si="41"/>
        <v>-4.5673145540893967E-2</v>
      </c>
      <c r="N354" s="4">
        <f t="shared" si="42"/>
        <v>251.3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18</v>
      </c>
      <c r="U354" s="4">
        <v>43</v>
      </c>
      <c r="V354" s="4">
        <v>10</v>
      </c>
      <c r="W354" s="4">
        <v>0</v>
      </c>
      <c r="X354" s="4">
        <v>0</v>
      </c>
      <c r="Y354" s="4">
        <v>138</v>
      </c>
      <c r="Z354" s="4">
        <v>28</v>
      </c>
      <c r="AA354" s="4">
        <v>0</v>
      </c>
      <c r="AB354" s="4">
        <v>0</v>
      </c>
      <c r="AC354" s="4">
        <v>213</v>
      </c>
      <c r="AD354" s="4">
        <v>0</v>
      </c>
      <c r="AE354" s="4">
        <v>0</v>
      </c>
      <c r="AF354" s="4">
        <v>0</v>
      </c>
      <c r="AG354" s="4">
        <v>0</v>
      </c>
      <c r="AH354" s="4">
        <v>0</v>
      </c>
    </row>
    <row r="355" spans="1:34" x14ac:dyDescent="0.3">
      <c r="A355" s="16" t="s">
        <v>56</v>
      </c>
      <c r="B355" s="7">
        <v>597783</v>
      </c>
      <c r="C355" s="7">
        <v>296317</v>
      </c>
      <c r="D355" s="7" t="s">
        <v>485</v>
      </c>
      <c r="E355" s="7">
        <v>7</v>
      </c>
      <c r="F355" s="4">
        <v>8350421</v>
      </c>
      <c r="G355" s="4">
        <v>341996</v>
      </c>
      <c r="H355" s="4">
        <f t="shared" si="37"/>
        <v>7542103.4038994918</v>
      </c>
      <c r="I355" s="4">
        <f t="shared" si="38"/>
        <v>-808317.59610050824</v>
      </c>
      <c r="J355" s="5">
        <f t="shared" si="39"/>
        <v>-9.6799621971216609E-2</v>
      </c>
      <c r="K355" s="4">
        <f t="shared" si="43"/>
        <v>322529.99779462133</v>
      </c>
      <c r="L355" s="4">
        <f t="shared" si="40"/>
        <v>-19466.002205378667</v>
      </c>
      <c r="M355" s="5">
        <f t="shared" si="41"/>
        <v>-5.6918800820415005E-2</v>
      </c>
      <c r="N355" s="4">
        <f t="shared" si="42"/>
        <v>452.2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28</v>
      </c>
      <c r="U355" s="4">
        <v>267</v>
      </c>
      <c r="V355" s="4">
        <v>12</v>
      </c>
      <c r="W355" s="4">
        <v>0</v>
      </c>
      <c r="X355" s="4">
        <v>0</v>
      </c>
      <c r="Y355" s="4">
        <v>325</v>
      </c>
      <c r="Z355" s="4">
        <v>0</v>
      </c>
      <c r="AA355" s="4">
        <v>0</v>
      </c>
      <c r="AB355" s="4">
        <v>0</v>
      </c>
      <c r="AC355" s="4">
        <v>432</v>
      </c>
      <c r="AD355" s="4">
        <v>0</v>
      </c>
      <c r="AE355" s="4">
        <v>28</v>
      </c>
      <c r="AF355" s="4">
        <v>0</v>
      </c>
      <c r="AG355" s="4">
        <v>0</v>
      </c>
      <c r="AH355" s="4">
        <v>0</v>
      </c>
    </row>
    <row r="356" spans="1:34" x14ac:dyDescent="0.3">
      <c r="A356" s="16" t="s">
        <v>56</v>
      </c>
      <c r="B356" s="7">
        <v>597961</v>
      </c>
      <c r="C356" s="7">
        <v>296457</v>
      </c>
      <c r="D356" s="7" t="s">
        <v>486</v>
      </c>
      <c r="E356" s="7">
        <v>7</v>
      </c>
      <c r="F356" s="4">
        <v>5453128</v>
      </c>
      <c r="G356" s="4">
        <v>167325</v>
      </c>
      <c r="H356" s="4">
        <f t="shared" si="37"/>
        <v>7205193.875463469</v>
      </c>
      <c r="I356" s="4">
        <f t="shared" si="38"/>
        <v>1752065.875463469</v>
      </c>
      <c r="J356" s="5">
        <f t="shared" si="39"/>
        <v>0.32129557117739926</v>
      </c>
      <c r="K356" s="4">
        <f t="shared" si="43"/>
        <v>308122.42159946135</v>
      </c>
      <c r="L356" s="4">
        <f t="shared" si="40"/>
        <v>140797.42159946135</v>
      </c>
      <c r="M356" s="5">
        <f t="shared" si="41"/>
        <v>0.84146075959636235</v>
      </c>
      <c r="N356" s="4">
        <f t="shared" si="42"/>
        <v>432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  <c r="T356" s="4">
        <v>27</v>
      </c>
      <c r="U356" s="4">
        <v>48</v>
      </c>
      <c r="V356" s="4">
        <v>8</v>
      </c>
      <c r="W356" s="4">
        <v>0</v>
      </c>
      <c r="X356" s="4">
        <v>0</v>
      </c>
      <c r="Y356" s="4">
        <v>0</v>
      </c>
      <c r="Z356" s="4">
        <v>0</v>
      </c>
      <c r="AA356" s="4">
        <v>0</v>
      </c>
      <c r="AB356" s="4">
        <v>0</v>
      </c>
      <c r="AC356" s="4">
        <v>0</v>
      </c>
      <c r="AD356" s="4">
        <v>42</v>
      </c>
      <c r="AE356" s="4">
        <v>0</v>
      </c>
      <c r="AF356" s="4">
        <v>0</v>
      </c>
      <c r="AG356" s="4">
        <v>0</v>
      </c>
      <c r="AH356" s="4">
        <v>0</v>
      </c>
    </row>
    <row r="357" spans="1:34" x14ac:dyDescent="0.3">
      <c r="A357" s="16" t="s">
        <v>50</v>
      </c>
      <c r="B357" s="7">
        <v>597996</v>
      </c>
      <c r="C357" s="7">
        <v>296481</v>
      </c>
      <c r="D357" s="7" t="s">
        <v>487</v>
      </c>
      <c r="E357" s="7">
        <v>7</v>
      </c>
      <c r="F357" s="4">
        <v>1435046</v>
      </c>
      <c r="G357" s="4">
        <v>56432</v>
      </c>
      <c r="H357" s="4">
        <f t="shared" si="37"/>
        <v>198476.4053657761</v>
      </c>
      <c r="I357" s="4">
        <f t="shared" si="38"/>
        <v>-1236569.594634224</v>
      </c>
      <c r="J357" s="5">
        <f t="shared" si="39"/>
        <v>-0.86169334964469702</v>
      </c>
      <c r="K357" s="4">
        <f t="shared" si="43"/>
        <v>8487.631520911089</v>
      </c>
      <c r="L357" s="4">
        <f t="shared" si="40"/>
        <v>-47944.368479088909</v>
      </c>
      <c r="M357" s="5">
        <f t="shared" si="41"/>
        <v>-0.84959541535102268</v>
      </c>
      <c r="N357" s="4">
        <f t="shared" si="42"/>
        <v>11.9</v>
      </c>
      <c r="O357" s="4"/>
      <c r="P357" s="4"/>
      <c r="Q357" s="4"/>
      <c r="R357" s="4"/>
      <c r="S357" s="4"/>
      <c r="T357" s="4"/>
      <c r="U357" s="4">
        <v>0</v>
      </c>
      <c r="V357" s="4">
        <v>0</v>
      </c>
      <c r="W357" s="4">
        <v>0</v>
      </c>
      <c r="X357" s="4">
        <v>0</v>
      </c>
      <c r="Y357" s="4"/>
      <c r="Z357" s="4">
        <v>0</v>
      </c>
      <c r="AA357" s="4"/>
      <c r="AB357" s="4"/>
      <c r="AC357" s="4">
        <v>119</v>
      </c>
      <c r="AD357" s="4">
        <v>0</v>
      </c>
      <c r="AE357" s="4"/>
      <c r="AF357" s="4"/>
      <c r="AG357" s="4">
        <v>0</v>
      </c>
      <c r="AH357" s="4">
        <v>0</v>
      </c>
    </row>
    <row r="358" spans="1:34" x14ac:dyDescent="0.3">
      <c r="A358" s="16" t="s">
        <v>56</v>
      </c>
      <c r="B358" s="7">
        <v>598003</v>
      </c>
      <c r="C358" s="7">
        <v>296643</v>
      </c>
      <c r="D358" s="7" t="s">
        <v>488</v>
      </c>
      <c r="E358" s="7">
        <v>7</v>
      </c>
      <c r="F358" s="4">
        <v>82800454</v>
      </c>
      <c r="G358" s="4">
        <v>3583520</v>
      </c>
      <c r="H358" s="4">
        <f t="shared" si="37"/>
        <v>82392726.261086881</v>
      </c>
      <c r="I358" s="4">
        <f t="shared" si="38"/>
        <v>-407727.73891311884</v>
      </c>
      <c r="J358" s="5">
        <f t="shared" si="39"/>
        <v>-4.9242210545502596E-3</v>
      </c>
      <c r="K358" s="4">
        <f t="shared" si="43"/>
        <v>3523436.950697544</v>
      </c>
      <c r="L358" s="4">
        <f t="shared" si="40"/>
        <v>-60083.049302455969</v>
      </c>
      <c r="M358" s="5">
        <f t="shared" si="41"/>
        <v>-1.6766489178923538E-2</v>
      </c>
      <c r="N358" s="4">
        <f t="shared" si="42"/>
        <v>4940</v>
      </c>
      <c r="O358" s="4">
        <v>0</v>
      </c>
      <c r="P358" s="4">
        <v>21</v>
      </c>
      <c r="Q358" s="4">
        <v>0</v>
      </c>
      <c r="R358" s="4">
        <v>0</v>
      </c>
      <c r="S358" s="4">
        <v>0</v>
      </c>
      <c r="T358" s="4">
        <v>66</v>
      </c>
      <c r="U358" s="4">
        <v>3335</v>
      </c>
      <c r="V358" s="4">
        <v>30</v>
      </c>
      <c r="W358" s="4">
        <v>0</v>
      </c>
      <c r="X358" s="4">
        <v>0</v>
      </c>
      <c r="Y358" s="4">
        <v>4114</v>
      </c>
      <c r="Z358" s="4">
        <v>65</v>
      </c>
      <c r="AA358" s="4">
        <v>0</v>
      </c>
      <c r="AB358" s="4">
        <v>0</v>
      </c>
      <c r="AC358" s="4">
        <v>0</v>
      </c>
      <c r="AD358" s="4">
        <v>51</v>
      </c>
      <c r="AE358" s="4">
        <v>63</v>
      </c>
      <c r="AF358" s="4">
        <v>0</v>
      </c>
      <c r="AG358" s="4">
        <v>3404</v>
      </c>
      <c r="AH358" s="4">
        <v>523</v>
      </c>
    </row>
    <row r="359" spans="1:34" x14ac:dyDescent="0.3">
      <c r="A359" s="16" t="s">
        <v>56</v>
      </c>
      <c r="B359" s="7">
        <v>598071</v>
      </c>
      <c r="C359" s="7">
        <v>296571</v>
      </c>
      <c r="D359" s="7" t="s">
        <v>489</v>
      </c>
      <c r="E359" s="7">
        <v>7</v>
      </c>
      <c r="F359" s="4">
        <v>4692286</v>
      </c>
      <c r="G359" s="4">
        <v>123720</v>
      </c>
      <c r="H359" s="4">
        <f t="shared" si="37"/>
        <v>6604761.05250818</v>
      </c>
      <c r="I359" s="4">
        <f t="shared" si="38"/>
        <v>1912475.05250818</v>
      </c>
      <c r="J359" s="5">
        <f t="shared" si="39"/>
        <v>0.40757853475005157</v>
      </c>
      <c r="K359" s="4">
        <f t="shared" si="43"/>
        <v>282445.55313283956</v>
      </c>
      <c r="L359" s="4">
        <f t="shared" si="40"/>
        <v>158725.55313283956</v>
      </c>
      <c r="M359" s="5">
        <f t="shared" si="41"/>
        <v>1.2829417485680534</v>
      </c>
      <c r="N359" s="4">
        <f t="shared" si="42"/>
        <v>396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44</v>
      </c>
      <c r="V359" s="4">
        <v>0</v>
      </c>
      <c r="W359" s="4">
        <v>0</v>
      </c>
      <c r="X359" s="4">
        <v>0</v>
      </c>
      <c r="Y359" s="4">
        <v>0</v>
      </c>
      <c r="Z359" s="4">
        <v>0</v>
      </c>
      <c r="AA359" s="4">
        <v>0</v>
      </c>
      <c r="AB359" s="4">
        <v>0</v>
      </c>
      <c r="AC359" s="4">
        <v>0</v>
      </c>
      <c r="AD359" s="4">
        <v>44</v>
      </c>
      <c r="AE359" s="4">
        <v>0</v>
      </c>
      <c r="AF359" s="4">
        <v>0</v>
      </c>
      <c r="AG359" s="4">
        <v>0</v>
      </c>
      <c r="AH359" s="4">
        <v>0</v>
      </c>
    </row>
    <row r="360" spans="1:34" x14ac:dyDescent="0.3">
      <c r="A360" s="16" t="s">
        <v>56</v>
      </c>
      <c r="B360" s="7">
        <v>598143</v>
      </c>
      <c r="C360" s="7">
        <v>296651</v>
      </c>
      <c r="D360" s="7" t="s">
        <v>490</v>
      </c>
      <c r="E360" s="7">
        <v>7</v>
      </c>
      <c r="F360" s="4">
        <v>7556526</v>
      </c>
      <c r="G360" s="4">
        <v>365588</v>
      </c>
      <c r="H360" s="4">
        <f t="shared" si="37"/>
        <v>6975027.959997274</v>
      </c>
      <c r="I360" s="4">
        <f t="shared" si="38"/>
        <v>-581498.04000272602</v>
      </c>
      <c r="J360" s="5">
        <f t="shared" si="39"/>
        <v>-7.6953091937052243E-2</v>
      </c>
      <c r="K360" s="4">
        <f t="shared" si="43"/>
        <v>298279.62202058965</v>
      </c>
      <c r="L360" s="4">
        <f t="shared" si="40"/>
        <v>-67308.377979410347</v>
      </c>
      <c r="M360" s="5">
        <f t="shared" si="41"/>
        <v>-0.18410992149471628</v>
      </c>
      <c r="N360" s="4">
        <f t="shared" si="42"/>
        <v>418.2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33</v>
      </c>
      <c r="U360" s="4">
        <v>0</v>
      </c>
      <c r="V360" s="4">
        <v>20</v>
      </c>
      <c r="W360" s="4">
        <v>13</v>
      </c>
      <c r="X360" s="4">
        <v>0</v>
      </c>
      <c r="Y360" s="4">
        <v>294</v>
      </c>
      <c r="Z360" s="4">
        <v>0</v>
      </c>
      <c r="AA360" s="4">
        <v>0</v>
      </c>
      <c r="AB360" s="4">
        <v>0</v>
      </c>
      <c r="AC360" s="4">
        <v>582</v>
      </c>
      <c r="AD360" s="4">
        <v>0</v>
      </c>
      <c r="AE360" s="4">
        <v>0</v>
      </c>
      <c r="AF360" s="4">
        <v>0</v>
      </c>
      <c r="AG360" s="4">
        <v>0</v>
      </c>
      <c r="AH360" s="4">
        <v>0</v>
      </c>
    </row>
    <row r="361" spans="1:34" x14ac:dyDescent="0.3">
      <c r="A361" s="16" t="s">
        <v>56</v>
      </c>
      <c r="B361" s="7">
        <v>598259</v>
      </c>
      <c r="C361" s="7">
        <v>296759</v>
      </c>
      <c r="D361" s="7" t="s">
        <v>491</v>
      </c>
      <c r="E361" s="7">
        <v>7</v>
      </c>
      <c r="F361" s="4">
        <v>6165320</v>
      </c>
      <c r="G361" s="4">
        <v>218960</v>
      </c>
      <c r="H361" s="4">
        <f t="shared" si="37"/>
        <v>4871845.2107011098</v>
      </c>
      <c r="I361" s="4">
        <f t="shared" si="38"/>
        <v>-1293474.7892988902</v>
      </c>
      <c r="J361" s="5">
        <f t="shared" si="39"/>
        <v>-0.20979848398767464</v>
      </c>
      <c r="K361" s="4">
        <f t="shared" si="43"/>
        <v>208339.25775278395</v>
      </c>
      <c r="L361" s="4">
        <f t="shared" si="40"/>
        <v>-10620.742247216054</v>
      </c>
      <c r="M361" s="5">
        <f t="shared" si="41"/>
        <v>-4.8505399375301628E-2</v>
      </c>
      <c r="N361" s="4">
        <f t="shared" si="42"/>
        <v>292.10000000000002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209</v>
      </c>
      <c r="V361" s="4">
        <v>0</v>
      </c>
      <c r="W361" s="4">
        <v>0</v>
      </c>
      <c r="X361" s="4">
        <v>0</v>
      </c>
      <c r="Y361" s="4">
        <v>257</v>
      </c>
      <c r="Z361" s="4">
        <v>0</v>
      </c>
      <c r="AA361" s="4">
        <v>0</v>
      </c>
      <c r="AB361" s="4">
        <v>0</v>
      </c>
      <c r="AC361" s="4">
        <v>351</v>
      </c>
      <c r="AD361" s="4">
        <v>0</v>
      </c>
      <c r="AE361" s="4">
        <v>0</v>
      </c>
      <c r="AF361" s="4">
        <v>0</v>
      </c>
      <c r="AG361" s="4">
        <v>0</v>
      </c>
      <c r="AH361" s="4">
        <v>0</v>
      </c>
    </row>
    <row r="362" spans="1:34" x14ac:dyDescent="0.3">
      <c r="A362" s="16" t="s">
        <v>56</v>
      </c>
      <c r="B362" s="7">
        <v>598810</v>
      </c>
      <c r="C362" s="7">
        <v>297313</v>
      </c>
      <c r="D362" s="7" t="s">
        <v>492</v>
      </c>
      <c r="E362" s="7">
        <v>7</v>
      </c>
      <c r="F362" s="4">
        <v>13036387</v>
      </c>
      <c r="G362" s="4">
        <v>626710</v>
      </c>
      <c r="H362" s="4">
        <f t="shared" si="37"/>
        <v>13354626.703897221</v>
      </c>
      <c r="I362" s="4">
        <f t="shared" si="38"/>
        <v>318239.70389722101</v>
      </c>
      <c r="J362" s="5">
        <f t="shared" si="39"/>
        <v>2.4411649017263892E-2</v>
      </c>
      <c r="K362" s="4">
        <f t="shared" si="43"/>
        <v>571096.34947844606</v>
      </c>
      <c r="L362" s="4">
        <f t="shared" si="40"/>
        <v>-55613.650521553936</v>
      </c>
      <c r="M362" s="5">
        <f t="shared" si="41"/>
        <v>-8.8739050791520668E-2</v>
      </c>
      <c r="N362" s="4">
        <f t="shared" si="42"/>
        <v>800.7</v>
      </c>
      <c r="O362" s="4">
        <v>0</v>
      </c>
      <c r="P362" s="4">
        <v>13</v>
      </c>
      <c r="Q362" s="4">
        <v>0</v>
      </c>
      <c r="R362" s="4">
        <v>0</v>
      </c>
      <c r="S362" s="4">
        <v>0</v>
      </c>
      <c r="T362" s="4">
        <v>74</v>
      </c>
      <c r="U362" s="4">
        <v>429</v>
      </c>
      <c r="V362" s="4">
        <v>46</v>
      </c>
      <c r="W362" s="4">
        <v>0</v>
      </c>
      <c r="X362" s="4">
        <v>0</v>
      </c>
      <c r="Y362" s="4">
        <v>479</v>
      </c>
      <c r="Z362" s="4">
        <v>31</v>
      </c>
      <c r="AA362" s="4">
        <v>0</v>
      </c>
      <c r="AB362" s="4">
        <v>0</v>
      </c>
      <c r="AC362" s="4">
        <v>857</v>
      </c>
      <c r="AD362" s="4">
        <v>0</v>
      </c>
      <c r="AE362" s="4">
        <v>0</v>
      </c>
      <c r="AF362" s="4">
        <v>0</v>
      </c>
      <c r="AG362" s="4">
        <v>0</v>
      </c>
      <c r="AH362" s="4">
        <v>0</v>
      </c>
    </row>
    <row r="363" spans="1:34" x14ac:dyDescent="0.3">
      <c r="A363" s="16" t="s">
        <v>56</v>
      </c>
      <c r="B363" s="7">
        <v>598917</v>
      </c>
      <c r="C363" s="7">
        <v>297534</v>
      </c>
      <c r="D363" s="7" t="s">
        <v>493</v>
      </c>
      <c r="E363" s="7">
        <v>7</v>
      </c>
      <c r="F363" s="4">
        <v>51371913</v>
      </c>
      <c r="G363" s="4">
        <v>2180829</v>
      </c>
      <c r="H363" s="4">
        <f t="shared" si="37"/>
        <v>51885735.248100244</v>
      </c>
      <c r="I363" s="4">
        <f t="shared" si="38"/>
        <v>513822.24810024351</v>
      </c>
      <c r="J363" s="5">
        <f t="shared" si="39"/>
        <v>1.0002007285581094E-2</v>
      </c>
      <c r="K363" s="4">
        <f t="shared" si="43"/>
        <v>2218838.0586892692</v>
      </c>
      <c r="L363" s="4">
        <f t="shared" si="40"/>
        <v>38009.058689269237</v>
      </c>
      <c r="M363" s="5">
        <f t="shared" si="41"/>
        <v>1.7428720311986501E-2</v>
      </c>
      <c r="N363" s="4">
        <f t="shared" si="42"/>
        <v>3110.9</v>
      </c>
      <c r="O363" s="4">
        <v>0</v>
      </c>
      <c r="P363" s="4">
        <v>50</v>
      </c>
      <c r="Q363" s="4">
        <v>0</v>
      </c>
      <c r="R363" s="4">
        <v>0</v>
      </c>
      <c r="S363" s="4">
        <v>0</v>
      </c>
      <c r="T363" s="4">
        <v>160</v>
      </c>
      <c r="U363" s="4">
        <v>1305</v>
      </c>
      <c r="V363" s="4">
        <v>44</v>
      </c>
      <c r="W363" s="4">
        <v>10</v>
      </c>
      <c r="X363" s="4">
        <v>0</v>
      </c>
      <c r="Y363" s="4">
        <v>2072</v>
      </c>
      <c r="Z363" s="4">
        <v>27</v>
      </c>
      <c r="AA363" s="4">
        <v>0</v>
      </c>
      <c r="AB363" s="4">
        <v>0</v>
      </c>
      <c r="AC363" s="4">
        <v>1039</v>
      </c>
      <c r="AD363" s="4">
        <v>47</v>
      </c>
      <c r="AE363" s="4">
        <v>38</v>
      </c>
      <c r="AF363" s="4">
        <v>0</v>
      </c>
      <c r="AG363" s="4">
        <v>3460</v>
      </c>
      <c r="AH363" s="4">
        <v>1418</v>
      </c>
    </row>
    <row r="364" spans="1:34" x14ac:dyDescent="0.3">
      <c r="A364" s="16" t="s">
        <v>56</v>
      </c>
      <c r="B364" s="7">
        <v>598933</v>
      </c>
      <c r="C364" s="7">
        <v>297437</v>
      </c>
      <c r="D364" s="7" t="s">
        <v>494</v>
      </c>
      <c r="E364" s="7">
        <v>7</v>
      </c>
      <c r="F364" s="4">
        <v>31314060</v>
      </c>
      <c r="G364" s="4">
        <v>1442594</v>
      </c>
      <c r="H364" s="4">
        <f t="shared" si="37"/>
        <v>31224174.662627682</v>
      </c>
      <c r="I364" s="4">
        <f t="shared" si="38"/>
        <v>-89885.33737231791</v>
      </c>
      <c r="J364" s="5">
        <f t="shared" si="39"/>
        <v>-2.8704466099993553E-3</v>
      </c>
      <c r="K364" s="4">
        <f t="shared" si="43"/>
        <v>1335268.4848989618</v>
      </c>
      <c r="L364" s="4">
        <f t="shared" si="40"/>
        <v>-107325.51510103815</v>
      </c>
      <c r="M364" s="5">
        <f t="shared" si="41"/>
        <v>-7.4397588719375074E-2</v>
      </c>
      <c r="N364" s="4">
        <f t="shared" si="42"/>
        <v>1872.1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879</v>
      </c>
      <c r="V364" s="4">
        <v>0</v>
      </c>
      <c r="W364" s="4">
        <v>0</v>
      </c>
      <c r="X364" s="4">
        <v>0</v>
      </c>
      <c r="Y364" s="4">
        <v>1776</v>
      </c>
      <c r="Z364" s="4">
        <v>0</v>
      </c>
      <c r="AA364" s="4">
        <v>0</v>
      </c>
      <c r="AB364" s="4">
        <v>0</v>
      </c>
      <c r="AC364" s="4">
        <v>961</v>
      </c>
      <c r="AD364" s="4">
        <v>0</v>
      </c>
      <c r="AE364" s="4">
        <v>0</v>
      </c>
      <c r="AF364" s="4">
        <v>0</v>
      </c>
      <c r="AG364" s="4">
        <v>0</v>
      </c>
      <c r="AH364" s="4">
        <v>0</v>
      </c>
    </row>
    <row r="365" spans="1:34" x14ac:dyDescent="0.3">
      <c r="A365" s="16" t="s">
        <v>56</v>
      </c>
      <c r="B365" s="7">
        <v>599051</v>
      </c>
      <c r="C365" s="7">
        <v>297569</v>
      </c>
      <c r="D365" s="7" t="s">
        <v>495</v>
      </c>
      <c r="E365" s="7">
        <v>7</v>
      </c>
      <c r="F365" s="4">
        <v>15684288</v>
      </c>
      <c r="G365" s="4">
        <v>658357</v>
      </c>
      <c r="H365" s="4">
        <f t="shared" si="37"/>
        <v>14056799.532964377</v>
      </c>
      <c r="I365" s="4">
        <f t="shared" si="38"/>
        <v>-1627488.4670356233</v>
      </c>
      <c r="J365" s="5">
        <f t="shared" si="39"/>
        <v>-0.10376553064032124</v>
      </c>
      <c r="K365" s="4">
        <f t="shared" si="43"/>
        <v>601124.02065746766</v>
      </c>
      <c r="L365" s="4">
        <f t="shared" si="40"/>
        <v>-57232.979342532344</v>
      </c>
      <c r="M365" s="5">
        <f t="shared" si="41"/>
        <v>-8.6933045965232103E-2</v>
      </c>
      <c r="N365" s="4">
        <f t="shared" si="42"/>
        <v>842.8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250</v>
      </c>
      <c r="V365" s="4">
        <v>0</v>
      </c>
      <c r="W365" s="4">
        <v>0</v>
      </c>
      <c r="X365" s="4">
        <v>0</v>
      </c>
      <c r="Y365" s="4">
        <v>803</v>
      </c>
      <c r="Z365" s="4">
        <v>0</v>
      </c>
      <c r="AA365" s="4">
        <v>0</v>
      </c>
      <c r="AB365" s="4">
        <v>0</v>
      </c>
      <c r="AC365" s="4">
        <v>398</v>
      </c>
      <c r="AD365" s="4">
        <v>0</v>
      </c>
      <c r="AE365" s="4">
        <v>0</v>
      </c>
      <c r="AF365" s="4">
        <v>0</v>
      </c>
      <c r="AG365" s="4">
        <v>0</v>
      </c>
      <c r="AH365" s="4">
        <v>0</v>
      </c>
    </row>
    <row r="366" spans="1:34" x14ac:dyDescent="0.3">
      <c r="A366" s="16" t="s">
        <v>56</v>
      </c>
      <c r="B366" s="7">
        <v>599069</v>
      </c>
      <c r="C366" s="7">
        <v>297577</v>
      </c>
      <c r="D366" s="7" t="s">
        <v>496</v>
      </c>
      <c r="E366" s="7">
        <v>7</v>
      </c>
      <c r="F366" s="4">
        <v>10105001</v>
      </c>
      <c r="G366" s="4">
        <v>521778</v>
      </c>
      <c r="H366" s="4">
        <f t="shared" si="37"/>
        <v>11081321.321430391</v>
      </c>
      <c r="I366" s="4">
        <f t="shared" si="38"/>
        <v>976320.3214303907</v>
      </c>
      <c r="J366" s="5">
        <f t="shared" si="39"/>
        <v>9.6617538328832575E-2</v>
      </c>
      <c r="K366" s="4">
        <f t="shared" si="43"/>
        <v>473880.8724784308</v>
      </c>
      <c r="L366" s="4">
        <f t="shared" si="40"/>
        <v>-47897.1275215692</v>
      </c>
      <c r="M366" s="5">
        <f t="shared" si="41"/>
        <v>-9.1795988948497609E-2</v>
      </c>
      <c r="N366" s="4">
        <f t="shared" si="42"/>
        <v>664.4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585</v>
      </c>
      <c r="V366" s="4">
        <v>0</v>
      </c>
      <c r="W366" s="4">
        <v>0</v>
      </c>
      <c r="X366" s="4">
        <v>0</v>
      </c>
      <c r="Y366" s="4">
        <v>632</v>
      </c>
      <c r="Z366" s="4">
        <v>0</v>
      </c>
      <c r="AA366" s="4">
        <v>0</v>
      </c>
      <c r="AB366" s="4">
        <v>0</v>
      </c>
      <c r="AC366" s="4">
        <v>324</v>
      </c>
      <c r="AD366" s="4">
        <v>0</v>
      </c>
      <c r="AE366" s="4">
        <v>0</v>
      </c>
      <c r="AF366" s="4">
        <v>0</v>
      </c>
      <c r="AG366" s="4">
        <v>0</v>
      </c>
      <c r="AH366" s="4">
        <v>0</v>
      </c>
    </row>
    <row r="367" spans="1:34" x14ac:dyDescent="0.3">
      <c r="A367" s="16" t="s">
        <v>56</v>
      </c>
      <c r="B367" s="7">
        <v>599107</v>
      </c>
      <c r="C367" s="7">
        <v>297615</v>
      </c>
      <c r="D367" s="7" t="s">
        <v>497</v>
      </c>
      <c r="E367" s="7">
        <v>7</v>
      </c>
      <c r="F367" s="4">
        <v>602145</v>
      </c>
      <c r="G367" s="4">
        <v>18737</v>
      </c>
      <c r="H367" s="4">
        <f t="shared" si="37"/>
        <v>478678.38941157772</v>
      </c>
      <c r="I367" s="4">
        <f t="shared" si="38"/>
        <v>-123466.61058842228</v>
      </c>
      <c r="J367" s="5">
        <f t="shared" si="39"/>
        <v>-0.20504464969139036</v>
      </c>
      <c r="K367" s="4">
        <f t="shared" si="43"/>
        <v>20470.17013866792</v>
      </c>
      <c r="L367" s="4">
        <f t="shared" si="40"/>
        <v>1733.1701386679197</v>
      </c>
      <c r="M367" s="5">
        <f t="shared" si="41"/>
        <v>9.2499873974911662E-2</v>
      </c>
      <c r="N367" s="4">
        <f t="shared" si="42"/>
        <v>28.700000000000003</v>
      </c>
      <c r="O367" s="4"/>
      <c r="P367" s="4"/>
      <c r="Q367" s="4"/>
      <c r="R367" s="4"/>
      <c r="S367" s="4"/>
      <c r="T367" s="4"/>
      <c r="U367" s="4">
        <v>0</v>
      </c>
      <c r="V367" s="4">
        <v>0</v>
      </c>
      <c r="W367" s="4">
        <v>0</v>
      </c>
      <c r="X367" s="4">
        <v>0</v>
      </c>
      <c r="Y367" s="4"/>
      <c r="Z367" s="4">
        <v>0</v>
      </c>
      <c r="AA367" s="4"/>
      <c r="AB367" s="4"/>
      <c r="AC367" s="4">
        <v>287</v>
      </c>
      <c r="AD367" s="4">
        <v>0</v>
      </c>
      <c r="AE367" s="4"/>
      <c r="AF367" s="4"/>
      <c r="AG367" s="4">
        <v>0</v>
      </c>
      <c r="AH367" s="4">
        <v>0</v>
      </c>
    </row>
    <row r="368" spans="1:34" x14ac:dyDescent="0.3">
      <c r="A368" s="16" t="s">
        <v>56</v>
      </c>
      <c r="B368" s="7">
        <v>599191</v>
      </c>
      <c r="C368" s="7">
        <v>298212</v>
      </c>
      <c r="D368" s="7" t="s">
        <v>498</v>
      </c>
      <c r="E368" s="7">
        <v>7</v>
      </c>
      <c r="F368" s="4">
        <v>41600546</v>
      </c>
      <c r="G368" s="4">
        <v>1795543</v>
      </c>
      <c r="H368" s="4">
        <f t="shared" si="37"/>
        <v>42262131.391289085</v>
      </c>
      <c r="I368" s="4">
        <f t="shared" si="38"/>
        <v>661585.39128908515</v>
      </c>
      <c r="J368" s="5">
        <f t="shared" si="39"/>
        <v>1.5903286252278548E-2</v>
      </c>
      <c r="K368" s="4">
        <f t="shared" si="43"/>
        <v>1807294.9168770257</v>
      </c>
      <c r="L368" s="4">
        <f t="shared" si="40"/>
        <v>11751.916877025738</v>
      </c>
      <c r="M368" s="5">
        <f t="shared" si="41"/>
        <v>6.5450489779559362E-3</v>
      </c>
      <c r="N368" s="4">
        <f t="shared" si="42"/>
        <v>2533.9</v>
      </c>
      <c r="O368" s="4">
        <v>0</v>
      </c>
      <c r="P368" s="4">
        <v>20</v>
      </c>
      <c r="Q368" s="4">
        <v>0</v>
      </c>
      <c r="R368" s="4">
        <v>0</v>
      </c>
      <c r="S368" s="4">
        <v>0</v>
      </c>
      <c r="T368" s="4">
        <v>131</v>
      </c>
      <c r="U368" s="4">
        <v>1251</v>
      </c>
      <c r="V368" s="4">
        <v>72</v>
      </c>
      <c r="W368" s="4">
        <v>0</v>
      </c>
      <c r="X368" s="4">
        <v>0</v>
      </c>
      <c r="Y368" s="4">
        <v>1666</v>
      </c>
      <c r="Z368" s="4">
        <v>96</v>
      </c>
      <c r="AA368" s="4">
        <v>0</v>
      </c>
      <c r="AB368" s="4">
        <v>0</v>
      </c>
      <c r="AC368" s="4">
        <v>819</v>
      </c>
      <c r="AD368" s="4">
        <v>30</v>
      </c>
      <c r="AE368" s="4">
        <v>22</v>
      </c>
      <c r="AF368" s="4">
        <v>0</v>
      </c>
      <c r="AG368" s="4">
        <v>2288</v>
      </c>
      <c r="AH368" s="4">
        <v>567</v>
      </c>
    </row>
    <row r="369" spans="1:34" x14ac:dyDescent="0.3">
      <c r="A369" s="16" t="s">
        <v>56</v>
      </c>
      <c r="B369" s="7">
        <v>599247</v>
      </c>
      <c r="C369" s="7">
        <v>297755</v>
      </c>
      <c r="D369" s="7" t="s">
        <v>499</v>
      </c>
      <c r="E369" s="7">
        <v>7</v>
      </c>
      <c r="F369" s="4">
        <v>6574537</v>
      </c>
      <c r="G369" s="4">
        <v>321546</v>
      </c>
      <c r="H369" s="4">
        <f t="shared" si="37"/>
        <v>6698161.7138567809</v>
      </c>
      <c r="I369" s="4">
        <f t="shared" si="38"/>
        <v>123624.7138567809</v>
      </c>
      <c r="J369" s="5">
        <f t="shared" si="39"/>
        <v>1.8803561962885018E-2</v>
      </c>
      <c r="K369" s="4">
        <f t="shared" si="43"/>
        <v>286439.73267209186</v>
      </c>
      <c r="L369" s="4">
        <f t="shared" si="40"/>
        <v>-35106.267327908135</v>
      </c>
      <c r="M369" s="5">
        <f t="shared" si="41"/>
        <v>-0.1091796114021264</v>
      </c>
      <c r="N369" s="4">
        <f t="shared" si="42"/>
        <v>401.6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350</v>
      </c>
      <c r="V369" s="4">
        <v>0</v>
      </c>
      <c r="W369" s="4">
        <v>0</v>
      </c>
      <c r="X369" s="4">
        <v>0</v>
      </c>
      <c r="Y369" s="4">
        <v>372</v>
      </c>
      <c r="Z369" s="4">
        <v>0</v>
      </c>
      <c r="AA369" s="4">
        <v>0</v>
      </c>
      <c r="AB369" s="4">
        <v>0</v>
      </c>
      <c r="AC369" s="4">
        <v>296</v>
      </c>
      <c r="AD369" s="4">
        <v>0</v>
      </c>
      <c r="AE369" s="4">
        <v>0</v>
      </c>
      <c r="AF369" s="4">
        <v>0</v>
      </c>
      <c r="AG369" s="4">
        <v>0</v>
      </c>
      <c r="AH369" s="4">
        <v>0</v>
      </c>
    </row>
    <row r="370" spans="1:34" x14ac:dyDescent="0.3">
      <c r="A370" s="16" t="s">
        <v>56</v>
      </c>
      <c r="B370" s="7">
        <v>599344</v>
      </c>
      <c r="C370" s="7">
        <v>297852</v>
      </c>
      <c r="D370" s="7" t="s">
        <v>500</v>
      </c>
      <c r="E370" s="7">
        <v>7</v>
      </c>
      <c r="F370" s="4">
        <v>22141210</v>
      </c>
      <c r="G370" s="4">
        <v>975598</v>
      </c>
      <c r="H370" s="4">
        <f t="shared" si="37"/>
        <v>21545531.130378954</v>
      </c>
      <c r="I370" s="4">
        <f t="shared" si="38"/>
        <v>-595678.86962104589</v>
      </c>
      <c r="J370" s="5">
        <f t="shared" si="39"/>
        <v>-2.6903627652736462E-2</v>
      </c>
      <c r="K370" s="4">
        <f t="shared" si="43"/>
        <v>921371.63014394476</v>
      </c>
      <c r="L370" s="4">
        <f t="shared" si="40"/>
        <v>-54226.369856055244</v>
      </c>
      <c r="M370" s="5">
        <f t="shared" si="41"/>
        <v>-5.5582698873978043E-2</v>
      </c>
      <c r="N370" s="4">
        <f t="shared" si="42"/>
        <v>1291.8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31</v>
      </c>
      <c r="U370" s="4">
        <v>893</v>
      </c>
      <c r="V370" s="4">
        <v>10</v>
      </c>
      <c r="W370" s="4">
        <v>0</v>
      </c>
      <c r="X370" s="4">
        <v>0</v>
      </c>
      <c r="Y370" s="4">
        <v>1124</v>
      </c>
      <c r="Z370" s="4">
        <v>0</v>
      </c>
      <c r="AA370" s="4">
        <v>0</v>
      </c>
      <c r="AB370" s="4">
        <v>0</v>
      </c>
      <c r="AC370" s="4">
        <v>468</v>
      </c>
      <c r="AD370" s="4">
        <v>0</v>
      </c>
      <c r="AE370" s="4">
        <v>59</v>
      </c>
      <c r="AF370" s="4">
        <v>0</v>
      </c>
      <c r="AG370" s="4">
        <v>0</v>
      </c>
      <c r="AH370" s="4">
        <v>0</v>
      </c>
    </row>
    <row r="371" spans="1:34" x14ac:dyDescent="0.3">
      <c r="A371" s="16" t="s">
        <v>56</v>
      </c>
      <c r="B371" s="7">
        <v>599352</v>
      </c>
      <c r="C371" s="7">
        <v>297861</v>
      </c>
      <c r="D371" s="7" t="s">
        <v>501</v>
      </c>
      <c r="E371" s="7">
        <v>7</v>
      </c>
      <c r="F371" s="4">
        <v>3128190</v>
      </c>
      <c r="G371" s="4">
        <v>82480</v>
      </c>
      <c r="H371" s="4">
        <f t="shared" si="37"/>
        <v>4653354.3779034903</v>
      </c>
      <c r="I371" s="4">
        <f t="shared" si="38"/>
        <v>1525164.3779034903</v>
      </c>
      <c r="J371" s="5">
        <f t="shared" si="39"/>
        <v>0.4875549048822132</v>
      </c>
      <c r="K371" s="4">
        <f t="shared" si="43"/>
        <v>198995.73061631879</v>
      </c>
      <c r="L371" s="4">
        <f t="shared" si="40"/>
        <v>116515.73061631879</v>
      </c>
      <c r="M371" s="5">
        <f t="shared" si="41"/>
        <v>1.4126543479185112</v>
      </c>
      <c r="N371" s="4">
        <f t="shared" si="42"/>
        <v>279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31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  <c r="AA371" s="4">
        <v>0</v>
      </c>
      <c r="AB371" s="4">
        <v>0</v>
      </c>
      <c r="AC371" s="4">
        <v>0</v>
      </c>
      <c r="AD371" s="4">
        <v>31</v>
      </c>
      <c r="AE371" s="4">
        <v>0</v>
      </c>
      <c r="AF371" s="4">
        <v>0</v>
      </c>
      <c r="AG371" s="4">
        <v>0</v>
      </c>
      <c r="AH371" s="4">
        <v>0</v>
      </c>
    </row>
    <row r="372" spans="1:34" x14ac:dyDescent="0.3">
      <c r="A372" s="16" t="s">
        <v>56</v>
      </c>
      <c r="B372" s="7">
        <v>599549</v>
      </c>
      <c r="C372" s="7">
        <v>298051</v>
      </c>
      <c r="D372" s="7" t="s">
        <v>502</v>
      </c>
      <c r="E372" s="7">
        <v>7</v>
      </c>
      <c r="F372" s="4">
        <v>2423699</v>
      </c>
      <c r="G372" s="4">
        <v>88278</v>
      </c>
      <c r="H372" s="4">
        <f t="shared" si="37"/>
        <v>473674.78255361697</v>
      </c>
      <c r="I372" s="4">
        <f t="shared" si="38"/>
        <v>-1950024.2174463831</v>
      </c>
      <c r="J372" s="5">
        <f t="shared" si="39"/>
        <v>-0.8045653430753501</v>
      </c>
      <c r="K372" s="4">
        <f t="shared" si="43"/>
        <v>20256.196234779403</v>
      </c>
      <c r="L372" s="4">
        <f t="shared" si="40"/>
        <v>-68021.803765220597</v>
      </c>
      <c r="M372" s="5">
        <f t="shared" si="41"/>
        <v>-0.77054083424206032</v>
      </c>
      <c r="N372" s="4">
        <f t="shared" si="42"/>
        <v>28.400000000000002</v>
      </c>
      <c r="O372" s="4"/>
      <c r="P372" s="4"/>
      <c r="Q372" s="4"/>
      <c r="R372" s="4"/>
      <c r="S372" s="4"/>
      <c r="T372" s="4"/>
      <c r="U372" s="4">
        <v>0</v>
      </c>
      <c r="V372" s="4">
        <v>0</v>
      </c>
      <c r="W372" s="4">
        <v>30</v>
      </c>
      <c r="X372" s="4">
        <v>0</v>
      </c>
      <c r="Y372" s="4"/>
      <c r="Z372" s="4">
        <v>0</v>
      </c>
      <c r="AA372" s="4"/>
      <c r="AB372" s="4"/>
      <c r="AC372" s="4">
        <v>284</v>
      </c>
      <c r="AD372" s="4">
        <v>0</v>
      </c>
      <c r="AE372" s="4"/>
      <c r="AF372" s="4"/>
      <c r="AG372" s="4">
        <v>0</v>
      </c>
      <c r="AH372" s="4">
        <v>0</v>
      </c>
    </row>
    <row r="373" spans="1:34" x14ac:dyDescent="0.3">
      <c r="A373" s="16" t="s">
        <v>56</v>
      </c>
      <c r="B373" s="7">
        <v>599565</v>
      </c>
      <c r="C373" s="7">
        <v>298077</v>
      </c>
      <c r="D373" s="7" t="s">
        <v>503</v>
      </c>
      <c r="E373" s="7">
        <v>7</v>
      </c>
      <c r="F373" s="4">
        <v>16211235</v>
      </c>
      <c r="G373" s="4">
        <v>672183</v>
      </c>
      <c r="H373" s="4">
        <f t="shared" si="37"/>
        <v>15090878.283609597</v>
      </c>
      <c r="I373" s="4">
        <f t="shared" si="38"/>
        <v>-1120356.716390403</v>
      </c>
      <c r="J373" s="5">
        <f t="shared" si="39"/>
        <v>-6.9109893008793111E-2</v>
      </c>
      <c r="K373" s="4">
        <f t="shared" si="43"/>
        <v>645345.29412776069</v>
      </c>
      <c r="L373" s="4">
        <f t="shared" si="40"/>
        <v>-26837.705872239312</v>
      </c>
      <c r="M373" s="5">
        <f t="shared" si="41"/>
        <v>-3.9926189552903502E-2</v>
      </c>
      <c r="N373" s="4">
        <f t="shared" si="42"/>
        <v>904.8</v>
      </c>
      <c r="O373" s="4">
        <v>0</v>
      </c>
      <c r="P373" s="4">
        <v>49</v>
      </c>
      <c r="Q373" s="4">
        <v>0</v>
      </c>
      <c r="R373" s="4">
        <v>0</v>
      </c>
      <c r="S373" s="4">
        <v>21</v>
      </c>
      <c r="T373" s="4">
        <v>134</v>
      </c>
      <c r="U373" s="4">
        <v>588</v>
      </c>
      <c r="V373" s="4">
        <v>108</v>
      </c>
      <c r="W373" s="4">
        <v>0</v>
      </c>
      <c r="X373" s="4">
        <v>0</v>
      </c>
      <c r="Y373" s="4">
        <v>386</v>
      </c>
      <c r="Z373" s="4">
        <v>0</v>
      </c>
      <c r="AA373" s="4">
        <v>0</v>
      </c>
      <c r="AB373" s="4">
        <v>66</v>
      </c>
      <c r="AC373" s="4">
        <v>658</v>
      </c>
      <c r="AD373" s="4">
        <v>0</v>
      </c>
      <c r="AE373" s="4">
        <v>0</v>
      </c>
      <c r="AF373" s="4">
        <v>0</v>
      </c>
      <c r="AG373" s="4">
        <v>0</v>
      </c>
      <c r="AH373" s="4">
        <v>0</v>
      </c>
    </row>
    <row r="374" spans="1:34" x14ac:dyDescent="0.3">
      <c r="A374" s="16" t="s">
        <v>56</v>
      </c>
      <c r="B374" s="7">
        <v>599701</v>
      </c>
      <c r="C374" s="7">
        <v>298221</v>
      </c>
      <c r="D374" s="7" t="s">
        <v>504</v>
      </c>
      <c r="E374" s="7">
        <v>7</v>
      </c>
      <c r="F374" s="4">
        <v>9540599</v>
      </c>
      <c r="G374" s="4">
        <v>325163</v>
      </c>
      <c r="H374" s="4">
        <f t="shared" si="37"/>
        <v>7705554.5612595426</v>
      </c>
      <c r="I374" s="4">
        <f t="shared" si="38"/>
        <v>-1835044.4387404574</v>
      </c>
      <c r="J374" s="5">
        <f t="shared" si="39"/>
        <v>-0.19234058980368607</v>
      </c>
      <c r="K374" s="4">
        <f t="shared" si="43"/>
        <v>329519.81198831281</v>
      </c>
      <c r="L374" s="4">
        <f t="shared" si="40"/>
        <v>4356.8119883128093</v>
      </c>
      <c r="M374" s="5">
        <f t="shared" si="41"/>
        <v>1.3398855307377611E-2</v>
      </c>
      <c r="N374" s="4">
        <f t="shared" si="42"/>
        <v>462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70</v>
      </c>
      <c r="V374" s="4">
        <v>0</v>
      </c>
      <c r="W374" s="4">
        <v>0</v>
      </c>
      <c r="X374" s="4">
        <v>0</v>
      </c>
      <c r="Y374" s="4">
        <v>380</v>
      </c>
      <c r="Z374" s="4">
        <v>0</v>
      </c>
      <c r="AA374" s="4">
        <v>0</v>
      </c>
      <c r="AB374" s="4">
        <v>0</v>
      </c>
      <c r="AC374" s="4">
        <v>350</v>
      </c>
      <c r="AD374" s="4">
        <v>0</v>
      </c>
      <c r="AE374" s="4">
        <v>47</v>
      </c>
      <c r="AF374" s="4">
        <v>0</v>
      </c>
      <c r="AG374" s="4">
        <v>0</v>
      </c>
      <c r="AH374" s="4">
        <v>0</v>
      </c>
    </row>
    <row r="375" spans="1:34" x14ac:dyDescent="0.3">
      <c r="A375" s="16" t="s">
        <v>56</v>
      </c>
      <c r="B375" s="7">
        <v>599808</v>
      </c>
      <c r="C375" s="7">
        <v>298328</v>
      </c>
      <c r="D375" s="7" t="s">
        <v>505</v>
      </c>
      <c r="E375" s="7">
        <v>7</v>
      </c>
      <c r="F375" s="4">
        <v>9775519</v>
      </c>
      <c r="G375" s="4">
        <v>448324</v>
      </c>
      <c r="H375" s="4">
        <f t="shared" si="37"/>
        <v>11409891.505103147</v>
      </c>
      <c r="I375" s="4">
        <f t="shared" si="38"/>
        <v>1634372.5051031467</v>
      </c>
      <c r="J375" s="5">
        <f t="shared" si="39"/>
        <v>0.16719035634866519</v>
      </c>
      <c r="K375" s="4">
        <f t="shared" si="43"/>
        <v>487931.82550044334</v>
      </c>
      <c r="L375" s="4">
        <f t="shared" si="40"/>
        <v>39607.825500443345</v>
      </c>
      <c r="M375" s="5">
        <f t="shared" si="41"/>
        <v>8.834643137651188E-2</v>
      </c>
      <c r="N375" s="4">
        <f t="shared" si="42"/>
        <v>684.1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22</v>
      </c>
      <c r="V375" s="4">
        <v>0</v>
      </c>
      <c r="W375" s="4">
        <v>0</v>
      </c>
      <c r="X375" s="4">
        <v>0</v>
      </c>
      <c r="Y375" s="4">
        <v>449</v>
      </c>
      <c r="Z375" s="4">
        <v>0</v>
      </c>
      <c r="AA375" s="4">
        <v>0</v>
      </c>
      <c r="AB375" s="4">
        <v>0</v>
      </c>
      <c r="AC375" s="4">
        <v>371</v>
      </c>
      <c r="AD375" s="4">
        <v>22</v>
      </c>
      <c r="AE375" s="4">
        <v>0</v>
      </c>
      <c r="AF375" s="4">
        <v>0</v>
      </c>
      <c r="AG375" s="4">
        <v>0</v>
      </c>
      <c r="AH375" s="4">
        <v>0</v>
      </c>
    </row>
    <row r="376" spans="1:34" x14ac:dyDescent="0.3">
      <c r="A376" s="16" t="s">
        <v>56</v>
      </c>
      <c r="B376" s="7">
        <v>599921</v>
      </c>
      <c r="C376" s="7">
        <v>298441</v>
      </c>
      <c r="D376" s="7" t="s">
        <v>506</v>
      </c>
      <c r="E376" s="7">
        <v>7</v>
      </c>
      <c r="F376" s="4">
        <v>1220969</v>
      </c>
      <c r="G376" s="4">
        <v>39525</v>
      </c>
      <c r="H376" s="4">
        <f t="shared" si="37"/>
        <v>1165840.3979048531</v>
      </c>
      <c r="I376" s="4">
        <f t="shared" si="38"/>
        <v>-55128.602095146896</v>
      </c>
      <c r="J376" s="5">
        <f t="shared" si="39"/>
        <v>-4.5151516619297394E-2</v>
      </c>
      <c r="K376" s="4">
        <f t="shared" si="43"/>
        <v>49855.919606023956</v>
      </c>
      <c r="L376" s="4">
        <f t="shared" si="40"/>
        <v>10330.919606023956</v>
      </c>
      <c r="M376" s="5">
        <f t="shared" si="41"/>
        <v>0.26137684012710838</v>
      </c>
      <c r="N376" s="4">
        <f t="shared" si="42"/>
        <v>69.900000000000006</v>
      </c>
      <c r="O376" s="4"/>
      <c r="P376" s="4"/>
      <c r="Q376" s="4"/>
      <c r="R376" s="4"/>
      <c r="S376" s="4"/>
      <c r="T376" s="4"/>
      <c r="U376" s="4">
        <v>0</v>
      </c>
      <c r="V376" s="4">
        <v>0</v>
      </c>
      <c r="W376" s="4">
        <v>0</v>
      </c>
      <c r="X376" s="4">
        <v>0</v>
      </c>
      <c r="Y376" s="4"/>
      <c r="Z376" s="4">
        <v>0</v>
      </c>
      <c r="AA376" s="4"/>
      <c r="AB376" s="4"/>
      <c r="AC376" s="4">
        <v>699</v>
      </c>
      <c r="AD376" s="4">
        <v>0</v>
      </c>
      <c r="AE376" s="4"/>
      <c r="AF376" s="4"/>
      <c r="AG376" s="4">
        <v>0</v>
      </c>
      <c r="AH376" s="4">
        <v>0</v>
      </c>
    </row>
  </sheetData>
  <autoFilter ref="A5:AH376" xr:uid="{B25A17CC-D30E-407A-8451-1F52C520001C}"/>
  <mergeCells count="3">
    <mergeCell ref="O4:P4"/>
    <mergeCell ref="Q4:T4"/>
    <mergeCell ref="Y4:Z4"/>
  </mergeCells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86BC6-B447-4C14-BF04-ECBCC27DCC36}">
  <dimension ref="A1:AH3441"/>
  <sheetViews>
    <sheetView topLeftCell="D1" workbookViewId="0">
      <selection activeCell="I6" sqref="I6"/>
    </sheetView>
  </sheetViews>
  <sheetFormatPr defaultRowHeight="14.4" x14ac:dyDescent="0.3"/>
  <cols>
    <col min="6" max="6" width="15.33203125" customWidth="1"/>
    <col min="7" max="13" width="12.88671875" customWidth="1"/>
    <col min="14" max="14" width="17.88671875" bestFit="1" customWidth="1"/>
    <col min="15" max="25" width="8.88671875" bestFit="1" customWidth="1"/>
    <col min="26" max="26" width="8.88671875" customWidth="1"/>
    <col min="27" max="30" width="8.88671875" bestFit="1" customWidth="1"/>
    <col min="32" max="32" width="13" bestFit="1" customWidth="1"/>
  </cols>
  <sheetData>
    <row r="1" spans="1:34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 t="s">
        <v>91</v>
      </c>
      <c r="O1" s="4">
        <f>O2*$A$3</f>
        <v>14209.334617078137</v>
      </c>
      <c r="P1" s="4">
        <f t="shared" ref="P1:AD1" si="0">P2*$A$3</f>
        <v>28418.669234156274</v>
      </c>
      <c r="Q1" s="4">
        <f t="shared" si="0"/>
        <v>14209.334617078137</v>
      </c>
      <c r="R1" s="4">
        <f t="shared" si="0"/>
        <v>28418.669234156274</v>
      </c>
      <c r="S1" s="4">
        <f t="shared" si="0"/>
        <v>14209.334617078137</v>
      </c>
      <c r="T1" s="4">
        <f t="shared" si="0"/>
        <v>28418.669234156274</v>
      </c>
      <c r="U1" s="4">
        <f t="shared" si="0"/>
        <v>0</v>
      </c>
      <c r="V1" s="4">
        <f t="shared" si="0"/>
        <v>0</v>
      </c>
      <c r="W1" s="4">
        <f t="shared" si="0"/>
        <v>0</v>
      </c>
      <c r="X1" s="4">
        <f t="shared" si="0"/>
        <v>0</v>
      </c>
      <c r="Y1" s="4">
        <f t="shared" si="0"/>
        <v>14209.334617078137</v>
      </c>
      <c r="Z1" s="4">
        <f t="shared" si="0"/>
        <v>28418.669234156274</v>
      </c>
      <c r="AA1" s="4">
        <f t="shared" si="0"/>
        <v>1420.9334617078139</v>
      </c>
      <c r="AB1" s="4">
        <f t="shared" si="0"/>
        <v>14209.334617078137</v>
      </c>
      <c r="AC1" s="4">
        <f t="shared" si="0"/>
        <v>0</v>
      </c>
      <c r="AD1" s="4">
        <f t="shared" si="0"/>
        <v>0</v>
      </c>
      <c r="AF1" s="1"/>
    </row>
    <row r="2" spans="1:34" x14ac:dyDescent="0.3">
      <c r="A2" s="16">
        <f>F3/Poznámky!A1</f>
        <v>0.68974883363219197</v>
      </c>
      <c r="B2" s="16" t="s">
        <v>507</v>
      </c>
      <c r="C2" s="16"/>
      <c r="D2" s="16"/>
      <c r="E2" s="16"/>
      <c r="F2" s="4">
        <f>F3+(A2*Kalkulačka!B2)</f>
        <v>19927277437</v>
      </c>
      <c r="G2" s="4"/>
      <c r="H2" s="16"/>
      <c r="I2" s="16"/>
      <c r="J2" s="16"/>
      <c r="K2" s="16"/>
      <c r="L2" s="16"/>
      <c r="M2" s="16"/>
      <c r="N2" s="16" t="s">
        <v>93</v>
      </c>
      <c r="O2" s="16">
        <f>Kalkulačka!B8</f>
        <v>1</v>
      </c>
      <c r="P2" s="16">
        <f>Kalkulačka!B9</f>
        <v>2</v>
      </c>
      <c r="Q2" s="16">
        <f>Kalkulačka!B10</f>
        <v>1</v>
      </c>
      <c r="R2" s="16">
        <f>Kalkulačka!B11</f>
        <v>2</v>
      </c>
      <c r="S2" s="16">
        <f>Kalkulačka!B12</f>
        <v>1</v>
      </c>
      <c r="T2" s="16">
        <f>Kalkulačka!B13</f>
        <v>2</v>
      </c>
      <c r="U2" s="16">
        <f>Kalkulačka!B22</f>
        <v>0</v>
      </c>
      <c r="V2" s="16">
        <f>Kalkulačka!B23</f>
        <v>0</v>
      </c>
      <c r="W2" s="16">
        <f>Kalkulačka!B24</f>
        <v>0</v>
      </c>
      <c r="X2" s="16">
        <f>Kalkulačka!B25</f>
        <v>0</v>
      </c>
      <c r="Y2" s="16">
        <f>Kalkulačka!B14</f>
        <v>1</v>
      </c>
      <c r="Z2" s="16">
        <f>Kalkulačka!B15</f>
        <v>2</v>
      </c>
      <c r="AA2" s="16">
        <f>Kalkulačka!B18</f>
        <v>0.1</v>
      </c>
      <c r="AB2" s="16">
        <f>Kalkulačka!B20</f>
        <v>1</v>
      </c>
      <c r="AC2" s="16">
        <f>Kalkulačka!B26</f>
        <v>0</v>
      </c>
      <c r="AD2" s="16">
        <f>Kalkulačka!B27</f>
        <v>0</v>
      </c>
    </row>
    <row r="3" spans="1:34" x14ac:dyDescent="0.3">
      <c r="A3" s="4">
        <f>F2/N3</f>
        <v>14209.334617078137</v>
      </c>
      <c r="B3" s="4" t="s">
        <v>94</v>
      </c>
      <c r="C3" s="4"/>
      <c r="D3" s="4"/>
      <c r="E3" s="4"/>
      <c r="F3" s="4">
        <f>SUM(F6:F3439)</f>
        <v>19927277437</v>
      </c>
      <c r="G3" s="4">
        <f>SUM(G6:G3439)</f>
        <v>1108487099</v>
      </c>
      <c r="H3" s="4">
        <f>SUM(H6:H3439)</f>
        <v>19927277437.000111</v>
      </c>
      <c r="I3" s="4"/>
      <c r="J3" s="4"/>
      <c r="K3" s="4">
        <f>SUM(K6:K3439)</f>
        <v>1108487098.9999981</v>
      </c>
      <c r="L3" s="4"/>
      <c r="M3" s="4"/>
      <c r="N3" s="4">
        <f>SUM(N6:N3439)</f>
        <v>1402407.4999999995</v>
      </c>
      <c r="O3" s="4">
        <f t="shared" ref="O3:AD3" si="1">SUM(O6:O3439)</f>
        <v>340560</v>
      </c>
      <c r="P3" s="4">
        <f t="shared" si="1"/>
        <v>3841</v>
      </c>
      <c r="Q3" s="4">
        <f t="shared" si="1"/>
        <v>6432</v>
      </c>
      <c r="R3" s="4">
        <f t="shared" si="1"/>
        <v>65</v>
      </c>
      <c r="S3" s="4">
        <f t="shared" si="1"/>
        <v>937254</v>
      </c>
      <c r="T3" s="4">
        <f t="shared" si="1"/>
        <v>6523</v>
      </c>
      <c r="U3" s="4">
        <f t="shared" si="1"/>
        <v>1190014</v>
      </c>
      <c r="V3" s="4">
        <f t="shared" si="1"/>
        <v>332705</v>
      </c>
      <c r="W3" s="4">
        <f t="shared" si="1"/>
        <v>37850</v>
      </c>
      <c r="X3" s="4">
        <f t="shared" si="1"/>
        <v>135077</v>
      </c>
      <c r="Y3" s="4">
        <f t="shared" si="1"/>
        <v>4334</v>
      </c>
      <c r="Z3" s="4">
        <f t="shared" si="1"/>
        <v>92</v>
      </c>
      <c r="AA3" s="4">
        <f t="shared" si="1"/>
        <v>117862</v>
      </c>
      <c r="AB3" s="4">
        <f t="shared" si="1"/>
        <v>315</v>
      </c>
      <c r="AC3" s="4">
        <f t="shared" si="1"/>
        <v>396</v>
      </c>
      <c r="AD3" s="4">
        <f t="shared" si="1"/>
        <v>4371</v>
      </c>
      <c r="AE3" s="1"/>
      <c r="AF3" s="1"/>
      <c r="AG3" s="1"/>
      <c r="AH3" s="1"/>
    </row>
    <row r="4" spans="1:34" x14ac:dyDescent="0.3">
      <c r="A4" s="4">
        <f>G3/N3</f>
        <v>790.41726388371455</v>
      </c>
      <c r="B4" s="16" t="s">
        <v>95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31" t="s">
        <v>96</v>
      </c>
      <c r="P4" s="31"/>
      <c r="Q4" s="32" t="s">
        <v>97</v>
      </c>
      <c r="R4" s="32"/>
      <c r="S4" s="32"/>
      <c r="T4" s="32"/>
      <c r="U4" s="19" t="s">
        <v>98</v>
      </c>
      <c r="V4" s="20" t="s">
        <v>99</v>
      </c>
      <c r="W4" s="20" t="s">
        <v>100</v>
      </c>
      <c r="X4" s="19" t="s">
        <v>101</v>
      </c>
      <c r="Y4" s="33" t="s">
        <v>102</v>
      </c>
      <c r="Z4" s="33"/>
      <c r="AA4" s="19" t="s">
        <v>105</v>
      </c>
      <c r="AB4" s="19" t="s">
        <v>107</v>
      </c>
      <c r="AC4" s="19" t="s">
        <v>109</v>
      </c>
      <c r="AD4" s="19" t="s">
        <v>110</v>
      </c>
    </row>
    <row r="5" spans="1:34" x14ac:dyDescent="0.3">
      <c r="A5" s="21" t="s">
        <v>4</v>
      </c>
      <c r="B5" s="21" t="s">
        <v>111</v>
      </c>
      <c r="C5" s="21" t="s">
        <v>112</v>
      </c>
      <c r="D5" s="21" t="s">
        <v>113</v>
      </c>
      <c r="E5" s="21" t="s">
        <v>114</v>
      </c>
      <c r="F5" s="21" t="s">
        <v>115</v>
      </c>
      <c r="G5" s="21" t="s">
        <v>116</v>
      </c>
      <c r="H5" s="17" t="s">
        <v>6</v>
      </c>
      <c r="I5" s="17" t="s">
        <v>7</v>
      </c>
      <c r="J5" s="17" t="s">
        <v>8</v>
      </c>
      <c r="K5" s="17" t="s">
        <v>10</v>
      </c>
      <c r="L5" s="17" t="s">
        <v>11</v>
      </c>
      <c r="M5" s="17" t="s">
        <v>12</v>
      </c>
      <c r="N5" s="17" t="s">
        <v>117</v>
      </c>
      <c r="O5" s="22" t="s">
        <v>118</v>
      </c>
      <c r="P5" s="22" t="s">
        <v>119</v>
      </c>
      <c r="Q5" s="22" t="s">
        <v>120</v>
      </c>
      <c r="R5" s="22" t="s">
        <v>121</v>
      </c>
      <c r="S5" s="22" t="s">
        <v>122</v>
      </c>
      <c r="T5" s="22" t="s">
        <v>123</v>
      </c>
      <c r="U5" s="19" t="s">
        <v>124</v>
      </c>
      <c r="V5" s="22" t="s">
        <v>125</v>
      </c>
      <c r="W5" s="22" t="s">
        <v>126</v>
      </c>
      <c r="X5" s="19" t="s">
        <v>127</v>
      </c>
      <c r="Y5" s="19" t="s">
        <v>128</v>
      </c>
      <c r="Z5" s="19" t="s">
        <v>129</v>
      </c>
      <c r="AA5" s="22" t="s">
        <v>132</v>
      </c>
      <c r="AB5" s="19" t="s">
        <v>134</v>
      </c>
      <c r="AC5" s="19" t="s">
        <v>136</v>
      </c>
      <c r="AD5" s="19" t="s">
        <v>137</v>
      </c>
    </row>
    <row r="6" spans="1:34" x14ac:dyDescent="0.3">
      <c r="A6" s="16" t="s">
        <v>38</v>
      </c>
      <c r="B6" s="7">
        <v>547743</v>
      </c>
      <c r="C6" s="7">
        <v>654124</v>
      </c>
      <c r="D6" s="7" t="s">
        <v>508</v>
      </c>
      <c r="E6" s="7">
        <v>2</v>
      </c>
      <c r="F6" s="4">
        <v>964961</v>
      </c>
      <c r="G6" s="4">
        <v>17953</v>
      </c>
      <c r="H6" s="4">
        <f t="shared" ref="H6:H69" si="2">N6*$A$3</f>
        <v>596792.0539172818</v>
      </c>
      <c r="I6" s="4">
        <f t="shared" ref="I6:I69" si="3">H6-F6</f>
        <v>-368168.9460827182</v>
      </c>
      <c r="J6" s="5">
        <f t="shared" ref="J6:J69" si="4">IFERROR(H6/F6-1,0)</f>
        <v>-0.38153764357597686</v>
      </c>
      <c r="K6" s="4">
        <f t="shared" ref="K6:K69" si="5">N6*$A$4</f>
        <v>33197.525083116008</v>
      </c>
      <c r="L6" s="4">
        <f t="shared" ref="L6:L69" si="6">K6-G6</f>
        <v>15244.525083116008</v>
      </c>
      <c r="M6" s="5">
        <f t="shared" ref="M6:M69" si="7">IFERROR(K6/G6-1,0)</f>
        <v>0.84913524665047668</v>
      </c>
      <c r="N6" s="4">
        <f>IF(SUMPRODUCT($O$2:$AD$2,O6:AD6)&lt;=Kalkulačka!$B$4,SUMPRODUCT($O$2:$AD$2,O6:AD6)*Kalkulačka!$B$5,SUMPRODUCT($O$2:$AD$2,O6:AD6))</f>
        <v>42</v>
      </c>
      <c r="O6" s="4">
        <v>16</v>
      </c>
      <c r="P6" s="4">
        <v>0</v>
      </c>
      <c r="Q6" s="4">
        <v>0</v>
      </c>
      <c r="R6" s="4">
        <v>0</v>
      </c>
      <c r="S6" s="4">
        <v>12</v>
      </c>
      <c r="T6" s="4">
        <v>0</v>
      </c>
      <c r="U6" s="4">
        <v>29</v>
      </c>
      <c r="V6" s="4">
        <v>12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</row>
    <row r="7" spans="1:34" x14ac:dyDescent="0.3">
      <c r="A7" s="16" t="s">
        <v>35</v>
      </c>
      <c r="B7" s="7">
        <v>577669</v>
      </c>
      <c r="C7" s="7">
        <v>276260</v>
      </c>
      <c r="D7" s="7" t="s">
        <v>509</v>
      </c>
      <c r="E7" s="7">
        <v>2</v>
      </c>
      <c r="F7" s="4">
        <v>724049</v>
      </c>
      <c r="G7" s="4">
        <v>16428</v>
      </c>
      <c r="H7" s="4">
        <f t="shared" si="2"/>
        <v>468908.04236357851</v>
      </c>
      <c r="I7" s="4">
        <f t="shared" si="3"/>
        <v>-255140.95763642149</v>
      </c>
      <c r="J7" s="5">
        <f t="shared" si="4"/>
        <v>-0.35238078864333977</v>
      </c>
      <c r="K7" s="4">
        <f t="shared" si="5"/>
        <v>26083.769708162581</v>
      </c>
      <c r="L7" s="4">
        <f t="shared" si="6"/>
        <v>9655.7697081625811</v>
      </c>
      <c r="M7" s="5">
        <f t="shared" si="7"/>
        <v>0.58776294790373629</v>
      </c>
      <c r="N7" s="4">
        <f>IF(SUMPRODUCT($O$2:$AD$2,O7:AD7)&lt;=Kalkulačka!$B$4,SUMPRODUCT($O$2:$AD$2,O7:AD7)*Kalkulačka!$B$5,SUMPRODUCT($O$2:$AD$2,O7:AD7))</f>
        <v>33</v>
      </c>
      <c r="O7" s="4">
        <v>6</v>
      </c>
      <c r="P7" s="4">
        <v>0</v>
      </c>
      <c r="Q7" s="4">
        <v>0</v>
      </c>
      <c r="R7" s="4">
        <v>0</v>
      </c>
      <c r="S7" s="4">
        <v>16</v>
      </c>
      <c r="T7" s="4">
        <v>0</v>
      </c>
      <c r="U7" s="4">
        <v>23</v>
      </c>
      <c r="V7" s="4">
        <v>17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</row>
    <row r="8" spans="1:34" x14ac:dyDescent="0.3">
      <c r="A8" s="16" t="s">
        <v>23</v>
      </c>
      <c r="B8" s="7">
        <v>550701</v>
      </c>
      <c r="C8" s="7">
        <v>250864</v>
      </c>
      <c r="D8" s="7" t="s">
        <v>510</v>
      </c>
      <c r="E8" s="7">
        <v>2</v>
      </c>
      <c r="F8" s="4">
        <v>379048</v>
      </c>
      <c r="G8" s="4">
        <v>11176</v>
      </c>
      <c r="H8" s="4">
        <f t="shared" si="2"/>
        <v>277082.02503302367</v>
      </c>
      <c r="I8" s="4">
        <f t="shared" si="3"/>
        <v>-101965.97496697633</v>
      </c>
      <c r="J8" s="5">
        <f t="shared" si="4"/>
        <v>-0.26900544249534708</v>
      </c>
      <c r="K8" s="4">
        <f t="shared" si="5"/>
        <v>15413.136645732433</v>
      </c>
      <c r="L8" s="4">
        <f t="shared" si="6"/>
        <v>4237.136645732433</v>
      </c>
      <c r="M8" s="5">
        <f t="shared" si="7"/>
        <v>0.37912818948930149</v>
      </c>
      <c r="N8" s="4">
        <f>IF(SUMPRODUCT($O$2:$AD$2,O8:AD8)&lt;=Kalkulačka!$B$4,SUMPRODUCT($O$2:$AD$2,O8:AD8)*Kalkulačka!$B$5,SUMPRODUCT($O$2:$AD$2,O8:AD8))</f>
        <v>19.5</v>
      </c>
      <c r="O8" s="4">
        <v>0</v>
      </c>
      <c r="P8" s="4">
        <v>0</v>
      </c>
      <c r="Q8" s="4">
        <v>0</v>
      </c>
      <c r="R8" s="4">
        <v>0</v>
      </c>
      <c r="S8" s="4">
        <v>13</v>
      </c>
      <c r="T8" s="4">
        <v>0</v>
      </c>
      <c r="U8" s="4">
        <v>19</v>
      </c>
      <c r="V8" s="4">
        <v>10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</row>
    <row r="9" spans="1:34" x14ac:dyDescent="0.3">
      <c r="A9" s="16" t="s">
        <v>20</v>
      </c>
      <c r="B9" s="7">
        <v>541087</v>
      </c>
      <c r="C9" s="7">
        <v>243060</v>
      </c>
      <c r="D9" s="7" t="s">
        <v>511</v>
      </c>
      <c r="E9" s="7">
        <v>2</v>
      </c>
      <c r="F9" s="4">
        <v>842347</v>
      </c>
      <c r="G9" s="4">
        <v>26122</v>
      </c>
      <c r="H9" s="4">
        <f t="shared" si="2"/>
        <v>618106.0558428989</v>
      </c>
      <c r="I9" s="4">
        <f t="shared" si="3"/>
        <v>-224240.9441571011</v>
      </c>
      <c r="J9" s="5">
        <f t="shared" si="4"/>
        <v>-0.26620970236387276</v>
      </c>
      <c r="K9" s="4">
        <f t="shared" si="5"/>
        <v>34383.15097894158</v>
      </c>
      <c r="L9" s="4">
        <f t="shared" si="6"/>
        <v>8261.1509789415795</v>
      </c>
      <c r="M9" s="5">
        <f t="shared" si="7"/>
        <v>0.31625262150453937</v>
      </c>
      <c r="N9" s="4">
        <f>IF(SUMPRODUCT($O$2:$AD$2,O9:AD9)&lt;=Kalkulačka!$B$4,SUMPRODUCT($O$2:$AD$2,O9:AD9)*Kalkulačka!$B$5,SUMPRODUCT($O$2:$AD$2,O9:AD9))</f>
        <v>43.5</v>
      </c>
      <c r="O9" s="4">
        <v>15</v>
      </c>
      <c r="P9" s="4">
        <v>0</v>
      </c>
      <c r="Q9" s="4">
        <v>0</v>
      </c>
      <c r="R9" s="4">
        <v>0</v>
      </c>
      <c r="S9" s="4">
        <v>14</v>
      </c>
      <c r="T9" s="4">
        <v>0</v>
      </c>
      <c r="U9" s="4">
        <v>29</v>
      </c>
      <c r="V9" s="4">
        <v>12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</row>
    <row r="10" spans="1:34" x14ac:dyDescent="0.3">
      <c r="A10" s="16" t="s">
        <v>47</v>
      </c>
      <c r="B10" s="7">
        <v>582573</v>
      </c>
      <c r="C10" s="7">
        <v>281174</v>
      </c>
      <c r="D10" s="7" t="s">
        <v>512</v>
      </c>
      <c r="E10" s="7">
        <v>2</v>
      </c>
      <c r="F10" s="4">
        <v>823924</v>
      </c>
      <c r="G10" s="4">
        <v>18011</v>
      </c>
      <c r="H10" s="4">
        <f t="shared" si="2"/>
        <v>618106.0558428989</v>
      </c>
      <c r="I10" s="4">
        <f t="shared" si="3"/>
        <v>-205817.9441571011</v>
      </c>
      <c r="J10" s="5">
        <f t="shared" si="4"/>
        <v>-0.24980209844245471</v>
      </c>
      <c r="K10" s="4">
        <f t="shared" si="5"/>
        <v>34383.15097894158</v>
      </c>
      <c r="L10" s="4">
        <f t="shared" si="6"/>
        <v>16372.15097894158</v>
      </c>
      <c r="M10" s="5">
        <f t="shared" si="7"/>
        <v>0.90900843811790466</v>
      </c>
      <c r="N10" s="4">
        <f>IF(SUMPRODUCT($O$2:$AD$2,O10:AD10)&lt;=Kalkulačka!$B$4,SUMPRODUCT($O$2:$AD$2,O10:AD10)*Kalkulačka!$B$5,SUMPRODUCT($O$2:$AD$2,O10:AD10))</f>
        <v>43.5</v>
      </c>
      <c r="O10" s="4">
        <v>18</v>
      </c>
      <c r="P10" s="4">
        <v>0</v>
      </c>
      <c r="Q10" s="4">
        <v>0</v>
      </c>
      <c r="R10" s="4">
        <v>0</v>
      </c>
      <c r="S10" s="4">
        <v>11</v>
      </c>
      <c r="T10" s="4">
        <v>0</v>
      </c>
      <c r="U10" s="4">
        <v>0</v>
      </c>
      <c r="V10" s="4">
        <v>10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</row>
    <row r="11" spans="1:34" x14ac:dyDescent="0.3">
      <c r="A11" s="16" t="s">
        <v>41</v>
      </c>
      <c r="B11" s="7">
        <v>578363</v>
      </c>
      <c r="C11" s="7">
        <v>276961</v>
      </c>
      <c r="D11" s="7" t="s">
        <v>513</v>
      </c>
      <c r="E11" s="7">
        <v>2</v>
      </c>
      <c r="F11" s="4">
        <v>676021</v>
      </c>
      <c r="G11" s="4">
        <v>15287</v>
      </c>
      <c r="H11" s="4">
        <f t="shared" si="2"/>
        <v>511536.0462148129</v>
      </c>
      <c r="I11" s="4">
        <f t="shared" si="3"/>
        <v>-164484.9537851871</v>
      </c>
      <c r="J11" s="5">
        <f t="shared" si="4"/>
        <v>-0.24331337900033745</v>
      </c>
      <c r="K11" s="4">
        <f t="shared" si="5"/>
        <v>28455.021499813723</v>
      </c>
      <c r="L11" s="4">
        <f t="shared" si="6"/>
        <v>13168.021499813723</v>
      </c>
      <c r="M11" s="5">
        <f t="shared" si="7"/>
        <v>0.86138689735158791</v>
      </c>
      <c r="N11" s="4">
        <f>IF(SUMPRODUCT($O$2:$AD$2,O11:AD11)&lt;=Kalkulačka!$B$4,SUMPRODUCT($O$2:$AD$2,O11:AD11)*Kalkulačka!$B$5,SUMPRODUCT($O$2:$AD$2,O11:AD11))</f>
        <v>36</v>
      </c>
      <c r="O11" s="4">
        <v>14</v>
      </c>
      <c r="P11" s="4">
        <v>0</v>
      </c>
      <c r="Q11" s="4">
        <v>0</v>
      </c>
      <c r="R11" s="4">
        <v>0</v>
      </c>
      <c r="S11" s="4">
        <v>10</v>
      </c>
      <c r="T11" s="4">
        <v>0</v>
      </c>
      <c r="U11" s="4">
        <v>24</v>
      </c>
      <c r="V11" s="4">
        <v>10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</row>
    <row r="12" spans="1:34" x14ac:dyDescent="0.3">
      <c r="A12" s="16" t="s">
        <v>23</v>
      </c>
      <c r="B12" s="7">
        <v>550205</v>
      </c>
      <c r="C12" s="7">
        <v>250422</v>
      </c>
      <c r="D12" s="7" t="s">
        <v>514</v>
      </c>
      <c r="E12" s="7">
        <v>2</v>
      </c>
      <c r="F12" s="4">
        <v>692315</v>
      </c>
      <c r="G12" s="4">
        <v>17020</v>
      </c>
      <c r="H12" s="4">
        <f t="shared" si="2"/>
        <v>532850.04814043012</v>
      </c>
      <c r="I12" s="4">
        <f t="shared" si="3"/>
        <v>-159464.95185956988</v>
      </c>
      <c r="J12" s="5">
        <f t="shared" si="4"/>
        <v>-0.23033583247448042</v>
      </c>
      <c r="K12" s="4">
        <f t="shared" si="5"/>
        <v>29640.647395639295</v>
      </c>
      <c r="L12" s="4">
        <f t="shared" si="6"/>
        <v>12620.647395639295</v>
      </c>
      <c r="M12" s="5">
        <f t="shared" si="7"/>
        <v>0.74151864839243808</v>
      </c>
      <c r="N12" s="4">
        <f>IF(SUMPRODUCT($O$2:$AD$2,O12:AD12)&lt;=Kalkulačka!$B$4,SUMPRODUCT($O$2:$AD$2,O12:AD12)*Kalkulačka!$B$5,SUMPRODUCT($O$2:$AD$2,O12:AD12))</f>
        <v>37.5</v>
      </c>
      <c r="O12" s="4">
        <v>14</v>
      </c>
      <c r="P12" s="4">
        <v>0</v>
      </c>
      <c r="Q12" s="4">
        <v>0</v>
      </c>
      <c r="R12" s="4">
        <v>0</v>
      </c>
      <c r="S12" s="4">
        <v>11</v>
      </c>
      <c r="T12" s="4">
        <v>0</v>
      </c>
      <c r="U12" s="4">
        <v>25</v>
      </c>
      <c r="V12" s="4">
        <v>7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</row>
    <row r="13" spans="1:34" x14ac:dyDescent="0.3">
      <c r="A13" s="16" t="s">
        <v>23</v>
      </c>
      <c r="B13" s="7">
        <v>546143</v>
      </c>
      <c r="C13" s="7">
        <v>246492</v>
      </c>
      <c r="D13" s="7" t="s">
        <v>515</v>
      </c>
      <c r="E13" s="7">
        <v>2</v>
      </c>
      <c r="F13" s="4">
        <v>1077383</v>
      </c>
      <c r="G13" s="4">
        <v>40775</v>
      </c>
      <c r="H13" s="4">
        <f t="shared" si="2"/>
        <v>831246.07509907102</v>
      </c>
      <c r="I13" s="4">
        <f t="shared" si="3"/>
        <v>-246136.92490092898</v>
      </c>
      <c r="J13" s="5">
        <f t="shared" si="4"/>
        <v>-0.22845814803178532</v>
      </c>
      <c r="K13" s="4">
        <f t="shared" si="5"/>
        <v>46239.409937197299</v>
      </c>
      <c r="L13" s="4">
        <f t="shared" si="6"/>
        <v>5464.4099371972989</v>
      </c>
      <c r="M13" s="5">
        <f t="shared" si="7"/>
        <v>0.13401373236535363</v>
      </c>
      <c r="N13" s="4">
        <f>IF(SUMPRODUCT($O$2:$AD$2,O13:AD13)&lt;=Kalkulačka!$B$4,SUMPRODUCT($O$2:$AD$2,O13:AD13)*Kalkulačka!$B$5,SUMPRODUCT($O$2:$AD$2,O13:AD13))</f>
        <v>58.5</v>
      </c>
      <c r="O13" s="4">
        <v>16</v>
      </c>
      <c r="P13" s="4">
        <v>0</v>
      </c>
      <c r="Q13" s="4">
        <v>0</v>
      </c>
      <c r="R13" s="4">
        <v>0</v>
      </c>
      <c r="S13" s="4">
        <v>23</v>
      </c>
      <c r="T13" s="4">
        <v>0</v>
      </c>
      <c r="U13" s="4">
        <v>38</v>
      </c>
      <c r="V13" s="4">
        <v>23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</row>
    <row r="14" spans="1:34" x14ac:dyDescent="0.3">
      <c r="A14" s="16" t="s">
        <v>25</v>
      </c>
      <c r="B14" s="7">
        <v>557463</v>
      </c>
      <c r="C14" s="7">
        <v>256315</v>
      </c>
      <c r="D14" s="7" t="s">
        <v>516</v>
      </c>
      <c r="E14" s="7">
        <v>2</v>
      </c>
      <c r="F14" s="4">
        <v>854402</v>
      </c>
      <c r="G14" s="4">
        <v>19006</v>
      </c>
      <c r="H14" s="4">
        <f t="shared" si="2"/>
        <v>660734.05969413335</v>
      </c>
      <c r="I14" s="4">
        <f t="shared" si="3"/>
        <v>-193667.94030586665</v>
      </c>
      <c r="J14" s="5">
        <f t="shared" si="4"/>
        <v>-0.22667074785155772</v>
      </c>
      <c r="K14" s="4">
        <f t="shared" si="5"/>
        <v>36754.402770592729</v>
      </c>
      <c r="L14" s="4">
        <f t="shared" si="6"/>
        <v>17748.402770592729</v>
      </c>
      <c r="M14" s="5">
        <f t="shared" si="7"/>
        <v>0.93383156743095497</v>
      </c>
      <c r="N14" s="4">
        <f>IF(SUMPRODUCT($O$2:$AD$2,O14:AD14)&lt;=Kalkulačka!$B$4,SUMPRODUCT($O$2:$AD$2,O14:AD14)*Kalkulačka!$B$5,SUMPRODUCT($O$2:$AD$2,O14:AD14))</f>
        <v>46.5</v>
      </c>
      <c r="O14" s="4">
        <v>20</v>
      </c>
      <c r="P14" s="4">
        <v>0</v>
      </c>
      <c r="Q14" s="4">
        <v>0</v>
      </c>
      <c r="R14" s="4">
        <v>0</v>
      </c>
      <c r="S14" s="4">
        <v>11</v>
      </c>
      <c r="T14" s="4">
        <v>0</v>
      </c>
      <c r="U14" s="4">
        <v>31</v>
      </c>
      <c r="V14" s="4">
        <v>11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</row>
    <row r="15" spans="1:34" x14ac:dyDescent="0.3">
      <c r="A15" s="16" t="s">
        <v>56</v>
      </c>
      <c r="B15" s="7">
        <v>597287</v>
      </c>
      <c r="C15" s="7">
        <v>295957</v>
      </c>
      <c r="D15" s="7" t="s">
        <v>517</v>
      </c>
      <c r="E15" s="7">
        <v>2</v>
      </c>
      <c r="F15" s="4">
        <v>853613</v>
      </c>
      <c r="G15" s="4">
        <v>21151</v>
      </c>
      <c r="H15" s="4">
        <f t="shared" si="2"/>
        <v>660734.05969413335</v>
      </c>
      <c r="I15" s="4">
        <f t="shared" si="3"/>
        <v>-192878.94030586665</v>
      </c>
      <c r="J15" s="5">
        <f t="shared" si="4"/>
        <v>-0.22595595463736684</v>
      </c>
      <c r="K15" s="4">
        <f t="shared" si="5"/>
        <v>36754.402770592729</v>
      </c>
      <c r="L15" s="4">
        <f t="shared" si="6"/>
        <v>15603.402770592729</v>
      </c>
      <c r="M15" s="5">
        <f t="shared" si="7"/>
        <v>0.73771465985498219</v>
      </c>
      <c r="N15" s="4">
        <f>IF(SUMPRODUCT($O$2:$AD$2,O15:AD15)&lt;=Kalkulačka!$B$4,SUMPRODUCT($O$2:$AD$2,O15:AD15)*Kalkulačka!$B$5,SUMPRODUCT($O$2:$AD$2,O15:AD15))</f>
        <v>46.5</v>
      </c>
      <c r="O15" s="4">
        <v>14</v>
      </c>
      <c r="P15" s="4">
        <v>0</v>
      </c>
      <c r="Q15" s="4">
        <v>0</v>
      </c>
      <c r="R15" s="4">
        <v>0</v>
      </c>
      <c r="S15" s="4">
        <v>17</v>
      </c>
      <c r="T15" s="4">
        <v>0</v>
      </c>
      <c r="U15" s="4">
        <v>31</v>
      </c>
      <c r="V15" s="4">
        <v>17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</row>
    <row r="16" spans="1:34" x14ac:dyDescent="0.3">
      <c r="A16" s="16" t="s">
        <v>41</v>
      </c>
      <c r="B16" s="7">
        <v>581101</v>
      </c>
      <c r="C16" s="7">
        <v>279692</v>
      </c>
      <c r="D16" s="7" t="s">
        <v>518</v>
      </c>
      <c r="E16" s="7">
        <v>2</v>
      </c>
      <c r="F16" s="4">
        <v>383026</v>
      </c>
      <c r="G16" s="4">
        <v>11980</v>
      </c>
      <c r="H16" s="4">
        <f t="shared" si="2"/>
        <v>298396.0269586409</v>
      </c>
      <c r="I16" s="4">
        <f t="shared" si="3"/>
        <v>-84629.973041359102</v>
      </c>
      <c r="J16" s="5">
        <f t="shared" si="4"/>
        <v>-0.22095098776939193</v>
      </c>
      <c r="K16" s="4">
        <f t="shared" si="5"/>
        <v>16598.762541558004</v>
      </c>
      <c r="L16" s="4">
        <f t="shared" si="6"/>
        <v>4618.7625415580042</v>
      </c>
      <c r="M16" s="5">
        <f t="shared" si="7"/>
        <v>0.38553944420350628</v>
      </c>
      <c r="N16" s="4">
        <f>IF(SUMPRODUCT($O$2:$AD$2,O16:AD16)&lt;=Kalkulačka!$B$4,SUMPRODUCT($O$2:$AD$2,O16:AD16)*Kalkulačka!$B$5,SUMPRODUCT($O$2:$AD$2,O16:AD16))</f>
        <v>21</v>
      </c>
      <c r="O16" s="4">
        <v>0</v>
      </c>
      <c r="P16" s="4">
        <v>0</v>
      </c>
      <c r="Q16" s="4">
        <v>0</v>
      </c>
      <c r="R16" s="4">
        <v>0</v>
      </c>
      <c r="S16" s="4">
        <v>14</v>
      </c>
      <c r="T16" s="4">
        <v>0</v>
      </c>
      <c r="U16" s="4">
        <v>0</v>
      </c>
      <c r="V16" s="4">
        <v>14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</row>
    <row r="17" spans="1:30" x14ac:dyDescent="0.3">
      <c r="A17" s="16" t="s">
        <v>35</v>
      </c>
      <c r="B17" s="7">
        <v>530433</v>
      </c>
      <c r="C17" s="7">
        <v>46744967</v>
      </c>
      <c r="D17" s="7" t="s">
        <v>519</v>
      </c>
      <c r="E17" s="7">
        <v>2</v>
      </c>
      <c r="F17" s="4">
        <v>857308</v>
      </c>
      <c r="G17" s="4">
        <v>19294</v>
      </c>
      <c r="H17" s="4">
        <f t="shared" si="2"/>
        <v>682048.06161975057</v>
      </c>
      <c r="I17" s="4">
        <f t="shared" si="3"/>
        <v>-175259.93838024943</v>
      </c>
      <c r="J17" s="5">
        <f t="shared" si="4"/>
        <v>-0.20443054115936099</v>
      </c>
      <c r="K17" s="4">
        <f t="shared" si="5"/>
        <v>37940.0286664183</v>
      </c>
      <c r="L17" s="4">
        <f t="shared" si="6"/>
        <v>18646.0286664183</v>
      </c>
      <c r="M17" s="5">
        <f t="shared" si="7"/>
        <v>0.96641591512482128</v>
      </c>
      <c r="N17" s="4">
        <f>IF(SUMPRODUCT($O$2:$AD$2,O17:AD17)&lt;=Kalkulačka!$B$4,SUMPRODUCT($O$2:$AD$2,O17:AD17)*Kalkulačka!$B$5,SUMPRODUCT($O$2:$AD$2,O17:AD17))</f>
        <v>48</v>
      </c>
      <c r="O17" s="4">
        <v>21</v>
      </c>
      <c r="P17" s="4">
        <v>0</v>
      </c>
      <c r="Q17" s="4">
        <v>0</v>
      </c>
      <c r="R17" s="4">
        <v>0</v>
      </c>
      <c r="S17" s="4">
        <v>11</v>
      </c>
      <c r="T17" s="4">
        <v>0</v>
      </c>
      <c r="U17" s="4">
        <v>29</v>
      </c>
      <c r="V17" s="4">
        <v>11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</row>
    <row r="18" spans="1:30" x14ac:dyDescent="0.3">
      <c r="A18" s="16" t="s">
        <v>56</v>
      </c>
      <c r="B18" s="7">
        <v>551864</v>
      </c>
      <c r="C18" s="7">
        <v>576115</v>
      </c>
      <c r="D18" s="7" t="s">
        <v>520</v>
      </c>
      <c r="E18" s="7">
        <v>2</v>
      </c>
      <c r="F18" s="4">
        <v>1223088</v>
      </c>
      <c r="G18" s="4">
        <v>21925</v>
      </c>
      <c r="H18" s="4">
        <f t="shared" si="2"/>
        <v>980444.08857839147</v>
      </c>
      <c r="I18" s="4">
        <f t="shared" si="3"/>
        <v>-242643.91142160853</v>
      </c>
      <c r="J18" s="5">
        <f t="shared" si="4"/>
        <v>-0.19838630697186832</v>
      </c>
      <c r="K18" s="4">
        <f t="shared" si="5"/>
        <v>54538.791207976305</v>
      </c>
      <c r="L18" s="4">
        <f t="shared" si="6"/>
        <v>32613.791207976305</v>
      </c>
      <c r="M18" s="5">
        <f t="shared" si="7"/>
        <v>1.4875161326328987</v>
      </c>
      <c r="N18" s="4">
        <f>IF(SUMPRODUCT($O$2:$AD$2,O18:AD18)&lt;=Kalkulačka!$B$4,SUMPRODUCT($O$2:$AD$2,O18:AD18)*Kalkulačka!$B$5,SUMPRODUCT($O$2:$AD$2,O18:AD18))</f>
        <v>69</v>
      </c>
      <c r="O18" s="4">
        <v>46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46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</row>
    <row r="19" spans="1:30" x14ac:dyDescent="0.3">
      <c r="A19" s="16" t="s">
        <v>20</v>
      </c>
      <c r="B19" s="7">
        <v>541320</v>
      </c>
      <c r="C19" s="7">
        <v>243311</v>
      </c>
      <c r="D19" s="7" t="s">
        <v>216</v>
      </c>
      <c r="E19" s="7">
        <v>2</v>
      </c>
      <c r="F19" s="4">
        <v>869257</v>
      </c>
      <c r="G19" s="4">
        <v>21769</v>
      </c>
      <c r="H19" s="4">
        <f t="shared" si="2"/>
        <v>703362.0635453678</v>
      </c>
      <c r="I19" s="4">
        <f t="shared" si="3"/>
        <v>-165894.9364546322</v>
      </c>
      <c r="J19" s="5">
        <f t="shared" si="4"/>
        <v>-0.19084682257909025</v>
      </c>
      <c r="K19" s="4">
        <f t="shared" si="5"/>
        <v>39125.654562243872</v>
      </c>
      <c r="L19" s="4">
        <f t="shared" si="6"/>
        <v>17356.654562243872</v>
      </c>
      <c r="M19" s="5">
        <f t="shared" si="7"/>
        <v>0.79731060509182194</v>
      </c>
      <c r="N19" s="4">
        <f>IF(SUMPRODUCT($O$2:$AD$2,O19:AD19)&lt;=Kalkulačka!$B$4,SUMPRODUCT($O$2:$AD$2,O19:AD19)*Kalkulačka!$B$5,SUMPRODUCT($O$2:$AD$2,O19:AD19))</f>
        <v>49.5</v>
      </c>
      <c r="O19" s="4">
        <v>17</v>
      </c>
      <c r="P19" s="4">
        <v>0</v>
      </c>
      <c r="Q19" s="4">
        <v>0</v>
      </c>
      <c r="R19" s="4">
        <v>0</v>
      </c>
      <c r="S19" s="4">
        <v>16</v>
      </c>
      <c r="T19" s="4">
        <v>0</v>
      </c>
      <c r="U19" s="4">
        <v>0</v>
      </c>
      <c r="V19" s="4">
        <v>15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</row>
    <row r="20" spans="1:30" x14ac:dyDescent="0.3">
      <c r="A20" s="16" t="s">
        <v>38</v>
      </c>
      <c r="B20" s="7">
        <v>574228</v>
      </c>
      <c r="C20" s="7">
        <v>272817</v>
      </c>
      <c r="D20" s="7" t="s">
        <v>521</v>
      </c>
      <c r="E20" s="7">
        <v>2</v>
      </c>
      <c r="F20" s="4">
        <v>892510</v>
      </c>
      <c r="G20" s="4">
        <v>21210</v>
      </c>
      <c r="H20" s="4">
        <f t="shared" si="2"/>
        <v>724676.06547098502</v>
      </c>
      <c r="I20" s="4">
        <f t="shared" si="3"/>
        <v>-167833.93452901498</v>
      </c>
      <c r="J20" s="5">
        <f t="shared" si="4"/>
        <v>-0.18804711939251662</v>
      </c>
      <c r="K20" s="4">
        <f t="shared" si="5"/>
        <v>40311.280458069443</v>
      </c>
      <c r="L20" s="4">
        <f t="shared" si="6"/>
        <v>19101.280458069443</v>
      </c>
      <c r="M20" s="5">
        <f t="shared" si="7"/>
        <v>0.90057899377979456</v>
      </c>
      <c r="N20" s="4">
        <f>IF(SUMPRODUCT($O$2:$AD$2,O20:AD20)&lt;=Kalkulačka!$B$4,SUMPRODUCT($O$2:$AD$2,O20:AD20)*Kalkulačka!$B$5,SUMPRODUCT($O$2:$AD$2,O20:AD20))</f>
        <v>51</v>
      </c>
      <c r="O20" s="4">
        <v>21</v>
      </c>
      <c r="P20" s="4">
        <v>0</v>
      </c>
      <c r="Q20" s="4">
        <v>0</v>
      </c>
      <c r="R20" s="4">
        <v>0</v>
      </c>
      <c r="S20" s="4">
        <v>13</v>
      </c>
      <c r="T20" s="4">
        <v>0</v>
      </c>
      <c r="U20" s="4">
        <v>34</v>
      </c>
      <c r="V20" s="4">
        <v>13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</row>
    <row r="21" spans="1:30" x14ac:dyDescent="0.3">
      <c r="A21" s="16" t="s">
        <v>44</v>
      </c>
      <c r="B21" s="7">
        <v>596841</v>
      </c>
      <c r="C21" s="7">
        <v>545031</v>
      </c>
      <c r="D21" s="7" t="s">
        <v>522</v>
      </c>
      <c r="E21" s="7">
        <v>2</v>
      </c>
      <c r="F21" s="4">
        <v>892146</v>
      </c>
      <c r="G21" s="4">
        <v>22428</v>
      </c>
      <c r="H21" s="4">
        <f t="shared" si="2"/>
        <v>724676.06547098502</v>
      </c>
      <c r="I21" s="4">
        <f t="shared" si="3"/>
        <v>-167469.93452901498</v>
      </c>
      <c r="J21" s="5">
        <f t="shared" si="4"/>
        <v>-0.18771583858361185</v>
      </c>
      <c r="K21" s="4">
        <f t="shared" si="5"/>
        <v>40311.280458069443</v>
      </c>
      <c r="L21" s="4">
        <f t="shared" si="6"/>
        <v>17883.280458069443</v>
      </c>
      <c r="M21" s="5">
        <f t="shared" si="7"/>
        <v>0.79736402969812037</v>
      </c>
      <c r="N21" s="4">
        <f>IF(SUMPRODUCT($O$2:$AD$2,O21:AD21)&lt;=Kalkulačka!$B$4,SUMPRODUCT($O$2:$AD$2,O21:AD21)*Kalkulačka!$B$5,SUMPRODUCT($O$2:$AD$2,O21:AD21))</f>
        <v>51</v>
      </c>
      <c r="O21" s="4">
        <v>18</v>
      </c>
      <c r="P21" s="4">
        <v>0</v>
      </c>
      <c r="Q21" s="4">
        <v>0</v>
      </c>
      <c r="R21" s="4">
        <v>0</v>
      </c>
      <c r="S21" s="4">
        <v>16</v>
      </c>
      <c r="T21" s="4">
        <v>0</v>
      </c>
      <c r="U21" s="4">
        <v>34</v>
      </c>
      <c r="V21" s="4">
        <v>15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</row>
    <row r="22" spans="1:30" x14ac:dyDescent="0.3">
      <c r="A22" s="16" t="s">
        <v>38</v>
      </c>
      <c r="B22" s="7">
        <v>579173</v>
      </c>
      <c r="C22" s="7">
        <v>580171</v>
      </c>
      <c r="D22" s="7" t="s">
        <v>523</v>
      </c>
      <c r="E22" s="7">
        <v>2</v>
      </c>
      <c r="F22" s="4">
        <v>889221</v>
      </c>
      <c r="G22" s="4">
        <v>23832</v>
      </c>
      <c r="H22" s="4">
        <f t="shared" si="2"/>
        <v>724676.06547098502</v>
      </c>
      <c r="I22" s="4">
        <f t="shared" si="3"/>
        <v>-164544.93452901498</v>
      </c>
      <c r="J22" s="5">
        <f t="shared" si="4"/>
        <v>-0.18504391431265677</v>
      </c>
      <c r="K22" s="4">
        <f t="shared" si="5"/>
        <v>40311.280458069443</v>
      </c>
      <c r="L22" s="4">
        <f t="shared" si="6"/>
        <v>16479.280458069443</v>
      </c>
      <c r="M22" s="5">
        <f t="shared" si="7"/>
        <v>0.69147702492738516</v>
      </c>
      <c r="N22" s="4">
        <f>IF(SUMPRODUCT($O$2:$AD$2,O22:AD22)&lt;=Kalkulačka!$B$4,SUMPRODUCT($O$2:$AD$2,O22:AD22)*Kalkulačka!$B$5,SUMPRODUCT($O$2:$AD$2,O22:AD22))</f>
        <v>51</v>
      </c>
      <c r="O22" s="4">
        <v>14</v>
      </c>
      <c r="P22" s="4">
        <v>0</v>
      </c>
      <c r="Q22" s="4">
        <v>0</v>
      </c>
      <c r="R22" s="4">
        <v>0</v>
      </c>
      <c r="S22" s="4">
        <v>20</v>
      </c>
      <c r="T22" s="4">
        <v>0</v>
      </c>
      <c r="U22" s="4">
        <v>31</v>
      </c>
      <c r="V22" s="4">
        <v>20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</row>
    <row r="23" spans="1:30" x14ac:dyDescent="0.3">
      <c r="A23" s="16" t="s">
        <v>41</v>
      </c>
      <c r="B23" s="7">
        <v>572152</v>
      </c>
      <c r="C23" s="7">
        <v>270814</v>
      </c>
      <c r="D23" s="7" t="s">
        <v>524</v>
      </c>
      <c r="E23" s="7">
        <v>2</v>
      </c>
      <c r="F23" s="4">
        <v>391570</v>
      </c>
      <c r="G23" s="4">
        <v>12836</v>
      </c>
      <c r="H23" s="4">
        <f t="shared" si="2"/>
        <v>319710.02888425806</v>
      </c>
      <c r="I23" s="4">
        <f t="shared" si="3"/>
        <v>-71859.971115741937</v>
      </c>
      <c r="J23" s="5">
        <f t="shared" si="4"/>
        <v>-0.18351756037424194</v>
      </c>
      <c r="K23" s="4">
        <f t="shared" si="5"/>
        <v>17784.388437383579</v>
      </c>
      <c r="L23" s="4">
        <f t="shared" si="6"/>
        <v>4948.388437383579</v>
      </c>
      <c r="M23" s="5">
        <f t="shared" si="7"/>
        <v>0.3855086037226223</v>
      </c>
      <c r="N23" s="4">
        <f>IF(SUMPRODUCT($O$2:$AD$2,O23:AD23)&lt;=Kalkulačka!$B$4,SUMPRODUCT($O$2:$AD$2,O23:AD23)*Kalkulačka!$B$5,SUMPRODUCT($O$2:$AD$2,O23:AD23))</f>
        <v>22.5</v>
      </c>
      <c r="O23" s="4">
        <v>0</v>
      </c>
      <c r="P23" s="4">
        <v>0</v>
      </c>
      <c r="Q23" s="4">
        <v>0</v>
      </c>
      <c r="R23" s="4">
        <v>0</v>
      </c>
      <c r="S23" s="4">
        <v>15</v>
      </c>
      <c r="T23" s="4">
        <v>0</v>
      </c>
      <c r="U23" s="4">
        <v>0</v>
      </c>
      <c r="V23" s="4">
        <v>15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</row>
    <row r="24" spans="1:30" x14ac:dyDescent="0.3">
      <c r="A24" s="16" t="s">
        <v>25</v>
      </c>
      <c r="B24" s="7">
        <v>560898</v>
      </c>
      <c r="C24" s="7">
        <v>259853</v>
      </c>
      <c r="D24" s="7" t="s">
        <v>525</v>
      </c>
      <c r="E24" s="7">
        <v>2</v>
      </c>
      <c r="F24" s="4">
        <v>443486</v>
      </c>
      <c r="G24" s="4">
        <v>11160</v>
      </c>
      <c r="H24" s="4">
        <f t="shared" si="2"/>
        <v>362338.03273549251</v>
      </c>
      <c r="I24" s="4">
        <f t="shared" si="3"/>
        <v>-81147.96726450749</v>
      </c>
      <c r="J24" s="5">
        <f t="shared" si="4"/>
        <v>-0.18297751736133161</v>
      </c>
      <c r="K24" s="4">
        <f t="shared" si="5"/>
        <v>20155.640229034721</v>
      </c>
      <c r="L24" s="4">
        <f t="shared" si="6"/>
        <v>8995.6402290347214</v>
      </c>
      <c r="M24" s="5">
        <f t="shared" si="7"/>
        <v>0.806060952422466</v>
      </c>
      <c r="N24" s="4">
        <f>IF(SUMPRODUCT($O$2:$AD$2,O24:AD24)&lt;=Kalkulačka!$B$4,SUMPRODUCT($O$2:$AD$2,O24:AD24)*Kalkulačka!$B$5,SUMPRODUCT($O$2:$AD$2,O24:AD24))</f>
        <v>25.5</v>
      </c>
      <c r="O24" s="4">
        <v>9</v>
      </c>
      <c r="P24" s="4">
        <v>0</v>
      </c>
      <c r="Q24" s="4">
        <v>0</v>
      </c>
      <c r="R24" s="4">
        <v>0</v>
      </c>
      <c r="S24" s="4">
        <v>8</v>
      </c>
      <c r="T24" s="4">
        <v>0</v>
      </c>
      <c r="U24" s="4">
        <v>17</v>
      </c>
      <c r="V24" s="4">
        <v>5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</row>
    <row r="25" spans="1:30" x14ac:dyDescent="0.3">
      <c r="A25" s="16" t="s">
        <v>44</v>
      </c>
      <c r="B25" s="7">
        <v>591009</v>
      </c>
      <c r="C25" s="7">
        <v>289752</v>
      </c>
      <c r="D25" s="7" t="s">
        <v>526</v>
      </c>
      <c r="E25" s="7">
        <v>2</v>
      </c>
      <c r="F25" s="4">
        <v>1382160</v>
      </c>
      <c r="G25" s="4">
        <v>35734</v>
      </c>
      <c r="H25" s="4">
        <f t="shared" si="2"/>
        <v>1129642.1020577119</v>
      </c>
      <c r="I25" s="4">
        <f t="shared" si="3"/>
        <v>-252517.89794228808</v>
      </c>
      <c r="J25" s="5">
        <f t="shared" si="4"/>
        <v>-0.1826980218949239</v>
      </c>
      <c r="K25" s="4">
        <f t="shared" si="5"/>
        <v>62838.17247875531</v>
      </c>
      <c r="L25" s="4">
        <f t="shared" si="6"/>
        <v>27104.17247875531</v>
      </c>
      <c r="M25" s="5">
        <f t="shared" si="7"/>
        <v>0.75849813843273384</v>
      </c>
      <c r="N25" s="4">
        <f>IF(SUMPRODUCT($O$2:$AD$2,O25:AD25)&lt;=Kalkulačka!$B$4,SUMPRODUCT($O$2:$AD$2,O25:AD25)*Kalkulačka!$B$5,SUMPRODUCT($O$2:$AD$2,O25:AD25))</f>
        <v>79.5</v>
      </c>
      <c r="O25" s="4">
        <v>26</v>
      </c>
      <c r="P25" s="4">
        <v>0</v>
      </c>
      <c r="Q25" s="4">
        <v>0</v>
      </c>
      <c r="R25" s="4">
        <v>0</v>
      </c>
      <c r="S25" s="4">
        <v>27</v>
      </c>
      <c r="T25" s="4">
        <v>0</v>
      </c>
      <c r="U25" s="4">
        <v>52</v>
      </c>
      <c r="V25" s="4">
        <v>25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</row>
    <row r="26" spans="1:30" x14ac:dyDescent="0.3">
      <c r="A26" s="16" t="s">
        <v>47</v>
      </c>
      <c r="B26" s="7">
        <v>594121</v>
      </c>
      <c r="C26" s="7">
        <v>292842</v>
      </c>
      <c r="D26" s="7" t="s">
        <v>527</v>
      </c>
      <c r="E26" s="7">
        <v>2</v>
      </c>
      <c r="F26" s="4">
        <v>674948</v>
      </c>
      <c r="G26" s="4">
        <v>16950</v>
      </c>
      <c r="H26" s="4">
        <f t="shared" si="2"/>
        <v>554164.05006604735</v>
      </c>
      <c r="I26" s="4">
        <f t="shared" si="3"/>
        <v>-120783.94993395265</v>
      </c>
      <c r="J26" s="5">
        <f t="shared" si="4"/>
        <v>-0.17895297109399932</v>
      </c>
      <c r="K26" s="4">
        <f t="shared" si="5"/>
        <v>30826.273291464866</v>
      </c>
      <c r="L26" s="4">
        <f t="shared" si="6"/>
        <v>13876.273291464866</v>
      </c>
      <c r="M26" s="5">
        <f t="shared" si="7"/>
        <v>0.81865919123686526</v>
      </c>
      <c r="N26" s="4">
        <f>IF(SUMPRODUCT($O$2:$AD$2,O26:AD26)&lt;=Kalkulačka!$B$4,SUMPRODUCT($O$2:$AD$2,O26:AD26)*Kalkulačka!$B$5,SUMPRODUCT($O$2:$AD$2,O26:AD26))</f>
        <v>39</v>
      </c>
      <c r="O26" s="4">
        <v>14</v>
      </c>
      <c r="P26" s="4">
        <v>0</v>
      </c>
      <c r="Q26" s="4">
        <v>0</v>
      </c>
      <c r="R26" s="4">
        <v>0</v>
      </c>
      <c r="S26" s="4">
        <v>12</v>
      </c>
      <c r="T26" s="4">
        <v>0</v>
      </c>
      <c r="U26" s="4">
        <v>0</v>
      </c>
      <c r="V26" s="4">
        <v>12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</row>
    <row r="27" spans="1:30" x14ac:dyDescent="0.3">
      <c r="A27" s="16" t="s">
        <v>41</v>
      </c>
      <c r="B27" s="7">
        <v>577987</v>
      </c>
      <c r="C27" s="7">
        <v>276588</v>
      </c>
      <c r="D27" s="7" t="s">
        <v>528</v>
      </c>
      <c r="E27" s="7">
        <v>2</v>
      </c>
      <c r="F27" s="4">
        <v>1370563</v>
      </c>
      <c r="G27" s="4">
        <v>35602</v>
      </c>
      <c r="H27" s="4">
        <f t="shared" si="2"/>
        <v>1129642.1020577119</v>
      </c>
      <c r="I27" s="4">
        <f t="shared" si="3"/>
        <v>-240920.89794228808</v>
      </c>
      <c r="J27" s="5">
        <f t="shared" si="4"/>
        <v>-0.17578243243272151</v>
      </c>
      <c r="K27" s="4">
        <f t="shared" si="5"/>
        <v>62838.17247875531</v>
      </c>
      <c r="L27" s="4">
        <f t="shared" si="6"/>
        <v>27236.17247875531</v>
      </c>
      <c r="M27" s="5">
        <f t="shared" si="7"/>
        <v>0.7650180461422198</v>
      </c>
      <c r="N27" s="4">
        <f>IF(SUMPRODUCT($O$2:$AD$2,O27:AD27)&lt;=Kalkulačka!$B$4,SUMPRODUCT($O$2:$AD$2,O27:AD27)*Kalkulačka!$B$5,SUMPRODUCT($O$2:$AD$2,O27:AD27))</f>
        <v>79.5</v>
      </c>
      <c r="O27" s="4">
        <v>26</v>
      </c>
      <c r="P27" s="4">
        <v>0</v>
      </c>
      <c r="Q27" s="4">
        <v>0</v>
      </c>
      <c r="R27" s="4">
        <v>0</v>
      </c>
      <c r="S27" s="4">
        <v>27</v>
      </c>
      <c r="T27" s="4">
        <v>0</v>
      </c>
      <c r="U27" s="4">
        <v>51</v>
      </c>
      <c r="V27" s="4">
        <v>24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</row>
    <row r="28" spans="1:30" x14ac:dyDescent="0.3">
      <c r="A28" s="16" t="s">
        <v>44</v>
      </c>
      <c r="B28" s="7">
        <v>586951</v>
      </c>
      <c r="C28" s="7">
        <v>285676</v>
      </c>
      <c r="D28" s="7" t="s">
        <v>529</v>
      </c>
      <c r="E28" s="7">
        <v>2</v>
      </c>
      <c r="F28" s="4">
        <v>980225</v>
      </c>
      <c r="G28" s="4">
        <v>23610</v>
      </c>
      <c r="H28" s="4">
        <f t="shared" si="2"/>
        <v>809932.0731734538</v>
      </c>
      <c r="I28" s="4">
        <f t="shared" si="3"/>
        <v>-170292.9268265462</v>
      </c>
      <c r="J28" s="5">
        <f t="shared" si="4"/>
        <v>-0.17372840605630968</v>
      </c>
      <c r="K28" s="4">
        <f t="shared" si="5"/>
        <v>45053.784041371728</v>
      </c>
      <c r="L28" s="4">
        <f t="shared" si="6"/>
        <v>21443.784041371728</v>
      </c>
      <c r="M28" s="5">
        <f t="shared" si="7"/>
        <v>0.90825006528469832</v>
      </c>
      <c r="N28" s="4">
        <f>IF(SUMPRODUCT($O$2:$AD$2,O28:AD28)&lt;=Kalkulačka!$B$4,SUMPRODUCT($O$2:$AD$2,O28:AD28)*Kalkulačka!$B$5,SUMPRODUCT($O$2:$AD$2,O28:AD28))</f>
        <v>57</v>
      </c>
      <c r="O28" s="4">
        <v>24</v>
      </c>
      <c r="P28" s="4">
        <v>0</v>
      </c>
      <c r="Q28" s="4">
        <v>0</v>
      </c>
      <c r="R28" s="4">
        <v>0</v>
      </c>
      <c r="S28" s="4">
        <v>14</v>
      </c>
      <c r="T28" s="4">
        <v>0</v>
      </c>
      <c r="U28" s="4">
        <v>0</v>
      </c>
      <c r="V28" s="4">
        <v>14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</row>
    <row r="29" spans="1:30" x14ac:dyDescent="0.3">
      <c r="A29" s="16" t="s">
        <v>38</v>
      </c>
      <c r="B29" s="7">
        <v>574511</v>
      </c>
      <c r="C29" s="7">
        <v>273112</v>
      </c>
      <c r="D29" s="7" t="s">
        <v>530</v>
      </c>
      <c r="E29" s="7">
        <v>2</v>
      </c>
      <c r="F29" s="4">
        <v>257856</v>
      </c>
      <c r="G29" s="4">
        <v>4803</v>
      </c>
      <c r="H29" s="4">
        <f t="shared" si="2"/>
        <v>213140.01925617206</v>
      </c>
      <c r="I29" s="4">
        <f t="shared" si="3"/>
        <v>-44715.980743827939</v>
      </c>
      <c r="J29" s="5">
        <f t="shared" si="4"/>
        <v>-0.17341454433415526</v>
      </c>
      <c r="K29" s="4">
        <f t="shared" si="5"/>
        <v>11856.258958255718</v>
      </c>
      <c r="L29" s="4">
        <f t="shared" si="6"/>
        <v>7053.2589582557175</v>
      </c>
      <c r="M29" s="5">
        <f t="shared" si="7"/>
        <v>1.4685111301802452</v>
      </c>
      <c r="N29" s="4">
        <f>IF(SUMPRODUCT($O$2:$AD$2,O29:AD29)&lt;=Kalkulačka!$B$4,SUMPRODUCT($O$2:$AD$2,O29:AD29)*Kalkulačka!$B$5,SUMPRODUCT($O$2:$AD$2,O29:AD29))</f>
        <v>15</v>
      </c>
      <c r="O29" s="4">
        <v>10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10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</row>
    <row r="30" spans="1:30" x14ac:dyDescent="0.3">
      <c r="A30" s="16" t="s">
        <v>25</v>
      </c>
      <c r="B30" s="7">
        <v>554456</v>
      </c>
      <c r="C30" s="7">
        <v>253871</v>
      </c>
      <c r="D30" s="7" t="s">
        <v>531</v>
      </c>
      <c r="E30" s="7">
        <v>2</v>
      </c>
      <c r="F30" s="4">
        <v>1365861</v>
      </c>
      <c r="G30" s="4">
        <v>36320</v>
      </c>
      <c r="H30" s="4">
        <f t="shared" si="2"/>
        <v>1129642.1020577119</v>
      </c>
      <c r="I30" s="4">
        <f t="shared" si="3"/>
        <v>-236218.89794228808</v>
      </c>
      <c r="J30" s="5">
        <f t="shared" si="4"/>
        <v>-0.17294504927096399</v>
      </c>
      <c r="K30" s="4">
        <f t="shared" si="5"/>
        <v>62838.17247875531</v>
      </c>
      <c r="L30" s="4">
        <f t="shared" si="6"/>
        <v>26518.17247875531</v>
      </c>
      <c r="M30" s="5">
        <f t="shared" si="7"/>
        <v>0.73012589423885776</v>
      </c>
      <c r="N30" s="4">
        <f>IF(SUMPRODUCT($O$2:$AD$2,O30:AD30)&lt;=Kalkulačka!$B$4,SUMPRODUCT($O$2:$AD$2,O30:AD30)*Kalkulačka!$B$5,SUMPRODUCT($O$2:$AD$2,O30:AD30))</f>
        <v>79.5</v>
      </c>
      <c r="O30" s="4">
        <v>24</v>
      </c>
      <c r="P30" s="4">
        <v>0</v>
      </c>
      <c r="Q30" s="4">
        <v>0</v>
      </c>
      <c r="R30" s="4">
        <v>0</v>
      </c>
      <c r="S30" s="4">
        <v>29</v>
      </c>
      <c r="T30" s="4">
        <v>0</v>
      </c>
      <c r="U30" s="4">
        <v>50</v>
      </c>
      <c r="V30" s="4">
        <v>28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</row>
    <row r="31" spans="1:30" x14ac:dyDescent="0.3">
      <c r="A31" s="16" t="s">
        <v>44</v>
      </c>
      <c r="B31" s="7">
        <v>587141</v>
      </c>
      <c r="C31" s="7">
        <v>285862</v>
      </c>
      <c r="D31" s="7" t="s">
        <v>532</v>
      </c>
      <c r="E31" s="7">
        <v>2</v>
      </c>
      <c r="F31" s="4">
        <v>1201177</v>
      </c>
      <c r="G31" s="4">
        <v>28709</v>
      </c>
      <c r="H31" s="4">
        <f t="shared" si="2"/>
        <v>1001758.0905040087</v>
      </c>
      <c r="I31" s="4">
        <f t="shared" si="3"/>
        <v>-199418.90949599131</v>
      </c>
      <c r="J31" s="5">
        <f t="shared" si="4"/>
        <v>-0.1660195870350426</v>
      </c>
      <c r="K31" s="4">
        <f t="shared" si="5"/>
        <v>55724.417103801876</v>
      </c>
      <c r="L31" s="4">
        <f t="shared" si="6"/>
        <v>27015.417103801876</v>
      </c>
      <c r="M31" s="5">
        <f t="shared" si="7"/>
        <v>0.94100864202173096</v>
      </c>
      <c r="N31" s="4">
        <f>IF(SUMPRODUCT($O$2:$AD$2,O31:AD31)&lt;=Kalkulačka!$B$4,SUMPRODUCT($O$2:$AD$2,O31:AD31)*Kalkulačka!$B$5,SUMPRODUCT($O$2:$AD$2,O31:AD31))</f>
        <v>70.5</v>
      </c>
      <c r="O31" s="4">
        <v>31</v>
      </c>
      <c r="P31" s="4">
        <v>0</v>
      </c>
      <c r="Q31" s="4">
        <v>0</v>
      </c>
      <c r="R31" s="4">
        <v>0</v>
      </c>
      <c r="S31" s="4">
        <v>16</v>
      </c>
      <c r="T31" s="4">
        <v>0</v>
      </c>
      <c r="U31" s="4">
        <v>47</v>
      </c>
      <c r="V31" s="4">
        <v>14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</row>
    <row r="32" spans="1:30" x14ac:dyDescent="0.3">
      <c r="A32" s="16" t="s">
        <v>56</v>
      </c>
      <c r="B32" s="7">
        <v>597899</v>
      </c>
      <c r="C32" s="7">
        <v>296406</v>
      </c>
      <c r="D32" s="7" t="s">
        <v>533</v>
      </c>
      <c r="E32" s="7">
        <v>2</v>
      </c>
      <c r="F32" s="4">
        <v>687756</v>
      </c>
      <c r="G32" s="4">
        <v>17370</v>
      </c>
      <c r="H32" s="4">
        <f t="shared" si="2"/>
        <v>575478.05199166457</v>
      </c>
      <c r="I32" s="4">
        <f t="shared" si="3"/>
        <v>-112277.94800833543</v>
      </c>
      <c r="J32" s="5">
        <f t="shared" si="4"/>
        <v>-0.16325258959330846</v>
      </c>
      <c r="K32" s="4">
        <f t="shared" si="5"/>
        <v>32011.899187290441</v>
      </c>
      <c r="L32" s="4">
        <f t="shared" si="6"/>
        <v>14641.899187290441</v>
      </c>
      <c r="M32" s="5">
        <f t="shared" si="7"/>
        <v>0.84294180698275412</v>
      </c>
      <c r="N32" s="4">
        <f>IF(SUMPRODUCT($O$2:$AD$2,O32:AD32)&lt;=Kalkulačka!$B$4,SUMPRODUCT($O$2:$AD$2,O32:AD32)*Kalkulačka!$B$5,SUMPRODUCT($O$2:$AD$2,O32:AD32))</f>
        <v>40.5</v>
      </c>
      <c r="O32" s="4">
        <v>15</v>
      </c>
      <c r="P32" s="4">
        <v>0</v>
      </c>
      <c r="Q32" s="4">
        <v>0</v>
      </c>
      <c r="R32" s="4">
        <v>0</v>
      </c>
      <c r="S32" s="4">
        <v>12</v>
      </c>
      <c r="T32" s="4">
        <v>0</v>
      </c>
      <c r="U32" s="4">
        <v>27</v>
      </c>
      <c r="V32" s="4">
        <v>12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</row>
    <row r="33" spans="1:30" x14ac:dyDescent="0.3">
      <c r="A33" s="16" t="s">
        <v>41</v>
      </c>
      <c r="B33" s="7">
        <v>578975</v>
      </c>
      <c r="C33" s="7">
        <v>277584</v>
      </c>
      <c r="D33" s="7" t="s">
        <v>534</v>
      </c>
      <c r="E33" s="7">
        <v>2</v>
      </c>
      <c r="F33" s="4">
        <v>891144</v>
      </c>
      <c r="G33" s="4">
        <v>22458</v>
      </c>
      <c r="H33" s="4">
        <f t="shared" si="2"/>
        <v>745990.06739660224</v>
      </c>
      <c r="I33" s="4">
        <f t="shared" si="3"/>
        <v>-145153.93260339776</v>
      </c>
      <c r="J33" s="5">
        <f t="shared" si="4"/>
        <v>-0.16288493509847768</v>
      </c>
      <c r="K33" s="4">
        <f t="shared" si="5"/>
        <v>41496.906353895014</v>
      </c>
      <c r="L33" s="4">
        <f t="shared" si="6"/>
        <v>19038.906353895014</v>
      </c>
      <c r="M33" s="5">
        <f t="shared" si="7"/>
        <v>0.84775609377037209</v>
      </c>
      <c r="N33" s="4">
        <f>IF(SUMPRODUCT($O$2:$AD$2,O33:AD33)&lt;=Kalkulačka!$B$4,SUMPRODUCT($O$2:$AD$2,O33:AD33)*Kalkulačka!$B$5,SUMPRODUCT($O$2:$AD$2,O33:AD33))</f>
        <v>52.5</v>
      </c>
      <c r="O33" s="4">
        <v>20</v>
      </c>
      <c r="P33" s="4">
        <v>0</v>
      </c>
      <c r="Q33" s="4">
        <v>0</v>
      </c>
      <c r="R33" s="4">
        <v>0</v>
      </c>
      <c r="S33" s="4">
        <v>15</v>
      </c>
      <c r="T33" s="4">
        <v>0</v>
      </c>
      <c r="U33" s="4">
        <v>35</v>
      </c>
      <c r="V33" s="4">
        <v>15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</row>
    <row r="34" spans="1:30" x14ac:dyDescent="0.3">
      <c r="A34" s="16" t="s">
        <v>41</v>
      </c>
      <c r="B34" s="7">
        <v>579980</v>
      </c>
      <c r="C34" s="7">
        <v>278602</v>
      </c>
      <c r="D34" s="7" t="s">
        <v>535</v>
      </c>
      <c r="E34" s="7">
        <v>2</v>
      </c>
      <c r="F34" s="4">
        <v>890431</v>
      </c>
      <c r="G34" s="4">
        <v>22450</v>
      </c>
      <c r="H34" s="4">
        <f t="shared" si="2"/>
        <v>745990.06739660224</v>
      </c>
      <c r="I34" s="4">
        <f t="shared" si="3"/>
        <v>-144440.93260339776</v>
      </c>
      <c r="J34" s="5">
        <f t="shared" si="4"/>
        <v>-0.16221462707767109</v>
      </c>
      <c r="K34" s="4">
        <f t="shared" si="5"/>
        <v>41496.906353895014</v>
      </c>
      <c r="L34" s="4">
        <f t="shared" si="6"/>
        <v>19046.906353895014</v>
      </c>
      <c r="M34" s="5">
        <f t="shared" si="7"/>
        <v>0.848414536921827</v>
      </c>
      <c r="N34" s="4">
        <f>IF(SUMPRODUCT($O$2:$AD$2,O34:AD34)&lt;=Kalkulačka!$B$4,SUMPRODUCT($O$2:$AD$2,O34:AD34)*Kalkulačka!$B$5,SUMPRODUCT($O$2:$AD$2,O34:AD34))</f>
        <v>52.5</v>
      </c>
      <c r="O34" s="4">
        <v>20</v>
      </c>
      <c r="P34" s="4">
        <v>0</v>
      </c>
      <c r="Q34" s="4">
        <v>0</v>
      </c>
      <c r="R34" s="4">
        <v>0</v>
      </c>
      <c r="S34" s="4">
        <v>15</v>
      </c>
      <c r="T34" s="4">
        <v>0</v>
      </c>
      <c r="U34" s="4">
        <v>35</v>
      </c>
      <c r="V34" s="4">
        <v>13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</row>
    <row r="35" spans="1:30" x14ac:dyDescent="0.3">
      <c r="A35" s="16" t="s">
        <v>44</v>
      </c>
      <c r="B35" s="7">
        <v>569399</v>
      </c>
      <c r="C35" s="7">
        <v>268151</v>
      </c>
      <c r="D35" s="7" t="s">
        <v>536</v>
      </c>
      <c r="E35" s="7">
        <v>2</v>
      </c>
      <c r="F35" s="4">
        <v>1395658</v>
      </c>
      <c r="G35" s="4">
        <v>36325</v>
      </c>
      <c r="H35" s="4">
        <f t="shared" si="2"/>
        <v>1172270.1059089464</v>
      </c>
      <c r="I35" s="4">
        <f t="shared" si="3"/>
        <v>-223387.89409105363</v>
      </c>
      <c r="J35" s="5">
        <f t="shared" si="4"/>
        <v>-0.16005919364991539</v>
      </c>
      <c r="K35" s="4">
        <f t="shared" si="5"/>
        <v>65209.424270406453</v>
      </c>
      <c r="L35" s="4">
        <f t="shared" si="6"/>
        <v>28884.424270406453</v>
      </c>
      <c r="M35" s="5">
        <f t="shared" si="7"/>
        <v>0.79516653187629593</v>
      </c>
      <c r="N35" s="4">
        <f>IF(SUMPRODUCT($O$2:$AD$2,O35:AD35)&lt;=Kalkulačka!$B$4,SUMPRODUCT($O$2:$AD$2,O35:AD35)*Kalkulačka!$B$5,SUMPRODUCT($O$2:$AD$2,O35:AD35))</f>
        <v>82.5</v>
      </c>
      <c r="O35" s="4">
        <v>29</v>
      </c>
      <c r="P35" s="4">
        <v>0</v>
      </c>
      <c r="Q35" s="4">
        <v>0</v>
      </c>
      <c r="R35" s="4">
        <v>0</v>
      </c>
      <c r="S35" s="4">
        <v>26</v>
      </c>
      <c r="T35" s="4">
        <v>0</v>
      </c>
      <c r="U35" s="4">
        <v>54</v>
      </c>
      <c r="V35" s="4">
        <v>20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</row>
    <row r="36" spans="1:30" x14ac:dyDescent="0.3">
      <c r="A36" s="16" t="s">
        <v>50</v>
      </c>
      <c r="B36" s="7">
        <v>569437</v>
      </c>
      <c r="C36" s="7">
        <v>635847</v>
      </c>
      <c r="D36" s="7" t="s">
        <v>537</v>
      </c>
      <c r="E36" s="7">
        <v>2</v>
      </c>
      <c r="F36" s="4">
        <v>887200</v>
      </c>
      <c r="G36" s="4">
        <v>22772</v>
      </c>
      <c r="H36" s="4">
        <f t="shared" si="2"/>
        <v>745990.06739660224</v>
      </c>
      <c r="I36" s="4">
        <f t="shared" si="3"/>
        <v>-141209.93260339776</v>
      </c>
      <c r="J36" s="5">
        <f t="shared" si="4"/>
        <v>-0.15916358499030403</v>
      </c>
      <c r="K36" s="4">
        <f t="shared" si="5"/>
        <v>41496.906353895014</v>
      </c>
      <c r="L36" s="4">
        <f t="shared" si="6"/>
        <v>18724.906353895014</v>
      </c>
      <c r="M36" s="5">
        <f t="shared" si="7"/>
        <v>0.82227763718140756</v>
      </c>
      <c r="N36" s="4">
        <f>IF(SUMPRODUCT($O$2:$AD$2,O36:AD36)&lt;=Kalkulačka!$B$4,SUMPRODUCT($O$2:$AD$2,O36:AD36)*Kalkulačka!$B$5,SUMPRODUCT($O$2:$AD$2,O36:AD36))</f>
        <v>52.5</v>
      </c>
      <c r="O36" s="4">
        <v>19</v>
      </c>
      <c r="P36" s="4">
        <v>0</v>
      </c>
      <c r="Q36" s="4">
        <v>0</v>
      </c>
      <c r="R36" s="4">
        <v>0</v>
      </c>
      <c r="S36" s="4">
        <v>16</v>
      </c>
      <c r="T36" s="4">
        <v>0</v>
      </c>
      <c r="U36" s="4">
        <v>34</v>
      </c>
      <c r="V36" s="4">
        <v>16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</row>
    <row r="37" spans="1:30" x14ac:dyDescent="0.3">
      <c r="A37" s="16" t="s">
        <v>50</v>
      </c>
      <c r="B37" s="7">
        <v>540854</v>
      </c>
      <c r="C37" s="7">
        <v>303267</v>
      </c>
      <c r="D37" s="7" t="s">
        <v>538</v>
      </c>
      <c r="E37" s="7">
        <v>2</v>
      </c>
      <c r="F37" s="4">
        <v>887200</v>
      </c>
      <c r="G37" s="4">
        <v>22772</v>
      </c>
      <c r="H37" s="4">
        <f t="shared" si="2"/>
        <v>745990.06739660224</v>
      </c>
      <c r="I37" s="4">
        <f t="shared" si="3"/>
        <v>-141209.93260339776</v>
      </c>
      <c r="J37" s="5">
        <f t="shared" si="4"/>
        <v>-0.15916358499030403</v>
      </c>
      <c r="K37" s="4">
        <f t="shared" si="5"/>
        <v>41496.906353895014</v>
      </c>
      <c r="L37" s="4">
        <f t="shared" si="6"/>
        <v>18724.906353895014</v>
      </c>
      <c r="M37" s="5">
        <f t="shared" si="7"/>
        <v>0.82227763718140756</v>
      </c>
      <c r="N37" s="4">
        <f>IF(SUMPRODUCT($O$2:$AD$2,O37:AD37)&lt;=Kalkulačka!$B$4,SUMPRODUCT($O$2:$AD$2,O37:AD37)*Kalkulačka!$B$5,SUMPRODUCT($O$2:$AD$2,O37:AD37))</f>
        <v>52.5</v>
      </c>
      <c r="O37" s="4">
        <v>19</v>
      </c>
      <c r="P37" s="4">
        <v>0</v>
      </c>
      <c r="Q37" s="4">
        <v>0</v>
      </c>
      <c r="R37" s="4">
        <v>0</v>
      </c>
      <c r="S37" s="4">
        <v>16</v>
      </c>
      <c r="T37" s="4">
        <v>0</v>
      </c>
      <c r="U37" s="4">
        <v>52</v>
      </c>
      <c r="V37" s="4">
        <v>16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</row>
    <row r="38" spans="1:30" x14ac:dyDescent="0.3">
      <c r="A38" s="16" t="s">
        <v>41</v>
      </c>
      <c r="B38" s="7">
        <v>578231</v>
      </c>
      <c r="C38" s="7">
        <v>276839</v>
      </c>
      <c r="D38" s="7" t="s">
        <v>539</v>
      </c>
      <c r="E38" s="7">
        <v>2</v>
      </c>
      <c r="F38" s="4">
        <v>1190892</v>
      </c>
      <c r="G38" s="4">
        <v>28593</v>
      </c>
      <c r="H38" s="4">
        <f t="shared" si="2"/>
        <v>1001758.0905040087</v>
      </c>
      <c r="I38" s="4">
        <f t="shared" si="3"/>
        <v>-189133.90949599131</v>
      </c>
      <c r="J38" s="5">
        <f t="shared" si="4"/>
        <v>-0.1588170123705519</v>
      </c>
      <c r="K38" s="4">
        <f t="shared" si="5"/>
        <v>55724.417103801876</v>
      </c>
      <c r="L38" s="4">
        <f t="shared" si="6"/>
        <v>27131.417103801876</v>
      </c>
      <c r="M38" s="5">
        <f t="shared" si="7"/>
        <v>0.94888319182323921</v>
      </c>
      <c r="N38" s="4">
        <f>IF(SUMPRODUCT($O$2:$AD$2,O38:AD38)&lt;=Kalkulačka!$B$4,SUMPRODUCT($O$2:$AD$2,O38:AD38)*Kalkulačka!$B$5,SUMPRODUCT($O$2:$AD$2,O38:AD38))</f>
        <v>70.5</v>
      </c>
      <c r="O38" s="4">
        <v>31</v>
      </c>
      <c r="P38" s="4">
        <v>0</v>
      </c>
      <c r="Q38" s="4">
        <v>0</v>
      </c>
      <c r="R38" s="4">
        <v>0</v>
      </c>
      <c r="S38" s="4">
        <v>16</v>
      </c>
      <c r="T38" s="4">
        <v>0</v>
      </c>
      <c r="U38" s="4">
        <v>44</v>
      </c>
      <c r="V38" s="4">
        <v>14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</row>
    <row r="39" spans="1:30" x14ac:dyDescent="0.3">
      <c r="A39" s="16" t="s">
        <v>47</v>
      </c>
      <c r="B39" s="7">
        <v>581402</v>
      </c>
      <c r="C39" s="7">
        <v>532088</v>
      </c>
      <c r="D39" s="7" t="s">
        <v>540</v>
      </c>
      <c r="E39" s="7">
        <v>2</v>
      </c>
      <c r="F39" s="4">
        <v>403735</v>
      </c>
      <c r="G39" s="4">
        <v>27682</v>
      </c>
      <c r="H39" s="4">
        <f t="shared" si="2"/>
        <v>341024.03080987529</v>
      </c>
      <c r="I39" s="4">
        <f t="shared" si="3"/>
        <v>-62710.969190124713</v>
      </c>
      <c r="J39" s="5">
        <f t="shared" si="4"/>
        <v>-0.15532705658445445</v>
      </c>
      <c r="K39" s="4">
        <f t="shared" si="5"/>
        <v>18970.01433320915</v>
      </c>
      <c r="L39" s="4">
        <f t="shared" si="6"/>
        <v>-8711.9856667908498</v>
      </c>
      <c r="M39" s="5">
        <f t="shared" si="7"/>
        <v>-0.31471662693413949</v>
      </c>
      <c r="N39" s="4">
        <f>IF(SUMPRODUCT($O$2:$AD$2,O39:AD39)&lt;=Kalkulačka!$B$4,SUMPRODUCT($O$2:$AD$2,O39:AD39)*Kalkulačka!$B$5,SUMPRODUCT($O$2:$AD$2,O39:AD39))</f>
        <v>24</v>
      </c>
      <c r="O39" s="4">
        <v>0</v>
      </c>
      <c r="P39" s="4">
        <v>0</v>
      </c>
      <c r="Q39" s="4">
        <v>0</v>
      </c>
      <c r="R39" s="4">
        <v>0</v>
      </c>
      <c r="S39" s="4">
        <v>16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</row>
    <row r="40" spans="1:30" x14ac:dyDescent="0.3">
      <c r="A40" s="16" t="s">
        <v>38</v>
      </c>
      <c r="B40" s="7">
        <v>576581</v>
      </c>
      <c r="C40" s="7">
        <v>275182</v>
      </c>
      <c r="D40" s="7" t="s">
        <v>541</v>
      </c>
      <c r="E40" s="7">
        <v>2</v>
      </c>
      <c r="F40" s="4">
        <v>403491</v>
      </c>
      <c r="G40" s="4">
        <v>20704</v>
      </c>
      <c r="H40" s="4">
        <f t="shared" si="2"/>
        <v>341024.03080987529</v>
      </c>
      <c r="I40" s="4">
        <f t="shared" si="3"/>
        <v>-62466.969190124713</v>
      </c>
      <c r="J40" s="5">
        <f t="shared" si="4"/>
        <v>-0.15481626403098137</v>
      </c>
      <c r="K40" s="4">
        <f t="shared" si="5"/>
        <v>18970.01433320915</v>
      </c>
      <c r="L40" s="4">
        <f t="shared" si="6"/>
        <v>-1733.9856667908498</v>
      </c>
      <c r="M40" s="5">
        <f t="shared" si="7"/>
        <v>-8.3751239702031022E-2</v>
      </c>
      <c r="N40" s="4">
        <f>IF(SUMPRODUCT($O$2:$AD$2,O40:AD40)&lt;=Kalkulačka!$B$4,SUMPRODUCT($O$2:$AD$2,O40:AD40)*Kalkulačka!$B$5,SUMPRODUCT($O$2:$AD$2,O40:AD40))</f>
        <v>24</v>
      </c>
      <c r="O40" s="4">
        <v>0</v>
      </c>
      <c r="P40" s="4">
        <v>0</v>
      </c>
      <c r="Q40" s="4">
        <v>0</v>
      </c>
      <c r="R40" s="4">
        <v>0</v>
      </c>
      <c r="S40" s="4">
        <v>16</v>
      </c>
      <c r="T40" s="4">
        <v>0</v>
      </c>
      <c r="U40" s="4">
        <v>0</v>
      </c>
      <c r="V40" s="4">
        <v>16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</row>
    <row r="41" spans="1:30" x14ac:dyDescent="0.3">
      <c r="A41" s="16" t="s">
        <v>25</v>
      </c>
      <c r="B41" s="7">
        <v>561169</v>
      </c>
      <c r="C41" s="7">
        <v>260126</v>
      </c>
      <c r="D41" s="7" t="s">
        <v>542</v>
      </c>
      <c r="E41" s="7">
        <v>2</v>
      </c>
      <c r="F41" s="4">
        <v>954376</v>
      </c>
      <c r="G41" s="4">
        <v>24245</v>
      </c>
      <c r="H41" s="4">
        <f t="shared" si="2"/>
        <v>809932.0731734538</v>
      </c>
      <c r="I41" s="4">
        <f t="shared" si="3"/>
        <v>-144443.9268265462</v>
      </c>
      <c r="J41" s="5">
        <f t="shared" si="4"/>
        <v>-0.15134907712112022</v>
      </c>
      <c r="K41" s="4">
        <f t="shared" si="5"/>
        <v>45053.784041371728</v>
      </c>
      <c r="L41" s="4">
        <f t="shared" si="6"/>
        <v>20808.784041371728</v>
      </c>
      <c r="M41" s="5">
        <f t="shared" si="7"/>
        <v>0.85827115039685409</v>
      </c>
      <c r="N41" s="4">
        <f>IF(SUMPRODUCT($O$2:$AD$2,O41:AD41)&lt;=Kalkulačka!$B$4,SUMPRODUCT($O$2:$AD$2,O41:AD41)*Kalkulačka!$B$5,SUMPRODUCT($O$2:$AD$2,O41:AD41))</f>
        <v>57</v>
      </c>
      <c r="O41" s="4">
        <v>22</v>
      </c>
      <c r="P41" s="4">
        <v>0</v>
      </c>
      <c r="Q41" s="4">
        <v>0</v>
      </c>
      <c r="R41" s="4">
        <v>0</v>
      </c>
      <c r="S41" s="4">
        <v>16</v>
      </c>
      <c r="T41" s="4">
        <v>0</v>
      </c>
      <c r="U41" s="4">
        <v>38</v>
      </c>
      <c r="V41" s="4">
        <v>16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</row>
    <row r="42" spans="1:30" x14ac:dyDescent="0.3">
      <c r="A42" s="16" t="s">
        <v>47</v>
      </c>
      <c r="B42" s="7">
        <v>585050</v>
      </c>
      <c r="C42" s="7">
        <v>283746</v>
      </c>
      <c r="D42" s="7" t="s">
        <v>543</v>
      </c>
      <c r="E42" s="7">
        <v>2</v>
      </c>
      <c r="F42" s="4">
        <v>4169092</v>
      </c>
      <c r="G42" s="4">
        <v>176854</v>
      </c>
      <c r="H42" s="4">
        <f t="shared" si="2"/>
        <v>3069216.2772888774</v>
      </c>
      <c r="I42" s="4">
        <f t="shared" si="3"/>
        <v>-1099875.7227111226</v>
      </c>
      <c r="J42" s="5">
        <f t="shared" si="4"/>
        <v>-0.26381661107769327</v>
      </c>
      <c r="K42" s="4">
        <f t="shared" si="5"/>
        <v>170730.12899888234</v>
      </c>
      <c r="L42" s="4">
        <f t="shared" si="6"/>
        <v>-6123.871001117659</v>
      </c>
      <c r="M42" s="5">
        <f t="shared" si="7"/>
        <v>-3.4626703388770719E-2</v>
      </c>
      <c r="N42" s="4">
        <f>IF(SUMPRODUCT($O$2:$AD$2,O42:AD42)&lt;=Kalkulačka!$B$4,SUMPRODUCT($O$2:$AD$2,O42:AD42)*Kalkulačka!$B$5,SUMPRODUCT($O$2:$AD$2,O42:AD42))</f>
        <v>216</v>
      </c>
      <c r="O42" s="4">
        <v>71</v>
      </c>
      <c r="P42" s="4">
        <v>0</v>
      </c>
      <c r="Q42" s="4">
        <v>0</v>
      </c>
      <c r="R42" s="4">
        <v>0</v>
      </c>
      <c r="S42" s="4">
        <v>145</v>
      </c>
      <c r="T42" s="4">
        <v>0</v>
      </c>
      <c r="U42" s="4">
        <v>189</v>
      </c>
      <c r="V42" s="4">
        <v>51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</row>
    <row r="43" spans="1:30" x14ac:dyDescent="0.3">
      <c r="A43" s="16" t="s">
        <v>41</v>
      </c>
      <c r="B43" s="7">
        <v>580724</v>
      </c>
      <c r="C43" s="7">
        <v>279307</v>
      </c>
      <c r="D43" s="7" t="s">
        <v>544</v>
      </c>
      <c r="E43" s="7">
        <v>2</v>
      </c>
      <c r="F43" s="4">
        <v>476500</v>
      </c>
      <c r="G43" s="4">
        <v>12134</v>
      </c>
      <c r="H43" s="4">
        <f t="shared" si="2"/>
        <v>404966.0365867269</v>
      </c>
      <c r="I43" s="4">
        <f t="shared" si="3"/>
        <v>-71533.963413273101</v>
      </c>
      <c r="J43" s="5">
        <f t="shared" si="4"/>
        <v>-0.15012374273509566</v>
      </c>
      <c r="K43" s="4">
        <f t="shared" si="5"/>
        <v>22526.892020685864</v>
      </c>
      <c r="L43" s="4">
        <f t="shared" si="6"/>
        <v>10392.892020685864</v>
      </c>
      <c r="M43" s="5">
        <f t="shared" si="7"/>
        <v>0.85650997368434667</v>
      </c>
      <c r="N43" s="4">
        <f>IF(SUMPRODUCT($O$2:$AD$2,O43:AD43)&lt;=Kalkulačka!$B$4,SUMPRODUCT($O$2:$AD$2,O43:AD43)*Kalkulačka!$B$5,SUMPRODUCT($O$2:$AD$2,O43:AD43))</f>
        <v>28.5</v>
      </c>
      <c r="O43" s="4">
        <v>11</v>
      </c>
      <c r="P43" s="4">
        <v>0</v>
      </c>
      <c r="Q43" s="4">
        <v>0</v>
      </c>
      <c r="R43" s="4">
        <v>0</v>
      </c>
      <c r="S43" s="4">
        <v>8</v>
      </c>
      <c r="T43" s="4">
        <v>0</v>
      </c>
      <c r="U43" s="4">
        <v>18</v>
      </c>
      <c r="V43" s="4">
        <v>7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</row>
    <row r="44" spans="1:30" x14ac:dyDescent="0.3">
      <c r="A44" s="16" t="s">
        <v>23</v>
      </c>
      <c r="B44" s="7">
        <v>545775</v>
      </c>
      <c r="C44" s="7">
        <v>246123</v>
      </c>
      <c r="D44" s="7" t="s">
        <v>545</v>
      </c>
      <c r="E44" s="7">
        <v>2</v>
      </c>
      <c r="F44" s="4">
        <v>476005</v>
      </c>
      <c r="G44" s="4">
        <v>12584</v>
      </c>
      <c r="H44" s="4">
        <f t="shared" si="2"/>
        <v>404966.0365867269</v>
      </c>
      <c r="I44" s="4">
        <f t="shared" si="3"/>
        <v>-71038.963413273101</v>
      </c>
      <c r="J44" s="5">
        <f t="shared" si="4"/>
        <v>-0.1492399521292278</v>
      </c>
      <c r="K44" s="4">
        <f t="shared" si="5"/>
        <v>22526.892020685864</v>
      </c>
      <c r="L44" s="4">
        <f t="shared" si="6"/>
        <v>9942.8920206858638</v>
      </c>
      <c r="M44" s="5">
        <f t="shared" si="7"/>
        <v>0.79012174353829168</v>
      </c>
      <c r="N44" s="4">
        <f>IF(SUMPRODUCT($O$2:$AD$2,O44:AD44)&lt;=Kalkulačka!$B$4,SUMPRODUCT($O$2:$AD$2,O44:AD44)*Kalkulačka!$B$5,SUMPRODUCT($O$2:$AD$2,O44:AD44))</f>
        <v>28.5</v>
      </c>
      <c r="O44" s="4">
        <v>10</v>
      </c>
      <c r="P44" s="4">
        <v>0</v>
      </c>
      <c r="Q44" s="4">
        <v>0</v>
      </c>
      <c r="R44" s="4">
        <v>0</v>
      </c>
      <c r="S44" s="4">
        <v>9</v>
      </c>
      <c r="T44" s="4">
        <v>0</v>
      </c>
      <c r="U44" s="4">
        <v>17</v>
      </c>
      <c r="V44" s="4">
        <v>9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</row>
    <row r="45" spans="1:30" x14ac:dyDescent="0.3">
      <c r="A45" s="16" t="s">
        <v>38</v>
      </c>
      <c r="B45" s="7">
        <v>579335</v>
      </c>
      <c r="C45" s="7">
        <v>277941</v>
      </c>
      <c r="D45" s="7" t="s">
        <v>546</v>
      </c>
      <c r="E45" s="7">
        <v>2</v>
      </c>
      <c r="F45" s="4">
        <v>900605</v>
      </c>
      <c r="G45" s="4">
        <v>24042</v>
      </c>
      <c r="H45" s="4">
        <f t="shared" si="2"/>
        <v>767304.06932221935</v>
      </c>
      <c r="I45" s="4">
        <f t="shared" si="3"/>
        <v>-133300.93067778065</v>
      </c>
      <c r="J45" s="5">
        <f t="shared" si="4"/>
        <v>-0.14801264780650858</v>
      </c>
      <c r="K45" s="4">
        <f t="shared" si="5"/>
        <v>42682.532249720585</v>
      </c>
      <c r="L45" s="4">
        <f t="shared" si="6"/>
        <v>18640.532249720585</v>
      </c>
      <c r="M45" s="5">
        <f t="shared" si="7"/>
        <v>0.77533201271610452</v>
      </c>
      <c r="N45" s="4">
        <f>IF(SUMPRODUCT($O$2:$AD$2,O45:AD45)&lt;=Kalkulačka!$B$4,SUMPRODUCT($O$2:$AD$2,O45:AD45)*Kalkulačka!$B$5,SUMPRODUCT($O$2:$AD$2,O45:AD45))</f>
        <v>54</v>
      </c>
      <c r="O45" s="4">
        <v>18</v>
      </c>
      <c r="P45" s="4">
        <v>0</v>
      </c>
      <c r="Q45" s="4">
        <v>0</v>
      </c>
      <c r="R45" s="4">
        <v>0</v>
      </c>
      <c r="S45" s="4">
        <v>18</v>
      </c>
      <c r="T45" s="4">
        <v>0</v>
      </c>
      <c r="U45" s="4">
        <v>36</v>
      </c>
      <c r="V45" s="4">
        <v>18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</row>
    <row r="46" spans="1:30" x14ac:dyDescent="0.3">
      <c r="A46" s="16" t="s">
        <v>47</v>
      </c>
      <c r="B46" s="7">
        <v>554898</v>
      </c>
      <c r="C46" s="7">
        <v>61729639</v>
      </c>
      <c r="D46" s="7" t="s">
        <v>547</v>
      </c>
      <c r="E46" s="7">
        <v>2</v>
      </c>
      <c r="F46" s="4">
        <v>397811</v>
      </c>
      <c r="G46" s="4">
        <v>14440</v>
      </c>
      <c r="H46" s="4">
        <f t="shared" si="2"/>
        <v>341024.03080987529</v>
      </c>
      <c r="I46" s="4">
        <f t="shared" si="3"/>
        <v>-56786.969190124713</v>
      </c>
      <c r="J46" s="5">
        <f t="shared" si="4"/>
        <v>-0.14274861476963863</v>
      </c>
      <c r="K46" s="4">
        <f t="shared" si="5"/>
        <v>18970.01433320915</v>
      </c>
      <c r="L46" s="4">
        <f t="shared" si="6"/>
        <v>4530.0143332091502</v>
      </c>
      <c r="M46" s="5">
        <f t="shared" si="7"/>
        <v>0.31371290396185247</v>
      </c>
      <c r="N46" s="4">
        <f>IF(SUMPRODUCT($O$2:$AD$2,O46:AD46)&lt;=Kalkulačka!$B$4,SUMPRODUCT($O$2:$AD$2,O46:AD46)*Kalkulačka!$B$5,SUMPRODUCT($O$2:$AD$2,O46:AD46))</f>
        <v>24</v>
      </c>
      <c r="O46" s="4">
        <v>0</v>
      </c>
      <c r="P46" s="4">
        <v>0</v>
      </c>
      <c r="Q46" s="4">
        <v>0</v>
      </c>
      <c r="R46" s="4">
        <v>0</v>
      </c>
      <c r="S46" s="4">
        <v>16</v>
      </c>
      <c r="T46" s="4">
        <v>0</v>
      </c>
      <c r="U46" s="4">
        <v>0</v>
      </c>
      <c r="V46" s="4">
        <v>17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</row>
    <row r="47" spans="1:30" x14ac:dyDescent="0.3">
      <c r="A47" s="16" t="s">
        <v>47</v>
      </c>
      <c r="B47" s="7">
        <v>586439</v>
      </c>
      <c r="C47" s="7">
        <v>488445</v>
      </c>
      <c r="D47" s="7" t="s">
        <v>548</v>
      </c>
      <c r="E47" s="7">
        <v>2</v>
      </c>
      <c r="F47" s="4">
        <v>694843</v>
      </c>
      <c r="G47" s="4">
        <v>23344</v>
      </c>
      <c r="H47" s="4">
        <f t="shared" si="2"/>
        <v>596792.0539172818</v>
      </c>
      <c r="I47" s="4">
        <f t="shared" si="3"/>
        <v>-98050.946082718205</v>
      </c>
      <c r="J47" s="5">
        <f t="shared" si="4"/>
        <v>-0.14111237514477115</v>
      </c>
      <c r="K47" s="4">
        <f t="shared" si="5"/>
        <v>33197.525083116008</v>
      </c>
      <c r="L47" s="4">
        <f t="shared" si="6"/>
        <v>9853.5250831160083</v>
      </c>
      <c r="M47" s="5">
        <f t="shared" si="7"/>
        <v>0.42210097168934246</v>
      </c>
      <c r="N47" s="4">
        <f>IF(SUMPRODUCT($O$2:$AD$2,O47:AD47)&lt;=Kalkulačka!$B$4,SUMPRODUCT($O$2:$AD$2,O47:AD47)*Kalkulačka!$B$5,SUMPRODUCT($O$2:$AD$2,O47:AD47))</f>
        <v>42</v>
      </c>
      <c r="O47" s="4">
        <v>14</v>
      </c>
      <c r="P47" s="4">
        <v>0</v>
      </c>
      <c r="Q47" s="4">
        <v>0</v>
      </c>
      <c r="R47" s="4">
        <v>0</v>
      </c>
      <c r="S47" s="4">
        <v>14</v>
      </c>
      <c r="T47" s="4">
        <v>0</v>
      </c>
      <c r="U47" s="4">
        <v>27</v>
      </c>
      <c r="V47" s="4">
        <v>11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</row>
    <row r="48" spans="1:30" x14ac:dyDescent="0.3">
      <c r="A48" s="16" t="s">
        <v>50</v>
      </c>
      <c r="B48" s="7">
        <v>590096</v>
      </c>
      <c r="C48" s="7">
        <v>288845</v>
      </c>
      <c r="D48" s="7" t="s">
        <v>549</v>
      </c>
      <c r="E48" s="7">
        <v>2</v>
      </c>
      <c r="F48" s="4">
        <v>272729</v>
      </c>
      <c r="G48" s="4">
        <v>5271</v>
      </c>
      <c r="H48" s="4">
        <f t="shared" si="2"/>
        <v>234454.02118178926</v>
      </c>
      <c r="I48" s="4">
        <f t="shared" si="3"/>
        <v>-38274.978818210744</v>
      </c>
      <c r="J48" s="5">
        <f t="shared" si="4"/>
        <v>-0.14034070017567157</v>
      </c>
      <c r="K48" s="4">
        <f t="shared" si="5"/>
        <v>13041.884854081291</v>
      </c>
      <c r="L48" s="4">
        <f t="shared" si="6"/>
        <v>7770.8848540812905</v>
      </c>
      <c r="M48" s="5">
        <f t="shared" si="7"/>
        <v>1.4742714578033183</v>
      </c>
      <c r="N48" s="4">
        <f>IF(SUMPRODUCT($O$2:$AD$2,O48:AD48)&lt;=Kalkulačka!$B$4,SUMPRODUCT($O$2:$AD$2,O48:AD48)*Kalkulačka!$B$5,SUMPRODUCT($O$2:$AD$2,O48:AD48))</f>
        <v>16.5</v>
      </c>
      <c r="O48" s="4">
        <v>11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</row>
    <row r="49" spans="1:30" x14ac:dyDescent="0.3">
      <c r="A49" s="16" t="s">
        <v>56</v>
      </c>
      <c r="B49" s="7">
        <v>512176</v>
      </c>
      <c r="C49" s="7">
        <v>535958</v>
      </c>
      <c r="D49" s="7" t="s">
        <v>550</v>
      </c>
      <c r="E49" s="7">
        <v>2</v>
      </c>
      <c r="F49" s="4">
        <v>3886334</v>
      </c>
      <c r="G49" s="4">
        <v>138861</v>
      </c>
      <c r="H49" s="4">
        <f t="shared" si="2"/>
        <v>2898704.2618839401</v>
      </c>
      <c r="I49" s="4">
        <f t="shared" si="3"/>
        <v>-987629.73811605992</v>
      </c>
      <c r="J49" s="5">
        <f t="shared" si="4"/>
        <v>-0.25412888807705669</v>
      </c>
      <c r="K49" s="4">
        <f t="shared" si="5"/>
        <v>161245.12183227777</v>
      </c>
      <c r="L49" s="4">
        <f t="shared" si="6"/>
        <v>22384.121832277771</v>
      </c>
      <c r="M49" s="5">
        <f t="shared" si="7"/>
        <v>0.16119804575998864</v>
      </c>
      <c r="N49" s="4">
        <f>IF(SUMPRODUCT($O$2:$AD$2,O49:AD49)&lt;=Kalkulačka!$B$4,SUMPRODUCT($O$2:$AD$2,O49:AD49)*Kalkulačka!$B$5,SUMPRODUCT($O$2:$AD$2,O49:AD49))</f>
        <v>204</v>
      </c>
      <c r="O49" s="4">
        <v>93</v>
      </c>
      <c r="P49" s="4">
        <v>0</v>
      </c>
      <c r="Q49" s="4">
        <v>0</v>
      </c>
      <c r="R49" s="4">
        <v>0</v>
      </c>
      <c r="S49" s="4">
        <v>111</v>
      </c>
      <c r="T49" s="4">
        <v>0</v>
      </c>
      <c r="U49" s="4">
        <v>204</v>
      </c>
      <c r="V49" s="4">
        <v>98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</row>
    <row r="50" spans="1:30" x14ac:dyDescent="0.3">
      <c r="A50" s="16" t="s">
        <v>56</v>
      </c>
      <c r="B50" s="7">
        <v>510297</v>
      </c>
      <c r="C50" s="7">
        <v>300675</v>
      </c>
      <c r="D50" s="7" t="s">
        <v>551</v>
      </c>
      <c r="E50" s="7">
        <v>2</v>
      </c>
      <c r="F50" s="4">
        <v>1360303</v>
      </c>
      <c r="G50" s="4">
        <v>34841</v>
      </c>
      <c r="H50" s="4">
        <f t="shared" si="2"/>
        <v>1172270.1059089464</v>
      </c>
      <c r="I50" s="4">
        <f t="shared" si="3"/>
        <v>-188032.89409105363</v>
      </c>
      <c r="J50" s="5">
        <f t="shared" si="4"/>
        <v>-0.13822868441152714</v>
      </c>
      <c r="K50" s="4">
        <f t="shared" si="5"/>
        <v>65209.424270406453</v>
      </c>
      <c r="L50" s="4">
        <f t="shared" si="6"/>
        <v>30368.424270406453</v>
      </c>
      <c r="M50" s="5">
        <f t="shared" si="7"/>
        <v>0.87162895067324286</v>
      </c>
      <c r="N50" s="4">
        <f>IF(SUMPRODUCT($O$2:$AD$2,O50:AD50)&lt;=Kalkulačka!$B$4,SUMPRODUCT($O$2:$AD$2,O50:AD50)*Kalkulačka!$B$5,SUMPRODUCT($O$2:$AD$2,O50:AD50))</f>
        <v>82.5</v>
      </c>
      <c r="O50" s="4">
        <v>32</v>
      </c>
      <c r="P50" s="4">
        <v>0</v>
      </c>
      <c r="Q50" s="4">
        <v>0</v>
      </c>
      <c r="R50" s="4">
        <v>0</v>
      </c>
      <c r="S50" s="4">
        <v>23</v>
      </c>
      <c r="T50" s="4">
        <v>0</v>
      </c>
      <c r="U50" s="4">
        <v>0</v>
      </c>
      <c r="V50" s="4">
        <v>21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</row>
    <row r="51" spans="1:30" x14ac:dyDescent="0.3">
      <c r="A51" s="16" t="s">
        <v>56</v>
      </c>
      <c r="B51" s="7">
        <v>597252</v>
      </c>
      <c r="C51" s="7">
        <v>295931</v>
      </c>
      <c r="D51" s="7" t="s">
        <v>552</v>
      </c>
      <c r="E51" s="7">
        <v>2</v>
      </c>
      <c r="F51" s="4">
        <v>886086</v>
      </c>
      <c r="G51" s="4">
        <v>23159</v>
      </c>
      <c r="H51" s="4">
        <f t="shared" si="2"/>
        <v>767304.06932221935</v>
      </c>
      <c r="I51" s="4">
        <f t="shared" si="3"/>
        <v>-118781.93067778065</v>
      </c>
      <c r="J51" s="5">
        <f t="shared" si="4"/>
        <v>-0.13405237265658265</v>
      </c>
      <c r="K51" s="4">
        <f t="shared" si="5"/>
        <v>42682.532249720585</v>
      </c>
      <c r="L51" s="4">
        <f t="shared" si="6"/>
        <v>19523.532249720585</v>
      </c>
      <c r="M51" s="5">
        <f t="shared" si="7"/>
        <v>0.84302138476275257</v>
      </c>
      <c r="N51" s="4">
        <f>IF(SUMPRODUCT($O$2:$AD$2,O51:AD51)&lt;=Kalkulačka!$B$4,SUMPRODUCT($O$2:$AD$2,O51:AD51)*Kalkulačka!$B$5,SUMPRODUCT($O$2:$AD$2,O51:AD51))</f>
        <v>54</v>
      </c>
      <c r="O51" s="4">
        <v>20</v>
      </c>
      <c r="P51" s="4">
        <v>0</v>
      </c>
      <c r="Q51" s="4">
        <v>0</v>
      </c>
      <c r="R51" s="4">
        <v>0</v>
      </c>
      <c r="S51" s="4">
        <v>16</v>
      </c>
      <c r="T51" s="4">
        <v>0</v>
      </c>
      <c r="U51" s="4">
        <v>0</v>
      </c>
      <c r="V51" s="4">
        <v>14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</row>
    <row r="52" spans="1:30" x14ac:dyDescent="0.3">
      <c r="A52" s="16" t="s">
        <v>29</v>
      </c>
      <c r="B52" s="7">
        <v>555479</v>
      </c>
      <c r="C52" s="7">
        <v>254894</v>
      </c>
      <c r="D52" s="7" t="s">
        <v>553</v>
      </c>
      <c r="E52" s="7">
        <v>2</v>
      </c>
      <c r="F52" s="4">
        <v>832206</v>
      </c>
      <c r="G52" s="4">
        <v>25103</v>
      </c>
      <c r="H52" s="4">
        <f t="shared" si="2"/>
        <v>724676.06547098502</v>
      </c>
      <c r="I52" s="4">
        <f t="shared" si="3"/>
        <v>-107529.93452901498</v>
      </c>
      <c r="J52" s="5">
        <f t="shared" si="4"/>
        <v>-0.12921071769371406</v>
      </c>
      <c r="K52" s="4">
        <f t="shared" si="5"/>
        <v>40311.280458069443</v>
      </c>
      <c r="L52" s="4">
        <f t="shared" si="6"/>
        <v>15208.280458069443</v>
      </c>
      <c r="M52" s="5">
        <f t="shared" si="7"/>
        <v>0.60583517739192305</v>
      </c>
      <c r="N52" s="4">
        <f>IF(SUMPRODUCT($O$2:$AD$2,O52:AD52)&lt;=Kalkulačka!$B$4,SUMPRODUCT($O$2:$AD$2,O52:AD52)*Kalkulačka!$B$5,SUMPRODUCT($O$2:$AD$2,O52:AD52))</f>
        <v>51</v>
      </c>
      <c r="O52" s="4">
        <v>10</v>
      </c>
      <c r="P52" s="4">
        <v>0</v>
      </c>
      <c r="Q52" s="4">
        <v>0</v>
      </c>
      <c r="R52" s="4">
        <v>0</v>
      </c>
      <c r="S52" s="4">
        <v>24</v>
      </c>
      <c r="T52" s="4">
        <v>0</v>
      </c>
      <c r="U52" s="4">
        <v>35</v>
      </c>
      <c r="V52" s="4">
        <v>24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</row>
    <row r="53" spans="1:30" x14ac:dyDescent="0.3">
      <c r="A53" s="16" t="s">
        <v>32</v>
      </c>
      <c r="B53" s="7">
        <v>565890</v>
      </c>
      <c r="C53" s="7">
        <v>264652</v>
      </c>
      <c r="D53" s="7" t="s">
        <v>554</v>
      </c>
      <c r="E53" s="7">
        <v>2</v>
      </c>
      <c r="F53" s="4">
        <v>268829</v>
      </c>
      <c r="G53" s="4">
        <v>5227</v>
      </c>
      <c r="H53" s="4">
        <f t="shared" si="2"/>
        <v>234454.02118178926</v>
      </c>
      <c r="I53" s="4">
        <f t="shared" si="3"/>
        <v>-34374.978818210744</v>
      </c>
      <c r="J53" s="5">
        <f t="shared" si="4"/>
        <v>-0.12786931029840809</v>
      </c>
      <c r="K53" s="4">
        <f t="shared" si="5"/>
        <v>13041.884854081291</v>
      </c>
      <c r="L53" s="4">
        <f t="shared" si="6"/>
        <v>7814.8848540812905</v>
      </c>
      <c r="M53" s="5">
        <f t="shared" si="7"/>
        <v>1.4950994555349704</v>
      </c>
      <c r="N53" s="4">
        <f>IF(SUMPRODUCT($O$2:$AD$2,O53:AD53)&lt;=Kalkulačka!$B$4,SUMPRODUCT($O$2:$AD$2,O53:AD53)*Kalkulačka!$B$5,SUMPRODUCT($O$2:$AD$2,O53:AD53))</f>
        <v>16.5</v>
      </c>
      <c r="O53" s="4">
        <v>11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</row>
    <row r="54" spans="1:30" x14ac:dyDescent="0.3">
      <c r="A54" s="16" t="s">
        <v>47</v>
      </c>
      <c r="B54" s="7">
        <v>582913</v>
      </c>
      <c r="C54" s="7">
        <v>281662</v>
      </c>
      <c r="D54" s="7" t="s">
        <v>555</v>
      </c>
      <c r="E54" s="7">
        <v>2</v>
      </c>
      <c r="F54" s="4">
        <v>4564735</v>
      </c>
      <c r="G54" s="4">
        <v>171684</v>
      </c>
      <c r="H54" s="4">
        <f t="shared" si="2"/>
        <v>3452868.3119499874</v>
      </c>
      <c r="I54" s="4">
        <f t="shared" si="3"/>
        <v>-1111866.6880500126</v>
      </c>
      <c r="J54" s="5">
        <f t="shared" si="4"/>
        <v>-0.24357748873702689</v>
      </c>
      <c r="K54" s="4">
        <f t="shared" si="5"/>
        <v>192071.39512374264</v>
      </c>
      <c r="L54" s="4">
        <f t="shared" si="6"/>
        <v>20387.395123742637</v>
      </c>
      <c r="M54" s="5">
        <f t="shared" si="7"/>
        <v>0.11874953474839023</v>
      </c>
      <c r="N54" s="4">
        <f>IF(SUMPRODUCT($O$2:$AD$2,O54:AD54)&lt;=Kalkulačka!$B$4,SUMPRODUCT($O$2:$AD$2,O54:AD54)*Kalkulačka!$B$5,SUMPRODUCT($O$2:$AD$2,O54:AD54))</f>
        <v>243</v>
      </c>
      <c r="O54" s="4">
        <v>88</v>
      </c>
      <c r="P54" s="4">
        <v>0</v>
      </c>
      <c r="Q54" s="4">
        <v>13</v>
      </c>
      <c r="R54" s="4">
        <v>0</v>
      </c>
      <c r="S54" s="4">
        <v>142</v>
      </c>
      <c r="T54" s="4">
        <v>0</v>
      </c>
      <c r="U54" s="4">
        <v>238</v>
      </c>
      <c r="V54" s="4">
        <v>140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</row>
    <row r="55" spans="1:30" x14ac:dyDescent="0.3">
      <c r="A55" s="16" t="s">
        <v>53</v>
      </c>
      <c r="B55" s="7">
        <v>588865</v>
      </c>
      <c r="C55" s="7">
        <v>287601</v>
      </c>
      <c r="D55" s="7" t="s">
        <v>556</v>
      </c>
      <c r="E55" s="7">
        <v>2</v>
      </c>
      <c r="F55" s="4">
        <v>1367272</v>
      </c>
      <c r="G55" s="4">
        <v>40173</v>
      </c>
      <c r="H55" s="4">
        <f t="shared" si="2"/>
        <v>1193584.1078345636</v>
      </c>
      <c r="I55" s="4">
        <f t="shared" si="3"/>
        <v>-173687.89216543641</v>
      </c>
      <c r="J55" s="5">
        <f t="shared" si="4"/>
        <v>-0.12703243551059074</v>
      </c>
      <c r="K55" s="4">
        <f t="shared" si="5"/>
        <v>66395.050166232017</v>
      </c>
      <c r="L55" s="4">
        <f t="shared" si="6"/>
        <v>26222.050166232017</v>
      </c>
      <c r="M55" s="5">
        <f t="shared" si="7"/>
        <v>0.6527282046706</v>
      </c>
      <c r="N55" s="4">
        <f>IF(SUMPRODUCT($O$2:$AD$2,O55:AD55)&lt;=Kalkulačka!$B$4,SUMPRODUCT($O$2:$AD$2,O55:AD55)*Kalkulačka!$B$5,SUMPRODUCT($O$2:$AD$2,O55:AD55))</f>
        <v>84</v>
      </c>
      <c r="O55" s="4">
        <v>23</v>
      </c>
      <c r="P55" s="4">
        <v>0</v>
      </c>
      <c r="Q55" s="4">
        <v>7</v>
      </c>
      <c r="R55" s="4">
        <v>0</v>
      </c>
      <c r="S55" s="4">
        <v>26</v>
      </c>
      <c r="T55" s="4">
        <v>0</v>
      </c>
      <c r="U55" s="4">
        <v>0</v>
      </c>
      <c r="V55" s="4">
        <v>25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</row>
    <row r="56" spans="1:30" x14ac:dyDescent="0.3">
      <c r="A56" s="16" t="s">
        <v>44</v>
      </c>
      <c r="B56" s="7">
        <v>568821</v>
      </c>
      <c r="C56" s="7">
        <v>267597</v>
      </c>
      <c r="D56" s="7" t="s">
        <v>557</v>
      </c>
      <c r="E56" s="7">
        <v>2</v>
      </c>
      <c r="F56" s="4">
        <v>292813</v>
      </c>
      <c r="G56" s="4">
        <v>5798</v>
      </c>
      <c r="H56" s="4">
        <f t="shared" si="2"/>
        <v>255768.02310740645</v>
      </c>
      <c r="I56" s="4">
        <f t="shared" si="3"/>
        <v>-37044.97689259355</v>
      </c>
      <c r="J56" s="5">
        <f t="shared" si="4"/>
        <v>-0.12651411273609281</v>
      </c>
      <c r="K56" s="4">
        <f t="shared" si="5"/>
        <v>14227.510749906862</v>
      </c>
      <c r="L56" s="4">
        <f t="shared" si="6"/>
        <v>8429.5107499068617</v>
      </c>
      <c r="M56" s="5">
        <f t="shared" si="7"/>
        <v>1.4538652552443709</v>
      </c>
      <c r="N56" s="4">
        <f>IF(SUMPRODUCT($O$2:$AD$2,O56:AD56)&lt;=Kalkulačka!$B$4,SUMPRODUCT($O$2:$AD$2,O56:AD56)*Kalkulačka!$B$5,SUMPRODUCT($O$2:$AD$2,O56:AD56))</f>
        <v>18</v>
      </c>
      <c r="O56" s="4">
        <v>12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</row>
    <row r="57" spans="1:30" x14ac:dyDescent="0.3">
      <c r="A57" s="16" t="s">
        <v>44</v>
      </c>
      <c r="B57" s="7">
        <v>590533</v>
      </c>
      <c r="C57" s="7">
        <v>289281</v>
      </c>
      <c r="D57" s="7" t="s">
        <v>558</v>
      </c>
      <c r="E57" s="7">
        <v>2</v>
      </c>
      <c r="F57" s="4">
        <v>1120949</v>
      </c>
      <c r="G57" s="4">
        <v>31977</v>
      </c>
      <c r="H57" s="4">
        <f t="shared" si="2"/>
        <v>980444.08857839147</v>
      </c>
      <c r="I57" s="4">
        <f t="shared" si="3"/>
        <v>-140504.91142160853</v>
      </c>
      <c r="J57" s="5">
        <f t="shared" si="4"/>
        <v>-0.12534460659816682</v>
      </c>
      <c r="K57" s="4">
        <f t="shared" si="5"/>
        <v>54538.791207976305</v>
      </c>
      <c r="L57" s="4">
        <f t="shared" si="6"/>
        <v>22561.791207976305</v>
      </c>
      <c r="M57" s="5">
        <f t="shared" si="7"/>
        <v>0.70556309872646916</v>
      </c>
      <c r="N57" s="4">
        <f>IF(SUMPRODUCT($O$2:$AD$2,O57:AD57)&lt;=Kalkulačka!$B$4,SUMPRODUCT($O$2:$AD$2,O57:AD57)*Kalkulačka!$B$5,SUMPRODUCT($O$2:$AD$2,O57:AD57))</f>
        <v>69</v>
      </c>
      <c r="O57" s="4">
        <v>20</v>
      </c>
      <c r="P57" s="4">
        <v>0</v>
      </c>
      <c r="Q57" s="4">
        <v>0</v>
      </c>
      <c r="R57" s="4">
        <v>0</v>
      </c>
      <c r="S57" s="4">
        <v>26</v>
      </c>
      <c r="T57" s="4">
        <v>0</v>
      </c>
      <c r="U57" s="4">
        <v>42</v>
      </c>
      <c r="V57" s="4">
        <v>25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</row>
    <row r="58" spans="1:30" x14ac:dyDescent="0.3">
      <c r="A58" s="16" t="s">
        <v>38</v>
      </c>
      <c r="B58" s="7">
        <v>574589</v>
      </c>
      <c r="C58" s="7">
        <v>273180</v>
      </c>
      <c r="D58" s="7" t="s">
        <v>559</v>
      </c>
      <c r="E58" s="7">
        <v>2</v>
      </c>
      <c r="F58" s="4">
        <v>705342</v>
      </c>
      <c r="G58" s="4">
        <v>19929</v>
      </c>
      <c r="H58" s="4">
        <f t="shared" si="2"/>
        <v>618106.0558428989</v>
      </c>
      <c r="I58" s="4">
        <f t="shared" si="3"/>
        <v>-87235.944157101098</v>
      </c>
      <c r="J58" s="5">
        <f t="shared" si="4"/>
        <v>-0.12367893044381462</v>
      </c>
      <c r="K58" s="4">
        <f t="shared" si="5"/>
        <v>34383.15097894158</v>
      </c>
      <c r="L58" s="4">
        <f t="shared" si="6"/>
        <v>14454.15097894158</v>
      </c>
      <c r="M58" s="5">
        <f t="shared" si="7"/>
        <v>0.72528230111604097</v>
      </c>
      <c r="N58" s="4">
        <f>IF(SUMPRODUCT($O$2:$AD$2,O58:AD58)&lt;=Kalkulačka!$B$4,SUMPRODUCT($O$2:$AD$2,O58:AD58)*Kalkulačka!$B$5,SUMPRODUCT($O$2:$AD$2,O58:AD58))</f>
        <v>43.5</v>
      </c>
      <c r="O58" s="4">
        <v>13</v>
      </c>
      <c r="P58" s="4">
        <v>0</v>
      </c>
      <c r="Q58" s="4">
        <v>0</v>
      </c>
      <c r="R58" s="4">
        <v>0</v>
      </c>
      <c r="S58" s="4">
        <v>16</v>
      </c>
      <c r="T58" s="4">
        <v>0</v>
      </c>
      <c r="U58" s="4">
        <v>30</v>
      </c>
      <c r="V58" s="4">
        <v>17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</row>
    <row r="59" spans="1:30" x14ac:dyDescent="0.3">
      <c r="A59" t="s">
        <v>20</v>
      </c>
      <c r="B59">
        <v>538272</v>
      </c>
      <c r="C59">
        <v>240257</v>
      </c>
      <c r="D59" s="7" t="s">
        <v>85</v>
      </c>
      <c r="E59" s="7" t="s">
        <v>560</v>
      </c>
      <c r="F59" s="1">
        <v>429257</v>
      </c>
      <c r="G59" s="1">
        <v>17057</v>
      </c>
      <c r="H59" s="1">
        <f t="shared" si="2"/>
        <v>326814.69619279716</v>
      </c>
      <c r="I59" s="1">
        <f t="shared" si="3"/>
        <v>-102442.30380720284</v>
      </c>
      <c r="J59" s="18">
        <f t="shared" si="4"/>
        <v>-0.23865028131679356</v>
      </c>
      <c r="K59" s="1">
        <f t="shared" si="5"/>
        <v>18179.597069325435</v>
      </c>
      <c r="L59" s="1">
        <f t="shared" si="6"/>
        <v>1122.5970693254349</v>
      </c>
      <c r="M59" s="18">
        <f t="shared" si="7"/>
        <v>6.5814449746463888E-2</v>
      </c>
      <c r="N59" s="4">
        <f>SUMPRODUCT($O$2:$AD$2,O59:AD59)*Kalkulačka!$B$3</f>
        <v>23</v>
      </c>
      <c r="O59" s="1">
        <v>0</v>
      </c>
      <c r="P59" s="1">
        <v>0</v>
      </c>
      <c r="Q59" s="1">
        <v>0</v>
      </c>
      <c r="R59" s="1">
        <v>0</v>
      </c>
      <c r="S59" s="1">
        <v>20</v>
      </c>
      <c r="T59" s="1">
        <v>0</v>
      </c>
      <c r="U59">
        <v>0</v>
      </c>
      <c r="V59">
        <v>20</v>
      </c>
      <c r="W59">
        <v>0</v>
      </c>
      <c r="X59">
        <v>0</v>
      </c>
    </row>
    <row r="60" spans="1:30" x14ac:dyDescent="0.3">
      <c r="A60" s="16" t="s">
        <v>47</v>
      </c>
      <c r="B60" s="7">
        <v>586340</v>
      </c>
      <c r="C60" s="7">
        <v>285072</v>
      </c>
      <c r="D60" s="7" t="s">
        <v>561</v>
      </c>
      <c r="E60" s="7">
        <v>2</v>
      </c>
      <c r="F60" s="4">
        <v>1259547</v>
      </c>
      <c r="G60" s="4">
        <v>32659</v>
      </c>
      <c r="H60" s="4">
        <f t="shared" si="2"/>
        <v>1108328.1001320947</v>
      </c>
      <c r="I60" s="4">
        <f t="shared" si="3"/>
        <v>-151218.8998679053</v>
      </c>
      <c r="J60" s="5">
        <f t="shared" si="4"/>
        <v>-0.12005816366352773</v>
      </c>
      <c r="K60" s="4">
        <f t="shared" si="5"/>
        <v>61652.546582929732</v>
      </c>
      <c r="L60" s="4">
        <f t="shared" si="6"/>
        <v>28993.546582929732</v>
      </c>
      <c r="M60" s="5">
        <f t="shared" si="7"/>
        <v>0.88776590167885527</v>
      </c>
      <c r="N60" s="4">
        <f>IF(SUMPRODUCT($O$2:$AD$2,O60:AD60)&lt;=Kalkulačka!$B$4,SUMPRODUCT($O$2:$AD$2,O60:AD60)*Kalkulačka!$B$5,SUMPRODUCT($O$2:$AD$2,O60:AD60))</f>
        <v>78</v>
      </c>
      <c r="O60" s="4">
        <v>25</v>
      </c>
      <c r="P60" s="4">
        <v>0</v>
      </c>
      <c r="Q60" s="4">
        <v>11</v>
      </c>
      <c r="R60" s="4">
        <v>0</v>
      </c>
      <c r="S60" s="4">
        <v>16</v>
      </c>
      <c r="T60" s="4">
        <v>0</v>
      </c>
      <c r="U60" s="4">
        <v>52</v>
      </c>
      <c r="V60" s="4">
        <v>22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</row>
    <row r="61" spans="1:30" x14ac:dyDescent="0.3">
      <c r="A61" s="16" t="s">
        <v>41</v>
      </c>
      <c r="B61" s="7">
        <v>578037</v>
      </c>
      <c r="C61" s="7">
        <v>276634</v>
      </c>
      <c r="D61" s="7" t="s">
        <v>562</v>
      </c>
      <c r="E61" s="7">
        <v>2</v>
      </c>
      <c r="F61" s="4">
        <v>605239</v>
      </c>
      <c r="G61" s="4">
        <v>12018</v>
      </c>
      <c r="H61" s="4">
        <f t="shared" si="2"/>
        <v>532850.04814043012</v>
      </c>
      <c r="I61" s="4">
        <f t="shared" si="3"/>
        <v>-72388.951859569876</v>
      </c>
      <c r="J61" s="5">
        <f t="shared" si="4"/>
        <v>-0.11960391161106587</v>
      </c>
      <c r="K61" s="4">
        <f t="shared" si="5"/>
        <v>29640.647395639295</v>
      </c>
      <c r="L61" s="4">
        <f t="shared" si="6"/>
        <v>17622.647395639295</v>
      </c>
      <c r="M61" s="5">
        <f t="shared" si="7"/>
        <v>1.4663544180095935</v>
      </c>
      <c r="N61" s="4">
        <f>IF(SUMPRODUCT($O$2:$AD$2,O61:AD61)&lt;=Kalkulačka!$B$4,SUMPRODUCT($O$2:$AD$2,O61:AD61)*Kalkulačka!$B$5,SUMPRODUCT($O$2:$AD$2,O61:AD61))</f>
        <v>37.5</v>
      </c>
      <c r="O61" s="4">
        <v>25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25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</row>
    <row r="62" spans="1:30" x14ac:dyDescent="0.3">
      <c r="A62" s="16" t="s">
        <v>44</v>
      </c>
      <c r="B62" s="7">
        <v>596957</v>
      </c>
      <c r="C62" s="7">
        <v>295621</v>
      </c>
      <c r="D62" s="7" t="s">
        <v>563</v>
      </c>
      <c r="E62" s="7">
        <v>2</v>
      </c>
      <c r="F62" s="4">
        <v>725761</v>
      </c>
      <c r="G62" s="4">
        <v>18624</v>
      </c>
      <c r="H62" s="4">
        <f t="shared" si="2"/>
        <v>639420.05776851613</v>
      </c>
      <c r="I62" s="4">
        <f t="shared" si="3"/>
        <v>-86340.942231483874</v>
      </c>
      <c r="J62" s="5">
        <f t="shared" si="4"/>
        <v>-0.11896608143932219</v>
      </c>
      <c r="K62" s="4">
        <f t="shared" si="5"/>
        <v>35568.776874767158</v>
      </c>
      <c r="L62" s="4">
        <f t="shared" si="6"/>
        <v>16944.776874767158</v>
      </c>
      <c r="M62" s="5">
        <f t="shared" si="7"/>
        <v>0.90983552806954249</v>
      </c>
      <c r="N62" s="4">
        <f>IF(SUMPRODUCT($O$2:$AD$2,O62:AD62)&lt;=Kalkulačka!$B$4,SUMPRODUCT($O$2:$AD$2,O62:AD62)*Kalkulačka!$B$5,SUMPRODUCT($O$2:$AD$2,O62:AD62))</f>
        <v>45</v>
      </c>
      <c r="O62" s="4">
        <v>19</v>
      </c>
      <c r="P62" s="4">
        <v>0</v>
      </c>
      <c r="Q62" s="4">
        <v>0</v>
      </c>
      <c r="R62" s="4">
        <v>0</v>
      </c>
      <c r="S62" s="4">
        <v>11</v>
      </c>
      <c r="T62" s="4">
        <v>0</v>
      </c>
      <c r="U62" s="4">
        <v>27</v>
      </c>
      <c r="V62" s="4">
        <v>11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</row>
    <row r="63" spans="1:30" x14ac:dyDescent="0.3">
      <c r="A63" s="16" t="s">
        <v>44</v>
      </c>
      <c r="B63" s="7">
        <v>569224</v>
      </c>
      <c r="C63" s="7">
        <v>267996</v>
      </c>
      <c r="D63" s="7" t="s">
        <v>564</v>
      </c>
      <c r="E63" s="7">
        <v>2</v>
      </c>
      <c r="F63" s="4">
        <v>916974</v>
      </c>
      <c r="G63" s="4">
        <v>27360</v>
      </c>
      <c r="H63" s="4">
        <f t="shared" si="2"/>
        <v>809932.0731734538</v>
      </c>
      <c r="I63" s="4">
        <f t="shared" si="3"/>
        <v>-107041.9268265462</v>
      </c>
      <c r="J63" s="5">
        <f t="shared" si="4"/>
        <v>-0.11673387339940522</v>
      </c>
      <c r="K63" s="4">
        <f t="shared" si="5"/>
        <v>45053.784041371728</v>
      </c>
      <c r="L63" s="4">
        <f t="shared" si="6"/>
        <v>17693.784041371728</v>
      </c>
      <c r="M63" s="5">
        <f t="shared" si="7"/>
        <v>0.6467026330910719</v>
      </c>
      <c r="N63" s="4">
        <f>IF(SUMPRODUCT($O$2:$AD$2,O63:AD63)&lt;=Kalkulačka!$B$4,SUMPRODUCT($O$2:$AD$2,O63:AD63)*Kalkulačka!$B$5,SUMPRODUCT($O$2:$AD$2,O63:AD63))</f>
        <v>57</v>
      </c>
      <c r="O63" s="4">
        <v>14</v>
      </c>
      <c r="P63" s="4">
        <v>0</v>
      </c>
      <c r="Q63" s="4">
        <v>0</v>
      </c>
      <c r="R63" s="4">
        <v>0</v>
      </c>
      <c r="S63" s="4">
        <v>24</v>
      </c>
      <c r="T63" s="4">
        <v>0</v>
      </c>
      <c r="U63" s="4">
        <v>38</v>
      </c>
      <c r="V63" s="4">
        <v>21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</row>
    <row r="64" spans="1:30" x14ac:dyDescent="0.3">
      <c r="A64" s="16" t="s">
        <v>38</v>
      </c>
      <c r="B64" s="7">
        <v>576573</v>
      </c>
      <c r="C64" s="7">
        <v>275174</v>
      </c>
      <c r="D64" s="7" t="s">
        <v>565</v>
      </c>
      <c r="E64" s="7">
        <v>2</v>
      </c>
      <c r="F64" s="4">
        <v>651043</v>
      </c>
      <c r="G64" s="4">
        <v>20094</v>
      </c>
      <c r="H64" s="4">
        <f t="shared" si="2"/>
        <v>575478.05199166457</v>
      </c>
      <c r="I64" s="4">
        <f t="shared" si="3"/>
        <v>-75564.948008335428</v>
      </c>
      <c r="J64" s="5">
        <f t="shared" si="4"/>
        <v>-0.11606752243451723</v>
      </c>
      <c r="K64" s="4">
        <f t="shared" si="5"/>
        <v>32011.899187290441</v>
      </c>
      <c r="L64" s="4">
        <f t="shared" si="6"/>
        <v>11917.899187290441</v>
      </c>
      <c r="M64" s="5">
        <f t="shared" si="7"/>
        <v>0.59310735479697629</v>
      </c>
      <c r="N64" s="4">
        <f>IF(SUMPRODUCT($O$2:$AD$2,O64:AD64)&lt;=Kalkulačka!$B$4,SUMPRODUCT($O$2:$AD$2,O64:AD64)*Kalkulačka!$B$5,SUMPRODUCT($O$2:$AD$2,O64:AD64))</f>
        <v>40.5</v>
      </c>
      <c r="O64" s="4">
        <v>8</v>
      </c>
      <c r="P64" s="4">
        <v>0</v>
      </c>
      <c r="Q64" s="4">
        <v>0</v>
      </c>
      <c r="R64" s="4">
        <v>0</v>
      </c>
      <c r="S64" s="4">
        <v>19</v>
      </c>
      <c r="T64" s="4">
        <v>0</v>
      </c>
      <c r="U64" s="4">
        <v>27</v>
      </c>
      <c r="V64" s="4">
        <v>19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</row>
    <row r="65" spans="1:30" x14ac:dyDescent="0.3">
      <c r="A65" s="16" t="s">
        <v>38</v>
      </c>
      <c r="B65" s="7">
        <v>576603</v>
      </c>
      <c r="C65" s="7">
        <v>275204</v>
      </c>
      <c r="D65" s="7" t="s">
        <v>566</v>
      </c>
      <c r="E65" s="7">
        <v>2</v>
      </c>
      <c r="F65" s="4">
        <v>506112</v>
      </c>
      <c r="G65" s="4">
        <v>12712</v>
      </c>
      <c r="H65" s="4">
        <f t="shared" si="2"/>
        <v>447594.04043796129</v>
      </c>
      <c r="I65" s="4">
        <f t="shared" si="3"/>
        <v>-58517.959562038712</v>
      </c>
      <c r="J65" s="5">
        <f t="shared" si="4"/>
        <v>-0.11562254908407366</v>
      </c>
      <c r="K65" s="4">
        <f t="shared" si="5"/>
        <v>24898.14381233701</v>
      </c>
      <c r="L65" s="4">
        <f t="shared" si="6"/>
        <v>12186.14381233701</v>
      </c>
      <c r="M65" s="5">
        <f t="shared" si="7"/>
        <v>0.95863308781757461</v>
      </c>
      <c r="N65" s="4">
        <f>IF(SUMPRODUCT($O$2:$AD$2,O65:AD65)&lt;=Kalkulačka!$B$4,SUMPRODUCT($O$2:$AD$2,O65:AD65)*Kalkulačka!$B$5,SUMPRODUCT($O$2:$AD$2,O65:AD65))</f>
        <v>31.5</v>
      </c>
      <c r="O65" s="4">
        <v>14</v>
      </c>
      <c r="P65" s="4">
        <v>0</v>
      </c>
      <c r="Q65" s="4">
        <v>0</v>
      </c>
      <c r="R65" s="4">
        <v>0</v>
      </c>
      <c r="S65" s="4">
        <v>7</v>
      </c>
      <c r="T65" s="4">
        <v>0</v>
      </c>
      <c r="U65" s="4">
        <v>21</v>
      </c>
      <c r="V65" s="4">
        <v>7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</row>
    <row r="66" spans="1:30" x14ac:dyDescent="0.3">
      <c r="A66" s="16" t="s">
        <v>50</v>
      </c>
      <c r="B66" s="7">
        <v>500801</v>
      </c>
      <c r="C66" s="7">
        <v>635367</v>
      </c>
      <c r="D66" s="7" t="s">
        <v>567</v>
      </c>
      <c r="E66" s="7">
        <v>2</v>
      </c>
      <c r="F66" s="4">
        <v>698226</v>
      </c>
      <c r="G66" s="4">
        <v>18772</v>
      </c>
      <c r="H66" s="4">
        <f t="shared" si="2"/>
        <v>618106.0558428989</v>
      </c>
      <c r="I66" s="4">
        <f t="shared" si="3"/>
        <v>-80119.944157101098</v>
      </c>
      <c r="J66" s="5">
        <f t="shared" si="4"/>
        <v>-0.11474786696155848</v>
      </c>
      <c r="K66" s="4">
        <f t="shared" si="5"/>
        <v>34383.15097894158</v>
      </c>
      <c r="L66" s="4">
        <f t="shared" si="6"/>
        <v>15611.15097894158</v>
      </c>
      <c r="M66" s="5">
        <f t="shared" si="7"/>
        <v>0.83161895263912111</v>
      </c>
      <c r="N66" s="4">
        <f>IF(SUMPRODUCT($O$2:$AD$2,O66:AD66)&lt;=Kalkulačka!$B$4,SUMPRODUCT($O$2:$AD$2,O66:AD66)*Kalkulačka!$B$5,SUMPRODUCT($O$2:$AD$2,O66:AD66))</f>
        <v>43.5</v>
      </c>
      <c r="O66" s="4">
        <v>16</v>
      </c>
      <c r="P66" s="4">
        <v>0</v>
      </c>
      <c r="Q66" s="4">
        <v>0</v>
      </c>
      <c r="R66" s="4">
        <v>0</v>
      </c>
      <c r="S66" s="4">
        <v>13</v>
      </c>
      <c r="T66" s="4">
        <v>0</v>
      </c>
      <c r="U66" s="4">
        <v>0</v>
      </c>
      <c r="V66" s="4">
        <v>12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</row>
    <row r="67" spans="1:30" x14ac:dyDescent="0.3">
      <c r="A67" s="16" t="s">
        <v>41</v>
      </c>
      <c r="B67" s="7">
        <v>581054</v>
      </c>
      <c r="C67" s="7">
        <v>279633</v>
      </c>
      <c r="D67" s="7" t="s">
        <v>568</v>
      </c>
      <c r="E67" s="7">
        <v>2</v>
      </c>
      <c r="F67" s="4">
        <v>1130825</v>
      </c>
      <c r="G67" s="4">
        <v>32343</v>
      </c>
      <c r="H67" s="4">
        <f t="shared" si="2"/>
        <v>1001758.0905040087</v>
      </c>
      <c r="I67" s="4">
        <f t="shared" si="3"/>
        <v>-129066.90949599131</v>
      </c>
      <c r="J67" s="5">
        <f t="shared" si="4"/>
        <v>-0.11413517520039906</v>
      </c>
      <c r="K67" s="4">
        <f t="shared" si="5"/>
        <v>55724.417103801876</v>
      </c>
      <c r="L67" s="4">
        <f t="shared" si="6"/>
        <v>23381.417103801876</v>
      </c>
      <c r="M67" s="5">
        <f t="shared" si="7"/>
        <v>0.72292048059245828</v>
      </c>
      <c r="N67" s="4">
        <f>IF(SUMPRODUCT($O$2:$AD$2,O67:AD67)&lt;=Kalkulačka!$B$4,SUMPRODUCT($O$2:$AD$2,O67:AD67)*Kalkulačka!$B$5,SUMPRODUCT($O$2:$AD$2,O67:AD67))</f>
        <v>70.5</v>
      </c>
      <c r="O67" s="4">
        <v>21</v>
      </c>
      <c r="P67" s="4">
        <v>0</v>
      </c>
      <c r="Q67" s="4">
        <v>0</v>
      </c>
      <c r="R67" s="4">
        <v>0</v>
      </c>
      <c r="S67" s="4">
        <v>26</v>
      </c>
      <c r="T67" s="4">
        <v>0</v>
      </c>
      <c r="U67" s="4">
        <v>47</v>
      </c>
      <c r="V67" s="4">
        <v>23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</row>
    <row r="68" spans="1:30" x14ac:dyDescent="0.3">
      <c r="A68" s="16" t="s">
        <v>47</v>
      </c>
      <c r="B68" s="7">
        <v>586277</v>
      </c>
      <c r="C68" s="7">
        <v>285005</v>
      </c>
      <c r="D68" s="7" t="s">
        <v>569</v>
      </c>
      <c r="E68" s="7">
        <v>2</v>
      </c>
      <c r="F68" s="4">
        <v>1825159</v>
      </c>
      <c r="G68" s="4">
        <v>51547</v>
      </c>
      <c r="H68" s="4">
        <f t="shared" si="2"/>
        <v>1619864.1463469076</v>
      </c>
      <c r="I68" s="4">
        <f t="shared" si="3"/>
        <v>-205294.8536530924</v>
      </c>
      <c r="J68" s="5">
        <f t="shared" si="4"/>
        <v>-0.11248053109514977</v>
      </c>
      <c r="K68" s="4">
        <f t="shared" si="5"/>
        <v>90107.568082743455</v>
      </c>
      <c r="L68" s="4">
        <f t="shared" si="6"/>
        <v>38560.568082743455</v>
      </c>
      <c r="M68" s="5">
        <f t="shared" si="7"/>
        <v>0.74806619362413818</v>
      </c>
      <c r="N68" s="4">
        <f>IF(SUMPRODUCT($O$2:$AD$2,O68:AD68)&lt;=Kalkulačka!$B$4,SUMPRODUCT($O$2:$AD$2,O68:AD68)*Kalkulačka!$B$5,SUMPRODUCT($O$2:$AD$2,O68:AD68))</f>
        <v>114</v>
      </c>
      <c r="O68" s="4">
        <v>31</v>
      </c>
      <c r="P68" s="4">
        <v>0</v>
      </c>
      <c r="Q68" s="4">
        <v>8</v>
      </c>
      <c r="R68" s="4">
        <v>0</v>
      </c>
      <c r="S68" s="4">
        <v>37</v>
      </c>
      <c r="T68" s="4">
        <v>0</v>
      </c>
      <c r="U68" s="4">
        <v>0</v>
      </c>
      <c r="V68" s="4">
        <v>33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</row>
    <row r="69" spans="1:30" x14ac:dyDescent="0.3">
      <c r="A69" s="16" t="s">
        <v>20</v>
      </c>
      <c r="B69" s="7">
        <v>530409</v>
      </c>
      <c r="C69" s="7">
        <v>232475</v>
      </c>
      <c r="D69" s="7" t="s">
        <v>570</v>
      </c>
      <c r="E69" s="7">
        <v>2</v>
      </c>
      <c r="F69" s="4">
        <v>598940</v>
      </c>
      <c r="G69" s="4">
        <v>11946</v>
      </c>
      <c r="H69" s="4">
        <f t="shared" si="2"/>
        <v>532850.04814043012</v>
      </c>
      <c r="I69" s="4">
        <f t="shared" si="3"/>
        <v>-66089.951859569876</v>
      </c>
      <c r="J69" s="5">
        <f t="shared" si="4"/>
        <v>-0.11034486235611229</v>
      </c>
      <c r="K69" s="4">
        <f t="shared" si="5"/>
        <v>29640.647395639295</v>
      </c>
      <c r="L69" s="4">
        <f t="shared" si="6"/>
        <v>17694.647395639295</v>
      </c>
      <c r="M69" s="5">
        <f t="shared" si="7"/>
        <v>1.4812194371035741</v>
      </c>
      <c r="N69" s="4">
        <f>IF(SUMPRODUCT($O$2:$AD$2,O69:AD69)&lt;=Kalkulačka!$B$4,SUMPRODUCT($O$2:$AD$2,O69:AD69)*Kalkulačka!$B$5,SUMPRODUCT($O$2:$AD$2,O69:AD69))</f>
        <v>37.5</v>
      </c>
      <c r="O69" s="4">
        <v>25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90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</row>
    <row r="70" spans="1:30" x14ac:dyDescent="0.3">
      <c r="A70" s="16" t="s">
        <v>20</v>
      </c>
      <c r="B70" s="7">
        <v>538710</v>
      </c>
      <c r="C70" s="7">
        <v>240699</v>
      </c>
      <c r="D70" s="7" t="s">
        <v>571</v>
      </c>
      <c r="E70" s="7">
        <v>2</v>
      </c>
      <c r="F70" s="4">
        <v>598940</v>
      </c>
      <c r="G70" s="4">
        <v>11946</v>
      </c>
      <c r="H70" s="4">
        <f t="shared" ref="H70:H133" si="8">N70*$A$3</f>
        <v>532850.04814043012</v>
      </c>
      <c r="I70" s="4">
        <f t="shared" ref="I70:I133" si="9">H70-F70</f>
        <v>-66089.951859569876</v>
      </c>
      <c r="J70" s="5">
        <f t="shared" ref="J70:J133" si="10">IFERROR(H70/F70-1,0)</f>
        <v>-0.11034486235611229</v>
      </c>
      <c r="K70" s="4">
        <f t="shared" ref="K70:K133" si="11">N70*$A$4</f>
        <v>29640.647395639295</v>
      </c>
      <c r="L70" s="4">
        <f t="shared" ref="L70:L133" si="12">K70-G70</f>
        <v>17694.647395639295</v>
      </c>
      <c r="M70" s="5">
        <f t="shared" ref="M70:M133" si="13">IFERROR(K70/G70-1,0)</f>
        <v>1.4812194371035741</v>
      </c>
      <c r="N70" s="4">
        <f>IF(SUMPRODUCT($O$2:$AD$2,O70:AD70)&lt;=Kalkulačka!$B$4,SUMPRODUCT($O$2:$AD$2,O70:AD70)*Kalkulačka!$B$5,SUMPRODUCT($O$2:$AD$2,O70:AD70))</f>
        <v>37.5</v>
      </c>
      <c r="O70" s="4">
        <v>25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</row>
    <row r="71" spans="1:30" x14ac:dyDescent="0.3">
      <c r="A71" s="16" t="s">
        <v>20</v>
      </c>
      <c r="B71" s="7">
        <v>540145</v>
      </c>
      <c r="C71" s="7">
        <v>242128</v>
      </c>
      <c r="D71" s="7" t="s">
        <v>572</v>
      </c>
      <c r="E71" s="7">
        <v>2</v>
      </c>
      <c r="F71" s="4">
        <v>598940</v>
      </c>
      <c r="G71" s="4">
        <v>11946</v>
      </c>
      <c r="H71" s="4">
        <f t="shared" si="8"/>
        <v>532850.04814043012</v>
      </c>
      <c r="I71" s="4">
        <f t="shared" si="9"/>
        <v>-66089.951859569876</v>
      </c>
      <c r="J71" s="5">
        <f t="shared" si="10"/>
        <v>-0.11034486235611229</v>
      </c>
      <c r="K71" s="4">
        <f t="shared" si="11"/>
        <v>29640.647395639295</v>
      </c>
      <c r="L71" s="4">
        <f t="shared" si="12"/>
        <v>17694.647395639295</v>
      </c>
      <c r="M71" s="5">
        <f t="shared" si="13"/>
        <v>1.4812194371035741</v>
      </c>
      <c r="N71" s="4">
        <f>IF(SUMPRODUCT($O$2:$AD$2,O71:AD71)&lt;=Kalkulačka!$B$4,SUMPRODUCT($O$2:$AD$2,O71:AD71)*Kalkulačka!$B$5,SUMPRODUCT($O$2:$AD$2,O71:AD71))</f>
        <v>37.5</v>
      </c>
      <c r="O71" s="4">
        <v>25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25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</row>
    <row r="72" spans="1:30" x14ac:dyDescent="0.3">
      <c r="A72" s="16" t="s">
        <v>20</v>
      </c>
      <c r="B72" s="7">
        <v>565636</v>
      </c>
      <c r="C72" s="7">
        <v>509035</v>
      </c>
      <c r="D72" s="7" t="s">
        <v>573</v>
      </c>
      <c r="E72" s="7">
        <v>2</v>
      </c>
      <c r="F72" s="4">
        <v>598940</v>
      </c>
      <c r="G72" s="4">
        <v>11946</v>
      </c>
      <c r="H72" s="4">
        <f t="shared" si="8"/>
        <v>532850.04814043012</v>
      </c>
      <c r="I72" s="4">
        <f t="shared" si="9"/>
        <v>-66089.951859569876</v>
      </c>
      <c r="J72" s="5">
        <f t="shared" si="10"/>
        <v>-0.11034486235611229</v>
      </c>
      <c r="K72" s="4">
        <f t="shared" si="11"/>
        <v>29640.647395639295</v>
      </c>
      <c r="L72" s="4">
        <f t="shared" si="12"/>
        <v>17694.647395639295</v>
      </c>
      <c r="M72" s="5">
        <f t="shared" si="13"/>
        <v>1.4812194371035741</v>
      </c>
      <c r="N72" s="4">
        <f>IF(SUMPRODUCT($O$2:$AD$2,O72:AD72)&lt;=Kalkulačka!$B$4,SUMPRODUCT($O$2:$AD$2,O72:AD72)*Kalkulačka!$B$5,SUMPRODUCT($O$2:$AD$2,O72:AD72))</f>
        <v>37.5</v>
      </c>
      <c r="O72" s="4">
        <v>25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</row>
    <row r="73" spans="1:30" x14ac:dyDescent="0.3">
      <c r="A73" s="16" t="s">
        <v>44</v>
      </c>
      <c r="B73" s="7">
        <v>591165</v>
      </c>
      <c r="C73" s="7">
        <v>378194</v>
      </c>
      <c r="D73" s="7" t="s">
        <v>574</v>
      </c>
      <c r="E73" s="7">
        <v>2</v>
      </c>
      <c r="F73" s="4">
        <v>1149671</v>
      </c>
      <c r="G73" s="4">
        <v>33318</v>
      </c>
      <c r="H73" s="4">
        <f t="shared" si="8"/>
        <v>1023072.0924296258</v>
      </c>
      <c r="I73" s="4">
        <f t="shared" si="9"/>
        <v>-126598.9075703742</v>
      </c>
      <c r="J73" s="5">
        <f t="shared" si="10"/>
        <v>-0.11011750976616286</v>
      </c>
      <c r="K73" s="4">
        <f t="shared" si="11"/>
        <v>56910.042999627447</v>
      </c>
      <c r="L73" s="4">
        <f t="shared" si="12"/>
        <v>23592.042999627447</v>
      </c>
      <c r="M73" s="5">
        <f t="shared" si="13"/>
        <v>0.70808701001342955</v>
      </c>
      <c r="N73" s="4">
        <f>IF(SUMPRODUCT($O$2:$AD$2,O73:AD73)&lt;=Kalkulačka!$B$4,SUMPRODUCT($O$2:$AD$2,O73:AD73)*Kalkulačka!$B$5,SUMPRODUCT($O$2:$AD$2,O73:AD73))</f>
        <v>72</v>
      </c>
      <c r="O73" s="4">
        <v>21</v>
      </c>
      <c r="P73" s="4">
        <v>0</v>
      </c>
      <c r="Q73" s="4">
        <v>0</v>
      </c>
      <c r="R73" s="4">
        <v>0</v>
      </c>
      <c r="S73" s="4">
        <v>27</v>
      </c>
      <c r="T73" s="4">
        <v>0</v>
      </c>
      <c r="U73" s="4">
        <v>48</v>
      </c>
      <c r="V73" s="4">
        <v>25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</row>
    <row r="74" spans="1:30" x14ac:dyDescent="0.3">
      <c r="A74" s="16" t="s">
        <v>44</v>
      </c>
      <c r="B74" s="7">
        <v>587745</v>
      </c>
      <c r="C74" s="7">
        <v>286460</v>
      </c>
      <c r="D74" s="7" t="s">
        <v>575</v>
      </c>
      <c r="E74" s="7">
        <v>2</v>
      </c>
      <c r="F74" s="4">
        <v>3770242</v>
      </c>
      <c r="G74" s="4">
        <v>172191</v>
      </c>
      <c r="H74" s="4">
        <f t="shared" si="8"/>
        <v>2912913.5965010179</v>
      </c>
      <c r="I74" s="4">
        <f t="shared" si="9"/>
        <v>-857328.40349898208</v>
      </c>
      <c r="J74" s="5">
        <f t="shared" si="10"/>
        <v>-0.22739346797870852</v>
      </c>
      <c r="K74" s="4">
        <f t="shared" si="11"/>
        <v>162035.53909616149</v>
      </c>
      <c r="L74" s="4">
        <f t="shared" si="12"/>
        <v>-10155.46090383851</v>
      </c>
      <c r="M74" s="5">
        <f t="shared" si="13"/>
        <v>-5.897788446456842E-2</v>
      </c>
      <c r="N74" s="4">
        <f>IF(SUMPRODUCT($O$2:$AD$2,O74:AD74)&lt;=Kalkulačka!$B$4,SUMPRODUCT($O$2:$AD$2,O74:AD74)*Kalkulačka!$B$5,SUMPRODUCT($O$2:$AD$2,O74:AD74))</f>
        <v>205</v>
      </c>
      <c r="O74" s="4">
        <v>57</v>
      </c>
      <c r="P74" s="4">
        <v>0</v>
      </c>
      <c r="Q74" s="4">
        <v>0</v>
      </c>
      <c r="R74" s="4">
        <v>0</v>
      </c>
      <c r="S74" s="4">
        <v>148</v>
      </c>
      <c r="T74" s="4">
        <v>0</v>
      </c>
      <c r="U74" s="4">
        <v>204</v>
      </c>
      <c r="V74" s="4">
        <v>56</v>
      </c>
      <c r="W74" s="4">
        <v>25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</row>
    <row r="75" spans="1:30" x14ac:dyDescent="0.3">
      <c r="A75" s="16" t="s">
        <v>23</v>
      </c>
      <c r="B75" s="7">
        <v>547468</v>
      </c>
      <c r="C75" s="7">
        <v>666564</v>
      </c>
      <c r="D75" s="7" t="s">
        <v>576</v>
      </c>
      <c r="E75" s="7">
        <v>2</v>
      </c>
      <c r="F75" s="4">
        <v>310756</v>
      </c>
      <c r="G75" s="4">
        <v>6301</v>
      </c>
      <c r="H75" s="4">
        <f t="shared" si="8"/>
        <v>277082.02503302367</v>
      </c>
      <c r="I75" s="4">
        <f t="shared" si="9"/>
        <v>-33673.974966976326</v>
      </c>
      <c r="J75" s="5">
        <f t="shared" si="10"/>
        <v>-0.10836146355010468</v>
      </c>
      <c r="K75" s="4">
        <f t="shared" si="11"/>
        <v>15413.136645732433</v>
      </c>
      <c r="L75" s="4">
        <f t="shared" si="12"/>
        <v>9112.136645732433</v>
      </c>
      <c r="M75" s="5">
        <f t="shared" si="13"/>
        <v>1.4461413499019891</v>
      </c>
      <c r="N75" s="4">
        <f>IF(SUMPRODUCT($O$2:$AD$2,O75:AD75)&lt;=Kalkulačka!$B$4,SUMPRODUCT($O$2:$AD$2,O75:AD75)*Kalkulačka!$B$5,SUMPRODUCT($O$2:$AD$2,O75:AD75))</f>
        <v>19.5</v>
      </c>
      <c r="O75" s="4">
        <v>13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13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</row>
    <row r="76" spans="1:30" x14ac:dyDescent="0.3">
      <c r="A76" s="16" t="s">
        <v>44</v>
      </c>
      <c r="B76" s="7">
        <v>549215</v>
      </c>
      <c r="C76" s="7">
        <v>249483</v>
      </c>
      <c r="D76" s="7" t="s">
        <v>577</v>
      </c>
      <c r="E76" s="7">
        <v>2</v>
      </c>
      <c r="F76" s="4">
        <v>3855978</v>
      </c>
      <c r="G76" s="4">
        <v>188225</v>
      </c>
      <c r="H76" s="4">
        <f t="shared" si="8"/>
        <v>2983960.269586409</v>
      </c>
      <c r="I76" s="4">
        <f t="shared" si="9"/>
        <v>-872017.73041359102</v>
      </c>
      <c r="J76" s="5">
        <f t="shared" si="10"/>
        <v>-0.22614696723207217</v>
      </c>
      <c r="K76" s="4">
        <f t="shared" si="11"/>
        <v>165987.62541558006</v>
      </c>
      <c r="L76" s="4">
        <f t="shared" si="12"/>
        <v>-22237.374584419944</v>
      </c>
      <c r="M76" s="5">
        <f t="shared" si="13"/>
        <v>-0.1181425133984324</v>
      </c>
      <c r="N76" s="4">
        <f>IF(SUMPRODUCT($O$2:$AD$2,O76:AD76)&lt;=Kalkulačka!$B$4,SUMPRODUCT($O$2:$AD$2,O76:AD76)*Kalkulačka!$B$5,SUMPRODUCT($O$2:$AD$2,O76:AD76))</f>
        <v>210</v>
      </c>
      <c r="O76" s="4">
        <v>60</v>
      </c>
      <c r="P76" s="4">
        <v>0</v>
      </c>
      <c r="Q76" s="4">
        <v>0</v>
      </c>
      <c r="R76" s="4">
        <v>0</v>
      </c>
      <c r="S76" s="4">
        <v>150</v>
      </c>
      <c r="T76" s="4">
        <v>0</v>
      </c>
      <c r="U76" s="4">
        <v>207</v>
      </c>
      <c r="V76" s="4">
        <v>45</v>
      </c>
      <c r="W76" s="4">
        <v>50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</row>
    <row r="77" spans="1:30" x14ac:dyDescent="0.3">
      <c r="A77" s="16" t="s">
        <v>23</v>
      </c>
      <c r="B77" s="7">
        <v>550728</v>
      </c>
      <c r="C77" s="7">
        <v>250872</v>
      </c>
      <c r="D77" s="7" t="s">
        <v>578</v>
      </c>
      <c r="E77" s="7">
        <v>2</v>
      </c>
      <c r="F77" s="4">
        <v>4130782</v>
      </c>
      <c r="G77" s="4">
        <v>186044</v>
      </c>
      <c r="H77" s="4">
        <f t="shared" si="8"/>
        <v>3197100.2888425807</v>
      </c>
      <c r="I77" s="4">
        <f t="shared" si="9"/>
        <v>-933681.71115741925</v>
      </c>
      <c r="J77" s="5">
        <f t="shared" si="10"/>
        <v>-0.2260302555684176</v>
      </c>
      <c r="K77" s="4">
        <f t="shared" si="11"/>
        <v>177843.88437383578</v>
      </c>
      <c r="L77" s="4">
        <f t="shared" si="12"/>
        <v>-8200.1156261642172</v>
      </c>
      <c r="M77" s="5">
        <f t="shared" si="13"/>
        <v>-4.4076216519555733E-2</v>
      </c>
      <c r="N77" s="4">
        <f>IF(SUMPRODUCT($O$2:$AD$2,O77:AD77)&lt;=Kalkulačka!$B$4,SUMPRODUCT($O$2:$AD$2,O77:AD77)*Kalkulačka!$B$5,SUMPRODUCT($O$2:$AD$2,O77:AD77))</f>
        <v>225</v>
      </c>
      <c r="O77" s="4">
        <v>69</v>
      </c>
      <c r="P77" s="4">
        <v>0</v>
      </c>
      <c r="Q77" s="4">
        <v>0</v>
      </c>
      <c r="R77" s="4">
        <v>0</v>
      </c>
      <c r="S77" s="4">
        <v>156</v>
      </c>
      <c r="T77" s="4">
        <v>0</v>
      </c>
      <c r="U77" s="4">
        <v>212</v>
      </c>
      <c r="V77" s="4">
        <v>61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</row>
    <row r="78" spans="1:30" x14ac:dyDescent="0.3">
      <c r="A78" s="16" t="s">
        <v>23</v>
      </c>
      <c r="B78" s="7">
        <v>546712</v>
      </c>
      <c r="C78" s="7">
        <v>247065</v>
      </c>
      <c r="D78" s="7" t="s">
        <v>579</v>
      </c>
      <c r="E78" s="7">
        <v>2</v>
      </c>
      <c r="F78" s="4">
        <v>954378</v>
      </c>
      <c r="G78" s="4">
        <v>25387</v>
      </c>
      <c r="H78" s="4">
        <f t="shared" si="8"/>
        <v>852560.07702468825</v>
      </c>
      <c r="I78" s="4">
        <f t="shared" si="9"/>
        <v>-101817.92297531175</v>
      </c>
      <c r="J78" s="5">
        <f t="shared" si="10"/>
        <v>-0.10668511111458112</v>
      </c>
      <c r="K78" s="4">
        <f t="shared" si="11"/>
        <v>47425.03583302287</v>
      </c>
      <c r="L78" s="4">
        <f t="shared" si="12"/>
        <v>22038.03583302287</v>
      </c>
      <c r="M78" s="5">
        <f t="shared" si="13"/>
        <v>0.86808350072962037</v>
      </c>
      <c r="N78" s="4">
        <f>IF(SUMPRODUCT($O$2:$AD$2,O78:AD78)&lt;=Kalkulačka!$B$4,SUMPRODUCT($O$2:$AD$2,O78:AD78)*Kalkulačka!$B$5,SUMPRODUCT($O$2:$AD$2,O78:AD78))</f>
        <v>60</v>
      </c>
      <c r="O78" s="4">
        <v>24</v>
      </c>
      <c r="P78" s="4">
        <v>0</v>
      </c>
      <c r="Q78" s="4">
        <v>0</v>
      </c>
      <c r="R78" s="4">
        <v>0</v>
      </c>
      <c r="S78" s="4">
        <v>16</v>
      </c>
      <c r="T78" s="4">
        <v>0</v>
      </c>
      <c r="U78" s="4">
        <v>40</v>
      </c>
      <c r="V78" s="4">
        <v>16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</row>
    <row r="79" spans="1:30" x14ac:dyDescent="0.3">
      <c r="A79" s="16" t="s">
        <v>41</v>
      </c>
      <c r="B79" s="7">
        <v>578096</v>
      </c>
      <c r="C79" s="7">
        <v>276693</v>
      </c>
      <c r="D79" s="7" t="s">
        <v>580</v>
      </c>
      <c r="E79" s="7">
        <v>2</v>
      </c>
      <c r="F79" s="4">
        <v>2074395</v>
      </c>
      <c r="G79" s="4">
        <v>75725</v>
      </c>
      <c r="H79" s="4">
        <f t="shared" si="8"/>
        <v>1854318.1675286968</v>
      </c>
      <c r="I79" s="4">
        <f t="shared" si="9"/>
        <v>-220076.83247130318</v>
      </c>
      <c r="J79" s="5">
        <f t="shared" si="10"/>
        <v>-0.10609205694735246</v>
      </c>
      <c r="K79" s="4">
        <f t="shared" si="11"/>
        <v>103149.45293682475</v>
      </c>
      <c r="L79" s="4">
        <f t="shared" si="12"/>
        <v>27424.452936824746</v>
      </c>
      <c r="M79" s="5">
        <f t="shared" si="13"/>
        <v>0.36215850692406404</v>
      </c>
      <c r="N79" s="4">
        <f>IF(SUMPRODUCT($O$2:$AD$2,O79:AD79)&lt;=Kalkulačka!$B$4,SUMPRODUCT($O$2:$AD$2,O79:AD79)*Kalkulačka!$B$5,SUMPRODUCT($O$2:$AD$2,O79:AD79))</f>
        <v>130.5</v>
      </c>
      <c r="O79" s="4">
        <v>19</v>
      </c>
      <c r="P79" s="4">
        <v>0</v>
      </c>
      <c r="Q79" s="4">
        <v>0</v>
      </c>
      <c r="R79" s="4">
        <v>0</v>
      </c>
      <c r="S79" s="4">
        <v>68</v>
      </c>
      <c r="T79" s="4">
        <v>0</v>
      </c>
      <c r="U79" s="4">
        <v>83</v>
      </c>
      <c r="V79" s="4">
        <v>34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</row>
    <row r="80" spans="1:30" x14ac:dyDescent="0.3">
      <c r="A80" s="16" t="s">
        <v>53</v>
      </c>
      <c r="B80" s="7">
        <v>592528</v>
      </c>
      <c r="C80" s="7">
        <v>291269</v>
      </c>
      <c r="D80" s="7" t="s">
        <v>581</v>
      </c>
      <c r="E80" s="7">
        <v>2</v>
      </c>
      <c r="F80" s="4">
        <v>1239008</v>
      </c>
      <c r="G80" s="4">
        <v>49737</v>
      </c>
      <c r="H80" s="4">
        <f t="shared" si="8"/>
        <v>1108328.1001320947</v>
      </c>
      <c r="I80" s="4">
        <f t="shared" si="9"/>
        <v>-130679.8998679053</v>
      </c>
      <c r="J80" s="5">
        <f t="shared" si="10"/>
        <v>-0.10547139313701392</v>
      </c>
      <c r="K80" s="4">
        <f t="shared" si="11"/>
        <v>61652.546582929732</v>
      </c>
      <c r="L80" s="4">
        <f t="shared" si="12"/>
        <v>11915.546582929732</v>
      </c>
      <c r="M80" s="5">
        <f t="shared" si="13"/>
        <v>0.23957107551580781</v>
      </c>
      <c r="N80" s="4">
        <f>IF(SUMPRODUCT($O$2:$AD$2,O80:AD80)&lt;=Kalkulačka!$B$4,SUMPRODUCT($O$2:$AD$2,O80:AD80)*Kalkulačka!$B$5,SUMPRODUCT($O$2:$AD$2,O80:AD80))</f>
        <v>78</v>
      </c>
      <c r="O80" s="4">
        <v>36</v>
      </c>
      <c r="P80" s="4">
        <v>0</v>
      </c>
      <c r="Q80" s="4">
        <v>0</v>
      </c>
      <c r="R80" s="4">
        <v>0</v>
      </c>
      <c r="S80" s="4">
        <v>16</v>
      </c>
      <c r="T80" s="4">
        <v>0</v>
      </c>
      <c r="U80" s="4">
        <v>51</v>
      </c>
      <c r="V80" s="4">
        <v>16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</row>
    <row r="81" spans="1:30" x14ac:dyDescent="0.3">
      <c r="A81" s="16" t="s">
        <v>35</v>
      </c>
      <c r="B81" s="7">
        <v>577545</v>
      </c>
      <c r="C81" s="7">
        <v>276154</v>
      </c>
      <c r="D81" s="7" t="s">
        <v>582</v>
      </c>
      <c r="E81" s="7">
        <v>2</v>
      </c>
      <c r="F81" s="4">
        <v>690712</v>
      </c>
      <c r="G81" s="4">
        <v>16747</v>
      </c>
      <c r="H81" s="4">
        <f t="shared" si="8"/>
        <v>618106.0558428989</v>
      </c>
      <c r="I81" s="4">
        <f t="shared" si="9"/>
        <v>-72605.944157101098</v>
      </c>
      <c r="J81" s="5">
        <f t="shared" si="10"/>
        <v>-0.1051175369142292</v>
      </c>
      <c r="K81" s="4">
        <f t="shared" si="11"/>
        <v>34383.15097894158</v>
      </c>
      <c r="L81" s="4">
        <f t="shared" si="12"/>
        <v>17636.15097894158</v>
      </c>
      <c r="M81" s="5">
        <f t="shared" si="13"/>
        <v>1.0530931497546772</v>
      </c>
      <c r="N81" s="4">
        <f>IF(SUMPRODUCT($O$2:$AD$2,O81:AD81)&lt;=Kalkulačka!$B$4,SUMPRODUCT($O$2:$AD$2,O81:AD81)*Kalkulačka!$B$5,SUMPRODUCT($O$2:$AD$2,O81:AD81))</f>
        <v>43.5</v>
      </c>
      <c r="O81" s="4">
        <v>21</v>
      </c>
      <c r="P81" s="4">
        <v>0</v>
      </c>
      <c r="Q81" s="4">
        <v>0</v>
      </c>
      <c r="R81" s="4">
        <v>0</v>
      </c>
      <c r="S81" s="4">
        <v>8</v>
      </c>
      <c r="T81" s="4">
        <v>0</v>
      </c>
      <c r="U81" s="4">
        <v>29</v>
      </c>
      <c r="V81" s="4">
        <v>8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</row>
    <row r="82" spans="1:30" x14ac:dyDescent="0.3">
      <c r="A82" s="16" t="s">
        <v>56</v>
      </c>
      <c r="B82" s="7">
        <v>599832</v>
      </c>
      <c r="C82" s="7">
        <v>298352</v>
      </c>
      <c r="D82" s="7" t="s">
        <v>583</v>
      </c>
      <c r="E82" s="7">
        <v>2</v>
      </c>
      <c r="F82" s="4">
        <v>4485223</v>
      </c>
      <c r="G82" s="4">
        <v>200130</v>
      </c>
      <c r="H82" s="4">
        <f t="shared" si="8"/>
        <v>3481286.9811841436</v>
      </c>
      <c r="I82" s="4">
        <f t="shared" si="9"/>
        <v>-1003936.0188158564</v>
      </c>
      <c r="J82" s="5">
        <f t="shared" si="10"/>
        <v>-0.22383190731338365</v>
      </c>
      <c r="K82" s="4">
        <f t="shared" si="11"/>
        <v>193652.22965151008</v>
      </c>
      <c r="L82" s="4">
        <f t="shared" si="12"/>
        <v>-6477.7703484899248</v>
      </c>
      <c r="M82" s="5">
        <f t="shared" si="13"/>
        <v>-3.2367812664217843E-2</v>
      </c>
      <c r="N82" s="4">
        <f>IF(SUMPRODUCT($O$2:$AD$2,O82:AD82)&lt;=Kalkulačka!$B$4,SUMPRODUCT($O$2:$AD$2,O82:AD82)*Kalkulačka!$B$5,SUMPRODUCT($O$2:$AD$2,O82:AD82))</f>
        <v>245</v>
      </c>
      <c r="O82" s="4">
        <v>75</v>
      </c>
      <c r="P82" s="4">
        <v>0</v>
      </c>
      <c r="Q82" s="4">
        <v>0</v>
      </c>
      <c r="R82" s="4">
        <v>0</v>
      </c>
      <c r="S82" s="4">
        <v>170</v>
      </c>
      <c r="T82" s="4">
        <v>0</v>
      </c>
      <c r="U82" s="4">
        <v>75</v>
      </c>
      <c r="V82" s="4">
        <v>71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</row>
    <row r="83" spans="1:30" x14ac:dyDescent="0.3">
      <c r="A83" s="16" t="s">
        <v>20</v>
      </c>
      <c r="B83" s="7">
        <v>531227</v>
      </c>
      <c r="C83" s="7">
        <v>233285</v>
      </c>
      <c r="D83" s="7" t="s">
        <v>584</v>
      </c>
      <c r="E83" s="7">
        <v>2</v>
      </c>
      <c r="F83" s="4">
        <v>3696903</v>
      </c>
      <c r="G83" s="4">
        <v>169856</v>
      </c>
      <c r="H83" s="4">
        <f t="shared" si="8"/>
        <v>2870285.5926497835</v>
      </c>
      <c r="I83" s="4">
        <f t="shared" si="9"/>
        <v>-826617.40735021653</v>
      </c>
      <c r="J83" s="5">
        <f t="shared" si="10"/>
        <v>-0.22359726705034366</v>
      </c>
      <c r="K83" s="4">
        <f t="shared" si="11"/>
        <v>159664.28730451033</v>
      </c>
      <c r="L83" s="4">
        <f t="shared" si="12"/>
        <v>-10191.712695489667</v>
      </c>
      <c r="M83" s="5">
        <f t="shared" si="13"/>
        <v>-6.0002076438216312E-2</v>
      </c>
      <c r="N83" s="4">
        <f>IF(SUMPRODUCT($O$2:$AD$2,O83:AD83)&lt;=Kalkulačka!$B$4,SUMPRODUCT($O$2:$AD$2,O83:AD83)*Kalkulačka!$B$5,SUMPRODUCT($O$2:$AD$2,O83:AD83))</f>
        <v>202</v>
      </c>
      <c r="O83" s="4">
        <v>52</v>
      </c>
      <c r="P83" s="4">
        <v>0</v>
      </c>
      <c r="Q83" s="4">
        <v>0</v>
      </c>
      <c r="R83" s="4">
        <v>0</v>
      </c>
      <c r="S83" s="4">
        <v>150</v>
      </c>
      <c r="T83" s="4">
        <v>0</v>
      </c>
      <c r="U83" s="4">
        <v>184</v>
      </c>
      <c r="V83" s="4">
        <v>50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</row>
    <row r="84" spans="1:30" x14ac:dyDescent="0.3">
      <c r="A84" s="16" t="s">
        <v>50</v>
      </c>
      <c r="B84" s="7">
        <v>535885</v>
      </c>
      <c r="C84" s="7">
        <v>302589</v>
      </c>
      <c r="D84" s="7" t="s">
        <v>585</v>
      </c>
      <c r="E84" s="7">
        <v>2</v>
      </c>
      <c r="F84" s="4">
        <v>1117896</v>
      </c>
      <c r="G84" s="4">
        <v>40453</v>
      </c>
      <c r="H84" s="4">
        <f t="shared" si="8"/>
        <v>1001758.0905040087</v>
      </c>
      <c r="I84" s="4">
        <f t="shared" si="9"/>
        <v>-116137.90949599131</v>
      </c>
      <c r="J84" s="5">
        <f t="shared" si="10"/>
        <v>-0.10388972632158211</v>
      </c>
      <c r="K84" s="4">
        <f t="shared" si="11"/>
        <v>55724.417103801876</v>
      </c>
      <c r="L84" s="4">
        <f t="shared" si="12"/>
        <v>15271.417103801876</v>
      </c>
      <c r="M84" s="5">
        <f t="shared" si="13"/>
        <v>0.37751012542461315</v>
      </c>
      <c r="N84" s="4">
        <f>IF(SUMPRODUCT($O$2:$AD$2,O84:AD84)&lt;=Kalkulačka!$B$4,SUMPRODUCT($O$2:$AD$2,O84:AD84)*Kalkulačka!$B$5,SUMPRODUCT($O$2:$AD$2,O84:AD84))</f>
        <v>70.5</v>
      </c>
      <c r="O84" s="4">
        <v>20</v>
      </c>
      <c r="P84" s="4">
        <v>0</v>
      </c>
      <c r="Q84" s="4">
        <v>0</v>
      </c>
      <c r="R84" s="4">
        <v>0</v>
      </c>
      <c r="S84" s="4">
        <v>27</v>
      </c>
      <c r="T84" s="4">
        <v>0</v>
      </c>
      <c r="U84" s="4">
        <v>48</v>
      </c>
      <c r="V84" s="4">
        <v>27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</row>
    <row r="85" spans="1:30" x14ac:dyDescent="0.3">
      <c r="A85" s="16" t="s">
        <v>44</v>
      </c>
      <c r="B85" s="7">
        <v>587958</v>
      </c>
      <c r="C85" s="7">
        <v>286672</v>
      </c>
      <c r="D85" s="7" t="s">
        <v>586</v>
      </c>
      <c r="E85" s="7">
        <v>2</v>
      </c>
      <c r="F85" s="4">
        <v>309032</v>
      </c>
      <c r="G85" s="4">
        <v>6281</v>
      </c>
      <c r="H85" s="4">
        <f t="shared" si="8"/>
        <v>277082.02503302367</v>
      </c>
      <c r="I85" s="4">
        <f t="shared" si="9"/>
        <v>-31949.974966976326</v>
      </c>
      <c r="J85" s="5">
        <f t="shared" si="10"/>
        <v>-0.10338727046705953</v>
      </c>
      <c r="K85" s="4">
        <f t="shared" si="11"/>
        <v>15413.136645732433</v>
      </c>
      <c r="L85" s="4">
        <f t="shared" si="12"/>
        <v>9132.136645732433</v>
      </c>
      <c r="M85" s="5">
        <f t="shared" si="13"/>
        <v>1.4539303686884941</v>
      </c>
      <c r="N85" s="4">
        <f>IF(SUMPRODUCT($O$2:$AD$2,O85:AD85)&lt;=Kalkulačka!$B$4,SUMPRODUCT($O$2:$AD$2,O85:AD85)*Kalkulačka!$B$5,SUMPRODUCT($O$2:$AD$2,O85:AD85))</f>
        <v>19.5</v>
      </c>
      <c r="O85" s="4">
        <v>13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</row>
    <row r="86" spans="1:30" x14ac:dyDescent="0.3">
      <c r="A86" s="16" t="s">
        <v>44</v>
      </c>
      <c r="B86" s="7">
        <v>591793</v>
      </c>
      <c r="C86" s="7">
        <v>290548</v>
      </c>
      <c r="D86" s="7" t="s">
        <v>587</v>
      </c>
      <c r="E86" s="7">
        <v>2</v>
      </c>
      <c r="F86" s="4">
        <v>618063</v>
      </c>
      <c r="G86" s="4">
        <v>12563</v>
      </c>
      <c r="H86" s="4">
        <f t="shared" si="8"/>
        <v>554164.05006604735</v>
      </c>
      <c r="I86" s="4">
        <f t="shared" si="9"/>
        <v>-63898.949933952652</v>
      </c>
      <c r="J86" s="5">
        <f t="shared" si="10"/>
        <v>-0.10338581978528505</v>
      </c>
      <c r="K86" s="4">
        <f t="shared" si="11"/>
        <v>30826.273291464866</v>
      </c>
      <c r="L86" s="4">
        <f t="shared" si="12"/>
        <v>18263.273291464866</v>
      </c>
      <c r="M86" s="5">
        <f t="shared" si="13"/>
        <v>1.45373503872203</v>
      </c>
      <c r="N86" s="4">
        <f>IF(SUMPRODUCT($O$2:$AD$2,O86:AD86)&lt;=Kalkulačka!$B$4,SUMPRODUCT($O$2:$AD$2,O86:AD86)*Kalkulačka!$B$5,SUMPRODUCT($O$2:$AD$2,O86:AD86))</f>
        <v>39</v>
      </c>
      <c r="O86" s="4">
        <v>26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50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</row>
    <row r="87" spans="1:30" x14ac:dyDescent="0.3">
      <c r="A87" s="16" t="s">
        <v>38</v>
      </c>
      <c r="B87" s="7">
        <v>574686</v>
      </c>
      <c r="C87" s="7">
        <v>273279</v>
      </c>
      <c r="D87" s="7" t="s">
        <v>588</v>
      </c>
      <c r="E87" s="7">
        <v>2</v>
      </c>
      <c r="F87" s="4">
        <v>1426125</v>
      </c>
      <c r="G87" s="4">
        <v>41199</v>
      </c>
      <c r="H87" s="4">
        <f t="shared" si="8"/>
        <v>1278840.1155370323</v>
      </c>
      <c r="I87" s="4">
        <f t="shared" si="9"/>
        <v>-147284.88446296775</v>
      </c>
      <c r="J87" s="5">
        <f t="shared" si="10"/>
        <v>-0.10327627975315468</v>
      </c>
      <c r="K87" s="4">
        <f t="shared" si="11"/>
        <v>71137.553749534316</v>
      </c>
      <c r="L87" s="4">
        <f t="shared" si="12"/>
        <v>29938.553749534316</v>
      </c>
      <c r="M87" s="5">
        <f t="shared" si="13"/>
        <v>0.72668156386160621</v>
      </c>
      <c r="N87" s="4">
        <f>IF(SUMPRODUCT($O$2:$AD$2,O87:AD87)&lt;=Kalkulačka!$B$4,SUMPRODUCT($O$2:$AD$2,O87:AD87)*Kalkulačka!$B$5,SUMPRODUCT($O$2:$AD$2,O87:AD87))</f>
        <v>90</v>
      </c>
      <c r="O87" s="4">
        <v>27</v>
      </c>
      <c r="P87" s="4">
        <v>0</v>
      </c>
      <c r="Q87" s="4">
        <v>0</v>
      </c>
      <c r="R87" s="4">
        <v>0</v>
      </c>
      <c r="S87" s="4">
        <v>33</v>
      </c>
      <c r="T87" s="4">
        <v>0</v>
      </c>
      <c r="U87" s="4">
        <v>60</v>
      </c>
      <c r="V87" s="4">
        <v>33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</row>
    <row r="88" spans="1:30" x14ac:dyDescent="0.3">
      <c r="A88" s="16" t="s">
        <v>29</v>
      </c>
      <c r="B88" s="7">
        <v>555452</v>
      </c>
      <c r="C88" s="7">
        <v>254878</v>
      </c>
      <c r="D88" s="7" t="s">
        <v>589</v>
      </c>
      <c r="E88" s="7">
        <v>2</v>
      </c>
      <c r="F88" s="4">
        <v>1424251</v>
      </c>
      <c r="G88" s="4">
        <v>53438</v>
      </c>
      <c r="H88" s="4">
        <f t="shared" si="8"/>
        <v>1278840.1155370323</v>
      </c>
      <c r="I88" s="4">
        <f t="shared" si="9"/>
        <v>-145410.88446296775</v>
      </c>
      <c r="J88" s="5">
        <f t="shared" si="10"/>
        <v>-0.10209638923403797</v>
      </c>
      <c r="K88" s="4">
        <f t="shared" si="11"/>
        <v>71137.553749534316</v>
      </c>
      <c r="L88" s="4">
        <f t="shared" si="12"/>
        <v>17699.553749534316</v>
      </c>
      <c r="M88" s="5">
        <f t="shared" si="13"/>
        <v>0.33121662018665221</v>
      </c>
      <c r="N88" s="4">
        <f>IF(SUMPRODUCT($O$2:$AD$2,O88:AD88)&lt;=Kalkulačka!$B$4,SUMPRODUCT($O$2:$AD$2,O88:AD88)*Kalkulačka!$B$5,SUMPRODUCT($O$2:$AD$2,O88:AD88))</f>
        <v>90</v>
      </c>
      <c r="O88" s="4">
        <v>17</v>
      </c>
      <c r="P88" s="4">
        <v>0</v>
      </c>
      <c r="Q88" s="4">
        <v>0</v>
      </c>
      <c r="R88" s="4">
        <v>0</v>
      </c>
      <c r="S88" s="4">
        <v>43</v>
      </c>
      <c r="T88" s="4">
        <v>0</v>
      </c>
      <c r="U88" s="4">
        <v>41</v>
      </c>
      <c r="V88" s="4">
        <v>17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</row>
    <row r="89" spans="1:30" x14ac:dyDescent="0.3">
      <c r="A89" s="16" t="s">
        <v>41</v>
      </c>
      <c r="B89" s="7">
        <v>580716</v>
      </c>
      <c r="C89" s="7">
        <v>279293</v>
      </c>
      <c r="D89" s="7" t="s">
        <v>590</v>
      </c>
      <c r="E89" s="7">
        <v>2</v>
      </c>
      <c r="F89" s="4">
        <v>1139168</v>
      </c>
      <c r="G89" s="4">
        <v>33199</v>
      </c>
      <c r="H89" s="4">
        <f t="shared" si="8"/>
        <v>1023072.0924296258</v>
      </c>
      <c r="I89" s="4">
        <f t="shared" si="9"/>
        <v>-116095.9075703742</v>
      </c>
      <c r="J89" s="5">
        <f t="shared" si="10"/>
        <v>-0.10191289394573422</v>
      </c>
      <c r="K89" s="4">
        <f t="shared" si="11"/>
        <v>56910.042999627447</v>
      </c>
      <c r="L89" s="4">
        <f t="shared" si="12"/>
        <v>23711.042999627447</v>
      </c>
      <c r="M89" s="5">
        <f t="shared" si="13"/>
        <v>0.71420955449343193</v>
      </c>
      <c r="N89" s="4">
        <f>IF(SUMPRODUCT($O$2:$AD$2,O89:AD89)&lt;=Kalkulačka!$B$4,SUMPRODUCT($O$2:$AD$2,O89:AD89)*Kalkulačka!$B$5,SUMPRODUCT($O$2:$AD$2,O89:AD89))</f>
        <v>72</v>
      </c>
      <c r="O89" s="4">
        <v>21</v>
      </c>
      <c r="P89" s="4">
        <v>0</v>
      </c>
      <c r="Q89" s="4">
        <v>0</v>
      </c>
      <c r="R89" s="4">
        <v>0</v>
      </c>
      <c r="S89" s="4">
        <v>27</v>
      </c>
      <c r="T89" s="4">
        <v>0</v>
      </c>
      <c r="U89" s="4">
        <v>47</v>
      </c>
      <c r="V89" s="4">
        <v>20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</row>
    <row r="90" spans="1:30" x14ac:dyDescent="0.3">
      <c r="A90" s="16" t="s">
        <v>50</v>
      </c>
      <c r="B90" s="7">
        <v>553484</v>
      </c>
      <c r="C90" s="7">
        <v>635863</v>
      </c>
      <c r="D90" s="7" t="s">
        <v>591</v>
      </c>
      <c r="E90" s="7">
        <v>2</v>
      </c>
      <c r="F90" s="4">
        <v>711219</v>
      </c>
      <c r="G90" s="4">
        <v>20755</v>
      </c>
      <c r="H90" s="4">
        <f t="shared" si="8"/>
        <v>639420.05776851613</v>
      </c>
      <c r="I90" s="4">
        <f t="shared" si="9"/>
        <v>-71798.942231483874</v>
      </c>
      <c r="J90" s="5">
        <f t="shared" si="10"/>
        <v>-0.10095194620993519</v>
      </c>
      <c r="K90" s="4">
        <f t="shared" si="11"/>
        <v>35568.776874767158</v>
      </c>
      <c r="L90" s="4">
        <f t="shared" si="12"/>
        <v>14813.776874767158</v>
      </c>
      <c r="M90" s="5">
        <f t="shared" si="13"/>
        <v>0.71374497108008472</v>
      </c>
      <c r="N90" s="4">
        <f>IF(SUMPRODUCT($O$2:$AD$2,O90:AD90)&lt;=Kalkulačka!$B$4,SUMPRODUCT($O$2:$AD$2,O90:AD90)*Kalkulačka!$B$5,SUMPRODUCT($O$2:$AD$2,O90:AD90))</f>
        <v>45</v>
      </c>
      <c r="O90" s="4">
        <v>13</v>
      </c>
      <c r="P90" s="4">
        <v>0</v>
      </c>
      <c r="Q90" s="4">
        <v>0</v>
      </c>
      <c r="R90" s="4">
        <v>0</v>
      </c>
      <c r="S90" s="4">
        <v>17</v>
      </c>
      <c r="T90" s="4">
        <v>0</v>
      </c>
      <c r="U90" s="4">
        <v>30</v>
      </c>
      <c r="V90" s="4">
        <v>17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</row>
    <row r="91" spans="1:30" x14ac:dyDescent="0.3">
      <c r="A91" s="16" t="s">
        <v>29</v>
      </c>
      <c r="B91" s="7">
        <v>554626</v>
      </c>
      <c r="C91" s="7">
        <v>254045</v>
      </c>
      <c r="D91" s="7" t="s">
        <v>309</v>
      </c>
      <c r="E91" s="7">
        <v>2</v>
      </c>
      <c r="F91" s="4">
        <v>687408</v>
      </c>
      <c r="G91" s="4">
        <v>19368</v>
      </c>
      <c r="H91" s="4">
        <f t="shared" si="8"/>
        <v>618106.0558428989</v>
      </c>
      <c r="I91" s="4">
        <f t="shared" si="9"/>
        <v>-69301.944157101098</v>
      </c>
      <c r="J91" s="5">
        <f t="shared" si="10"/>
        <v>-0.10081631892137</v>
      </c>
      <c r="K91" s="4">
        <f t="shared" si="11"/>
        <v>34383.15097894158</v>
      </c>
      <c r="L91" s="4">
        <f t="shared" si="12"/>
        <v>15015.15097894158</v>
      </c>
      <c r="M91" s="5">
        <f t="shared" si="13"/>
        <v>0.77525562675245663</v>
      </c>
      <c r="N91" s="4">
        <f>IF(SUMPRODUCT($O$2:$AD$2,O91:AD91)&lt;=Kalkulačka!$B$4,SUMPRODUCT($O$2:$AD$2,O91:AD91)*Kalkulačka!$B$5,SUMPRODUCT($O$2:$AD$2,O91:AD91))</f>
        <v>43.5</v>
      </c>
      <c r="O91" s="4">
        <v>14</v>
      </c>
      <c r="P91" s="4">
        <v>0</v>
      </c>
      <c r="Q91" s="4">
        <v>0</v>
      </c>
      <c r="R91" s="4">
        <v>0</v>
      </c>
      <c r="S91" s="4">
        <v>15</v>
      </c>
      <c r="T91" s="4">
        <v>0</v>
      </c>
      <c r="U91" s="4">
        <v>32</v>
      </c>
      <c r="V91" s="4">
        <v>14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</row>
    <row r="92" spans="1:30" x14ac:dyDescent="0.3">
      <c r="A92" s="16" t="s">
        <v>23</v>
      </c>
      <c r="B92" s="7">
        <v>550442</v>
      </c>
      <c r="C92" s="7">
        <v>250601</v>
      </c>
      <c r="D92" s="7" t="s">
        <v>592</v>
      </c>
      <c r="E92" s="7">
        <v>2</v>
      </c>
      <c r="F92" s="4">
        <v>6771143</v>
      </c>
      <c r="G92" s="4">
        <v>318637</v>
      </c>
      <c r="H92" s="4">
        <f t="shared" si="8"/>
        <v>5278767.8102445276</v>
      </c>
      <c r="I92" s="4">
        <f t="shared" si="9"/>
        <v>-1492375.1897554724</v>
      </c>
      <c r="J92" s="5">
        <f t="shared" si="10"/>
        <v>-0.22040225553580428</v>
      </c>
      <c r="K92" s="4">
        <f t="shared" si="11"/>
        <v>293640.01353279996</v>
      </c>
      <c r="L92" s="4">
        <f t="shared" si="12"/>
        <v>-24996.98646720004</v>
      </c>
      <c r="M92" s="5">
        <f t="shared" si="13"/>
        <v>-7.8449729526702927E-2</v>
      </c>
      <c r="N92" s="4">
        <f>IF(SUMPRODUCT($O$2:$AD$2,O92:AD92)&lt;=Kalkulačka!$B$4,SUMPRODUCT($O$2:$AD$2,O92:AD92)*Kalkulačka!$B$5,SUMPRODUCT($O$2:$AD$2,O92:AD92))</f>
        <v>371.5</v>
      </c>
      <c r="O92" s="4">
        <v>89</v>
      </c>
      <c r="P92" s="4">
        <v>0</v>
      </c>
      <c r="Q92" s="4">
        <v>0</v>
      </c>
      <c r="R92" s="4">
        <v>0</v>
      </c>
      <c r="S92" s="4">
        <v>273</v>
      </c>
      <c r="T92" s="4">
        <v>0</v>
      </c>
      <c r="U92" s="4">
        <v>333</v>
      </c>
      <c r="V92" s="4">
        <v>59</v>
      </c>
      <c r="W92" s="4">
        <v>0</v>
      </c>
      <c r="X92" s="4">
        <v>0</v>
      </c>
      <c r="Y92" s="4">
        <v>0</v>
      </c>
      <c r="Z92" s="4">
        <v>0</v>
      </c>
      <c r="AA92" s="4">
        <v>95</v>
      </c>
      <c r="AB92" s="4">
        <v>0</v>
      </c>
      <c r="AC92" s="4">
        <v>0</v>
      </c>
      <c r="AD92" s="4">
        <v>0</v>
      </c>
    </row>
    <row r="93" spans="1:30" x14ac:dyDescent="0.3">
      <c r="A93" s="16" t="s">
        <v>32</v>
      </c>
      <c r="B93" s="7">
        <v>565911</v>
      </c>
      <c r="C93" s="7">
        <v>526061</v>
      </c>
      <c r="D93" s="7" t="s">
        <v>593</v>
      </c>
      <c r="E93" s="7">
        <v>2</v>
      </c>
      <c r="F93" s="4">
        <v>284312</v>
      </c>
      <c r="G93" s="4">
        <v>5702</v>
      </c>
      <c r="H93" s="4">
        <f t="shared" si="8"/>
        <v>255768.02310740645</v>
      </c>
      <c r="I93" s="4">
        <f t="shared" si="9"/>
        <v>-28543.97689259355</v>
      </c>
      <c r="J93" s="5">
        <f t="shared" si="10"/>
        <v>-0.10039666596061214</v>
      </c>
      <c r="K93" s="4">
        <f t="shared" si="11"/>
        <v>14227.510749906862</v>
      </c>
      <c r="L93" s="4">
        <f t="shared" si="12"/>
        <v>8525.5107499068617</v>
      </c>
      <c r="M93" s="5">
        <f t="shared" si="13"/>
        <v>1.4951790161183554</v>
      </c>
      <c r="N93" s="4">
        <f>IF(SUMPRODUCT($O$2:$AD$2,O93:AD93)&lt;=Kalkulačka!$B$4,SUMPRODUCT($O$2:$AD$2,O93:AD93)*Kalkulačka!$B$5,SUMPRODUCT($O$2:$AD$2,O93:AD93))</f>
        <v>18</v>
      </c>
      <c r="O93" s="4">
        <v>12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</row>
    <row r="94" spans="1:30" x14ac:dyDescent="0.3">
      <c r="A94" s="16" t="s">
        <v>50</v>
      </c>
      <c r="B94" s="7">
        <v>525880</v>
      </c>
      <c r="C94" s="7">
        <v>302384</v>
      </c>
      <c r="D94" s="7" t="s">
        <v>594</v>
      </c>
      <c r="E94" s="7">
        <v>2</v>
      </c>
      <c r="F94" s="4">
        <v>923671</v>
      </c>
      <c r="G94" s="4">
        <v>26938</v>
      </c>
      <c r="H94" s="4">
        <f t="shared" si="8"/>
        <v>831246.07509907102</v>
      </c>
      <c r="I94" s="4">
        <f t="shared" si="9"/>
        <v>-92424.924900928978</v>
      </c>
      <c r="J94" s="5">
        <f t="shared" si="10"/>
        <v>-0.10006260335219896</v>
      </c>
      <c r="K94" s="4">
        <f t="shared" si="11"/>
        <v>46239.409937197299</v>
      </c>
      <c r="L94" s="4">
        <f t="shared" si="12"/>
        <v>19301.409937197299</v>
      </c>
      <c r="M94" s="5">
        <f t="shared" si="13"/>
        <v>0.71651235938812463</v>
      </c>
      <c r="N94" s="4">
        <f>IF(SUMPRODUCT($O$2:$AD$2,O94:AD94)&lt;=Kalkulačka!$B$4,SUMPRODUCT($O$2:$AD$2,O94:AD94)*Kalkulačka!$B$5,SUMPRODUCT($O$2:$AD$2,O94:AD94))</f>
        <v>58.5</v>
      </c>
      <c r="O94" s="4">
        <v>17</v>
      </c>
      <c r="P94" s="4">
        <v>0</v>
      </c>
      <c r="Q94" s="4">
        <v>0</v>
      </c>
      <c r="R94" s="4">
        <v>0</v>
      </c>
      <c r="S94" s="4">
        <v>22</v>
      </c>
      <c r="T94" s="4">
        <v>0</v>
      </c>
      <c r="U94" s="4">
        <v>0</v>
      </c>
      <c r="V94" s="4">
        <v>22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</row>
    <row r="95" spans="1:30" x14ac:dyDescent="0.3">
      <c r="A95" s="16" t="s">
        <v>25</v>
      </c>
      <c r="B95" s="7">
        <v>560740</v>
      </c>
      <c r="C95" s="7">
        <v>259705</v>
      </c>
      <c r="D95" s="7" t="s">
        <v>595</v>
      </c>
      <c r="E95" s="7">
        <v>2</v>
      </c>
      <c r="F95" s="4">
        <v>3858295</v>
      </c>
      <c r="G95" s="4">
        <v>191060</v>
      </c>
      <c r="H95" s="4">
        <f t="shared" si="8"/>
        <v>3010958.0053588571</v>
      </c>
      <c r="I95" s="4">
        <f t="shared" si="9"/>
        <v>-847336.9946411429</v>
      </c>
      <c r="J95" s="5">
        <f t="shared" si="10"/>
        <v>-0.21961436195032857</v>
      </c>
      <c r="K95" s="4">
        <f t="shared" si="11"/>
        <v>167489.41821695911</v>
      </c>
      <c r="L95" s="4">
        <f t="shared" si="12"/>
        <v>-23570.581783040892</v>
      </c>
      <c r="M95" s="5">
        <f t="shared" si="13"/>
        <v>-0.12336743317827326</v>
      </c>
      <c r="N95" s="4">
        <f>IF(SUMPRODUCT($O$2:$AD$2,O95:AD95)&lt;=Kalkulačka!$B$4,SUMPRODUCT($O$2:$AD$2,O95:AD95)*Kalkulačka!$B$5,SUMPRODUCT($O$2:$AD$2,O95:AD95))</f>
        <v>211.9</v>
      </c>
      <c r="O95" s="4">
        <v>38</v>
      </c>
      <c r="P95" s="4">
        <v>0</v>
      </c>
      <c r="Q95" s="4">
        <v>0</v>
      </c>
      <c r="R95" s="4">
        <v>0</v>
      </c>
      <c r="S95" s="4">
        <v>167</v>
      </c>
      <c r="T95" s="4">
        <v>0</v>
      </c>
      <c r="U95" s="4">
        <v>150</v>
      </c>
      <c r="V95" s="4">
        <v>30</v>
      </c>
      <c r="W95" s="4">
        <v>0</v>
      </c>
      <c r="X95" s="4">
        <v>0</v>
      </c>
      <c r="Y95" s="4">
        <v>0</v>
      </c>
      <c r="Z95" s="4">
        <v>0</v>
      </c>
      <c r="AA95" s="4">
        <v>69</v>
      </c>
      <c r="AB95" s="4">
        <v>0</v>
      </c>
      <c r="AC95" s="4">
        <v>0</v>
      </c>
      <c r="AD95" s="4">
        <v>0</v>
      </c>
    </row>
    <row r="96" spans="1:30" x14ac:dyDescent="0.3">
      <c r="A96" s="16" t="s">
        <v>50</v>
      </c>
      <c r="B96" s="7">
        <v>505218</v>
      </c>
      <c r="C96" s="7">
        <v>299537</v>
      </c>
      <c r="D96" s="7" t="s">
        <v>596</v>
      </c>
      <c r="E96" s="7">
        <v>2</v>
      </c>
      <c r="F96" s="4">
        <v>3749021</v>
      </c>
      <c r="G96" s="4">
        <v>172230</v>
      </c>
      <c r="H96" s="4">
        <f t="shared" si="8"/>
        <v>2927122.9311180962</v>
      </c>
      <c r="I96" s="4">
        <f t="shared" si="9"/>
        <v>-821898.06888190378</v>
      </c>
      <c r="J96" s="5">
        <f t="shared" si="10"/>
        <v>-0.21923005202742363</v>
      </c>
      <c r="K96" s="4">
        <f t="shared" si="11"/>
        <v>162825.95636004521</v>
      </c>
      <c r="L96" s="4">
        <f t="shared" si="12"/>
        <v>-9404.0436399547907</v>
      </c>
      <c r="M96" s="5">
        <f t="shared" si="13"/>
        <v>-5.4601658479677129E-2</v>
      </c>
      <c r="N96" s="4">
        <f>IF(SUMPRODUCT($O$2:$AD$2,O96:AD96)&lt;=Kalkulačka!$B$4,SUMPRODUCT($O$2:$AD$2,O96:AD96)*Kalkulačka!$B$5,SUMPRODUCT($O$2:$AD$2,O96:AD96))</f>
        <v>206</v>
      </c>
      <c r="O96" s="4">
        <v>57</v>
      </c>
      <c r="P96" s="4">
        <v>0</v>
      </c>
      <c r="Q96" s="4">
        <v>0</v>
      </c>
      <c r="R96" s="4">
        <v>0</v>
      </c>
      <c r="S96" s="4">
        <v>149</v>
      </c>
      <c r="T96" s="4">
        <v>0</v>
      </c>
      <c r="U96" s="4">
        <v>200</v>
      </c>
      <c r="V96" s="4">
        <v>60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</row>
    <row r="97" spans="1:30" x14ac:dyDescent="0.3">
      <c r="A97" s="16" t="s">
        <v>35</v>
      </c>
      <c r="B97" s="7">
        <v>573418</v>
      </c>
      <c r="C97" s="7">
        <v>580805</v>
      </c>
      <c r="D97" s="7" t="s">
        <v>597</v>
      </c>
      <c r="E97" s="7">
        <v>2</v>
      </c>
      <c r="F97" s="4">
        <v>1372009</v>
      </c>
      <c r="G97" s="4">
        <v>37619</v>
      </c>
      <c r="H97" s="4">
        <f t="shared" si="8"/>
        <v>1236212.1116857978</v>
      </c>
      <c r="I97" s="4">
        <f t="shared" si="9"/>
        <v>-135796.8883142022</v>
      </c>
      <c r="J97" s="5">
        <f t="shared" si="10"/>
        <v>-9.8976674580270374E-2</v>
      </c>
      <c r="K97" s="4">
        <f t="shared" si="11"/>
        <v>68766.301957883159</v>
      </c>
      <c r="L97" s="4">
        <f t="shared" si="12"/>
        <v>31147.301957883159</v>
      </c>
      <c r="M97" s="5">
        <f t="shared" si="13"/>
        <v>0.82796730263651774</v>
      </c>
      <c r="N97" s="4">
        <f>IF(SUMPRODUCT($O$2:$AD$2,O97:AD97)&lt;=Kalkulačka!$B$4,SUMPRODUCT($O$2:$AD$2,O97:AD97)*Kalkulačka!$B$5,SUMPRODUCT($O$2:$AD$2,O97:AD97))</f>
        <v>87</v>
      </c>
      <c r="O97" s="4">
        <v>31</v>
      </c>
      <c r="P97" s="4">
        <v>0</v>
      </c>
      <c r="Q97" s="4">
        <v>0</v>
      </c>
      <c r="R97" s="4">
        <v>0</v>
      </c>
      <c r="S97" s="4">
        <v>27</v>
      </c>
      <c r="T97" s="4">
        <v>0</v>
      </c>
      <c r="U97" s="4">
        <v>58</v>
      </c>
      <c r="V97" s="4">
        <v>26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</row>
    <row r="98" spans="1:30" x14ac:dyDescent="0.3">
      <c r="A98" s="16" t="s">
        <v>23</v>
      </c>
      <c r="B98" s="7">
        <v>545619</v>
      </c>
      <c r="C98" s="7">
        <v>245992</v>
      </c>
      <c r="D98" s="7" t="s">
        <v>598</v>
      </c>
      <c r="E98" s="7">
        <v>2</v>
      </c>
      <c r="F98" s="4">
        <v>3910708</v>
      </c>
      <c r="G98" s="4">
        <v>177716</v>
      </c>
      <c r="H98" s="4">
        <f t="shared" si="8"/>
        <v>3055006.9426717996</v>
      </c>
      <c r="I98" s="4">
        <f t="shared" si="9"/>
        <v>-855701.05732820043</v>
      </c>
      <c r="J98" s="5">
        <f t="shared" si="10"/>
        <v>-0.21880975448133699</v>
      </c>
      <c r="K98" s="4">
        <f t="shared" si="11"/>
        <v>169939.71173499862</v>
      </c>
      <c r="L98" s="4">
        <f t="shared" si="12"/>
        <v>-7776.288265001378</v>
      </c>
      <c r="M98" s="5">
        <f t="shared" si="13"/>
        <v>-4.3756826988011088E-2</v>
      </c>
      <c r="N98" s="4">
        <f>IF(SUMPRODUCT($O$2:$AD$2,O98:AD98)&lt;=Kalkulačka!$B$4,SUMPRODUCT($O$2:$AD$2,O98:AD98)*Kalkulačka!$B$5,SUMPRODUCT($O$2:$AD$2,O98:AD98))</f>
        <v>215</v>
      </c>
      <c r="O98" s="4">
        <v>69</v>
      </c>
      <c r="P98" s="4">
        <v>0</v>
      </c>
      <c r="Q98" s="4">
        <v>0</v>
      </c>
      <c r="R98" s="4">
        <v>0</v>
      </c>
      <c r="S98" s="4">
        <v>146</v>
      </c>
      <c r="T98" s="4">
        <v>0</v>
      </c>
      <c r="U98" s="4">
        <v>181</v>
      </c>
      <c r="V98" s="4">
        <v>60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</row>
    <row r="99" spans="1:30" x14ac:dyDescent="0.3">
      <c r="A99" s="16" t="s">
        <v>44</v>
      </c>
      <c r="B99" s="7">
        <v>587931</v>
      </c>
      <c r="C99" s="7">
        <v>286656</v>
      </c>
      <c r="D99" s="7" t="s">
        <v>599</v>
      </c>
      <c r="E99" s="7">
        <v>2</v>
      </c>
      <c r="F99" s="4">
        <v>3800025</v>
      </c>
      <c r="G99" s="4">
        <v>181333</v>
      </c>
      <c r="H99" s="4">
        <f t="shared" si="8"/>
        <v>2969750.9349693307</v>
      </c>
      <c r="I99" s="4">
        <f t="shared" si="9"/>
        <v>-830274.06503066933</v>
      </c>
      <c r="J99" s="5">
        <f t="shared" si="10"/>
        <v>-0.21849173756242901</v>
      </c>
      <c r="K99" s="4">
        <f t="shared" si="11"/>
        <v>165197.20815169634</v>
      </c>
      <c r="L99" s="4">
        <f t="shared" si="12"/>
        <v>-16135.791848303663</v>
      </c>
      <c r="M99" s="5">
        <f t="shared" si="13"/>
        <v>-8.8984309796361738E-2</v>
      </c>
      <c r="N99" s="4">
        <f>IF(SUMPRODUCT($O$2:$AD$2,O99:AD99)&lt;=Kalkulačka!$B$4,SUMPRODUCT($O$2:$AD$2,O99:AD99)*Kalkulačka!$B$5,SUMPRODUCT($O$2:$AD$2,O99:AD99))</f>
        <v>209</v>
      </c>
      <c r="O99" s="4">
        <v>50</v>
      </c>
      <c r="P99" s="4">
        <v>0</v>
      </c>
      <c r="Q99" s="4">
        <v>0</v>
      </c>
      <c r="R99" s="4">
        <v>0</v>
      </c>
      <c r="S99" s="4">
        <v>159</v>
      </c>
      <c r="T99" s="4">
        <v>0</v>
      </c>
      <c r="U99" s="4">
        <v>159</v>
      </c>
      <c r="V99" s="4">
        <v>50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</row>
    <row r="100" spans="1:30" x14ac:dyDescent="0.3">
      <c r="A100" s="16" t="s">
        <v>38</v>
      </c>
      <c r="B100" s="7">
        <v>579785</v>
      </c>
      <c r="C100" s="7">
        <v>278394</v>
      </c>
      <c r="D100" s="7" t="s">
        <v>600</v>
      </c>
      <c r="E100" s="7">
        <v>2</v>
      </c>
      <c r="F100" s="4">
        <v>1134305</v>
      </c>
      <c r="G100" s="4">
        <v>32060</v>
      </c>
      <c r="H100" s="4">
        <f t="shared" si="8"/>
        <v>1023072.0924296258</v>
      </c>
      <c r="I100" s="4">
        <f t="shared" si="9"/>
        <v>-111232.9075703742</v>
      </c>
      <c r="J100" s="5">
        <f t="shared" si="10"/>
        <v>-9.8062608884183833E-2</v>
      </c>
      <c r="K100" s="4">
        <f t="shared" si="11"/>
        <v>56910.042999627447</v>
      </c>
      <c r="L100" s="4">
        <f t="shared" si="12"/>
        <v>24850.042999627447</v>
      </c>
      <c r="M100" s="5">
        <f t="shared" si="13"/>
        <v>0.77511051152924049</v>
      </c>
      <c r="N100" s="4">
        <f>IF(SUMPRODUCT($O$2:$AD$2,O100:AD100)&lt;=Kalkulačka!$B$4,SUMPRODUCT($O$2:$AD$2,O100:AD100)*Kalkulačka!$B$5,SUMPRODUCT($O$2:$AD$2,O100:AD100))</f>
        <v>72</v>
      </c>
      <c r="O100" s="4">
        <v>24</v>
      </c>
      <c r="P100" s="4">
        <v>0</v>
      </c>
      <c r="Q100" s="4">
        <v>0</v>
      </c>
      <c r="R100" s="4">
        <v>0</v>
      </c>
      <c r="S100" s="4">
        <v>24</v>
      </c>
      <c r="T100" s="4">
        <v>0</v>
      </c>
      <c r="U100" s="4">
        <v>49</v>
      </c>
      <c r="V100" s="4">
        <v>25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</row>
    <row r="101" spans="1:30" x14ac:dyDescent="0.3">
      <c r="A101" s="16" t="s">
        <v>53</v>
      </c>
      <c r="B101" s="7">
        <v>592153</v>
      </c>
      <c r="C101" s="7">
        <v>360597</v>
      </c>
      <c r="D101" s="7" t="s">
        <v>601</v>
      </c>
      <c r="E101" s="7">
        <v>2</v>
      </c>
      <c r="F101" s="4">
        <v>307136</v>
      </c>
      <c r="G101" s="4">
        <v>6260</v>
      </c>
      <c r="H101" s="4">
        <f t="shared" si="8"/>
        <v>277082.02503302367</v>
      </c>
      <c r="I101" s="4">
        <f t="shared" si="9"/>
        <v>-30053.974966976326</v>
      </c>
      <c r="J101" s="5">
        <f t="shared" si="10"/>
        <v>-9.78523356655564E-2</v>
      </c>
      <c r="K101" s="4">
        <f t="shared" si="11"/>
        <v>15413.136645732433</v>
      </c>
      <c r="L101" s="4">
        <f t="shared" si="12"/>
        <v>9153.136645732433</v>
      </c>
      <c r="M101" s="5">
        <f t="shared" si="13"/>
        <v>1.4621624034716345</v>
      </c>
      <c r="N101" s="4">
        <f>IF(SUMPRODUCT($O$2:$AD$2,O101:AD101)&lt;=Kalkulačka!$B$4,SUMPRODUCT($O$2:$AD$2,O101:AD101)*Kalkulačka!$B$5,SUMPRODUCT($O$2:$AD$2,O101:AD101))</f>
        <v>19.5</v>
      </c>
      <c r="O101" s="4">
        <v>13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38</v>
      </c>
      <c r="V101" s="4">
        <v>28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</row>
    <row r="102" spans="1:30" x14ac:dyDescent="0.3">
      <c r="A102" s="16" t="s">
        <v>41</v>
      </c>
      <c r="B102" s="7">
        <v>505145</v>
      </c>
      <c r="C102" s="7">
        <v>483869</v>
      </c>
      <c r="D102" s="7" t="s">
        <v>602</v>
      </c>
      <c r="E102" s="7">
        <v>2</v>
      </c>
      <c r="F102" s="4">
        <v>3797744</v>
      </c>
      <c r="G102" s="4">
        <v>178381</v>
      </c>
      <c r="H102" s="4">
        <f t="shared" si="8"/>
        <v>2969750.9349693307</v>
      </c>
      <c r="I102" s="4">
        <f t="shared" si="9"/>
        <v>-827993.06503066933</v>
      </c>
      <c r="J102" s="5">
        <f t="shared" si="10"/>
        <v>-0.2180223482758894</v>
      </c>
      <c r="K102" s="4">
        <f t="shared" si="11"/>
        <v>165197.20815169634</v>
      </c>
      <c r="L102" s="4">
        <f t="shared" si="12"/>
        <v>-13183.791848303663</v>
      </c>
      <c r="M102" s="5">
        <f t="shared" si="13"/>
        <v>-7.3908049894908401E-2</v>
      </c>
      <c r="N102" s="4">
        <f>IF(SUMPRODUCT($O$2:$AD$2,O102:AD102)&lt;=Kalkulačka!$B$4,SUMPRODUCT($O$2:$AD$2,O102:AD102)*Kalkulačka!$B$5,SUMPRODUCT($O$2:$AD$2,O102:AD102))</f>
        <v>209</v>
      </c>
      <c r="O102" s="4">
        <v>52</v>
      </c>
      <c r="P102" s="4">
        <v>0</v>
      </c>
      <c r="Q102" s="4">
        <v>0</v>
      </c>
      <c r="R102" s="4">
        <v>0</v>
      </c>
      <c r="S102" s="4">
        <v>157</v>
      </c>
      <c r="T102" s="4">
        <v>0</v>
      </c>
      <c r="U102" s="4">
        <v>200</v>
      </c>
      <c r="V102" s="4">
        <v>49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</row>
    <row r="103" spans="1:30" x14ac:dyDescent="0.3">
      <c r="A103" s="16" t="s">
        <v>32</v>
      </c>
      <c r="B103" s="7">
        <v>563218</v>
      </c>
      <c r="C103" s="7">
        <v>262021</v>
      </c>
      <c r="D103" s="7" t="s">
        <v>316</v>
      </c>
      <c r="E103" s="7">
        <v>2</v>
      </c>
      <c r="F103" s="4">
        <v>1015734</v>
      </c>
      <c r="G103" s="4">
        <v>28294</v>
      </c>
      <c r="H103" s="4">
        <f t="shared" si="8"/>
        <v>916502.0828015398</v>
      </c>
      <c r="I103" s="4">
        <f t="shared" si="9"/>
        <v>-99231.9171984602</v>
      </c>
      <c r="J103" s="5">
        <f t="shared" si="10"/>
        <v>-9.76947874132994E-2</v>
      </c>
      <c r="K103" s="4">
        <f t="shared" si="11"/>
        <v>50981.913520499591</v>
      </c>
      <c r="L103" s="4">
        <f t="shared" si="12"/>
        <v>22687.913520499591</v>
      </c>
      <c r="M103" s="5">
        <f t="shared" si="13"/>
        <v>0.80186306356469883</v>
      </c>
      <c r="N103" s="4">
        <f>IF(SUMPRODUCT($O$2:$AD$2,O103:AD103)&lt;=Kalkulačka!$B$4,SUMPRODUCT($O$2:$AD$2,O103:AD103)*Kalkulačka!$B$5,SUMPRODUCT($O$2:$AD$2,O103:AD103))</f>
        <v>64.5</v>
      </c>
      <c r="O103" s="4">
        <v>22</v>
      </c>
      <c r="P103" s="4">
        <v>0</v>
      </c>
      <c r="Q103" s="4">
        <v>0</v>
      </c>
      <c r="R103" s="4">
        <v>0</v>
      </c>
      <c r="S103" s="4">
        <v>21</v>
      </c>
      <c r="T103" s="4">
        <v>0</v>
      </c>
      <c r="U103" s="4">
        <v>43</v>
      </c>
      <c r="V103" s="4">
        <v>18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</row>
    <row r="104" spans="1:30" x14ac:dyDescent="0.3">
      <c r="A104" s="16" t="s">
        <v>44</v>
      </c>
      <c r="B104" s="7">
        <v>568651</v>
      </c>
      <c r="C104" s="7">
        <v>267422</v>
      </c>
      <c r="D104" s="7" t="s">
        <v>603</v>
      </c>
      <c r="E104" s="7">
        <v>2</v>
      </c>
      <c r="F104" s="4">
        <v>3923804</v>
      </c>
      <c r="G104" s="4">
        <v>184715</v>
      </c>
      <c r="H104" s="4">
        <f t="shared" si="8"/>
        <v>3069216.2772888774</v>
      </c>
      <c r="I104" s="4">
        <f t="shared" si="9"/>
        <v>-854587.72271112259</v>
      </c>
      <c r="J104" s="5">
        <f t="shared" si="10"/>
        <v>-0.21779572137423853</v>
      </c>
      <c r="K104" s="4">
        <f t="shared" si="11"/>
        <v>170730.12899888234</v>
      </c>
      <c r="L104" s="4">
        <f t="shared" si="12"/>
        <v>-13984.871001117659</v>
      </c>
      <c r="M104" s="5">
        <f t="shared" si="13"/>
        <v>-7.5710532447920587E-2</v>
      </c>
      <c r="N104" s="4">
        <f>IF(SUMPRODUCT($O$2:$AD$2,O104:AD104)&lt;=Kalkulačka!$B$4,SUMPRODUCT($O$2:$AD$2,O104:AD104)*Kalkulačka!$B$5,SUMPRODUCT($O$2:$AD$2,O104:AD104))</f>
        <v>216</v>
      </c>
      <c r="O104" s="4">
        <v>54</v>
      </c>
      <c r="P104" s="4">
        <v>0</v>
      </c>
      <c r="Q104" s="4">
        <v>0</v>
      </c>
      <c r="R104" s="4">
        <v>0</v>
      </c>
      <c r="S104" s="4">
        <v>162</v>
      </c>
      <c r="T104" s="4">
        <v>0</v>
      </c>
      <c r="U104" s="4">
        <v>202</v>
      </c>
      <c r="V104" s="4">
        <v>64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</row>
    <row r="105" spans="1:30" x14ac:dyDescent="0.3">
      <c r="A105" s="16" t="s">
        <v>35</v>
      </c>
      <c r="B105" s="7">
        <v>547476</v>
      </c>
      <c r="C105" s="7">
        <v>580791</v>
      </c>
      <c r="D105" s="7" t="s">
        <v>604</v>
      </c>
      <c r="E105" s="7">
        <v>2</v>
      </c>
      <c r="F105" s="4">
        <v>283105</v>
      </c>
      <c r="G105" s="4">
        <v>5688</v>
      </c>
      <c r="H105" s="4">
        <f t="shared" si="8"/>
        <v>255768.02310740645</v>
      </c>
      <c r="I105" s="4">
        <f t="shared" si="9"/>
        <v>-27336.97689259355</v>
      </c>
      <c r="J105" s="5">
        <f t="shared" si="10"/>
        <v>-9.6561264875553388E-2</v>
      </c>
      <c r="K105" s="4">
        <f t="shared" si="11"/>
        <v>14227.510749906862</v>
      </c>
      <c r="L105" s="4">
        <f t="shared" si="12"/>
        <v>8539.5107499068617</v>
      </c>
      <c r="M105" s="5">
        <f t="shared" si="13"/>
        <v>1.5013204553282105</v>
      </c>
      <c r="N105" s="4">
        <f>IF(SUMPRODUCT($O$2:$AD$2,O105:AD105)&lt;=Kalkulačka!$B$4,SUMPRODUCT($O$2:$AD$2,O105:AD105)*Kalkulačka!$B$5,SUMPRODUCT($O$2:$AD$2,O105:AD105))</f>
        <v>18</v>
      </c>
      <c r="O105" s="4">
        <v>12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12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</row>
    <row r="106" spans="1:30" x14ac:dyDescent="0.3">
      <c r="A106" s="16" t="s">
        <v>35</v>
      </c>
      <c r="B106" s="7">
        <v>562106</v>
      </c>
      <c r="C106" s="7">
        <v>260975</v>
      </c>
      <c r="D106" s="7" t="s">
        <v>605</v>
      </c>
      <c r="E106" s="7">
        <v>2</v>
      </c>
      <c r="F106" s="4">
        <v>989710</v>
      </c>
      <c r="G106" s="4">
        <v>22909</v>
      </c>
      <c r="H106" s="4">
        <f t="shared" si="8"/>
        <v>895188.08087592258</v>
      </c>
      <c r="I106" s="4">
        <f t="shared" si="9"/>
        <v>-94521.919124077423</v>
      </c>
      <c r="J106" s="5">
        <f t="shared" si="10"/>
        <v>-9.5504662097056103E-2</v>
      </c>
      <c r="K106" s="4">
        <f t="shared" si="11"/>
        <v>49796.28762467402</v>
      </c>
      <c r="L106" s="4">
        <f t="shared" si="12"/>
        <v>26887.28762467402</v>
      </c>
      <c r="M106" s="5">
        <f t="shared" si="13"/>
        <v>1.1736561012996649</v>
      </c>
      <c r="N106" s="4">
        <f>IF(SUMPRODUCT($O$2:$AD$2,O106:AD106)&lt;=Kalkulačka!$B$4,SUMPRODUCT($O$2:$AD$2,O106:AD106)*Kalkulačka!$B$5,SUMPRODUCT($O$2:$AD$2,O106:AD106))</f>
        <v>63</v>
      </c>
      <c r="O106" s="4">
        <v>34</v>
      </c>
      <c r="P106" s="4">
        <v>0</v>
      </c>
      <c r="Q106" s="4">
        <v>0</v>
      </c>
      <c r="R106" s="4">
        <v>0</v>
      </c>
      <c r="S106" s="4">
        <v>8</v>
      </c>
      <c r="T106" s="4">
        <v>0</v>
      </c>
      <c r="U106" s="4">
        <v>41</v>
      </c>
      <c r="V106" s="4">
        <v>8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</row>
    <row r="107" spans="1:30" x14ac:dyDescent="0.3">
      <c r="A107" s="16" t="s">
        <v>44</v>
      </c>
      <c r="B107" s="7">
        <v>587818</v>
      </c>
      <c r="C107" s="7">
        <v>488658</v>
      </c>
      <c r="D107" s="7" t="s">
        <v>606</v>
      </c>
      <c r="E107" s="7">
        <v>2</v>
      </c>
      <c r="F107" s="4">
        <v>753275</v>
      </c>
      <c r="G107" s="4">
        <v>19216</v>
      </c>
      <c r="H107" s="4">
        <f t="shared" si="8"/>
        <v>682048.06161975057</v>
      </c>
      <c r="I107" s="4">
        <f t="shared" si="9"/>
        <v>-71226.938380249427</v>
      </c>
      <c r="J107" s="5">
        <f t="shared" si="10"/>
        <v>-9.4556355089773891E-2</v>
      </c>
      <c r="K107" s="4">
        <f t="shared" si="11"/>
        <v>37940.0286664183</v>
      </c>
      <c r="L107" s="4">
        <f t="shared" si="12"/>
        <v>18724.0286664183</v>
      </c>
      <c r="M107" s="5">
        <f t="shared" si="13"/>
        <v>0.97439782818579834</v>
      </c>
      <c r="N107" s="4">
        <f>IF(SUMPRODUCT($O$2:$AD$2,O107:AD107)&lt;=Kalkulačka!$B$4,SUMPRODUCT($O$2:$AD$2,O107:AD107)*Kalkulačka!$B$5,SUMPRODUCT($O$2:$AD$2,O107:AD107))</f>
        <v>48</v>
      </c>
      <c r="O107" s="4">
        <v>22</v>
      </c>
      <c r="P107" s="4">
        <v>0</v>
      </c>
      <c r="Q107" s="4">
        <v>0</v>
      </c>
      <c r="R107" s="4">
        <v>0</v>
      </c>
      <c r="S107" s="4">
        <v>10</v>
      </c>
      <c r="T107" s="4">
        <v>0</v>
      </c>
      <c r="U107" s="4">
        <v>33</v>
      </c>
      <c r="V107" s="4">
        <v>10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</row>
    <row r="108" spans="1:30" x14ac:dyDescent="0.3">
      <c r="A108" s="16" t="s">
        <v>50</v>
      </c>
      <c r="B108" s="7">
        <v>552011</v>
      </c>
      <c r="C108" s="7">
        <v>635685</v>
      </c>
      <c r="D108" s="7" t="s">
        <v>607</v>
      </c>
      <c r="E108" s="7">
        <v>2</v>
      </c>
      <c r="F108" s="4">
        <v>1223903</v>
      </c>
      <c r="G108" s="4">
        <v>32044</v>
      </c>
      <c r="H108" s="4">
        <f t="shared" si="8"/>
        <v>1108328.1001320947</v>
      </c>
      <c r="I108" s="4">
        <f t="shared" si="9"/>
        <v>-115574.8998679053</v>
      </c>
      <c r="J108" s="5">
        <f t="shared" si="10"/>
        <v>-9.4431421336417465E-2</v>
      </c>
      <c r="K108" s="4">
        <f t="shared" si="11"/>
        <v>61652.546582929732</v>
      </c>
      <c r="L108" s="4">
        <f t="shared" si="12"/>
        <v>29608.546582929732</v>
      </c>
      <c r="M108" s="5">
        <f t="shared" si="13"/>
        <v>0.92399658541161322</v>
      </c>
      <c r="N108" s="4">
        <f>IF(SUMPRODUCT($O$2:$AD$2,O108:AD108)&lt;=Kalkulačka!$B$4,SUMPRODUCT($O$2:$AD$2,O108:AD108)*Kalkulačka!$B$5,SUMPRODUCT($O$2:$AD$2,O108:AD108))</f>
        <v>78</v>
      </c>
      <c r="O108" s="4">
        <v>33</v>
      </c>
      <c r="P108" s="4">
        <v>0</v>
      </c>
      <c r="Q108" s="4">
        <v>0</v>
      </c>
      <c r="R108" s="4">
        <v>0</v>
      </c>
      <c r="S108" s="4">
        <v>19</v>
      </c>
      <c r="T108" s="4">
        <v>0</v>
      </c>
      <c r="U108" s="4">
        <v>0</v>
      </c>
      <c r="V108" s="4">
        <v>18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</row>
    <row r="109" spans="1:30" x14ac:dyDescent="0.3">
      <c r="A109" s="16" t="s">
        <v>20</v>
      </c>
      <c r="B109" s="7">
        <v>535397</v>
      </c>
      <c r="C109" s="7">
        <v>237396</v>
      </c>
      <c r="D109" s="7" t="s">
        <v>608</v>
      </c>
      <c r="E109" s="7">
        <v>2</v>
      </c>
      <c r="F109" s="4">
        <v>1222270</v>
      </c>
      <c r="G109" s="4">
        <v>33103</v>
      </c>
      <c r="H109" s="4">
        <f t="shared" si="8"/>
        <v>1108328.1001320947</v>
      </c>
      <c r="I109" s="4">
        <f t="shared" si="9"/>
        <v>-113941.8998679053</v>
      </c>
      <c r="J109" s="5">
        <f t="shared" si="10"/>
        <v>-9.3221546686006573E-2</v>
      </c>
      <c r="K109" s="4">
        <f t="shared" si="11"/>
        <v>61652.546582929732</v>
      </c>
      <c r="L109" s="4">
        <f t="shared" si="12"/>
        <v>28549.546582929732</v>
      </c>
      <c r="M109" s="5">
        <f t="shared" si="13"/>
        <v>0.8624458986475465</v>
      </c>
      <c r="N109" s="4">
        <f>IF(SUMPRODUCT($O$2:$AD$2,O109:AD109)&lt;=Kalkulačka!$B$4,SUMPRODUCT($O$2:$AD$2,O109:AD109)*Kalkulačka!$B$5,SUMPRODUCT($O$2:$AD$2,O109:AD109))</f>
        <v>78</v>
      </c>
      <c r="O109" s="4">
        <v>30</v>
      </c>
      <c r="P109" s="4">
        <v>0</v>
      </c>
      <c r="Q109" s="4">
        <v>0</v>
      </c>
      <c r="R109" s="4">
        <v>0</v>
      </c>
      <c r="S109" s="4">
        <v>22</v>
      </c>
      <c r="T109" s="4">
        <v>0</v>
      </c>
      <c r="U109" s="4">
        <v>52</v>
      </c>
      <c r="V109" s="4">
        <v>21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</row>
    <row r="110" spans="1:30" x14ac:dyDescent="0.3">
      <c r="A110" s="16" t="s">
        <v>25</v>
      </c>
      <c r="B110" s="7">
        <v>554341</v>
      </c>
      <c r="C110" s="7">
        <v>253804</v>
      </c>
      <c r="D110" s="7" t="s">
        <v>609</v>
      </c>
      <c r="E110" s="7">
        <v>2</v>
      </c>
      <c r="F110" s="4">
        <v>305412</v>
      </c>
      <c r="G110" s="4">
        <v>6240</v>
      </c>
      <c r="H110" s="4">
        <f t="shared" si="8"/>
        <v>277082.02503302367</v>
      </c>
      <c r="I110" s="4">
        <f t="shared" si="9"/>
        <v>-28329.974966976326</v>
      </c>
      <c r="J110" s="5">
        <f t="shared" si="10"/>
        <v>-9.2759861979805347E-2</v>
      </c>
      <c r="K110" s="4">
        <f t="shared" si="11"/>
        <v>15413.136645732433</v>
      </c>
      <c r="L110" s="4">
        <f t="shared" si="12"/>
        <v>9173.136645732433</v>
      </c>
      <c r="M110" s="5">
        <f t="shared" si="13"/>
        <v>1.4700539496366076</v>
      </c>
      <c r="N110" s="4">
        <f>IF(SUMPRODUCT($O$2:$AD$2,O110:AD110)&lt;=Kalkulačka!$B$4,SUMPRODUCT($O$2:$AD$2,O110:AD110)*Kalkulačka!$B$5,SUMPRODUCT($O$2:$AD$2,O110:AD110))</f>
        <v>19.5</v>
      </c>
      <c r="O110" s="4">
        <v>13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</row>
    <row r="111" spans="1:30" x14ac:dyDescent="0.3">
      <c r="A111" s="16" t="s">
        <v>41</v>
      </c>
      <c r="B111" s="7">
        <v>578282</v>
      </c>
      <c r="C111" s="7">
        <v>276880</v>
      </c>
      <c r="D111" s="7" t="s">
        <v>610</v>
      </c>
      <c r="E111" s="7">
        <v>2</v>
      </c>
      <c r="F111" s="4">
        <v>4047497</v>
      </c>
      <c r="G111" s="4">
        <v>185787</v>
      </c>
      <c r="H111" s="4">
        <f t="shared" si="8"/>
        <v>3182890.9542255029</v>
      </c>
      <c r="I111" s="4">
        <f t="shared" si="9"/>
        <v>-864606.04577449709</v>
      </c>
      <c r="J111" s="5">
        <f t="shared" si="10"/>
        <v>-0.21361499360580061</v>
      </c>
      <c r="K111" s="4">
        <f t="shared" si="11"/>
        <v>177053.46710995206</v>
      </c>
      <c r="L111" s="4">
        <f t="shared" si="12"/>
        <v>-8733.5328900479362</v>
      </c>
      <c r="M111" s="5">
        <f t="shared" si="13"/>
        <v>-4.7008310000419495E-2</v>
      </c>
      <c r="N111" s="4">
        <f>IF(SUMPRODUCT($O$2:$AD$2,O111:AD111)&lt;=Kalkulačka!$B$4,SUMPRODUCT($O$2:$AD$2,O111:AD111)*Kalkulačka!$B$5,SUMPRODUCT($O$2:$AD$2,O111:AD111))</f>
        <v>224</v>
      </c>
      <c r="O111" s="4">
        <v>62</v>
      </c>
      <c r="P111" s="4">
        <v>0</v>
      </c>
      <c r="Q111" s="4">
        <v>0</v>
      </c>
      <c r="R111" s="4">
        <v>0</v>
      </c>
      <c r="S111" s="4">
        <v>162</v>
      </c>
      <c r="T111" s="4">
        <v>0</v>
      </c>
      <c r="U111" s="4">
        <v>211</v>
      </c>
      <c r="V111" s="4">
        <v>50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</row>
    <row r="112" spans="1:30" x14ac:dyDescent="0.3">
      <c r="A112" s="16" t="s">
        <v>56</v>
      </c>
      <c r="B112" s="7">
        <v>554910</v>
      </c>
      <c r="C112" s="7">
        <v>62351290</v>
      </c>
      <c r="D112" s="7" t="s">
        <v>611</v>
      </c>
      <c r="E112" s="7">
        <v>2</v>
      </c>
      <c r="F112" s="4">
        <v>1218104</v>
      </c>
      <c r="G112" s="4">
        <v>36155</v>
      </c>
      <c r="H112" s="4">
        <f t="shared" si="8"/>
        <v>1108328.1001320947</v>
      </c>
      <c r="I112" s="4">
        <f t="shared" si="9"/>
        <v>-109775.8998679053</v>
      </c>
      <c r="J112" s="5">
        <f t="shared" si="10"/>
        <v>-9.0120301606353204E-2</v>
      </c>
      <c r="K112" s="4">
        <f t="shared" si="11"/>
        <v>61652.546582929732</v>
      </c>
      <c r="L112" s="4">
        <f t="shared" si="12"/>
        <v>25497.546582929732</v>
      </c>
      <c r="M112" s="5">
        <f t="shared" si="13"/>
        <v>0.70522878116248733</v>
      </c>
      <c r="N112" s="4">
        <f>IF(SUMPRODUCT($O$2:$AD$2,O112:AD112)&lt;=Kalkulačka!$B$4,SUMPRODUCT($O$2:$AD$2,O112:AD112)*Kalkulačka!$B$5,SUMPRODUCT($O$2:$AD$2,O112:AD112))</f>
        <v>78</v>
      </c>
      <c r="O112" s="4">
        <v>30</v>
      </c>
      <c r="P112" s="4">
        <v>0</v>
      </c>
      <c r="Q112" s="4">
        <v>0</v>
      </c>
      <c r="R112" s="4">
        <v>0</v>
      </c>
      <c r="S112" s="4">
        <v>22</v>
      </c>
      <c r="T112" s="4">
        <v>0</v>
      </c>
      <c r="U112" s="4">
        <v>0</v>
      </c>
      <c r="V112" s="4">
        <v>20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</row>
    <row r="113" spans="1:30" x14ac:dyDescent="0.3">
      <c r="A113" s="16" t="s">
        <v>41</v>
      </c>
      <c r="B113" s="7">
        <v>580651</v>
      </c>
      <c r="C113" s="7">
        <v>279234</v>
      </c>
      <c r="D113" s="7" t="s">
        <v>612</v>
      </c>
      <c r="E113" s="7">
        <v>2</v>
      </c>
      <c r="F113" s="4">
        <v>913376</v>
      </c>
      <c r="G113" s="4">
        <v>26997</v>
      </c>
      <c r="H113" s="4">
        <f t="shared" si="8"/>
        <v>831246.07509907102</v>
      </c>
      <c r="I113" s="4">
        <f t="shared" si="9"/>
        <v>-82129.924900928978</v>
      </c>
      <c r="J113" s="5">
        <f t="shared" si="10"/>
        <v>-8.9919074839856727E-2</v>
      </c>
      <c r="K113" s="4">
        <f t="shared" si="11"/>
        <v>46239.409937197299</v>
      </c>
      <c r="L113" s="4">
        <f t="shared" si="12"/>
        <v>19242.409937197299</v>
      </c>
      <c r="M113" s="5">
        <f t="shared" si="13"/>
        <v>0.7127610451975146</v>
      </c>
      <c r="N113" s="4">
        <f>IF(SUMPRODUCT($O$2:$AD$2,O113:AD113)&lt;=Kalkulačka!$B$4,SUMPRODUCT($O$2:$AD$2,O113:AD113)*Kalkulačka!$B$5,SUMPRODUCT($O$2:$AD$2,O113:AD113))</f>
        <v>58.5</v>
      </c>
      <c r="O113" s="4">
        <v>17</v>
      </c>
      <c r="P113" s="4">
        <v>0</v>
      </c>
      <c r="Q113" s="4">
        <v>0</v>
      </c>
      <c r="R113" s="4">
        <v>0</v>
      </c>
      <c r="S113" s="4">
        <v>22</v>
      </c>
      <c r="T113" s="4">
        <v>0</v>
      </c>
      <c r="U113" s="4">
        <v>39</v>
      </c>
      <c r="V113" s="4">
        <v>22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</row>
    <row r="114" spans="1:30" x14ac:dyDescent="0.3">
      <c r="A114" s="16" t="s">
        <v>29</v>
      </c>
      <c r="B114" s="7">
        <v>555169</v>
      </c>
      <c r="C114" s="7">
        <v>480002</v>
      </c>
      <c r="D114" s="7" t="s">
        <v>613</v>
      </c>
      <c r="E114" s="7">
        <v>2</v>
      </c>
      <c r="F114" s="4">
        <v>491748</v>
      </c>
      <c r="G114" s="4">
        <v>12194</v>
      </c>
      <c r="H114" s="4">
        <f t="shared" si="8"/>
        <v>447594.04043796129</v>
      </c>
      <c r="I114" s="4">
        <f t="shared" si="9"/>
        <v>-44153.959562038712</v>
      </c>
      <c r="J114" s="5">
        <f t="shared" si="10"/>
        <v>-8.9789810150806337E-2</v>
      </c>
      <c r="K114" s="4">
        <f t="shared" si="11"/>
        <v>24898.14381233701</v>
      </c>
      <c r="L114" s="4">
        <f t="shared" si="12"/>
        <v>12704.14381233701</v>
      </c>
      <c r="M114" s="5">
        <f t="shared" si="13"/>
        <v>1.041835641490652</v>
      </c>
      <c r="N114" s="4">
        <f>IF(SUMPRODUCT($O$2:$AD$2,O114:AD114)&lt;=Kalkulačka!$B$4,SUMPRODUCT($O$2:$AD$2,O114:AD114)*Kalkulačka!$B$5,SUMPRODUCT($O$2:$AD$2,O114:AD114))</f>
        <v>31.5</v>
      </c>
      <c r="O114" s="4">
        <v>15</v>
      </c>
      <c r="P114" s="4">
        <v>0</v>
      </c>
      <c r="Q114" s="4">
        <v>0</v>
      </c>
      <c r="R114" s="4">
        <v>0</v>
      </c>
      <c r="S114" s="4">
        <v>6</v>
      </c>
      <c r="T114" s="4">
        <v>0</v>
      </c>
      <c r="U114" s="4">
        <v>20</v>
      </c>
      <c r="V114" s="4">
        <v>5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</row>
    <row r="115" spans="1:30" x14ac:dyDescent="0.3">
      <c r="A115" s="16" t="s">
        <v>44</v>
      </c>
      <c r="B115" s="7">
        <v>595292</v>
      </c>
      <c r="C115" s="7">
        <v>294004</v>
      </c>
      <c r="D115" s="7" t="s">
        <v>614</v>
      </c>
      <c r="E115" s="7">
        <v>2</v>
      </c>
      <c r="F115" s="4">
        <v>3890653</v>
      </c>
      <c r="G115" s="4">
        <v>178763</v>
      </c>
      <c r="H115" s="4">
        <f t="shared" si="8"/>
        <v>3069216.2772888774</v>
      </c>
      <c r="I115" s="4">
        <f t="shared" si="9"/>
        <v>-821436.72271112259</v>
      </c>
      <c r="J115" s="5">
        <f t="shared" si="10"/>
        <v>-0.21113081087188257</v>
      </c>
      <c r="K115" s="4">
        <f t="shared" si="11"/>
        <v>170730.12899888234</v>
      </c>
      <c r="L115" s="4">
        <f t="shared" si="12"/>
        <v>-8032.871001117659</v>
      </c>
      <c r="M115" s="5">
        <f t="shared" si="13"/>
        <v>-4.4935870404488987E-2</v>
      </c>
      <c r="N115" s="4">
        <f>IF(SUMPRODUCT($O$2:$AD$2,O115:AD115)&lt;=Kalkulačka!$B$4,SUMPRODUCT($O$2:$AD$2,O115:AD115)*Kalkulačka!$B$5,SUMPRODUCT($O$2:$AD$2,O115:AD115))</f>
        <v>216</v>
      </c>
      <c r="O115" s="4">
        <v>66</v>
      </c>
      <c r="P115" s="4">
        <v>0</v>
      </c>
      <c r="Q115" s="4">
        <v>0</v>
      </c>
      <c r="R115" s="4">
        <v>0</v>
      </c>
      <c r="S115" s="4">
        <v>150</v>
      </c>
      <c r="T115" s="4">
        <v>0</v>
      </c>
      <c r="U115" s="4">
        <v>208</v>
      </c>
      <c r="V115" s="4">
        <v>48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</row>
    <row r="116" spans="1:30" x14ac:dyDescent="0.3">
      <c r="A116" s="16" t="s">
        <v>56</v>
      </c>
      <c r="B116" s="7">
        <v>599140</v>
      </c>
      <c r="C116" s="7">
        <v>297658</v>
      </c>
      <c r="D116" s="7" t="s">
        <v>615</v>
      </c>
      <c r="E116" s="7">
        <v>2</v>
      </c>
      <c r="F116" s="4">
        <v>4790194</v>
      </c>
      <c r="G116" s="4">
        <v>219409</v>
      </c>
      <c r="H116" s="4">
        <f t="shared" si="8"/>
        <v>3779683.0081427842</v>
      </c>
      <c r="I116" s="4">
        <f t="shared" si="9"/>
        <v>-1010510.9918572158</v>
      </c>
      <c r="J116" s="5">
        <f t="shared" si="10"/>
        <v>-0.21095408491957024</v>
      </c>
      <c r="K116" s="4">
        <f t="shared" si="11"/>
        <v>210250.99219306806</v>
      </c>
      <c r="L116" s="4">
        <f t="shared" si="12"/>
        <v>-9158.0078069319425</v>
      </c>
      <c r="M116" s="5">
        <f t="shared" si="13"/>
        <v>-4.1739435515097068E-2</v>
      </c>
      <c r="N116" s="4">
        <f>IF(SUMPRODUCT($O$2:$AD$2,O116:AD116)&lt;=Kalkulačka!$B$4,SUMPRODUCT($O$2:$AD$2,O116:AD116)*Kalkulačka!$B$5,SUMPRODUCT($O$2:$AD$2,O116:AD116))</f>
        <v>266</v>
      </c>
      <c r="O116" s="4">
        <v>78</v>
      </c>
      <c r="P116" s="4">
        <v>0</v>
      </c>
      <c r="Q116" s="4">
        <v>0</v>
      </c>
      <c r="R116" s="4">
        <v>0</v>
      </c>
      <c r="S116" s="4">
        <v>188</v>
      </c>
      <c r="T116" s="4">
        <v>0</v>
      </c>
      <c r="U116" s="4">
        <v>237</v>
      </c>
      <c r="V116" s="4">
        <v>58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</row>
    <row r="117" spans="1:30" x14ac:dyDescent="0.3">
      <c r="A117" s="16" t="s">
        <v>47</v>
      </c>
      <c r="B117" s="7">
        <v>594865</v>
      </c>
      <c r="C117" s="7">
        <v>637033</v>
      </c>
      <c r="D117" s="7" t="s">
        <v>616</v>
      </c>
      <c r="E117" s="7">
        <v>2</v>
      </c>
      <c r="F117" s="4">
        <v>304033</v>
      </c>
      <c r="G117" s="4">
        <v>6225</v>
      </c>
      <c r="H117" s="4">
        <f t="shared" si="8"/>
        <v>277082.02503302367</v>
      </c>
      <c r="I117" s="4">
        <f t="shared" si="9"/>
        <v>-26950.974966976326</v>
      </c>
      <c r="J117" s="5">
        <f t="shared" si="10"/>
        <v>-8.8644900280483774E-2</v>
      </c>
      <c r="K117" s="4">
        <f t="shared" si="11"/>
        <v>15413.136645732433</v>
      </c>
      <c r="L117" s="4">
        <f t="shared" si="12"/>
        <v>9188.136645732433</v>
      </c>
      <c r="M117" s="5">
        <f t="shared" si="13"/>
        <v>1.4760058868646477</v>
      </c>
      <c r="N117" s="4">
        <f>IF(SUMPRODUCT($O$2:$AD$2,O117:AD117)&lt;=Kalkulačka!$B$4,SUMPRODUCT($O$2:$AD$2,O117:AD117)*Kalkulačka!$B$5,SUMPRODUCT($O$2:$AD$2,O117:AD117))</f>
        <v>19.5</v>
      </c>
      <c r="O117" s="4">
        <v>13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</row>
    <row r="118" spans="1:30" x14ac:dyDescent="0.3">
      <c r="A118" s="16" t="s">
        <v>47</v>
      </c>
      <c r="B118" s="7">
        <v>549738</v>
      </c>
      <c r="C118" s="7">
        <v>365408</v>
      </c>
      <c r="D118" s="7" t="s">
        <v>617</v>
      </c>
      <c r="E118" s="7">
        <v>2</v>
      </c>
      <c r="F118" s="4">
        <v>608064</v>
      </c>
      <c r="G118" s="4">
        <v>12449</v>
      </c>
      <c r="H118" s="4">
        <f t="shared" si="8"/>
        <v>554164.05006604735</v>
      </c>
      <c r="I118" s="4">
        <f t="shared" si="9"/>
        <v>-53899.949933952652</v>
      </c>
      <c r="J118" s="5">
        <f t="shared" si="10"/>
        <v>-8.8641902717399246E-2</v>
      </c>
      <c r="K118" s="4">
        <f t="shared" si="11"/>
        <v>30826.273291464866</v>
      </c>
      <c r="L118" s="4">
        <f t="shared" si="12"/>
        <v>18377.273291464866</v>
      </c>
      <c r="M118" s="5">
        <f t="shared" si="13"/>
        <v>1.4762047788147536</v>
      </c>
      <c r="N118" s="4">
        <f>IF(SUMPRODUCT($O$2:$AD$2,O118:AD118)&lt;=Kalkulačka!$B$4,SUMPRODUCT($O$2:$AD$2,O118:AD118)*Kalkulačka!$B$5,SUMPRODUCT($O$2:$AD$2,O118:AD118))</f>
        <v>39</v>
      </c>
      <c r="O118" s="4">
        <v>26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26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</row>
    <row r="119" spans="1:30" x14ac:dyDescent="0.3">
      <c r="A119" s="16" t="s">
        <v>56</v>
      </c>
      <c r="B119" s="7">
        <v>551911</v>
      </c>
      <c r="C119" s="7">
        <v>575950</v>
      </c>
      <c r="D119" s="7" t="s">
        <v>618</v>
      </c>
      <c r="E119" s="7">
        <v>2</v>
      </c>
      <c r="F119" s="4">
        <v>1238215</v>
      </c>
      <c r="G119" s="4">
        <v>34905</v>
      </c>
      <c r="H119" s="4">
        <f t="shared" si="8"/>
        <v>1129642.1020577119</v>
      </c>
      <c r="I119" s="4">
        <f t="shared" si="9"/>
        <v>-108572.89794228808</v>
      </c>
      <c r="J119" s="5">
        <f t="shared" si="10"/>
        <v>-8.7685012653124117E-2</v>
      </c>
      <c r="K119" s="4">
        <f t="shared" si="11"/>
        <v>62838.17247875531</v>
      </c>
      <c r="L119" s="4">
        <f t="shared" si="12"/>
        <v>27933.17247875531</v>
      </c>
      <c r="M119" s="5">
        <f t="shared" si="13"/>
        <v>0.80026278409268903</v>
      </c>
      <c r="N119" s="4">
        <f>IF(SUMPRODUCT($O$2:$AD$2,O119:AD119)&lt;=Kalkulačka!$B$4,SUMPRODUCT($O$2:$AD$2,O119:AD119)*Kalkulačka!$B$5,SUMPRODUCT($O$2:$AD$2,O119:AD119))</f>
        <v>79.5</v>
      </c>
      <c r="O119" s="4">
        <v>28</v>
      </c>
      <c r="P119" s="4">
        <v>0</v>
      </c>
      <c r="Q119" s="4">
        <v>6</v>
      </c>
      <c r="R119" s="4">
        <v>0</v>
      </c>
      <c r="S119" s="4">
        <v>19</v>
      </c>
      <c r="T119" s="4">
        <v>0</v>
      </c>
      <c r="U119" s="4">
        <v>54</v>
      </c>
      <c r="V119" s="4">
        <v>23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</row>
    <row r="120" spans="1:30" x14ac:dyDescent="0.3">
      <c r="A120" s="16" t="s">
        <v>38</v>
      </c>
      <c r="B120" s="7">
        <v>570834</v>
      </c>
      <c r="C120" s="7">
        <v>269514</v>
      </c>
      <c r="D120" s="7" t="s">
        <v>619</v>
      </c>
      <c r="E120" s="7">
        <v>2</v>
      </c>
      <c r="F120" s="4">
        <v>3767011</v>
      </c>
      <c r="G120" s="4">
        <v>181789</v>
      </c>
      <c r="H120" s="4">
        <f t="shared" si="8"/>
        <v>2983960.269586409</v>
      </c>
      <c r="I120" s="4">
        <f t="shared" si="9"/>
        <v>-783050.73041359102</v>
      </c>
      <c r="J120" s="5">
        <f t="shared" si="10"/>
        <v>-0.20787057176461421</v>
      </c>
      <c r="K120" s="4">
        <f t="shared" si="11"/>
        <v>165987.62541558006</v>
      </c>
      <c r="L120" s="4">
        <f t="shared" si="12"/>
        <v>-15801.374584419944</v>
      </c>
      <c r="M120" s="5">
        <f t="shared" si="13"/>
        <v>-8.6921511116843986E-2</v>
      </c>
      <c r="N120" s="4">
        <f>IF(SUMPRODUCT($O$2:$AD$2,O120:AD120)&lt;=Kalkulačka!$B$4,SUMPRODUCT($O$2:$AD$2,O120:AD120)*Kalkulačka!$B$5,SUMPRODUCT($O$2:$AD$2,O120:AD120))</f>
        <v>210</v>
      </c>
      <c r="O120" s="4">
        <v>42</v>
      </c>
      <c r="P120" s="4">
        <v>0</v>
      </c>
      <c r="Q120" s="4">
        <v>0</v>
      </c>
      <c r="R120" s="4">
        <v>0</v>
      </c>
      <c r="S120" s="4">
        <v>168</v>
      </c>
      <c r="T120" s="4">
        <v>0</v>
      </c>
      <c r="U120" s="4">
        <v>180</v>
      </c>
      <c r="V120" s="4">
        <v>46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</row>
    <row r="121" spans="1:30" x14ac:dyDescent="0.3">
      <c r="A121" s="16" t="s">
        <v>53</v>
      </c>
      <c r="B121" s="7">
        <v>592102</v>
      </c>
      <c r="C121" s="7">
        <v>290866</v>
      </c>
      <c r="D121" s="7" t="s">
        <v>620</v>
      </c>
      <c r="E121" s="7">
        <v>2</v>
      </c>
      <c r="F121" s="4">
        <v>4070054</v>
      </c>
      <c r="G121" s="4">
        <v>188174</v>
      </c>
      <c r="H121" s="4">
        <f t="shared" si="8"/>
        <v>3225518.9580767369</v>
      </c>
      <c r="I121" s="4">
        <f t="shared" si="9"/>
        <v>-844535.04192326311</v>
      </c>
      <c r="J121" s="5">
        <f t="shared" si="10"/>
        <v>-0.20749971423555147</v>
      </c>
      <c r="K121" s="4">
        <f t="shared" si="11"/>
        <v>179424.71890160319</v>
      </c>
      <c r="L121" s="4">
        <f t="shared" si="12"/>
        <v>-8749.2810983968084</v>
      </c>
      <c r="M121" s="5">
        <f t="shared" si="13"/>
        <v>-4.6495695996241815E-2</v>
      </c>
      <c r="N121" s="4">
        <f>IF(SUMPRODUCT($O$2:$AD$2,O121:AD121)&lt;=Kalkulačka!$B$4,SUMPRODUCT($O$2:$AD$2,O121:AD121)*Kalkulačka!$B$5,SUMPRODUCT($O$2:$AD$2,O121:AD121))</f>
        <v>227</v>
      </c>
      <c r="O121" s="4">
        <v>63</v>
      </c>
      <c r="P121" s="4">
        <v>0</v>
      </c>
      <c r="Q121" s="4">
        <v>0</v>
      </c>
      <c r="R121" s="4">
        <v>0</v>
      </c>
      <c r="S121" s="4">
        <v>164</v>
      </c>
      <c r="T121" s="4">
        <v>0</v>
      </c>
      <c r="U121" s="4">
        <v>215</v>
      </c>
      <c r="V121" s="4">
        <v>78</v>
      </c>
      <c r="W121" s="4">
        <v>38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</row>
    <row r="122" spans="1:30" x14ac:dyDescent="0.3">
      <c r="A122" s="16" t="s">
        <v>56</v>
      </c>
      <c r="B122" s="7">
        <v>597724</v>
      </c>
      <c r="C122" s="7">
        <v>296287</v>
      </c>
      <c r="D122" s="7" t="s">
        <v>621</v>
      </c>
      <c r="E122" s="7">
        <v>2</v>
      </c>
      <c r="F122" s="4">
        <v>1398491</v>
      </c>
      <c r="G122" s="4">
        <v>38357</v>
      </c>
      <c r="H122" s="4">
        <f t="shared" si="8"/>
        <v>1278840.1155370323</v>
      </c>
      <c r="I122" s="4">
        <f t="shared" si="9"/>
        <v>-119650.88446296775</v>
      </c>
      <c r="J122" s="5">
        <f t="shared" si="10"/>
        <v>-8.5557135843539744E-2</v>
      </c>
      <c r="K122" s="4">
        <f t="shared" si="11"/>
        <v>71137.553749534316</v>
      </c>
      <c r="L122" s="4">
        <f t="shared" si="12"/>
        <v>32780.553749534316</v>
      </c>
      <c r="M122" s="5">
        <f t="shared" si="13"/>
        <v>0.85461724716568854</v>
      </c>
      <c r="N122" s="4">
        <f>IF(SUMPRODUCT($O$2:$AD$2,O122:AD122)&lt;=Kalkulačka!$B$4,SUMPRODUCT($O$2:$AD$2,O122:AD122)*Kalkulačka!$B$5,SUMPRODUCT($O$2:$AD$2,O122:AD122))</f>
        <v>90</v>
      </c>
      <c r="O122" s="4">
        <v>34</v>
      </c>
      <c r="P122" s="4">
        <v>0</v>
      </c>
      <c r="Q122" s="4">
        <v>0</v>
      </c>
      <c r="R122" s="4">
        <v>0</v>
      </c>
      <c r="S122" s="4">
        <v>26</v>
      </c>
      <c r="T122" s="4">
        <v>0</v>
      </c>
      <c r="U122" s="4">
        <v>61</v>
      </c>
      <c r="V122" s="4">
        <v>26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</row>
    <row r="123" spans="1:30" x14ac:dyDescent="0.3">
      <c r="A123" s="16" t="s">
        <v>23</v>
      </c>
      <c r="B123" s="7">
        <v>546461</v>
      </c>
      <c r="C123" s="7">
        <v>246816</v>
      </c>
      <c r="D123" s="7" t="s">
        <v>622</v>
      </c>
      <c r="E123" s="7">
        <v>2</v>
      </c>
      <c r="F123" s="4">
        <v>3961777</v>
      </c>
      <c r="G123" s="4">
        <v>189526</v>
      </c>
      <c r="H123" s="4">
        <f t="shared" si="8"/>
        <v>3140262.9503742685</v>
      </c>
      <c r="I123" s="4">
        <f t="shared" si="9"/>
        <v>-821514.04962573154</v>
      </c>
      <c r="J123" s="5">
        <f t="shared" si="10"/>
        <v>-0.20735999265625793</v>
      </c>
      <c r="K123" s="4">
        <f t="shared" si="11"/>
        <v>174682.21531830091</v>
      </c>
      <c r="L123" s="4">
        <f t="shared" si="12"/>
        <v>-14843.784681699093</v>
      </c>
      <c r="M123" s="5">
        <f t="shared" si="13"/>
        <v>-7.8320571751100632E-2</v>
      </c>
      <c r="N123" s="4">
        <f>IF(SUMPRODUCT($O$2:$AD$2,O123:AD123)&lt;=Kalkulačka!$B$4,SUMPRODUCT($O$2:$AD$2,O123:AD123)*Kalkulačka!$B$5,SUMPRODUCT($O$2:$AD$2,O123:AD123))</f>
        <v>221</v>
      </c>
      <c r="O123" s="4">
        <v>58</v>
      </c>
      <c r="P123" s="4">
        <v>0</v>
      </c>
      <c r="Q123" s="4">
        <v>0</v>
      </c>
      <c r="R123" s="4">
        <v>0</v>
      </c>
      <c r="S123" s="4">
        <v>163</v>
      </c>
      <c r="T123" s="4">
        <v>0</v>
      </c>
      <c r="U123" s="4">
        <v>211</v>
      </c>
      <c r="V123" s="4">
        <v>58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</row>
    <row r="124" spans="1:30" x14ac:dyDescent="0.3">
      <c r="A124" s="16" t="s">
        <v>20</v>
      </c>
      <c r="B124" s="7">
        <v>539511</v>
      </c>
      <c r="C124" s="7">
        <v>241504</v>
      </c>
      <c r="D124" s="7" t="s">
        <v>623</v>
      </c>
      <c r="E124" s="7">
        <v>2</v>
      </c>
      <c r="F124" s="4">
        <v>605822</v>
      </c>
      <c r="G124" s="4">
        <v>12424</v>
      </c>
      <c r="H124" s="4">
        <f t="shared" si="8"/>
        <v>554164.05006604735</v>
      </c>
      <c r="I124" s="4">
        <f t="shared" si="9"/>
        <v>-51657.949933952652</v>
      </c>
      <c r="J124" s="5">
        <f t="shared" si="10"/>
        <v>-8.5269187870286367E-2</v>
      </c>
      <c r="K124" s="4">
        <f t="shared" si="11"/>
        <v>30826.273291464866</v>
      </c>
      <c r="L124" s="4">
        <f t="shared" si="12"/>
        <v>18402.273291464866</v>
      </c>
      <c r="M124" s="5">
        <f t="shared" si="13"/>
        <v>1.4811874832151375</v>
      </c>
      <c r="N124" s="4">
        <f>IF(SUMPRODUCT($O$2:$AD$2,O124:AD124)&lt;=Kalkulačka!$B$4,SUMPRODUCT($O$2:$AD$2,O124:AD124)*Kalkulačka!$B$5,SUMPRODUCT($O$2:$AD$2,O124:AD124))</f>
        <v>39</v>
      </c>
      <c r="O124" s="4">
        <v>26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26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</row>
    <row r="125" spans="1:30" x14ac:dyDescent="0.3">
      <c r="A125" s="16" t="s">
        <v>23</v>
      </c>
      <c r="B125" s="7">
        <v>545643</v>
      </c>
      <c r="C125" s="7">
        <v>246018</v>
      </c>
      <c r="D125" s="7" t="s">
        <v>624</v>
      </c>
      <c r="E125" s="7">
        <v>2</v>
      </c>
      <c r="F125" s="4">
        <v>628997</v>
      </c>
      <c r="G125" s="4">
        <v>13086</v>
      </c>
      <c r="H125" s="4">
        <f t="shared" si="8"/>
        <v>575478.05199166457</v>
      </c>
      <c r="I125" s="4">
        <f t="shared" si="9"/>
        <v>-53518.948008335428</v>
      </c>
      <c r="J125" s="5">
        <f t="shared" si="10"/>
        <v>-8.5086173715193336E-2</v>
      </c>
      <c r="K125" s="4">
        <f t="shared" si="11"/>
        <v>32011.899187290441</v>
      </c>
      <c r="L125" s="4">
        <f t="shared" si="12"/>
        <v>18925.899187290441</v>
      </c>
      <c r="M125" s="5">
        <f t="shared" si="13"/>
        <v>1.4462707616758705</v>
      </c>
      <c r="N125" s="4">
        <f>IF(SUMPRODUCT($O$2:$AD$2,O125:AD125)&lt;=Kalkulačka!$B$4,SUMPRODUCT($O$2:$AD$2,O125:AD125)*Kalkulačka!$B$5,SUMPRODUCT($O$2:$AD$2,O125:AD125))</f>
        <v>40.5</v>
      </c>
      <c r="O125" s="4">
        <v>27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28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</row>
    <row r="126" spans="1:30" x14ac:dyDescent="0.3">
      <c r="A126" s="16" t="s">
        <v>23</v>
      </c>
      <c r="B126" s="7">
        <v>553182</v>
      </c>
      <c r="C126" s="7">
        <v>667188</v>
      </c>
      <c r="D126" s="7" t="s">
        <v>625</v>
      </c>
      <c r="E126" s="7">
        <v>2</v>
      </c>
      <c r="F126" s="4">
        <v>628997</v>
      </c>
      <c r="G126" s="4">
        <v>13086</v>
      </c>
      <c r="H126" s="4">
        <f t="shared" si="8"/>
        <v>575478.05199166457</v>
      </c>
      <c r="I126" s="4">
        <f t="shared" si="9"/>
        <v>-53518.948008335428</v>
      </c>
      <c r="J126" s="5">
        <f t="shared" si="10"/>
        <v>-8.5086173715193336E-2</v>
      </c>
      <c r="K126" s="4">
        <f t="shared" si="11"/>
        <v>32011.899187290441</v>
      </c>
      <c r="L126" s="4">
        <f t="shared" si="12"/>
        <v>18925.899187290441</v>
      </c>
      <c r="M126" s="5">
        <f t="shared" si="13"/>
        <v>1.4462707616758705</v>
      </c>
      <c r="N126" s="4">
        <f>IF(SUMPRODUCT($O$2:$AD$2,O126:AD126)&lt;=Kalkulačka!$B$4,SUMPRODUCT($O$2:$AD$2,O126:AD126)*Kalkulačka!$B$5,SUMPRODUCT($O$2:$AD$2,O126:AD126))</f>
        <v>40.5</v>
      </c>
      <c r="O126" s="4">
        <v>27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27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</row>
    <row r="127" spans="1:30" x14ac:dyDescent="0.3">
      <c r="A127" s="16" t="s">
        <v>47</v>
      </c>
      <c r="B127" s="7">
        <v>583774</v>
      </c>
      <c r="C127" s="7">
        <v>488089</v>
      </c>
      <c r="D127" s="7" t="s">
        <v>626</v>
      </c>
      <c r="E127" s="7">
        <v>2</v>
      </c>
      <c r="F127" s="4">
        <v>1117547</v>
      </c>
      <c r="G127" s="4">
        <v>22984</v>
      </c>
      <c r="H127" s="4">
        <f t="shared" si="8"/>
        <v>1023072.0924296258</v>
      </c>
      <c r="I127" s="4">
        <f t="shared" si="9"/>
        <v>-94474.907570374198</v>
      </c>
      <c r="J127" s="5">
        <f t="shared" si="10"/>
        <v>-8.4537748810899371E-2</v>
      </c>
      <c r="K127" s="4">
        <f t="shared" si="11"/>
        <v>56910.042999627447</v>
      </c>
      <c r="L127" s="4">
        <f t="shared" si="12"/>
        <v>33926.042999627447</v>
      </c>
      <c r="M127" s="5">
        <f t="shared" si="13"/>
        <v>1.4760721806311978</v>
      </c>
      <c r="N127" s="4">
        <f>IF(SUMPRODUCT($O$2:$AD$2,O127:AD127)&lt;=Kalkulačka!$B$4,SUMPRODUCT($O$2:$AD$2,O127:AD127)*Kalkulačka!$B$5,SUMPRODUCT($O$2:$AD$2,O127:AD127))</f>
        <v>72</v>
      </c>
      <c r="O127" s="4">
        <v>48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60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</row>
    <row r="128" spans="1:30" x14ac:dyDescent="0.3">
      <c r="A128" s="16" t="s">
        <v>23</v>
      </c>
      <c r="B128" s="7">
        <v>545511</v>
      </c>
      <c r="C128" s="7">
        <v>245895</v>
      </c>
      <c r="D128" s="7" t="s">
        <v>237</v>
      </c>
      <c r="E128" s="7">
        <v>2</v>
      </c>
      <c r="F128" s="4">
        <v>4581096</v>
      </c>
      <c r="G128" s="4">
        <v>232130</v>
      </c>
      <c r="H128" s="4">
        <f t="shared" si="8"/>
        <v>3637589.6619720031</v>
      </c>
      <c r="I128" s="4">
        <f t="shared" si="9"/>
        <v>-943506.33802799694</v>
      </c>
      <c r="J128" s="5">
        <f t="shared" si="10"/>
        <v>-0.20595646500924603</v>
      </c>
      <c r="K128" s="4">
        <f t="shared" si="11"/>
        <v>202346.81955423093</v>
      </c>
      <c r="L128" s="4">
        <f t="shared" si="12"/>
        <v>-29783.180445769074</v>
      </c>
      <c r="M128" s="5">
        <f t="shared" si="13"/>
        <v>-0.128303883366084</v>
      </c>
      <c r="N128" s="4">
        <f>IF(SUMPRODUCT($O$2:$AD$2,O128:AD128)&lt;=Kalkulačka!$B$4,SUMPRODUCT($O$2:$AD$2,O128:AD128)*Kalkulačka!$B$5,SUMPRODUCT($O$2:$AD$2,O128:AD128))</f>
        <v>256</v>
      </c>
      <c r="O128" s="4">
        <v>53</v>
      </c>
      <c r="P128" s="4">
        <v>0</v>
      </c>
      <c r="Q128" s="4">
        <v>0</v>
      </c>
      <c r="R128" s="4">
        <v>0</v>
      </c>
      <c r="S128" s="4">
        <v>203</v>
      </c>
      <c r="T128" s="4">
        <v>0</v>
      </c>
      <c r="U128" s="4">
        <v>53</v>
      </c>
      <c r="V128" s="4">
        <v>30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</row>
    <row r="129" spans="1:30" x14ac:dyDescent="0.3">
      <c r="A129" s="16" t="s">
        <v>23</v>
      </c>
      <c r="B129" s="7">
        <v>545066</v>
      </c>
      <c r="C129" s="7">
        <v>245445</v>
      </c>
      <c r="D129" s="7" t="s">
        <v>627</v>
      </c>
      <c r="E129" s="7">
        <v>2</v>
      </c>
      <c r="F129" s="4">
        <v>4186407</v>
      </c>
      <c r="G129" s="4">
        <v>156539</v>
      </c>
      <c r="H129" s="4">
        <f t="shared" si="8"/>
        <v>3324984.3003962841</v>
      </c>
      <c r="I129" s="4">
        <f t="shared" si="9"/>
        <v>-861422.69960371591</v>
      </c>
      <c r="J129" s="5">
        <f t="shared" si="10"/>
        <v>-0.20576659163901545</v>
      </c>
      <c r="K129" s="4">
        <f t="shared" si="11"/>
        <v>184957.6397487892</v>
      </c>
      <c r="L129" s="4">
        <f t="shared" si="12"/>
        <v>28418.639748789195</v>
      </c>
      <c r="M129" s="5">
        <f t="shared" si="13"/>
        <v>0.18154351151335568</v>
      </c>
      <c r="N129" s="4">
        <f>IF(SUMPRODUCT($O$2:$AD$2,O129:AD129)&lt;=Kalkulačka!$B$4,SUMPRODUCT($O$2:$AD$2,O129:AD129)*Kalkulačka!$B$5,SUMPRODUCT($O$2:$AD$2,O129:AD129))</f>
        <v>234</v>
      </c>
      <c r="O129" s="4">
        <v>119</v>
      </c>
      <c r="P129" s="4">
        <v>0</v>
      </c>
      <c r="Q129" s="4">
        <v>0</v>
      </c>
      <c r="R129" s="4">
        <v>0</v>
      </c>
      <c r="S129" s="4">
        <v>115</v>
      </c>
      <c r="T129" s="4">
        <v>0</v>
      </c>
      <c r="U129" s="4">
        <v>229</v>
      </c>
      <c r="V129" s="4">
        <v>93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</row>
    <row r="130" spans="1:30" x14ac:dyDescent="0.3">
      <c r="A130" s="16" t="s">
        <v>50</v>
      </c>
      <c r="B130" s="7">
        <v>536733</v>
      </c>
      <c r="C130" s="7">
        <v>302791</v>
      </c>
      <c r="D130" s="7" t="s">
        <v>628</v>
      </c>
      <c r="E130" s="7">
        <v>2</v>
      </c>
      <c r="F130" s="4">
        <v>1208966</v>
      </c>
      <c r="G130" s="4">
        <v>33544</v>
      </c>
      <c r="H130" s="4">
        <f t="shared" si="8"/>
        <v>1108328.1001320947</v>
      </c>
      <c r="I130" s="4">
        <f t="shared" si="9"/>
        <v>-100637.8998679053</v>
      </c>
      <c r="J130" s="5">
        <f t="shared" si="10"/>
        <v>-8.3242952959723726E-2</v>
      </c>
      <c r="K130" s="4">
        <f t="shared" si="11"/>
        <v>61652.546582929732</v>
      </c>
      <c r="L130" s="4">
        <f t="shared" si="12"/>
        <v>28108.546582929732</v>
      </c>
      <c r="M130" s="5">
        <f t="shared" si="13"/>
        <v>0.83796048720873273</v>
      </c>
      <c r="N130" s="4">
        <f>IF(SUMPRODUCT($O$2:$AD$2,O130:AD130)&lt;=Kalkulačka!$B$4,SUMPRODUCT($O$2:$AD$2,O130:AD130)*Kalkulačka!$B$5,SUMPRODUCT($O$2:$AD$2,O130:AD130))</f>
        <v>78</v>
      </c>
      <c r="O130" s="4">
        <v>29</v>
      </c>
      <c r="P130" s="4">
        <v>0</v>
      </c>
      <c r="Q130" s="4">
        <v>0</v>
      </c>
      <c r="R130" s="4">
        <v>0</v>
      </c>
      <c r="S130" s="4">
        <v>23</v>
      </c>
      <c r="T130" s="4">
        <v>0</v>
      </c>
      <c r="U130" s="4">
        <v>51</v>
      </c>
      <c r="V130" s="4">
        <v>23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</row>
    <row r="131" spans="1:30" x14ac:dyDescent="0.3">
      <c r="A131" s="16" t="s">
        <v>56</v>
      </c>
      <c r="B131" s="7">
        <v>568236</v>
      </c>
      <c r="C131" s="7">
        <v>635464</v>
      </c>
      <c r="D131" s="7" t="s">
        <v>629</v>
      </c>
      <c r="E131" s="7">
        <v>2</v>
      </c>
      <c r="F131" s="4">
        <v>1022759</v>
      </c>
      <c r="G131" s="4">
        <v>49934</v>
      </c>
      <c r="H131" s="4">
        <f t="shared" si="8"/>
        <v>937816.08472715702</v>
      </c>
      <c r="I131" s="4">
        <f t="shared" si="9"/>
        <v>-84942.915272842976</v>
      </c>
      <c r="J131" s="5">
        <f t="shared" si="10"/>
        <v>-8.3052718453558438E-2</v>
      </c>
      <c r="K131" s="4">
        <f t="shared" si="11"/>
        <v>52167.539416325162</v>
      </c>
      <c r="L131" s="4">
        <f t="shared" si="12"/>
        <v>2233.5394163251622</v>
      </c>
      <c r="M131" s="5">
        <f t="shared" si="13"/>
        <v>4.4729831704352963E-2</v>
      </c>
      <c r="N131" s="4">
        <f>IF(SUMPRODUCT($O$2:$AD$2,O131:AD131)&lt;=Kalkulačka!$B$4,SUMPRODUCT($O$2:$AD$2,O131:AD131)*Kalkulačka!$B$5,SUMPRODUCT($O$2:$AD$2,O131:AD131))</f>
        <v>66</v>
      </c>
      <c r="O131" s="4">
        <v>0</v>
      </c>
      <c r="P131" s="4">
        <v>0</v>
      </c>
      <c r="Q131" s="4">
        <v>0</v>
      </c>
      <c r="R131" s="4">
        <v>0</v>
      </c>
      <c r="S131" s="4">
        <v>44</v>
      </c>
      <c r="T131" s="4">
        <v>0</v>
      </c>
      <c r="U131" s="4">
        <v>0</v>
      </c>
      <c r="V131" s="4">
        <v>30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</row>
    <row r="132" spans="1:30" x14ac:dyDescent="0.3">
      <c r="A132" s="16" t="s">
        <v>53</v>
      </c>
      <c r="B132" s="7">
        <v>592501</v>
      </c>
      <c r="C132" s="7">
        <v>291242</v>
      </c>
      <c r="D132" s="7" t="s">
        <v>630</v>
      </c>
      <c r="E132" s="7">
        <v>2</v>
      </c>
      <c r="F132" s="4">
        <v>1440507</v>
      </c>
      <c r="G132" s="4">
        <v>40355</v>
      </c>
      <c r="H132" s="4">
        <f t="shared" si="8"/>
        <v>1321468.1193882667</v>
      </c>
      <c r="I132" s="4">
        <f t="shared" si="9"/>
        <v>-119038.8806117333</v>
      </c>
      <c r="J132" s="5">
        <f t="shared" si="10"/>
        <v>-8.2636794275719128E-2</v>
      </c>
      <c r="K132" s="4">
        <f t="shared" si="11"/>
        <v>73508.805541185458</v>
      </c>
      <c r="L132" s="4">
        <f t="shared" si="12"/>
        <v>33153.805541185458</v>
      </c>
      <c r="M132" s="5">
        <f t="shared" si="13"/>
        <v>0.82155384812750487</v>
      </c>
      <c r="N132" s="4">
        <f>IF(SUMPRODUCT($O$2:$AD$2,O132:AD132)&lt;=Kalkulačka!$B$4,SUMPRODUCT($O$2:$AD$2,O132:AD132)*Kalkulačka!$B$5,SUMPRODUCT($O$2:$AD$2,O132:AD132))</f>
        <v>93</v>
      </c>
      <c r="O132" s="4">
        <v>34</v>
      </c>
      <c r="P132" s="4">
        <v>0</v>
      </c>
      <c r="Q132" s="4">
        <v>0</v>
      </c>
      <c r="R132" s="4">
        <v>0</v>
      </c>
      <c r="S132" s="4">
        <v>28</v>
      </c>
      <c r="T132" s="4">
        <v>0</v>
      </c>
      <c r="U132" s="4">
        <v>62</v>
      </c>
      <c r="V132" s="4">
        <v>28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</row>
    <row r="133" spans="1:30" x14ac:dyDescent="0.3">
      <c r="A133" s="16" t="s">
        <v>23</v>
      </c>
      <c r="B133" s="7">
        <v>545449</v>
      </c>
      <c r="C133" s="7">
        <v>245810</v>
      </c>
      <c r="D133" s="7" t="s">
        <v>631</v>
      </c>
      <c r="E133" s="7">
        <v>2</v>
      </c>
      <c r="F133" s="4">
        <v>1045476</v>
      </c>
      <c r="G133" s="4">
        <v>26686</v>
      </c>
      <c r="H133" s="4">
        <f t="shared" si="8"/>
        <v>959130.08665277425</v>
      </c>
      <c r="I133" s="4">
        <f t="shared" si="9"/>
        <v>-86345.913347225753</v>
      </c>
      <c r="J133" s="5">
        <f t="shared" si="10"/>
        <v>-8.2590048310267949E-2</v>
      </c>
      <c r="K133" s="4">
        <f t="shared" si="11"/>
        <v>53353.165312150733</v>
      </c>
      <c r="L133" s="4">
        <f t="shared" si="12"/>
        <v>26667.165312150733</v>
      </c>
      <c r="M133" s="5">
        <f t="shared" si="13"/>
        <v>0.99929421090274806</v>
      </c>
      <c r="N133" s="4">
        <f>IF(SUMPRODUCT($O$2:$AD$2,O133:AD133)&lt;=Kalkulačka!$B$4,SUMPRODUCT($O$2:$AD$2,O133:AD133)*Kalkulačka!$B$5,SUMPRODUCT($O$2:$AD$2,O133:AD133))</f>
        <v>67.5</v>
      </c>
      <c r="O133" s="4">
        <v>32</v>
      </c>
      <c r="P133" s="4">
        <v>0</v>
      </c>
      <c r="Q133" s="4">
        <v>0</v>
      </c>
      <c r="R133" s="4">
        <v>0</v>
      </c>
      <c r="S133" s="4">
        <v>13</v>
      </c>
      <c r="T133" s="4">
        <v>0</v>
      </c>
      <c r="U133" s="4">
        <v>36</v>
      </c>
      <c r="V133" s="4">
        <v>13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</row>
    <row r="134" spans="1:30" x14ac:dyDescent="0.3">
      <c r="A134" s="16" t="s">
        <v>32</v>
      </c>
      <c r="B134" s="7">
        <v>562947</v>
      </c>
      <c r="C134" s="7">
        <v>261769</v>
      </c>
      <c r="D134" s="7" t="s">
        <v>632</v>
      </c>
      <c r="E134" s="7">
        <v>2</v>
      </c>
      <c r="F134" s="4">
        <v>1393102</v>
      </c>
      <c r="G134" s="4">
        <v>39742</v>
      </c>
      <c r="H134" s="4">
        <f t="shared" ref="H134:H197" si="14">N134*$A$3</f>
        <v>1278840.1155370323</v>
      </c>
      <c r="I134" s="4">
        <f t="shared" ref="I134:I197" si="15">H134-F134</f>
        <v>-114261.88446296775</v>
      </c>
      <c r="J134" s="5">
        <f t="shared" ref="J134:J197" si="16">IFERROR(H134/F134-1,0)</f>
        <v>-8.2019754808311029E-2</v>
      </c>
      <c r="K134" s="4">
        <f t="shared" ref="K134:K197" si="17">N134*$A$4</f>
        <v>71137.553749534316</v>
      </c>
      <c r="L134" s="4">
        <f t="shared" ref="L134:L197" si="18">K134-G134</f>
        <v>31395.553749534316</v>
      </c>
      <c r="M134" s="5">
        <f t="shared" ref="M134:M197" si="19">IFERROR(K134/G134-1,0)</f>
        <v>0.78998424209990237</v>
      </c>
      <c r="N134" s="4">
        <f>IF(SUMPRODUCT($O$2:$AD$2,O134:AD134)&lt;=Kalkulačka!$B$4,SUMPRODUCT($O$2:$AD$2,O134:AD134)*Kalkulačka!$B$5,SUMPRODUCT($O$2:$AD$2,O134:AD134))</f>
        <v>90</v>
      </c>
      <c r="O134" s="4">
        <v>30</v>
      </c>
      <c r="P134" s="4">
        <v>0</v>
      </c>
      <c r="Q134" s="4">
        <v>0</v>
      </c>
      <c r="R134" s="4">
        <v>0</v>
      </c>
      <c r="S134" s="4">
        <v>30</v>
      </c>
      <c r="T134" s="4">
        <v>0</v>
      </c>
      <c r="U134" s="4">
        <v>58</v>
      </c>
      <c r="V134" s="4">
        <v>26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</row>
    <row r="135" spans="1:30" x14ac:dyDescent="0.3">
      <c r="A135" s="16" t="s">
        <v>25</v>
      </c>
      <c r="B135" s="7">
        <v>556751</v>
      </c>
      <c r="C135" s="7">
        <v>255866</v>
      </c>
      <c r="D135" s="7" t="s">
        <v>633</v>
      </c>
      <c r="E135" s="7">
        <v>2</v>
      </c>
      <c r="F135" s="4">
        <v>3768516</v>
      </c>
      <c r="G135" s="4">
        <v>186405</v>
      </c>
      <c r="H135" s="4">
        <f t="shared" si="14"/>
        <v>2998169.6042034868</v>
      </c>
      <c r="I135" s="4">
        <f t="shared" si="15"/>
        <v>-770346.39579651318</v>
      </c>
      <c r="J135" s="5">
        <f t="shared" si="16"/>
        <v>-0.20441637923164269</v>
      </c>
      <c r="K135" s="4">
        <f t="shared" si="17"/>
        <v>166778.04267946378</v>
      </c>
      <c r="L135" s="4">
        <f t="shared" si="18"/>
        <v>-19626.957320536225</v>
      </c>
      <c r="M135" s="5">
        <f t="shared" si="19"/>
        <v>-0.10529201105408237</v>
      </c>
      <c r="N135" s="4">
        <f>IF(SUMPRODUCT($O$2:$AD$2,O135:AD135)&lt;=Kalkulačka!$B$4,SUMPRODUCT($O$2:$AD$2,O135:AD135)*Kalkulačka!$B$5,SUMPRODUCT($O$2:$AD$2,O135:AD135))</f>
        <v>211</v>
      </c>
      <c r="O135" s="4">
        <v>43</v>
      </c>
      <c r="P135" s="4">
        <v>0</v>
      </c>
      <c r="Q135" s="4">
        <v>0</v>
      </c>
      <c r="R135" s="4">
        <v>0</v>
      </c>
      <c r="S135" s="4">
        <v>168</v>
      </c>
      <c r="T135" s="4">
        <v>0</v>
      </c>
      <c r="U135" s="4">
        <v>202</v>
      </c>
      <c r="V135" s="4">
        <v>60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</row>
    <row r="136" spans="1:30" x14ac:dyDescent="0.3">
      <c r="A136" s="16" t="s">
        <v>41</v>
      </c>
      <c r="B136" s="7">
        <v>577863</v>
      </c>
      <c r="C136" s="7">
        <v>276464</v>
      </c>
      <c r="D136" s="7" t="s">
        <v>634</v>
      </c>
      <c r="E136" s="7">
        <v>2</v>
      </c>
      <c r="F136" s="4">
        <v>4196683</v>
      </c>
      <c r="G136" s="4">
        <v>194520</v>
      </c>
      <c r="H136" s="4">
        <f t="shared" si="14"/>
        <v>3339193.6350133624</v>
      </c>
      <c r="I136" s="4">
        <f t="shared" si="15"/>
        <v>-857489.36498663761</v>
      </c>
      <c r="J136" s="5">
        <f t="shared" si="16"/>
        <v>-0.20432550301908381</v>
      </c>
      <c r="K136" s="4">
        <f t="shared" si="17"/>
        <v>185748.05701267291</v>
      </c>
      <c r="L136" s="4">
        <f t="shared" si="18"/>
        <v>-8771.9429873270856</v>
      </c>
      <c r="M136" s="5">
        <f t="shared" si="19"/>
        <v>-4.5095326893517806E-2</v>
      </c>
      <c r="N136" s="4">
        <f>IF(SUMPRODUCT($O$2:$AD$2,O136:AD136)&lt;=Kalkulačka!$B$4,SUMPRODUCT($O$2:$AD$2,O136:AD136)*Kalkulačka!$B$5,SUMPRODUCT($O$2:$AD$2,O136:AD136))</f>
        <v>235</v>
      </c>
      <c r="O136" s="4">
        <v>78</v>
      </c>
      <c r="P136" s="4">
        <v>0</v>
      </c>
      <c r="Q136" s="4">
        <v>0</v>
      </c>
      <c r="R136" s="4">
        <v>0</v>
      </c>
      <c r="S136" s="4">
        <v>157</v>
      </c>
      <c r="T136" s="4">
        <v>0</v>
      </c>
      <c r="U136" s="4">
        <v>204</v>
      </c>
      <c r="V136" s="4">
        <v>50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</row>
    <row r="137" spans="1:30" x14ac:dyDescent="0.3">
      <c r="A137" s="16" t="s">
        <v>44</v>
      </c>
      <c r="B137" s="7">
        <v>591807</v>
      </c>
      <c r="C137" s="7">
        <v>290556</v>
      </c>
      <c r="D137" s="7" t="s">
        <v>635</v>
      </c>
      <c r="E137" s="7">
        <v>2</v>
      </c>
      <c r="F137" s="4">
        <v>1043740</v>
      </c>
      <c r="G137" s="4">
        <v>27743</v>
      </c>
      <c r="H137" s="4">
        <f t="shared" si="14"/>
        <v>959130.08665277425</v>
      </c>
      <c r="I137" s="4">
        <f t="shared" si="15"/>
        <v>-84609.913347225753</v>
      </c>
      <c r="J137" s="5">
        <f t="shared" si="16"/>
        <v>-8.1064166695945072E-2</v>
      </c>
      <c r="K137" s="4">
        <f t="shared" si="17"/>
        <v>53353.165312150733</v>
      </c>
      <c r="L137" s="4">
        <f t="shared" si="18"/>
        <v>25610.165312150733</v>
      </c>
      <c r="M137" s="5">
        <f t="shared" si="19"/>
        <v>0.92312169960533219</v>
      </c>
      <c r="N137" s="4">
        <f>IF(SUMPRODUCT($O$2:$AD$2,O137:AD137)&lt;=Kalkulačka!$B$4,SUMPRODUCT($O$2:$AD$2,O137:AD137)*Kalkulačka!$B$5,SUMPRODUCT($O$2:$AD$2,O137:AD137))</f>
        <v>67.5</v>
      </c>
      <c r="O137" s="4">
        <v>29</v>
      </c>
      <c r="P137" s="4">
        <v>0</v>
      </c>
      <c r="Q137" s="4">
        <v>0</v>
      </c>
      <c r="R137" s="4">
        <v>0</v>
      </c>
      <c r="S137" s="4">
        <v>16</v>
      </c>
      <c r="T137" s="4">
        <v>0</v>
      </c>
      <c r="U137" s="4">
        <v>0</v>
      </c>
      <c r="V137" s="4">
        <v>16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</row>
    <row r="138" spans="1:30" x14ac:dyDescent="0.3">
      <c r="A138" s="16" t="s">
        <v>38</v>
      </c>
      <c r="B138" s="7">
        <v>579823</v>
      </c>
      <c r="C138" s="7">
        <v>278441</v>
      </c>
      <c r="D138" s="7" t="s">
        <v>636</v>
      </c>
      <c r="E138" s="7">
        <v>2</v>
      </c>
      <c r="F138" s="4">
        <v>1298380</v>
      </c>
      <c r="G138" s="4">
        <v>37398</v>
      </c>
      <c r="H138" s="4">
        <f t="shared" si="14"/>
        <v>1193584.1078345636</v>
      </c>
      <c r="I138" s="4">
        <f t="shared" si="15"/>
        <v>-104795.89216543641</v>
      </c>
      <c r="J138" s="5">
        <f t="shared" si="16"/>
        <v>-8.0712805315421021E-2</v>
      </c>
      <c r="K138" s="4">
        <f t="shared" si="17"/>
        <v>66395.050166232017</v>
      </c>
      <c r="L138" s="4">
        <f t="shared" si="18"/>
        <v>28997.050166232017</v>
      </c>
      <c r="M138" s="5">
        <f t="shared" si="19"/>
        <v>0.77536366025541525</v>
      </c>
      <c r="N138" s="4">
        <f>IF(SUMPRODUCT($O$2:$AD$2,O138:AD138)&lt;=Kalkulačka!$B$4,SUMPRODUCT($O$2:$AD$2,O138:AD138)*Kalkulačka!$B$5,SUMPRODUCT($O$2:$AD$2,O138:AD138))</f>
        <v>84</v>
      </c>
      <c r="O138" s="4">
        <v>28</v>
      </c>
      <c r="P138" s="4">
        <v>0</v>
      </c>
      <c r="Q138" s="4">
        <v>0</v>
      </c>
      <c r="R138" s="4">
        <v>0</v>
      </c>
      <c r="S138" s="4">
        <v>28</v>
      </c>
      <c r="T138" s="4">
        <v>0</v>
      </c>
      <c r="U138" s="4">
        <v>56</v>
      </c>
      <c r="V138" s="4">
        <v>26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</row>
    <row r="139" spans="1:30" x14ac:dyDescent="0.3">
      <c r="A139" s="16" t="s">
        <v>50</v>
      </c>
      <c r="B139" s="7">
        <v>552160</v>
      </c>
      <c r="C139" s="7">
        <v>635731</v>
      </c>
      <c r="D139" s="7" t="s">
        <v>637</v>
      </c>
      <c r="E139" s="7">
        <v>2</v>
      </c>
      <c r="F139" s="4">
        <v>3726907</v>
      </c>
      <c r="G139" s="4">
        <v>176386</v>
      </c>
      <c r="H139" s="4">
        <f t="shared" si="14"/>
        <v>2969750.9349693307</v>
      </c>
      <c r="I139" s="4">
        <f t="shared" si="15"/>
        <v>-757156.06503066933</v>
      </c>
      <c r="J139" s="5">
        <f t="shared" si="16"/>
        <v>-0.20315936647484611</v>
      </c>
      <c r="K139" s="4">
        <f t="shared" si="17"/>
        <v>165197.20815169634</v>
      </c>
      <c r="L139" s="4">
        <f t="shared" si="18"/>
        <v>-11188.791848303663</v>
      </c>
      <c r="M139" s="5">
        <f t="shared" si="19"/>
        <v>-6.3433559626635105E-2</v>
      </c>
      <c r="N139" s="4">
        <f>IF(SUMPRODUCT($O$2:$AD$2,O139:AD139)&lt;=Kalkulačka!$B$4,SUMPRODUCT($O$2:$AD$2,O139:AD139)*Kalkulačka!$B$5,SUMPRODUCT($O$2:$AD$2,O139:AD139))</f>
        <v>209</v>
      </c>
      <c r="O139" s="4">
        <v>58</v>
      </c>
      <c r="P139" s="4">
        <v>0</v>
      </c>
      <c r="Q139" s="4">
        <v>0</v>
      </c>
      <c r="R139" s="4">
        <v>0</v>
      </c>
      <c r="S139" s="4">
        <v>151</v>
      </c>
      <c r="T139" s="4">
        <v>0</v>
      </c>
      <c r="U139" s="4">
        <v>0</v>
      </c>
      <c r="V139" s="4">
        <v>48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</row>
    <row r="140" spans="1:30" x14ac:dyDescent="0.3">
      <c r="A140" s="16" t="s">
        <v>44</v>
      </c>
      <c r="B140" s="7">
        <v>545309</v>
      </c>
      <c r="C140" s="7">
        <v>48527416</v>
      </c>
      <c r="D140" s="7" t="s">
        <v>638</v>
      </c>
      <c r="E140" s="7">
        <v>2</v>
      </c>
      <c r="F140" s="4">
        <v>625416</v>
      </c>
      <c r="G140" s="4">
        <v>13046</v>
      </c>
      <c r="H140" s="4">
        <f t="shared" si="14"/>
        <v>575478.05199166457</v>
      </c>
      <c r="I140" s="4">
        <f t="shared" si="15"/>
        <v>-49937.948008335428</v>
      </c>
      <c r="J140" s="5">
        <f t="shared" si="16"/>
        <v>-7.984757027056455E-2</v>
      </c>
      <c r="K140" s="4">
        <f t="shared" si="17"/>
        <v>32011.899187290441</v>
      </c>
      <c r="L140" s="4">
        <f t="shared" si="18"/>
        <v>18965.899187290441</v>
      </c>
      <c r="M140" s="5">
        <f t="shared" si="19"/>
        <v>1.4537712085919394</v>
      </c>
      <c r="N140" s="4">
        <f>IF(SUMPRODUCT($O$2:$AD$2,O140:AD140)&lt;=Kalkulačka!$B$4,SUMPRODUCT($O$2:$AD$2,O140:AD140)*Kalkulačka!$B$5,SUMPRODUCT($O$2:$AD$2,O140:AD140))</f>
        <v>40.5</v>
      </c>
      <c r="O140" s="4">
        <v>27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</row>
    <row r="141" spans="1:30" x14ac:dyDescent="0.3">
      <c r="A141" s="16" t="s">
        <v>44</v>
      </c>
      <c r="B141" s="7">
        <v>591360</v>
      </c>
      <c r="C141" s="7">
        <v>378470</v>
      </c>
      <c r="D141" s="7" t="s">
        <v>639</v>
      </c>
      <c r="E141" s="7">
        <v>2</v>
      </c>
      <c r="F141" s="4">
        <v>625416</v>
      </c>
      <c r="G141" s="4">
        <v>13046</v>
      </c>
      <c r="H141" s="4">
        <f t="shared" si="14"/>
        <v>575478.05199166457</v>
      </c>
      <c r="I141" s="4">
        <f t="shared" si="15"/>
        <v>-49937.948008335428</v>
      </c>
      <c r="J141" s="5">
        <f t="shared" si="16"/>
        <v>-7.984757027056455E-2</v>
      </c>
      <c r="K141" s="4">
        <f t="shared" si="17"/>
        <v>32011.899187290441</v>
      </c>
      <c r="L141" s="4">
        <f t="shared" si="18"/>
        <v>18965.899187290441</v>
      </c>
      <c r="M141" s="5">
        <f t="shared" si="19"/>
        <v>1.4537712085919394</v>
      </c>
      <c r="N141" s="4">
        <f>IF(SUMPRODUCT($O$2:$AD$2,O141:AD141)&lt;=Kalkulačka!$B$4,SUMPRODUCT($O$2:$AD$2,O141:AD141)*Kalkulačka!$B$5,SUMPRODUCT($O$2:$AD$2,O141:AD141))</f>
        <v>40.5</v>
      </c>
      <c r="O141" s="4">
        <v>27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</row>
    <row r="142" spans="1:30" x14ac:dyDescent="0.3">
      <c r="A142" s="16" t="s">
        <v>20</v>
      </c>
      <c r="B142" s="7">
        <v>534153</v>
      </c>
      <c r="C142" s="7">
        <v>236179</v>
      </c>
      <c r="D142" s="7" t="s">
        <v>640</v>
      </c>
      <c r="E142" s="7">
        <v>2</v>
      </c>
      <c r="F142" s="4">
        <v>925899</v>
      </c>
      <c r="G142" s="4">
        <v>27364</v>
      </c>
      <c r="H142" s="4">
        <f t="shared" si="14"/>
        <v>852560.07702468825</v>
      </c>
      <c r="I142" s="4">
        <f t="shared" si="15"/>
        <v>-73338.922975311754</v>
      </c>
      <c r="J142" s="5">
        <f t="shared" si="16"/>
        <v>-7.9208340191869508E-2</v>
      </c>
      <c r="K142" s="4">
        <f t="shared" si="17"/>
        <v>47425.03583302287</v>
      </c>
      <c r="L142" s="4">
        <f t="shared" si="18"/>
        <v>20061.03583302287</v>
      </c>
      <c r="M142" s="5">
        <f t="shared" si="19"/>
        <v>0.73311781293023204</v>
      </c>
      <c r="N142" s="4">
        <f>IF(SUMPRODUCT($O$2:$AD$2,O142:AD142)&lt;=Kalkulačka!$B$4,SUMPRODUCT($O$2:$AD$2,O142:AD142)*Kalkulačka!$B$5,SUMPRODUCT($O$2:$AD$2,O142:AD142))</f>
        <v>60</v>
      </c>
      <c r="O142" s="4">
        <v>18</v>
      </c>
      <c r="P142" s="4">
        <v>0</v>
      </c>
      <c r="Q142" s="4">
        <v>0</v>
      </c>
      <c r="R142" s="4">
        <v>0</v>
      </c>
      <c r="S142" s="4">
        <v>22</v>
      </c>
      <c r="T142" s="4">
        <v>0</v>
      </c>
      <c r="U142" s="4">
        <v>0</v>
      </c>
      <c r="V142" s="4">
        <v>21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</row>
    <row r="143" spans="1:30" x14ac:dyDescent="0.3">
      <c r="A143" s="16" t="s">
        <v>25</v>
      </c>
      <c r="B143" s="7">
        <v>556386</v>
      </c>
      <c r="C143" s="7">
        <v>255602</v>
      </c>
      <c r="D143" s="7" t="s">
        <v>641</v>
      </c>
      <c r="E143" s="7">
        <v>2</v>
      </c>
      <c r="F143" s="4">
        <v>948892</v>
      </c>
      <c r="G143" s="4">
        <v>26443</v>
      </c>
      <c r="H143" s="4">
        <f t="shared" si="14"/>
        <v>873874.07895030547</v>
      </c>
      <c r="I143" s="4">
        <f t="shared" si="15"/>
        <v>-75017.921049694531</v>
      </c>
      <c r="J143" s="5">
        <f t="shared" si="16"/>
        <v>-7.9058439790507751E-2</v>
      </c>
      <c r="K143" s="4">
        <f t="shared" si="17"/>
        <v>48610.661728848449</v>
      </c>
      <c r="L143" s="4">
        <f t="shared" si="18"/>
        <v>22167.661728848449</v>
      </c>
      <c r="M143" s="5">
        <f t="shared" si="19"/>
        <v>0.83831871303741812</v>
      </c>
      <c r="N143" s="4">
        <f>IF(SUMPRODUCT($O$2:$AD$2,O143:AD143)&lt;=Kalkulačka!$B$4,SUMPRODUCT($O$2:$AD$2,O143:AD143)*Kalkulačka!$B$5,SUMPRODUCT($O$2:$AD$2,O143:AD143))</f>
        <v>61.5</v>
      </c>
      <c r="O143" s="4">
        <v>23</v>
      </c>
      <c r="P143" s="4">
        <v>0</v>
      </c>
      <c r="Q143" s="4">
        <v>0</v>
      </c>
      <c r="R143" s="4">
        <v>0</v>
      </c>
      <c r="S143" s="4">
        <v>18</v>
      </c>
      <c r="T143" s="4">
        <v>0</v>
      </c>
      <c r="U143" s="4">
        <v>38</v>
      </c>
      <c r="V143" s="4">
        <v>16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</row>
    <row r="144" spans="1:30" x14ac:dyDescent="0.3">
      <c r="A144" s="16" t="s">
        <v>25</v>
      </c>
      <c r="B144" s="7">
        <v>556106</v>
      </c>
      <c r="C144" s="7">
        <v>255424</v>
      </c>
      <c r="D144" s="7" t="s">
        <v>642</v>
      </c>
      <c r="E144" s="7">
        <v>2</v>
      </c>
      <c r="F144" s="4">
        <v>1248896</v>
      </c>
      <c r="G144" s="4">
        <v>35672</v>
      </c>
      <c r="H144" s="4">
        <f t="shared" si="14"/>
        <v>1150956.1039833291</v>
      </c>
      <c r="I144" s="4">
        <f t="shared" si="15"/>
        <v>-97939.896016670857</v>
      </c>
      <c r="J144" s="5">
        <f t="shared" si="16"/>
        <v>-7.8421178398097924E-2</v>
      </c>
      <c r="K144" s="4">
        <f t="shared" si="17"/>
        <v>64023.798374580882</v>
      </c>
      <c r="L144" s="4">
        <f t="shared" si="18"/>
        <v>28351.798374580882</v>
      </c>
      <c r="M144" s="5">
        <f t="shared" si="19"/>
        <v>0.79479138749105416</v>
      </c>
      <c r="N144" s="4">
        <f>IF(SUMPRODUCT($O$2:$AD$2,O144:AD144)&lt;=Kalkulačka!$B$4,SUMPRODUCT($O$2:$AD$2,O144:AD144)*Kalkulačka!$B$5,SUMPRODUCT($O$2:$AD$2,O144:AD144))</f>
        <v>81</v>
      </c>
      <c r="O144" s="4">
        <v>28</v>
      </c>
      <c r="P144" s="4">
        <v>0</v>
      </c>
      <c r="Q144" s="4">
        <v>0</v>
      </c>
      <c r="R144" s="4">
        <v>0</v>
      </c>
      <c r="S144" s="4">
        <v>26</v>
      </c>
      <c r="T144" s="4">
        <v>0</v>
      </c>
      <c r="U144" s="4">
        <v>53</v>
      </c>
      <c r="V144" s="4">
        <v>25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</row>
    <row r="145" spans="1:30" x14ac:dyDescent="0.3">
      <c r="A145" s="16" t="s">
        <v>35</v>
      </c>
      <c r="B145" s="7">
        <v>577120</v>
      </c>
      <c r="C145" s="7">
        <v>275735</v>
      </c>
      <c r="D145" s="7" t="s">
        <v>643</v>
      </c>
      <c r="E145" s="7">
        <v>2</v>
      </c>
      <c r="F145" s="4">
        <v>3806364</v>
      </c>
      <c r="G145" s="4">
        <v>177211</v>
      </c>
      <c r="H145" s="4">
        <f t="shared" si="14"/>
        <v>3040797.6080547213</v>
      </c>
      <c r="I145" s="4">
        <f t="shared" si="15"/>
        <v>-765566.39194527874</v>
      </c>
      <c r="J145" s="5">
        <f t="shared" si="16"/>
        <v>-0.20112800350814553</v>
      </c>
      <c r="K145" s="4">
        <f t="shared" si="17"/>
        <v>169149.2944711149</v>
      </c>
      <c r="L145" s="4">
        <f t="shared" si="18"/>
        <v>-8061.705528885097</v>
      </c>
      <c r="M145" s="5">
        <f t="shared" si="19"/>
        <v>-4.5492128191168102E-2</v>
      </c>
      <c r="N145" s="4">
        <f>IF(SUMPRODUCT($O$2:$AD$2,O145:AD145)&lt;=Kalkulačka!$B$4,SUMPRODUCT($O$2:$AD$2,O145:AD145)*Kalkulačka!$B$5,SUMPRODUCT($O$2:$AD$2,O145:AD145))</f>
        <v>214</v>
      </c>
      <c r="O145" s="4">
        <v>59</v>
      </c>
      <c r="P145" s="4">
        <v>0</v>
      </c>
      <c r="Q145" s="4">
        <v>0</v>
      </c>
      <c r="R145" s="4">
        <v>0</v>
      </c>
      <c r="S145" s="4">
        <v>155</v>
      </c>
      <c r="T145" s="4">
        <v>0</v>
      </c>
      <c r="U145" s="4">
        <v>210</v>
      </c>
      <c r="V145" s="4">
        <v>41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</row>
    <row r="146" spans="1:30" x14ac:dyDescent="0.3">
      <c r="A146" s="16" t="s">
        <v>29</v>
      </c>
      <c r="B146" s="7">
        <v>554979</v>
      </c>
      <c r="C146" s="7">
        <v>254398</v>
      </c>
      <c r="D146" s="7" t="s">
        <v>644</v>
      </c>
      <c r="E146" s="7">
        <v>2</v>
      </c>
      <c r="F146" s="4">
        <v>1387148</v>
      </c>
      <c r="G146" s="4">
        <v>40036</v>
      </c>
      <c r="H146" s="4">
        <f t="shared" si="14"/>
        <v>1278840.1155370323</v>
      </c>
      <c r="I146" s="4">
        <f t="shared" si="15"/>
        <v>-108307.88446296775</v>
      </c>
      <c r="J146" s="5">
        <f t="shared" si="16"/>
        <v>-7.80795448380186E-2</v>
      </c>
      <c r="K146" s="4">
        <f t="shared" si="17"/>
        <v>71137.553749534316</v>
      </c>
      <c r="L146" s="4">
        <f t="shared" si="18"/>
        <v>31101.553749534316</v>
      </c>
      <c r="M146" s="5">
        <f t="shared" si="19"/>
        <v>0.77683968801914061</v>
      </c>
      <c r="N146" s="4">
        <f>IF(SUMPRODUCT($O$2:$AD$2,O146:AD146)&lt;=Kalkulačka!$B$4,SUMPRODUCT($O$2:$AD$2,O146:AD146)*Kalkulačka!$B$5,SUMPRODUCT($O$2:$AD$2,O146:AD146))</f>
        <v>90</v>
      </c>
      <c r="O146" s="4">
        <v>29</v>
      </c>
      <c r="P146" s="4">
        <v>0</v>
      </c>
      <c r="Q146" s="4">
        <v>0</v>
      </c>
      <c r="R146" s="4">
        <v>0</v>
      </c>
      <c r="S146" s="4">
        <v>31</v>
      </c>
      <c r="T146" s="4">
        <v>0</v>
      </c>
      <c r="U146" s="4">
        <v>57</v>
      </c>
      <c r="V146" s="4">
        <v>28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</row>
    <row r="147" spans="1:30" x14ac:dyDescent="0.3">
      <c r="A147" s="16" t="s">
        <v>44</v>
      </c>
      <c r="B147" s="7">
        <v>591190</v>
      </c>
      <c r="C147" s="7">
        <v>289949</v>
      </c>
      <c r="D147" s="7" t="s">
        <v>645</v>
      </c>
      <c r="E147" s="7">
        <v>2</v>
      </c>
      <c r="F147" s="4">
        <v>3838434</v>
      </c>
      <c r="G147" s="4">
        <v>192766</v>
      </c>
      <c r="H147" s="4">
        <f t="shared" si="14"/>
        <v>3069216.2772888774</v>
      </c>
      <c r="I147" s="4">
        <f t="shared" si="15"/>
        <v>-769217.72271112259</v>
      </c>
      <c r="J147" s="5">
        <f t="shared" si="16"/>
        <v>-0.20039884044147238</v>
      </c>
      <c r="K147" s="4">
        <f t="shared" si="17"/>
        <v>170730.12899888234</v>
      </c>
      <c r="L147" s="4">
        <f t="shared" si="18"/>
        <v>-22035.871001117659</v>
      </c>
      <c r="M147" s="5">
        <f t="shared" si="19"/>
        <v>-0.11431409585257601</v>
      </c>
      <c r="N147" s="4">
        <f>IF(SUMPRODUCT($O$2:$AD$2,O147:AD147)&lt;=Kalkulačka!$B$4,SUMPRODUCT($O$2:$AD$2,O147:AD147)*Kalkulačka!$B$5,SUMPRODUCT($O$2:$AD$2,O147:AD147))</f>
        <v>216</v>
      </c>
      <c r="O147" s="4">
        <v>40</v>
      </c>
      <c r="P147" s="4">
        <v>0</v>
      </c>
      <c r="Q147" s="4">
        <v>0</v>
      </c>
      <c r="R147" s="4">
        <v>0</v>
      </c>
      <c r="S147" s="4">
        <v>176</v>
      </c>
      <c r="T147" s="4">
        <v>0</v>
      </c>
      <c r="U147" s="4">
        <v>203</v>
      </c>
      <c r="V147" s="4">
        <v>60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</row>
    <row r="148" spans="1:30" x14ac:dyDescent="0.3">
      <c r="A148" s="16" t="s">
        <v>32</v>
      </c>
      <c r="B148" s="7">
        <v>563285</v>
      </c>
      <c r="C148" s="7">
        <v>262072</v>
      </c>
      <c r="D148" s="7" t="s">
        <v>646</v>
      </c>
      <c r="E148" s="7">
        <v>2</v>
      </c>
      <c r="F148" s="4">
        <v>3638747</v>
      </c>
      <c r="G148" s="4">
        <v>176301</v>
      </c>
      <c r="H148" s="4">
        <f t="shared" si="14"/>
        <v>2912913.5965010179</v>
      </c>
      <c r="I148" s="4">
        <f t="shared" si="15"/>
        <v>-725833.40349898208</v>
      </c>
      <c r="J148" s="5">
        <f t="shared" si="16"/>
        <v>-0.19947344607882389</v>
      </c>
      <c r="K148" s="4">
        <f t="shared" si="17"/>
        <v>162035.53909616149</v>
      </c>
      <c r="L148" s="4">
        <f t="shared" si="18"/>
        <v>-14265.46090383851</v>
      </c>
      <c r="M148" s="5">
        <f t="shared" si="19"/>
        <v>-8.0915371460391627E-2</v>
      </c>
      <c r="N148" s="4">
        <f>IF(SUMPRODUCT($O$2:$AD$2,O148:AD148)&lt;=Kalkulačka!$B$4,SUMPRODUCT($O$2:$AD$2,O148:AD148)*Kalkulačka!$B$5,SUMPRODUCT($O$2:$AD$2,O148:AD148))</f>
        <v>205</v>
      </c>
      <c r="O148" s="4">
        <v>43</v>
      </c>
      <c r="P148" s="4">
        <v>0</v>
      </c>
      <c r="Q148" s="4">
        <v>0</v>
      </c>
      <c r="R148" s="4">
        <v>0</v>
      </c>
      <c r="S148" s="4">
        <v>162</v>
      </c>
      <c r="T148" s="4">
        <v>0</v>
      </c>
      <c r="U148" s="4">
        <v>192</v>
      </c>
      <c r="V148" s="4">
        <v>57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</row>
    <row r="149" spans="1:30" x14ac:dyDescent="0.3">
      <c r="A149" s="16" t="s">
        <v>23</v>
      </c>
      <c r="B149" s="7">
        <v>547166</v>
      </c>
      <c r="C149" s="7">
        <v>247456</v>
      </c>
      <c r="D149" s="7" t="s">
        <v>647</v>
      </c>
      <c r="E149" s="7">
        <v>2</v>
      </c>
      <c r="F149" s="4">
        <v>5129188</v>
      </c>
      <c r="G149" s="4">
        <v>239070</v>
      </c>
      <c r="H149" s="4">
        <f t="shared" si="14"/>
        <v>4106497.7043355815</v>
      </c>
      <c r="I149" s="4">
        <f t="shared" si="15"/>
        <v>-1022690.2956644185</v>
      </c>
      <c r="J149" s="5">
        <f t="shared" si="16"/>
        <v>-0.19938639325842966</v>
      </c>
      <c r="K149" s="4">
        <f t="shared" si="17"/>
        <v>228430.58926239351</v>
      </c>
      <c r="L149" s="4">
        <f t="shared" si="18"/>
        <v>-10639.410737606493</v>
      </c>
      <c r="M149" s="5">
        <f t="shared" si="19"/>
        <v>-4.450332847118621E-2</v>
      </c>
      <c r="N149" s="4">
        <f>IF(SUMPRODUCT($O$2:$AD$2,O149:AD149)&lt;=Kalkulačka!$B$4,SUMPRODUCT($O$2:$AD$2,O149:AD149)*Kalkulačka!$B$5,SUMPRODUCT($O$2:$AD$2,O149:AD149))</f>
        <v>289</v>
      </c>
      <c r="O149" s="4">
        <v>77</v>
      </c>
      <c r="P149" s="4">
        <v>8</v>
      </c>
      <c r="Q149" s="4">
        <v>0</v>
      </c>
      <c r="R149" s="4">
        <v>0</v>
      </c>
      <c r="S149" s="4">
        <v>196</v>
      </c>
      <c r="T149" s="4">
        <v>0</v>
      </c>
      <c r="U149" s="4">
        <v>297</v>
      </c>
      <c r="V149" s="4">
        <v>87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</row>
    <row r="150" spans="1:30" x14ac:dyDescent="0.3">
      <c r="A150" s="16" t="s">
        <v>32</v>
      </c>
      <c r="B150" s="7">
        <v>562441</v>
      </c>
      <c r="C150" s="7">
        <v>261289</v>
      </c>
      <c r="D150" s="7" t="s">
        <v>648</v>
      </c>
      <c r="E150" s="7">
        <v>2</v>
      </c>
      <c r="F150" s="4">
        <v>3638085</v>
      </c>
      <c r="G150" s="4">
        <v>175445</v>
      </c>
      <c r="H150" s="4">
        <f t="shared" si="14"/>
        <v>2912913.5965010179</v>
      </c>
      <c r="I150" s="4">
        <f t="shared" si="15"/>
        <v>-725171.40349898208</v>
      </c>
      <c r="J150" s="5">
        <f t="shared" si="16"/>
        <v>-0.19932777917475319</v>
      </c>
      <c r="K150" s="4">
        <f t="shared" si="17"/>
        <v>162035.53909616149</v>
      </c>
      <c r="L150" s="4">
        <f t="shared" si="18"/>
        <v>-13409.46090383851</v>
      </c>
      <c r="M150" s="5">
        <f t="shared" si="19"/>
        <v>-7.6431137415363892E-2</v>
      </c>
      <c r="N150" s="4">
        <f>IF(SUMPRODUCT($O$2:$AD$2,O150:AD150)&lt;=Kalkulačka!$B$4,SUMPRODUCT($O$2:$AD$2,O150:AD150)*Kalkulačka!$B$5,SUMPRODUCT($O$2:$AD$2,O150:AD150))</f>
        <v>205</v>
      </c>
      <c r="O150" s="4">
        <v>49</v>
      </c>
      <c r="P150" s="4">
        <v>0</v>
      </c>
      <c r="Q150" s="4">
        <v>0</v>
      </c>
      <c r="R150" s="4">
        <v>0</v>
      </c>
      <c r="S150" s="4">
        <v>156</v>
      </c>
      <c r="T150" s="4">
        <v>0</v>
      </c>
      <c r="U150" s="4">
        <v>155</v>
      </c>
      <c r="V150" s="4">
        <v>52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</row>
    <row r="151" spans="1:30" x14ac:dyDescent="0.3">
      <c r="A151" s="16" t="s">
        <v>20</v>
      </c>
      <c r="B151" s="7">
        <v>542610</v>
      </c>
      <c r="C151" s="7">
        <v>244627</v>
      </c>
      <c r="D151" s="7" t="s">
        <v>649</v>
      </c>
      <c r="E151" s="7">
        <v>2</v>
      </c>
      <c r="F151" s="4">
        <v>1130126</v>
      </c>
      <c r="G151" s="4">
        <v>36584</v>
      </c>
      <c r="H151" s="4">
        <f t="shared" si="14"/>
        <v>1044386.094355243</v>
      </c>
      <c r="I151" s="4">
        <f t="shared" si="15"/>
        <v>-85739.905644756975</v>
      </c>
      <c r="J151" s="5">
        <f t="shared" si="16"/>
        <v>-7.5867563125489479E-2</v>
      </c>
      <c r="K151" s="4">
        <f t="shared" si="17"/>
        <v>58095.668895453018</v>
      </c>
      <c r="L151" s="4">
        <f t="shared" si="18"/>
        <v>21511.668895453018</v>
      </c>
      <c r="M151" s="5">
        <f t="shared" si="19"/>
        <v>0.58800756875828286</v>
      </c>
      <c r="N151" s="4">
        <f>IF(SUMPRODUCT($O$2:$AD$2,O151:AD151)&lt;=Kalkulačka!$B$4,SUMPRODUCT($O$2:$AD$2,O151:AD151)*Kalkulačka!$B$5,SUMPRODUCT($O$2:$AD$2,O151:AD151))</f>
        <v>73.5</v>
      </c>
      <c r="O151" s="4">
        <v>16</v>
      </c>
      <c r="P151" s="4">
        <v>0</v>
      </c>
      <c r="Q151" s="4">
        <v>0</v>
      </c>
      <c r="R151" s="4">
        <v>0</v>
      </c>
      <c r="S151" s="4">
        <v>33</v>
      </c>
      <c r="T151" s="4">
        <v>0</v>
      </c>
      <c r="U151" s="4">
        <v>47</v>
      </c>
      <c r="V151" s="4">
        <v>29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</row>
    <row r="152" spans="1:30" x14ac:dyDescent="0.3">
      <c r="A152" s="16" t="s">
        <v>32</v>
      </c>
      <c r="B152" s="7">
        <v>567931</v>
      </c>
      <c r="C152" s="7">
        <v>266710</v>
      </c>
      <c r="D152" s="7" t="s">
        <v>650</v>
      </c>
      <c r="E152" s="7">
        <v>2</v>
      </c>
      <c r="F152" s="4">
        <v>299795</v>
      </c>
      <c r="G152" s="4">
        <v>6177</v>
      </c>
      <c r="H152" s="4">
        <f t="shared" si="14"/>
        <v>277082.02503302367</v>
      </c>
      <c r="I152" s="4">
        <f t="shared" si="15"/>
        <v>-22712.974966976326</v>
      </c>
      <c r="J152" s="5">
        <f t="shared" si="16"/>
        <v>-7.5761687042733672E-2</v>
      </c>
      <c r="K152" s="4">
        <f t="shared" si="17"/>
        <v>15413.136645732433</v>
      </c>
      <c r="L152" s="4">
        <f t="shared" si="18"/>
        <v>9236.136645732433</v>
      </c>
      <c r="M152" s="5">
        <f t="shared" si="19"/>
        <v>1.4952463405751066</v>
      </c>
      <c r="N152" s="4">
        <f>IF(SUMPRODUCT($O$2:$AD$2,O152:AD152)&lt;=Kalkulačka!$B$4,SUMPRODUCT($O$2:$AD$2,O152:AD152)*Kalkulačka!$B$5,SUMPRODUCT($O$2:$AD$2,O152:AD152))</f>
        <v>19.5</v>
      </c>
      <c r="O152" s="4">
        <v>13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14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</row>
    <row r="153" spans="1:30" x14ac:dyDescent="0.3">
      <c r="A153" s="16" t="s">
        <v>53</v>
      </c>
      <c r="B153" s="7">
        <v>592447</v>
      </c>
      <c r="C153" s="7">
        <v>542300</v>
      </c>
      <c r="D153" s="7" t="s">
        <v>416</v>
      </c>
      <c r="E153" s="7">
        <v>2</v>
      </c>
      <c r="F153" s="4">
        <v>1244774</v>
      </c>
      <c r="G153" s="4">
        <v>32002</v>
      </c>
      <c r="H153" s="4">
        <f t="shared" si="14"/>
        <v>1150956.1039833291</v>
      </c>
      <c r="I153" s="4">
        <f t="shared" si="15"/>
        <v>-93817.896016670857</v>
      </c>
      <c r="J153" s="5">
        <f t="shared" si="16"/>
        <v>-7.5369421289865346E-2</v>
      </c>
      <c r="K153" s="4">
        <f t="shared" si="17"/>
        <v>64023.798374580882</v>
      </c>
      <c r="L153" s="4">
        <f t="shared" si="18"/>
        <v>32021.798374580882</v>
      </c>
      <c r="M153" s="5">
        <f t="shared" si="19"/>
        <v>1.0006186605393688</v>
      </c>
      <c r="N153" s="4">
        <f>IF(SUMPRODUCT($O$2:$AD$2,O153:AD153)&lt;=Kalkulačka!$B$4,SUMPRODUCT($O$2:$AD$2,O153:AD153)*Kalkulačka!$B$5,SUMPRODUCT($O$2:$AD$2,O153:AD153))</f>
        <v>81</v>
      </c>
      <c r="O153" s="4">
        <v>38</v>
      </c>
      <c r="P153" s="4">
        <v>0</v>
      </c>
      <c r="Q153" s="4">
        <v>0</v>
      </c>
      <c r="R153" s="4">
        <v>0</v>
      </c>
      <c r="S153" s="4">
        <v>16</v>
      </c>
      <c r="T153" s="4">
        <v>0</v>
      </c>
      <c r="U153" s="4">
        <v>68</v>
      </c>
      <c r="V153" s="4">
        <v>16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</row>
    <row r="154" spans="1:30" x14ac:dyDescent="0.3">
      <c r="A154" s="16" t="s">
        <v>23</v>
      </c>
      <c r="B154" s="7">
        <v>546097</v>
      </c>
      <c r="C154" s="7">
        <v>246441</v>
      </c>
      <c r="D154" s="7" t="s">
        <v>651</v>
      </c>
      <c r="E154" s="7">
        <v>2</v>
      </c>
      <c r="F154" s="4">
        <v>1520881</v>
      </c>
      <c r="G154" s="4">
        <v>54369</v>
      </c>
      <c r="H154" s="4">
        <f t="shared" si="14"/>
        <v>1406724.1270907356</v>
      </c>
      <c r="I154" s="4">
        <f t="shared" si="15"/>
        <v>-114156.87290926441</v>
      </c>
      <c r="J154" s="5">
        <f t="shared" si="16"/>
        <v>-7.5059700863686518E-2</v>
      </c>
      <c r="K154" s="4">
        <f t="shared" si="17"/>
        <v>78251.309124487743</v>
      </c>
      <c r="L154" s="4">
        <f t="shared" si="18"/>
        <v>23882.309124487743</v>
      </c>
      <c r="M154" s="5">
        <f t="shared" si="19"/>
        <v>0.4392633508890682</v>
      </c>
      <c r="N154" s="4">
        <f>IF(SUMPRODUCT($O$2:$AD$2,O154:AD154)&lt;=Kalkulačka!$B$4,SUMPRODUCT($O$2:$AD$2,O154:AD154)*Kalkulačka!$B$5,SUMPRODUCT($O$2:$AD$2,O154:AD154))</f>
        <v>99</v>
      </c>
      <c r="O154" s="4">
        <v>22</v>
      </c>
      <c r="P154" s="4">
        <v>0</v>
      </c>
      <c r="Q154" s="4">
        <v>0</v>
      </c>
      <c r="R154" s="4">
        <v>0</v>
      </c>
      <c r="S154" s="4">
        <v>44</v>
      </c>
      <c r="T154" s="4">
        <v>0</v>
      </c>
      <c r="U154" s="4">
        <v>61</v>
      </c>
      <c r="V154" s="4">
        <v>22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</row>
    <row r="155" spans="1:30" x14ac:dyDescent="0.3">
      <c r="A155" s="16" t="s">
        <v>32</v>
      </c>
      <c r="B155" s="7">
        <v>564958</v>
      </c>
      <c r="C155" s="7">
        <v>556211</v>
      </c>
      <c r="D155" s="7" t="s">
        <v>652</v>
      </c>
      <c r="E155" s="7">
        <v>2</v>
      </c>
      <c r="F155" s="4">
        <v>299464</v>
      </c>
      <c r="G155" s="4">
        <v>6173</v>
      </c>
      <c r="H155" s="4">
        <f t="shared" si="14"/>
        <v>277082.02503302367</v>
      </c>
      <c r="I155" s="4">
        <f t="shared" si="15"/>
        <v>-22381.974966976326</v>
      </c>
      <c r="J155" s="5">
        <f t="shared" si="16"/>
        <v>-7.4740118902359987E-2</v>
      </c>
      <c r="K155" s="4">
        <f t="shared" si="17"/>
        <v>15413.136645732433</v>
      </c>
      <c r="L155" s="4">
        <f t="shared" si="18"/>
        <v>9240.136645732433</v>
      </c>
      <c r="M155" s="5">
        <f t="shared" si="19"/>
        <v>1.4968632181649819</v>
      </c>
      <c r="N155" s="4">
        <f>IF(SUMPRODUCT($O$2:$AD$2,O155:AD155)&lt;=Kalkulačka!$B$4,SUMPRODUCT($O$2:$AD$2,O155:AD155)*Kalkulačka!$B$5,SUMPRODUCT($O$2:$AD$2,O155:AD155))</f>
        <v>19.5</v>
      </c>
      <c r="O155" s="4">
        <v>13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</row>
    <row r="156" spans="1:30" x14ac:dyDescent="0.3">
      <c r="A156" t="s">
        <v>47</v>
      </c>
      <c r="B156">
        <v>584274</v>
      </c>
      <c r="C156">
        <v>366129</v>
      </c>
      <c r="D156" s="7" t="s">
        <v>88</v>
      </c>
      <c r="E156" s="7" t="s">
        <v>560</v>
      </c>
      <c r="F156" s="1">
        <v>1466299</v>
      </c>
      <c r="G156" s="1">
        <v>34479</v>
      </c>
      <c r="H156" s="1">
        <f t="shared" si="14"/>
        <v>1176532.9062940697</v>
      </c>
      <c r="I156" s="1">
        <f t="shared" si="15"/>
        <v>-289766.09370593028</v>
      </c>
      <c r="J156" s="18">
        <f t="shared" si="16"/>
        <v>-0.19761733023478179</v>
      </c>
      <c r="K156" s="1">
        <f t="shared" si="17"/>
        <v>65446.549449571561</v>
      </c>
      <c r="L156" s="1">
        <f t="shared" si="18"/>
        <v>30967.549449571561</v>
      </c>
      <c r="M156" s="18">
        <f t="shared" si="19"/>
        <v>0.89815683313238681</v>
      </c>
      <c r="N156" s="4">
        <f>SUMPRODUCT($O$2:$AD$2,O156:AD156)*Kalkulačka!$B$3</f>
        <v>82.8</v>
      </c>
      <c r="O156" s="1">
        <v>72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>
        <v>0</v>
      </c>
      <c r="V156">
        <v>0</v>
      </c>
      <c r="W156">
        <v>0</v>
      </c>
      <c r="X156">
        <v>0</v>
      </c>
    </row>
    <row r="157" spans="1:30" x14ac:dyDescent="0.3">
      <c r="A157" s="16" t="s">
        <v>44</v>
      </c>
      <c r="B157" s="7">
        <v>596981</v>
      </c>
      <c r="C157" s="7">
        <v>295655</v>
      </c>
      <c r="D157" s="7" t="s">
        <v>653</v>
      </c>
      <c r="E157" s="7">
        <v>2</v>
      </c>
      <c r="F157" s="4">
        <v>4108086</v>
      </c>
      <c r="G157" s="4">
        <v>213866</v>
      </c>
      <c r="H157" s="4">
        <f t="shared" si="14"/>
        <v>3296565.6311621279</v>
      </c>
      <c r="I157" s="4">
        <f t="shared" si="15"/>
        <v>-811520.36883787205</v>
      </c>
      <c r="J157" s="5">
        <f t="shared" si="16"/>
        <v>-0.19754220550345636</v>
      </c>
      <c r="K157" s="4">
        <f t="shared" si="17"/>
        <v>183376.80522102179</v>
      </c>
      <c r="L157" s="4">
        <f t="shared" si="18"/>
        <v>-30489.194778978213</v>
      </c>
      <c r="M157" s="5">
        <f t="shared" si="19"/>
        <v>-0.14256214068144635</v>
      </c>
      <c r="N157" s="4">
        <f>IF(SUMPRODUCT($O$2:$AD$2,O157:AD157)&lt;=Kalkulačka!$B$4,SUMPRODUCT($O$2:$AD$2,O157:AD157)*Kalkulačka!$B$5,SUMPRODUCT($O$2:$AD$2,O157:AD157))</f>
        <v>232</v>
      </c>
      <c r="O157" s="4">
        <v>42</v>
      </c>
      <c r="P157" s="4">
        <v>0</v>
      </c>
      <c r="Q157" s="4">
        <v>0</v>
      </c>
      <c r="R157" s="4">
        <v>0</v>
      </c>
      <c r="S157" s="4">
        <v>190</v>
      </c>
      <c r="T157" s="4">
        <v>0</v>
      </c>
      <c r="U157" s="4">
        <v>223</v>
      </c>
      <c r="V157" s="4">
        <v>39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</row>
    <row r="158" spans="1:30" x14ac:dyDescent="0.3">
      <c r="A158" s="16" t="s">
        <v>53</v>
      </c>
      <c r="B158" s="7">
        <v>585246</v>
      </c>
      <c r="C158" s="7">
        <v>568554</v>
      </c>
      <c r="D158" s="7" t="s">
        <v>654</v>
      </c>
      <c r="E158" s="7">
        <v>2</v>
      </c>
      <c r="F158" s="4">
        <v>621478</v>
      </c>
      <c r="G158" s="4">
        <v>13001</v>
      </c>
      <c r="H158" s="4">
        <f t="shared" si="14"/>
        <v>575478.05199166457</v>
      </c>
      <c r="I158" s="4">
        <f t="shared" si="15"/>
        <v>-45999.948008335428</v>
      </c>
      <c r="J158" s="5">
        <f t="shared" si="16"/>
        <v>-7.4017017510411343E-2</v>
      </c>
      <c r="K158" s="4">
        <f t="shared" si="17"/>
        <v>32011.899187290441</v>
      </c>
      <c r="L158" s="4">
        <f t="shared" si="18"/>
        <v>19010.899187290441</v>
      </c>
      <c r="M158" s="5">
        <f t="shared" si="19"/>
        <v>1.4622643786855196</v>
      </c>
      <c r="N158" s="4">
        <f>IF(SUMPRODUCT($O$2:$AD$2,O158:AD158)&lt;=Kalkulačka!$B$4,SUMPRODUCT($O$2:$AD$2,O158:AD158)*Kalkulačka!$B$5,SUMPRODUCT($O$2:$AD$2,O158:AD158))</f>
        <v>40.5</v>
      </c>
      <c r="O158" s="4">
        <v>27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27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</row>
    <row r="159" spans="1:30" x14ac:dyDescent="0.3">
      <c r="A159" s="16" t="s">
        <v>50</v>
      </c>
      <c r="B159" s="7">
        <v>505111</v>
      </c>
      <c r="C159" s="7">
        <v>299456</v>
      </c>
      <c r="D159" s="7" t="s">
        <v>655</v>
      </c>
      <c r="E159" s="7">
        <v>2</v>
      </c>
      <c r="F159" s="4">
        <v>4070231</v>
      </c>
      <c r="G159" s="4">
        <v>182923</v>
      </c>
      <c r="H159" s="4">
        <f t="shared" si="14"/>
        <v>3268146.9619279713</v>
      </c>
      <c r="I159" s="4">
        <f t="shared" si="15"/>
        <v>-802084.03807202866</v>
      </c>
      <c r="J159" s="5">
        <f t="shared" si="16"/>
        <v>-0.1970610606798554</v>
      </c>
      <c r="K159" s="4">
        <f t="shared" si="17"/>
        <v>181795.97069325435</v>
      </c>
      <c r="L159" s="4">
        <f t="shared" si="18"/>
        <v>-1127.0293067456514</v>
      </c>
      <c r="M159" s="5">
        <f t="shared" si="19"/>
        <v>-6.1612225184676239E-3</v>
      </c>
      <c r="N159" s="4">
        <f>IF(SUMPRODUCT($O$2:$AD$2,O159:AD159)&lt;=Kalkulačka!$B$4,SUMPRODUCT($O$2:$AD$2,O159:AD159)*Kalkulačka!$B$5,SUMPRODUCT($O$2:$AD$2,O159:AD159))</f>
        <v>230</v>
      </c>
      <c r="O159" s="4">
        <v>86</v>
      </c>
      <c r="P159" s="4">
        <v>0</v>
      </c>
      <c r="Q159" s="4">
        <v>0</v>
      </c>
      <c r="R159" s="4">
        <v>0</v>
      </c>
      <c r="S159" s="4">
        <v>144</v>
      </c>
      <c r="T159" s="4">
        <v>0</v>
      </c>
      <c r="U159" s="4">
        <v>211</v>
      </c>
      <c r="V159" s="4">
        <v>63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</row>
    <row r="160" spans="1:30" x14ac:dyDescent="0.3">
      <c r="A160" s="16" t="s">
        <v>23</v>
      </c>
      <c r="B160" s="7">
        <v>550531</v>
      </c>
      <c r="C160" s="7">
        <v>250694</v>
      </c>
      <c r="D160" s="7" t="s">
        <v>656</v>
      </c>
      <c r="E160" s="7">
        <v>2</v>
      </c>
      <c r="F160" s="4">
        <v>736133</v>
      </c>
      <c r="G160" s="4">
        <v>20759</v>
      </c>
      <c r="H160" s="4">
        <f t="shared" si="14"/>
        <v>682048.06161975057</v>
      </c>
      <c r="I160" s="4">
        <f t="shared" si="15"/>
        <v>-54084.938380249427</v>
      </c>
      <c r="J160" s="5">
        <f t="shared" si="16"/>
        <v>-7.3471693811103966E-2</v>
      </c>
      <c r="K160" s="4">
        <f t="shared" si="17"/>
        <v>37940.0286664183</v>
      </c>
      <c r="L160" s="4">
        <f t="shared" si="18"/>
        <v>17181.0286664183</v>
      </c>
      <c r="M160" s="5">
        <f t="shared" si="19"/>
        <v>0.82764240408585676</v>
      </c>
      <c r="N160" s="4">
        <f>IF(SUMPRODUCT($O$2:$AD$2,O160:AD160)&lt;=Kalkulačka!$B$4,SUMPRODUCT($O$2:$AD$2,O160:AD160)*Kalkulačka!$B$5,SUMPRODUCT($O$2:$AD$2,O160:AD160))</f>
        <v>48</v>
      </c>
      <c r="O160" s="4">
        <v>18</v>
      </c>
      <c r="P160" s="4">
        <v>0</v>
      </c>
      <c r="Q160" s="4">
        <v>0</v>
      </c>
      <c r="R160" s="4">
        <v>0</v>
      </c>
      <c r="S160" s="4">
        <v>14</v>
      </c>
      <c r="T160" s="4">
        <v>0</v>
      </c>
      <c r="U160" s="4">
        <v>30</v>
      </c>
      <c r="V160" s="4">
        <v>10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4">
        <v>0</v>
      </c>
    </row>
    <row r="161" spans="1:30" x14ac:dyDescent="0.3">
      <c r="A161" s="16" t="s">
        <v>41</v>
      </c>
      <c r="B161" s="7">
        <v>578380</v>
      </c>
      <c r="C161" s="7">
        <v>276987</v>
      </c>
      <c r="D161" s="7" t="s">
        <v>657</v>
      </c>
      <c r="E161" s="7">
        <v>2</v>
      </c>
      <c r="F161" s="4">
        <v>3856912</v>
      </c>
      <c r="G161" s="4">
        <v>180556</v>
      </c>
      <c r="H161" s="4">
        <f t="shared" si="14"/>
        <v>3097634.946523034</v>
      </c>
      <c r="I161" s="4">
        <f t="shared" si="15"/>
        <v>-759277.05347696599</v>
      </c>
      <c r="J161" s="5">
        <f t="shared" si="16"/>
        <v>-0.19686138897567951</v>
      </c>
      <c r="K161" s="4">
        <f t="shared" si="17"/>
        <v>172310.96352664978</v>
      </c>
      <c r="L161" s="4">
        <f t="shared" si="18"/>
        <v>-8245.0364733502211</v>
      </c>
      <c r="M161" s="5">
        <f t="shared" si="19"/>
        <v>-4.5664704985435067E-2</v>
      </c>
      <c r="N161" s="4">
        <f>IF(SUMPRODUCT($O$2:$AD$2,O161:AD161)&lt;=Kalkulačka!$B$4,SUMPRODUCT($O$2:$AD$2,O161:AD161)*Kalkulačka!$B$5,SUMPRODUCT($O$2:$AD$2,O161:AD161))</f>
        <v>218</v>
      </c>
      <c r="O161" s="4">
        <v>66</v>
      </c>
      <c r="P161" s="4">
        <v>0</v>
      </c>
      <c r="Q161" s="4">
        <v>0</v>
      </c>
      <c r="R161" s="4">
        <v>0</v>
      </c>
      <c r="S161" s="4">
        <v>152</v>
      </c>
      <c r="T161" s="4">
        <v>0</v>
      </c>
      <c r="U161" s="4">
        <v>184</v>
      </c>
      <c r="V161" s="4">
        <v>50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</row>
    <row r="162" spans="1:30" x14ac:dyDescent="0.3">
      <c r="A162" s="16" t="s">
        <v>41</v>
      </c>
      <c r="B162" s="7">
        <v>580121</v>
      </c>
      <c r="C162" s="7">
        <v>278742</v>
      </c>
      <c r="D162" s="7" t="s">
        <v>658</v>
      </c>
      <c r="E162" s="7">
        <v>2</v>
      </c>
      <c r="F162" s="4">
        <v>5430221</v>
      </c>
      <c r="G162" s="4">
        <v>256029</v>
      </c>
      <c r="H162" s="4">
        <f t="shared" si="14"/>
        <v>4362265.7274429882</v>
      </c>
      <c r="I162" s="4">
        <f t="shared" si="15"/>
        <v>-1067955.2725570118</v>
      </c>
      <c r="J162" s="5">
        <f t="shared" si="16"/>
        <v>-0.19666884138914642</v>
      </c>
      <c r="K162" s="4">
        <f t="shared" si="17"/>
        <v>242658.10001230036</v>
      </c>
      <c r="L162" s="4">
        <f t="shared" si="18"/>
        <v>-13370.899987699639</v>
      </c>
      <c r="M162" s="5">
        <f t="shared" si="19"/>
        <v>-5.2224162058593482E-2</v>
      </c>
      <c r="N162" s="4">
        <f>IF(SUMPRODUCT($O$2:$AD$2,O162:AD162)&lt;=Kalkulačka!$B$4,SUMPRODUCT($O$2:$AD$2,O162:AD162)*Kalkulačka!$B$5,SUMPRODUCT($O$2:$AD$2,O162:AD162))</f>
        <v>307</v>
      </c>
      <c r="O162" s="4">
        <v>88</v>
      </c>
      <c r="P162" s="4">
        <v>0</v>
      </c>
      <c r="Q162" s="4">
        <v>0</v>
      </c>
      <c r="R162" s="4">
        <v>0</v>
      </c>
      <c r="S162" s="4">
        <v>219</v>
      </c>
      <c r="T162" s="4">
        <v>0</v>
      </c>
      <c r="U162" s="4">
        <v>304</v>
      </c>
      <c r="V162" s="4">
        <v>90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</row>
    <row r="163" spans="1:30" x14ac:dyDescent="0.3">
      <c r="A163" s="16" t="s">
        <v>50</v>
      </c>
      <c r="B163" s="7">
        <v>512281</v>
      </c>
      <c r="C163" s="7">
        <v>636126</v>
      </c>
      <c r="D163" s="7" t="s">
        <v>659</v>
      </c>
      <c r="E163" s="7">
        <v>2</v>
      </c>
      <c r="F163" s="4">
        <v>942018</v>
      </c>
      <c r="G163" s="4">
        <v>25647</v>
      </c>
      <c r="H163" s="4">
        <f t="shared" si="14"/>
        <v>873874.07895030547</v>
      </c>
      <c r="I163" s="4">
        <f t="shared" si="15"/>
        <v>-68143.921049694531</v>
      </c>
      <c r="J163" s="5">
        <f t="shared" si="16"/>
        <v>-7.2338236689420521E-2</v>
      </c>
      <c r="K163" s="4">
        <f t="shared" si="17"/>
        <v>48610.661728848449</v>
      </c>
      <c r="L163" s="4">
        <f t="shared" si="18"/>
        <v>22963.661728848449</v>
      </c>
      <c r="M163" s="5">
        <f t="shared" si="19"/>
        <v>0.89537418523992862</v>
      </c>
      <c r="N163" s="4">
        <f>IF(SUMPRODUCT($O$2:$AD$2,O163:AD163)&lt;=Kalkulačka!$B$4,SUMPRODUCT($O$2:$AD$2,O163:AD163)*Kalkulačka!$B$5,SUMPRODUCT($O$2:$AD$2,O163:AD163))</f>
        <v>61.5</v>
      </c>
      <c r="O163" s="4">
        <v>25</v>
      </c>
      <c r="P163" s="4">
        <v>0</v>
      </c>
      <c r="Q163" s="4">
        <v>0</v>
      </c>
      <c r="R163" s="4">
        <v>0</v>
      </c>
      <c r="S163" s="4">
        <v>16</v>
      </c>
      <c r="T163" s="4">
        <v>0</v>
      </c>
      <c r="U163" s="4">
        <v>0</v>
      </c>
      <c r="V163" s="4">
        <v>15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>
        <v>0</v>
      </c>
    </row>
    <row r="164" spans="1:30" x14ac:dyDescent="0.3">
      <c r="A164" s="16" t="s">
        <v>50</v>
      </c>
      <c r="B164" s="7">
        <v>540609</v>
      </c>
      <c r="C164" s="7">
        <v>303135</v>
      </c>
      <c r="D164" s="7" t="s">
        <v>660</v>
      </c>
      <c r="E164" s="7">
        <v>2</v>
      </c>
      <c r="F164" s="4">
        <v>942018</v>
      </c>
      <c r="G164" s="4">
        <v>25647</v>
      </c>
      <c r="H164" s="4">
        <f t="shared" si="14"/>
        <v>873874.07895030547</v>
      </c>
      <c r="I164" s="4">
        <f t="shared" si="15"/>
        <v>-68143.921049694531</v>
      </c>
      <c r="J164" s="5">
        <f t="shared" si="16"/>
        <v>-7.2338236689420521E-2</v>
      </c>
      <c r="K164" s="4">
        <f t="shared" si="17"/>
        <v>48610.661728848449</v>
      </c>
      <c r="L164" s="4">
        <f t="shared" si="18"/>
        <v>22963.661728848449</v>
      </c>
      <c r="M164" s="5">
        <f t="shared" si="19"/>
        <v>0.89537418523992862</v>
      </c>
      <c r="N164" s="4">
        <f>IF(SUMPRODUCT($O$2:$AD$2,O164:AD164)&lt;=Kalkulačka!$B$4,SUMPRODUCT($O$2:$AD$2,O164:AD164)*Kalkulačka!$B$5,SUMPRODUCT($O$2:$AD$2,O164:AD164))</f>
        <v>61.5</v>
      </c>
      <c r="O164" s="4">
        <v>25</v>
      </c>
      <c r="P164" s="4">
        <v>0</v>
      </c>
      <c r="Q164" s="4">
        <v>0</v>
      </c>
      <c r="R164" s="4">
        <v>0</v>
      </c>
      <c r="S164" s="4">
        <v>16</v>
      </c>
      <c r="T164" s="4">
        <v>0</v>
      </c>
      <c r="U164" s="4">
        <v>0</v>
      </c>
      <c r="V164" s="4">
        <v>16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>
        <v>0</v>
      </c>
    </row>
    <row r="165" spans="1:30" x14ac:dyDescent="0.3">
      <c r="A165" s="16" t="s">
        <v>50</v>
      </c>
      <c r="B165" s="7">
        <v>537284</v>
      </c>
      <c r="C165" s="7">
        <v>302872</v>
      </c>
      <c r="D165" s="7" t="s">
        <v>661</v>
      </c>
      <c r="E165" s="7">
        <v>2</v>
      </c>
      <c r="F165" s="4">
        <v>1217177</v>
      </c>
      <c r="G165" s="4">
        <v>34398</v>
      </c>
      <c r="H165" s="4">
        <f t="shared" si="14"/>
        <v>1129642.1020577119</v>
      </c>
      <c r="I165" s="4">
        <f t="shared" si="15"/>
        <v>-87534.89794228808</v>
      </c>
      <c r="J165" s="5">
        <f t="shared" si="16"/>
        <v>-7.191632600869724E-2</v>
      </c>
      <c r="K165" s="4">
        <f t="shared" si="17"/>
        <v>62838.17247875531</v>
      </c>
      <c r="L165" s="4">
        <f t="shared" si="18"/>
        <v>28440.17247875531</v>
      </c>
      <c r="M165" s="5">
        <f t="shared" si="19"/>
        <v>0.8267972695725132</v>
      </c>
      <c r="N165" s="4">
        <f>IF(SUMPRODUCT($O$2:$AD$2,O165:AD165)&lt;=Kalkulačka!$B$4,SUMPRODUCT($O$2:$AD$2,O165:AD165)*Kalkulačka!$B$5,SUMPRODUCT($O$2:$AD$2,O165:AD165))</f>
        <v>79.5</v>
      </c>
      <c r="O165" s="4">
        <v>29</v>
      </c>
      <c r="P165" s="4">
        <v>0</v>
      </c>
      <c r="Q165" s="4">
        <v>0</v>
      </c>
      <c r="R165" s="4">
        <v>0</v>
      </c>
      <c r="S165" s="4">
        <v>24</v>
      </c>
      <c r="T165" s="4">
        <v>0</v>
      </c>
      <c r="U165" s="4">
        <v>48</v>
      </c>
      <c r="V165" s="4">
        <v>24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</row>
    <row r="166" spans="1:30" x14ac:dyDescent="0.3">
      <c r="A166" s="16" t="s">
        <v>50</v>
      </c>
      <c r="B166" s="7">
        <v>536521</v>
      </c>
      <c r="C166" s="7">
        <v>302741</v>
      </c>
      <c r="D166" s="7" t="s">
        <v>662</v>
      </c>
      <c r="E166" s="7">
        <v>2</v>
      </c>
      <c r="F166" s="4">
        <v>1217177</v>
      </c>
      <c r="G166" s="4">
        <v>34398</v>
      </c>
      <c r="H166" s="4">
        <f t="shared" si="14"/>
        <v>1129642.1020577119</v>
      </c>
      <c r="I166" s="4">
        <f t="shared" si="15"/>
        <v>-87534.89794228808</v>
      </c>
      <c r="J166" s="5">
        <f t="shared" si="16"/>
        <v>-7.191632600869724E-2</v>
      </c>
      <c r="K166" s="4">
        <f t="shared" si="17"/>
        <v>62838.17247875531</v>
      </c>
      <c r="L166" s="4">
        <f t="shared" si="18"/>
        <v>28440.17247875531</v>
      </c>
      <c r="M166" s="5">
        <f t="shared" si="19"/>
        <v>0.8267972695725132</v>
      </c>
      <c r="N166" s="4">
        <f>IF(SUMPRODUCT($O$2:$AD$2,O166:AD166)&lt;=Kalkulačka!$B$4,SUMPRODUCT($O$2:$AD$2,O166:AD166)*Kalkulačka!$B$5,SUMPRODUCT($O$2:$AD$2,O166:AD166))</f>
        <v>79.5</v>
      </c>
      <c r="O166" s="4">
        <v>29</v>
      </c>
      <c r="P166" s="4">
        <v>0</v>
      </c>
      <c r="Q166" s="4">
        <v>0</v>
      </c>
      <c r="R166" s="4">
        <v>0</v>
      </c>
      <c r="S166" s="4">
        <v>24</v>
      </c>
      <c r="T166" s="4">
        <v>0</v>
      </c>
      <c r="U166" s="4">
        <v>54</v>
      </c>
      <c r="V166" s="4">
        <v>24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</row>
    <row r="167" spans="1:30" x14ac:dyDescent="0.3">
      <c r="A167" s="16" t="s">
        <v>35</v>
      </c>
      <c r="B167" s="7">
        <v>562076</v>
      </c>
      <c r="C167" s="7">
        <v>673374</v>
      </c>
      <c r="D167" s="7" t="s">
        <v>663</v>
      </c>
      <c r="E167" s="7">
        <v>2</v>
      </c>
      <c r="F167" s="4">
        <v>597030</v>
      </c>
      <c r="G167" s="4">
        <v>12325</v>
      </c>
      <c r="H167" s="4">
        <f t="shared" si="14"/>
        <v>554164.05006604735</v>
      </c>
      <c r="I167" s="4">
        <f t="shared" si="15"/>
        <v>-42865.949933952652</v>
      </c>
      <c r="J167" s="5">
        <f t="shared" si="16"/>
        <v>-7.1798653223376752E-2</v>
      </c>
      <c r="K167" s="4">
        <f t="shared" si="17"/>
        <v>30826.273291464866</v>
      </c>
      <c r="L167" s="4">
        <f t="shared" si="18"/>
        <v>18501.273291464866</v>
      </c>
      <c r="M167" s="5">
        <f t="shared" si="19"/>
        <v>1.501117508435283</v>
      </c>
      <c r="N167" s="4">
        <f>IF(SUMPRODUCT($O$2:$AD$2,O167:AD167)&lt;=Kalkulačka!$B$4,SUMPRODUCT($O$2:$AD$2,O167:AD167)*Kalkulačka!$B$5,SUMPRODUCT($O$2:$AD$2,O167:AD167))</f>
        <v>39</v>
      </c>
      <c r="O167" s="4">
        <v>26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26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</row>
    <row r="168" spans="1:30" x14ac:dyDescent="0.3">
      <c r="A168" s="16" t="s">
        <v>44</v>
      </c>
      <c r="B168" s="7">
        <v>591858</v>
      </c>
      <c r="C168" s="7">
        <v>290602</v>
      </c>
      <c r="D168" s="7" t="s">
        <v>664</v>
      </c>
      <c r="E168" s="7">
        <v>2</v>
      </c>
      <c r="F168" s="4">
        <v>1055325</v>
      </c>
      <c r="G168" s="4">
        <v>29351</v>
      </c>
      <c r="H168" s="4">
        <f t="shared" si="14"/>
        <v>980444.08857839147</v>
      </c>
      <c r="I168" s="4">
        <f t="shared" si="15"/>
        <v>-74880.911421608529</v>
      </c>
      <c r="J168" s="5">
        <f t="shared" si="16"/>
        <v>-7.0955308953742691E-2</v>
      </c>
      <c r="K168" s="4">
        <f t="shared" si="17"/>
        <v>54538.791207976305</v>
      </c>
      <c r="L168" s="4">
        <f t="shared" si="18"/>
        <v>25187.791207976305</v>
      </c>
      <c r="M168" s="5">
        <f t="shared" si="19"/>
        <v>0.85815785520003773</v>
      </c>
      <c r="N168" s="4">
        <f>IF(SUMPRODUCT($O$2:$AD$2,O168:AD168)&lt;=Kalkulačka!$B$4,SUMPRODUCT($O$2:$AD$2,O168:AD168)*Kalkulačka!$B$5,SUMPRODUCT($O$2:$AD$2,O168:AD168))</f>
        <v>69</v>
      </c>
      <c r="O168" s="4">
        <v>27</v>
      </c>
      <c r="P168" s="4">
        <v>0</v>
      </c>
      <c r="Q168" s="4">
        <v>0</v>
      </c>
      <c r="R168" s="4">
        <v>0</v>
      </c>
      <c r="S168" s="4">
        <v>19</v>
      </c>
      <c r="T168" s="4">
        <v>0</v>
      </c>
      <c r="U168" s="4">
        <v>44</v>
      </c>
      <c r="V168" s="4">
        <v>18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>
        <v>0</v>
      </c>
    </row>
    <row r="169" spans="1:30" x14ac:dyDescent="0.3">
      <c r="A169" s="16" t="s">
        <v>50</v>
      </c>
      <c r="B169" s="7">
        <v>539961</v>
      </c>
      <c r="C169" s="7">
        <v>302899</v>
      </c>
      <c r="D169" s="7" t="s">
        <v>665</v>
      </c>
      <c r="E169" s="7">
        <v>2</v>
      </c>
      <c r="F169" s="4">
        <v>6793488</v>
      </c>
      <c r="G169" s="4">
        <v>324483</v>
      </c>
      <c r="H169" s="4">
        <f t="shared" si="14"/>
        <v>5470593.8275750829</v>
      </c>
      <c r="I169" s="4">
        <f t="shared" si="15"/>
        <v>-1322894.1724249171</v>
      </c>
      <c r="J169" s="5">
        <f t="shared" si="16"/>
        <v>-0.19472974301638823</v>
      </c>
      <c r="K169" s="4">
        <f t="shared" si="17"/>
        <v>304310.64659523009</v>
      </c>
      <c r="L169" s="4">
        <f t="shared" si="18"/>
        <v>-20172.353404769907</v>
      </c>
      <c r="M169" s="5">
        <f t="shared" si="19"/>
        <v>-6.2167674130139017E-2</v>
      </c>
      <c r="N169" s="4">
        <f>IF(SUMPRODUCT($O$2:$AD$2,O169:AD169)&lt;=Kalkulačka!$B$4,SUMPRODUCT($O$2:$AD$2,O169:AD169)*Kalkulačka!$B$5,SUMPRODUCT($O$2:$AD$2,O169:AD169))</f>
        <v>385</v>
      </c>
      <c r="O169" s="4">
        <v>111</v>
      </c>
      <c r="P169" s="4">
        <v>0</v>
      </c>
      <c r="Q169" s="4">
        <v>0</v>
      </c>
      <c r="R169" s="4">
        <v>0</v>
      </c>
      <c r="S169" s="4">
        <v>274</v>
      </c>
      <c r="T169" s="4">
        <v>0</v>
      </c>
      <c r="U169" s="4">
        <v>336</v>
      </c>
      <c r="V169" s="4">
        <v>104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</row>
    <row r="170" spans="1:30" x14ac:dyDescent="0.3">
      <c r="A170" s="16" t="s">
        <v>44</v>
      </c>
      <c r="B170" s="7">
        <v>587591</v>
      </c>
      <c r="C170" s="7">
        <v>286311</v>
      </c>
      <c r="D170" s="7" t="s">
        <v>666</v>
      </c>
      <c r="E170" s="7">
        <v>2</v>
      </c>
      <c r="F170" s="4">
        <v>3880545</v>
      </c>
      <c r="G170" s="4">
        <v>184589</v>
      </c>
      <c r="H170" s="4">
        <f t="shared" si="14"/>
        <v>3126053.6157571902</v>
      </c>
      <c r="I170" s="4">
        <f t="shared" si="15"/>
        <v>-754491.38424280984</v>
      </c>
      <c r="J170" s="5">
        <f t="shared" si="16"/>
        <v>-0.19442923203900742</v>
      </c>
      <c r="K170" s="4">
        <f t="shared" si="17"/>
        <v>173891.79805441719</v>
      </c>
      <c r="L170" s="4">
        <f t="shared" si="18"/>
        <v>-10697.201945582812</v>
      </c>
      <c r="M170" s="5">
        <f t="shared" si="19"/>
        <v>-5.7951459434651076E-2</v>
      </c>
      <c r="N170" s="4">
        <f>IF(SUMPRODUCT($O$2:$AD$2,O170:AD170)&lt;=Kalkulačka!$B$4,SUMPRODUCT($O$2:$AD$2,O170:AD170)*Kalkulačka!$B$5,SUMPRODUCT($O$2:$AD$2,O170:AD170))</f>
        <v>220</v>
      </c>
      <c r="O170" s="4">
        <v>62</v>
      </c>
      <c r="P170" s="4">
        <v>0</v>
      </c>
      <c r="Q170" s="4">
        <v>0</v>
      </c>
      <c r="R170" s="4">
        <v>0</v>
      </c>
      <c r="S170" s="4">
        <v>158</v>
      </c>
      <c r="T170" s="4">
        <v>0</v>
      </c>
      <c r="U170" s="4">
        <v>210</v>
      </c>
      <c r="V170" s="4">
        <v>34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>
        <v>0</v>
      </c>
    </row>
    <row r="171" spans="1:30" x14ac:dyDescent="0.3">
      <c r="A171" s="16" t="s">
        <v>53</v>
      </c>
      <c r="B171" s="7">
        <v>588954</v>
      </c>
      <c r="C171" s="7">
        <v>287695</v>
      </c>
      <c r="D171" s="7" t="s">
        <v>667</v>
      </c>
      <c r="E171" s="7">
        <v>2</v>
      </c>
      <c r="F171" s="4">
        <v>1261166</v>
      </c>
      <c r="G171" s="4">
        <v>34742</v>
      </c>
      <c r="H171" s="4">
        <f t="shared" si="14"/>
        <v>1172270.1059089464</v>
      </c>
      <c r="I171" s="4">
        <f t="shared" si="15"/>
        <v>-88895.894091053633</v>
      </c>
      <c r="J171" s="5">
        <f t="shared" si="16"/>
        <v>-7.048706838834351E-2</v>
      </c>
      <c r="K171" s="4">
        <f t="shared" si="17"/>
        <v>65209.424270406453</v>
      </c>
      <c r="L171" s="4">
        <f t="shared" si="18"/>
        <v>30467.424270406453</v>
      </c>
      <c r="M171" s="5">
        <f t="shared" si="19"/>
        <v>0.87696230126090757</v>
      </c>
      <c r="N171" s="4">
        <f>IF(SUMPRODUCT($O$2:$AD$2,O171:AD171)&lt;=Kalkulačka!$B$4,SUMPRODUCT($O$2:$AD$2,O171:AD171)*Kalkulačka!$B$5,SUMPRODUCT($O$2:$AD$2,O171:AD171))</f>
        <v>82.5</v>
      </c>
      <c r="O171" s="4">
        <v>33</v>
      </c>
      <c r="P171" s="4">
        <v>0</v>
      </c>
      <c r="Q171" s="4">
        <v>0</v>
      </c>
      <c r="R171" s="4">
        <v>0</v>
      </c>
      <c r="S171" s="4">
        <v>22</v>
      </c>
      <c r="T171" s="4">
        <v>0</v>
      </c>
      <c r="U171" s="4">
        <v>52</v>
      </c>
      <c r="V171" s="4">
        <v>19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</row>
    <row r="172" spans="1:30" x14ac:dyDescent="0.3">
      <c r="A172" s="16" t="s">
        <v>38</v>
      </c>
      <c r="B172" s="7">
        <v>570516</v>
      </c>
      <c r="C172" s="7">
        <v>269255</v>
      </c>
      <c r="D172" s="7" t="s">
        <v>668</v>
      </c>
      <c r="E172" s="7">
        <v>2</v>
      </c>
      <c r="F172" s="4">
        <v>618968</v>
      </c>
      <c r="G172" s="4">
        <v>12973</v>
      </c>
      <c r="H172" s="4">
        <f t="shared" si="14"/>
        <v>575478.05199166457</v>
      </c>
      <c r="I172" s="4">
        <f t="shared" si="15"/>
        <v>-43489.948008335428</v>
      </c>
      <c r="J172" s="5">
        <f t="shared" si="16"/>
        <v>-7.0262029714517449E-2</v>
      </c>
      <c r="K172" s="4">
        <f t="shared" si="17"/>
        <v>32011.899187290441</v>
      </c>
      <c r="L172" s="4">
        <f t="shared" si="18"/>
        <v>19038.899187290441</v>
      </c>
      <c r="M172" s="5">
        <f t="shared" si="19"/>
        <v>1.4675787548978989</v>
      </c>
      <c r="N172" s="4">
        <f>IF(SUMPRODUCT($O$2:$AD$2,O172:AD172)&lt;=Kalkulačka!$B$4,SUMPRODUCT($O$2:$AD$2,O172:AD172)*Kalkulačka!$B$5,SUMPRODUCT($O$2:$AD$2,O172:AD172))</f>
        <v>40.5</v>
      </c>
      <c r="O172" s="4">
        <v>27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28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>
        <v>0</v>
      </c>
    </row>
    <row r="173" spans="1:30" x14ac:dyDescent="0.3">
      <c r="A173" s="16" t="s">
        <v>50</v>
      </c>
      <c r="B173" s="7">
        <v>541265</v>
      </c>
      <c r="C173" s="7">
        <v>303551</v>
      </c>
      <c r="D173" s="7" t="s">
        <v>213</v>
      </c>
      <c r="E173" s="7">
        <v>2</v>
      </c>
      <c r="F173" s="4">
        <v>4231408</v>
      </c>
      <c r="G173" s="4">
        <v>196201</v>
      </c>
      <c r="H173" s="4">
        <f t="shared" si="14"/>
        <v>3410240.308098753</v>
      </c>
      <c r="I173" s="4">
        <f t="shared" si="15"/>
        <v>-821167.69190124702</v>
      </c>
      <c r="J173" s="5">
        <f t="shared" si="16"/>
        <v>-0.1940648814534659</v>
      </c>
      <c r="K173" s="4">
        <f t="shared" si="17"/>
        <v>189700.14333209148</v>
      </c>
      <c r="L173" s="4">
        <f t="shared" si="18"/>
        <v>-6500.8566679085197</v>
      </c>
      <c r="M173" s="5">
        <f t="shared" si="19"/>
        <v>-3.3133657157244478E-2</v>
      </c>
      <c r="N173" s="4">
        <f>IF(SUMPRODUCT($O$2:$AD$2,O173:AD173)&lt;=Kalkulačka!$B$4,SUMPRODUCT($O$2:$AD$2,O173:AD173)*Kalkulačka!$B$5,SUMPRODUCT($O$2:$AD$2,O173:AD173))</f>
        <v>240</v>
      </c>
      <c r="O173" s="4">
        <v>81</v>
      </c>
      <c r="P173" s="4">
        <v>0</v>
      </c>
      <c r="Q173" s="4">
        <v>0</v>
      </c>
      <c r="R173" s="4">
        <v>0</v>
      </c>
      <c r="S173" s="4">
        <v>159</v>
      </c>
      <c r="T173" s="4">
        <v>0</v>
      </c>
      <c r="U173" s="4">
        <v>214</v>
      </c>
      <c r="V173" s="4">
        <v>60</v>
      </c>
      <c r="W173" s="4">
        <v>30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</row>
    <row r="174" spans="1:30" x14ac:dyDescent="0.3">
      <c r="A174" s="16" t="s">
        <v>47</v>
      </c>
      <c r="B174" s="7">
        <v>582883</v>
      </c>
      <c r="C174" s="7">
        <v>488127</v>
      </c>
      <c r="D174" s="7" t="s">
        <v>669</v>
      </c>
      <c r="E174" s="7">
        <v>2</v>
      </c>
      <c r="F174" s="4">
        <v>1650216</v>
      </c>
      <c r="G174" s="4">
        <v>48725</v>
      </c>
      <c r="H174" s="4">
        <f t="shared" si="14"/>
        <v>1534608.1386444387</v>
      </c>
      <c r="I174" s="4">
        <f t="shared" si="15"/>
        <v>-115607.8613555613</v>
      </c>
      <c r="J174" s="5">
        <f t="shared" si="16"/>
        <v>-7.0056199525129648E-2</v>
      </c>
      <c r="K174" s="4">
        <f t="shared" si="17"/>
        <v>85365.06449944117</v>
      </c>
      <c r="L174" s="4">
        <f t="shared" si="18"/>
        <v>36640.06449944117</v>
      </c>
      <c r="M174" s="5">
        <f t="shared" si="19"/>
        <v>0.75197669572993675</v>
      </c>
      <c r="N174" s="4">
        <f>IF(SUMPRODUCT($O$2:$AD$2,O174:AD174)&lt;=Kalkulačka!$B$4,SUMPRODUCT($O$2:$AD$2,O174:AD174)*Kalkulačka!$B$5,SUMPRODUCT($O$2:$AD$2,O174:AD174))</f>
        <v>108</v>
      </c>
      <c r="O174" s="4">
        <v>34</v>
      </c>
      <c r="P174" s="4">
        <v>0</v>
      </c>
      <c r="Q174" s="4">
        <v>0</v>
      </c>
      <c r="R174" s="4">
        <v>0</v>
      </c>
      <c r="S174" s="4">
        <v>38</v>
      </c>
      <c r="T174" s="4">
        <v>0</v>
      </c>
      <c r="U174" s="4">
        <v>0</v>
      </c>
      <c r="V174" s="4">
        <v>38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</row>
    <row r="175" spans="1:30" x14ac:dyDescent="0.3">
      <c r="A175" s="16" t="s">
        <v>50</v>
      </c>
      <c r="B175" s="7">
        <v>552909</v>
      </c>
      <c r="C175" s="7">
        <v>636380</v>
      </c>
      <c r="D175" s="7" t="s">
        <v>670</v>
      </c>
      <c r="E175" s="7">
        <v>2</v>
      </c>
      <c r="F175" s="4">
        <v>1145948</v>
      </c>
      <c r="G175" s="4">
        <v>33714</v>
      </c>
      <c r="H175" s="4">
        <f t="shared" si="14"/>
        <v>1065700.0962808602</v>
      </c>
      <c r="I175" s="4">
        <f t="shared" si="15"/>
        <v>-80247.903719139751</v>
      </c>
      <c r="J175" s="5">
        <f t="shared" si="16"/>
        <v>-7.0027526309343613E-2</v>
      </c>
      <c r="K175" s="4">
        <f t="shared" si="17"/>
        <v>59281.294791278589</v>
      </c>
      <c r="L175" s="4">
        <f t="shared" si="18"/>
        <v>25567.294791278589</v>
      </c>
      <c r="M175" s="5">
        <f t="shared" si="19"/>
        <v>0.7583583909141185</v>
      </c>
      <c r="N175" s="4">
        <f>IF(SUMPRODUCT($O$2:$AD$2,O175:AD175)&lt;=Kalkulačka!$B$4,SUMPRODUCT($O$2:$AD$2,O175:AD175)*Kalkulačka!$B$5,SUMPRODUCT($O$2:$AD$2,O175:AD175))</f>
        <v>75</v>
      </c>
      <c r="O175" s="4">
        <v>24</v>
      </c>
      <c r="P175" s="4">
        <v>0</v>
      </c>
      <c r="Q175" s="4">
        <v>0</v>
      </c>
      <c r="R175" s="4">
        <v>0</v>
      </c>
      <c r="S175" s="4">
        <v>26</v>
      </c>
      <c r="T175" s="4">
        <v>0</v>
      </c>
      <c r="U175" s="4">
        <v>0</v>
      </c>
      <c r="V175" s="4">
        <v>15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>
        <v>0</v>
      </c>
    </row>
    <row r="176" spans="1:30" x14ac:dyDescent="0.3">
      <c r="A176" s="16" t="s">
        <v>23</v>
      </c>
      <c r="B176" s="7">
        <v>550957</v>
      </c>
      <c r="C176" s="7">
        <v>251089</v>
      </c>
      <c r="D176" s="7" t="s">
        <v>671</v>
      </c>
      <c r="E176" s="7">
        <v>2</v>
      </c>
      <c r="F176" s="4">
        <v>3719839</v>
      </c>
      <c r="G176" s="4">
        <v>183493</v>
      </c>
      <c r="H176" s="4">
        <f t="shared" si="14"/>
        <v>2998169.6042034868</v>
      </c>
      <c r="I176" s="4">
        <f t="shared" si="15"/>
        <v>-721669.39579651318</v>
      </c>
      <c r="J176" s="5">
        <f t="shared" si="16"/>
        <v>-0.19400554588424745</v>
      </c>
      <c r="K176" s="4">
        <f t="shared" si="17"/>
        <v>166778.04267946378</v>
      </c>
      <c r="L176" s="4">
        <f t="shared" si="18"/>
        <v>-16714.957320536225</v>
      </c>
      <c r="M176" s="5">
        <f t="shared" si="19"/>
        <v>-9.1093160613953783E-2</v>
      </c>
      <c r="N176" s="4">
        <f>IF(SUMPRODUCT($O$2:$AD$2,O176:AD176)&lt;=Kalkulačka!$B$4,SUMPRODUCT($O$2:$AD$2,O176:AD176)*Kalkulačka!$B$5,SUMPRODUCT($O$2:$AD$2,O176:AD176))</f>
        <v>211</v>
      </c>
      <c r="O176" s="4">
        <v>54</v>
      </c>
      <c r="P176" s="4">
        <v>0</v>
      </c>
      <c r="Q176" s="4">
        <v>0</v>
      </c>
      <c r="R176" s="4">
        <v>0</v>
      </c>
      <c r="S176" s="4">
        <v>157</v>
      </c>
      <c r="T176" s="4">
        <v>0</v>
      </c>
      <c r="U176" s="4">
        <v>201</v>
      </c>
      <c r="V176" s="4">
        <v>65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4">
        <v>0</v>
      </c>
    </row>
    <row r="177" spans="1:30" x14ac:dyDescent="0.3">
      <c r="A177" s="16" t="s">
        <v>23</v>
      </c>
      <c r="B177" s="7">
        <v>550621</v>
      </c>
      <c r="C177" s="7">
        <v>250783</v>
      </c>
      <c r="D177" s="7" t="s">
        <v>672</v>
      </c>
      <c r="E177" s="7">
        <v>2</v>
      </c>
      <c r="F177" s="4">
        <v>4001291</v>
      </c>
      <c r="G177" s="4">
        <v>192929</v>
      </c>
      <c r="H177" s="4">
        <f t="shared" si="14"/>
        <v>3225518.9580767369</v>
      </c>
      <c r="I177" s="4">
        <f t="shared" si="15"/>
        <v>-775772.04192326311</v>
      </c>
      <c r="J177" s="5">
        <f t="shared" si="16"/>
        <v>-0.19388043557023549</v>
      </c>
      <c r="K177" s="4">
        <f t="shared" si="17"/>
        <v>179424.71890160319</v>
      </c>
      <c r="L177" s="4">
        <f t="shared" si="18"/>
        <v>-13504.281098396808</v>
      </c>
      <c r="M177" s="5">
        <f t="shared" si="19"/>
        <v>-6.9996118252812267E-2</v>
      </c>
      <c r="N177" s="4">
        <f>IF(SUMPRODUCT($O$2:$AD$2,O177:AD177)&lt;=Kalkulačka!$B$4,SUMPRODUCT($O$2:$AD$2,O177:AD177)*Kalkulačka!$B$5,SUMPRODUCT($O$2:$AD$2,O177:AD177))</f>
        <v>227</v>
      </c>
      <c r="O177" s="4">
        <v>64</v>
      </c>
      <c r="P177" s="4">
        <v>0</v>
      </c>
      <c r="Q177" s="4">
        <v>0</v>
      </c>
      <c r="R177" s="4">
        <v>0</v>
      </c>
      <c r="S177" s="4">
        <v>163</v>
      </c>
      <c r="T177" s="4">
        <v>0</v>
      </c>
      <c r="U177" s="4">
        <v>247</v>
      </c>
      <c r="V177" s="4">
        <v>75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>
        <v>0</v>
      </c>
    </row>
    <row r="178" spans="1:30" x14ac:dyDescent="0.3">
      <c r="A178" s="16" t="s">
        <v>38</v>
      </c>
      <c r="B178" s="7">
        <v>573051</v>
      </c>
      <c r="C178" s="7">
        <v>271691</v>
      </c>
      <c r="D178" s="7" t="s">
        <v>673</v>
      </c>
      <c r="E178" s="7">
        <v>2</v>
      </c>
      <c r="F178" s="4">
        <v>618613</v>
      </c>
      <c r="G178" s="4">
        <v>12969</v>
      </c>
      <c r="H178" s="4">
        <f t="shared" si="14"/>
        <v>575478.05199166457</v>
      </c>
      <c r="I178" s="4">
        <f t="shared" si="15"/>
        <v>-43134.948008335428</v>
      </c>
      <c r="J178" s="5">
        <f t="shared" si="16"/>
        <v>-6.9728486159093661E-2</v>
      </c>
      <c r="K178" s="4">
        <f t="shared" si="17"/>
        <v>32011.899187290441</v>
      </c>
      <c r="L178" s="4">
        <f t="shared" si="18"/>
        <v>19042.899187290441</v>
      </c>
      <c r="M178" s="5">
        <f t="shared" si="19"/>
        <v>1.4683398247583037</v>
      </c>
      <c r="N178" s="4">
        <f>IF(SUMPRODUCT($O$2:$AD$2,O178:AD178)&lt;=Kalkulačka!$B$4,SUMPRODUCT($O$2:$AD$2,O178:AD178)*Kalkulačka!$B$5,SUMPRODUCT($O$2:$AD$2,O178:AD178))</f>
        <v>40.5</v>
      </c>
      <c r="O178" s="4">
        <v>27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0</v>
      </c>
    </row>
    <row r="179" spans="1:30" x14ac:dyDescent="0.3">
      <c r="A179" s="16" t="s">
        <v>38</v>
      </c>
      <c r="B179" s="7">
        <v>579238</v>
      </c>
      <c r="C179" s="7">
        <v>581038</v>
      </c>
      <c r="D179" s="7" t="s">
        <v>674</v>
      </c>
      <c r="E179" s="7">
        <v>2</v>
      </c>
      <c r="F179" s="4">
        <v>618613</v>
      </c>
      <c r="G179" s="4">
        <v>12969</v>
      </c>
      <c r="H179" s="4">
        <f t="shared" si="14"/>
        <v>575478.05199166457</v>
      </c>
      <c r="I179" s="4">
        <f t="shared" si="15"/>
        <v>-43134.948008335428</v>
      </c>
      <c r="J179" s="5">
        <f t="shared" si="16"/>
        <v>-6.9728486159093661E-2</v>
      </c>
      <c r="K179" s="4">
        <f t="shared" si="17"/>
        <v>32011.899187290441</v>
      </c>
      <c r="L179" s="4">
        <f t="shared" si="18"/>
        <v>19042.899187290441</v>
      </c>
      <c r="M179" s="5">
        <f t="shared" si="19"/>
        <v>1.4683398247583037</v>
      </c>
      <c r="N179" s="4">
        <f>IF(SUMPRODUCT($O$2:$AD$2,O179:AD179)&lt;=Kalkulačka!$B$4,SUMPRODUCT($O$2:$AD$2,O179:AD179)*Kalkulačka!$B$5,SUMPRODUCT($O$2:$AD$2,O179:AD179))</f>
        <v>40.5</v>
      </c>
      <c r="O179" s="4">
        <v>27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27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4">
        <v>0</v>
      </c>
    </row>
    <row r="180" spans="1:30" x14ac:dyDescent="0.3">
      <c r="A180" s="16" t="s">
        <v>50</v>
      </c>
      <c r="B180" s="7">
        <v>540871</v>
      </c>
      <c r="C180" s="7">
        <v>303291</v>
      </c>
      <c r="D180" s="7" t="s">
        <v>675</v>
      </c>
      <c r="E180" s="7">
        <v>2</v>
      </c>
      <c r="F180" s="4">
        <v>1877990</v>
      </c>
      <c r="G180" s="4">
        <v>69544</v>
      </c>
      <c r="H180" s="4">
        <f t="shared" si="14"/>
        <v>1747748.1579006109</v>
      </c>
      <c r="I180" s="4">
        <f t="shared" si="15"/>
        <v>-130241.84209938906</v>
      </c>
      <c r="J180" s="5">
        <f t="shared" si="16"/>
        <v>-6.9351722905547475E-2</v>
      </c>
      <c r="K180" s="4">
        <f t="shared" si="17"/>
        <v>97221.323457696897</v>
      </c>
      <c r="L180" s="4">
        <f t="shared" si="18"/>
        <v>27677.323457696897</v>
      </c>
      <c r="M180" s="5">
        <f t="shared" si="19"/>
        <v>0.39798290949178794</v>
      </c>
      <c r="N180" s="4">
        <f>IF(SUMPRODUCT($O$2:$AD$2,O180:AD180)&lt;=Kalkulačka!$B$4,SUMPRODUCT($O$2:$AD$2,O180:AD180)*Kalkulačka!$B$5,SUMPRODUCT($O$2:$AD$2,O180:AD180))</f>
        <v>123</v>
      </c>
      <c r="O180" s="4">
        <v>20</v>
      </c>
      <c r="P180" s="4">
        <v>0</v>
      </c>
      <c r="Q180" s="4">
        <v>0</v>
      </c>
      <c r="R180" s="4">
        <v>0</v>
      </c>
      <c r="S180" s="4">
        <v>62</v>
      </c>
      <c r="T180" s="4">
        <v>0</v>
      </c>
      <c r="U180" s="4">
        <v>67</v>
      </c>
      <c r="V180" s="4">
        <v>30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</row>
    <row r="181" spans="1:30" x14ac:dyDescent="0.3">
      <c r="A181" s="16" t="s">
        <v>38</v>
      </c>
      <c r="B181" s="7">
        <v>547786</v>
      </c>
      <c r="C181" s="7">
        <v>653560</v>
      </c>
      <c r="D181" s="7" t="s">
        <v>676</v>
      </c>
      <c r="E181" s="7">
        <v>2</v>
      </c>
      <c r="F181" s="4">
        <v>1145019</v>
      </c>
      <c r="G181" s="4">
        <v>36016</v>
      </c>
      <c r="H181" s="4">
        <f t="shared" si="14"/>
        <v>1065700.0962808602</v>
      </c>
      <c r="I181" s="4">
        <f t="shared" si="15"/>
        <v>-79318.903719139751</v>
      </c>
      <c r="J181" s="5">
        <f t="shared" si="16"/>
        <v>-6.9273002211439061E-2</v>
      </c>
      <c r="K181" s="4">
        <f t="shared" si="17"/>
        <v>59281.294791278589</v>
      </c>
      <c r="L181" s="4">
        <f t="shared" si="18"/>
        <v>23265.294791278589</v>
      </c>
      <c r="M181" s="5">
        <f t="shared" si="19"/>
        <v>0.64597109038423439</v>
      </c>
      <c r="N181" s="4">
        <f>IF(SUMPRODUCT($O$2:$AD$2,O181:AD181)&lt;=Kalkulačka!$B$4,SUMPRODUCT($O$2:$AD$2,O181:AD181)*Kalkulačka!$B$5,SUMPRODUCT($O$2:$AD$2,O181:AD181))</f>
        <v>75</v>
      </c>
      <c r="O181" s="4">
        <v>18</v>
      </c>
      <c r="P181" s="4">
        <v>0</v>
      </c>
      <c r="Q181" s="4">
        <v>0</v>
      </c>
      <c r="R181" s="4">
        <v>0</v>
      </c>
      <c r="S181" s="4">
        <v>32</v>
      </c>
      <c r="T181" s="4">
        <v>0</v>
      </c>
      <c r="U181" s="4">
        <v>51</v>
      </c>
      <c r="V181" s="4">
        <v>25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>
        <v>0</v>
      </c>
    </row>
    <row r="182" spans="1:30" x14ac:dyDescent="0.3">
      <c r="A182" s="16" t="s">
        <v>38</v>
      </c>
      <c r="B182" s="7">
        <v>572969</v>
      </c>
      <c r="C182" s="7">
        <v>271594</v>
      </c>
      <c r="D182" s="7" t="s">
        <v>677</v>
      </c>
      <c r="E182" s="7">
        <v>2</v>
      </c>
      <c r="F182" s="4">
        <v>3540566</v>
      </c>
      <c r="G182" s="4">
        <v>177925</v>
      </c>
      <c r="H182" s="4">
        <f t="shared" si="14"/>
        <v>2856076.2580327056</v>
      </c>
      <c r="I182" s="4">
        <f t="shared" si="15"/>
        <v>-684489.74196729437</v>
      </c>
      <c r="J182" s="5">
        <f t="shared" si="16"/>
        <v>-0.19332777357272657</v>
      </c>
      <c r="K182" s="4">
        <f t="shared" si="17"/>
        <v>158873.87004062661</v>
      </c>
      <c r="L182" s="4">
        <f t="shared" si="18"/>
        <v>-19051.129959373386</v>
      </c>
      <c r="M182" s="5">
        <f t="shared" si="19"/>
        <v>-0.10707393541870669</v>
      </c>
      <c r="N182" s="4">
        <f>IF(SUMPRODUCT($O$2:$AD$2,O182:AD182)&lt;=Kalkulačka!$B$4,SUMPRODUCT($O$2:$AD$2,O182:AD182)*Kalkulačka!$B$5,SUMPRODUCT($O$2:$AD$2,O182:AD182))</f>
        <v>201</v>
      </c>
      <c r="O182" s="4">
        <v>37</v>
      </c>
      <c r="P182" s="4">
        <v>0</v>
      </c>
      <c r="Q182" s="4">
        <v>0</v>
      </c>
      <c r="R182" s="4">
        <v>0</v>
      </c>
      <c r="S182" s="4">
        <v>164</v>
      </c>
      <c r="T182" s="4">
        <v>0</v>
      </c>
      <c r="U182" s="4">
        <v>188</v>
      </c>
      <c r="V182" s="4">
        <v>30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</row>
    <row r="183" spans="1:30" x14ac:dyDescent="0.3">
      <c r="A183" s="16" t="s">
        <v>41</v>
      </c>
      <c r="B183" s="7">
        <v>578878</v>
      </c>
      <c r="C183" s="7">
        <v>277487</v>
      </c>
      <c r="D183" s="7" t="s">
        <v>678</v>
      </c>
      <c r="E183" s="7">
        <v>2</v>
      </c>
      <c r="F183" s="4">
        <v>2152406</v>
      </c>
      <c r="G183" s="4">
        <v>124758</v>
      </c>
      <c r="H183" s="4">
        <f t="shared" si="14"/>
        <v>2003516.1810080174</v>
      </c>
      <c r="I183" s="4">
        <f t="shared" si="15"/>
        <v>-148889.81899198261</v>
      </c>
      <c r="J183" s="5">
        <f t="shared" si="16"/>
        <v>-6.9173668439868052E-2</v>
      </c>
      <c r="K183" s="4">
        <f t="shared" si="17"/>
        <v>111448.83420760375</v>
      </c>
      <c r="L183" s="4">
        <f t="shared" si="18"/>
        <v>-13309.165792396248</v>
      </c>
      <c r="M183" s="5">
        <f t="shared" si="19"/>
        <v>-0.1066798585453137</v>
      </c>
      <c r="N183" s="4">
        <f>IF(SUMPRODUCT($O$2:$AD$2,O183:AD183)&lt;=Kalkulačka!$B$4,SUMPRODUCT($O$2:$AD$2,O183:AD183)*Kalkulačka!$B$5,SUMPRODUCT($O$2:$AD$2,O183:AD183))</f>
        <v>141</v>
      </c>
      <c r="O183" s="4">
        <v>33</v>
      </c>
      <c r="P183" s="4">
        <v>0</v>
      </c>
      <c r="Q183" s="4">
        <v>0</v>
      </c>
      <c r="R183" s="4">
        <v>0</v>
      </c>
      <c r="S183" s="4">
        <v>61</v>
      </c>
      <c r="T183" s="4">
        <v>0</v>
      </c>
      <c r="U183" s="4">
        <v>92</v>
      </c>
      <c r="V183" s="4">
        <v>25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>
        <v>0</v>
      </c>
    </row>
    <row r="184" spans="1:30" x14ac:dyDescent="0.3">
      <c r="A184" s="16" t="s">
        <v>47</v>
      </c>
      <c r="B184" s="7">
        <v>592901</v>
      </c>
      <c r="C184" s="7">
        <v>291641</v>
      </c>
      <c r="D184" s="7" t="s">
        <v>679</v>
      </c>
      <c r="E184" s="7">
        <v>2</v>
      </c>
      <c r="F184" s="4">
        <v>3539871</v>
      </c>
      <c r="G184" s="4">
        <v>172658</v>
      </c>
      <c r="H184" s="4">
        <f t="shared" si="14"/>
        <v>2856076.2580327056</v>
      </c>
      <c r="I184" s="4">
        <f t="shared" si="15"/>
        <v>-683794.74196729437</v>
      </c>
      <c r="J184" s="5">
        <f t="shared" si="16"/>
        <v>-0.19316939571167835</v>
      </c>
      <c r="K184" s="4">
        <f t="shared" si="17"/>
        <v>158873.87004062661</v>
      </c>
      <c r="L184" s="4">
        <f t="shared" si="18"/>
        <v>-13784.129959373386</v>
      </c>
      <c r="M184" s="5">
        <f t="shared" si="19"/>
        <v>-7.9834875646499937E-2</v>
      </c>
      <c r="N184" s="4">
        <f>IF(SUMPRODUCT($O$2:$AD$2,O184:AD184)&lt;=Kalkulačka!$B$4,SUMPRODUCT($O$2:$AD$2,O184:AD184)*Kalkulačka!$B$5,SUMPRODUCT($O$2:$AD$2,O184:AD184))</f>
        <v>201</v>
      </c>
      <c r="O184" s="4">
        <v>51</v>
      </c>
      <c r="P184" s="4">
        <v>0</v>
      </c>
      <c r="Q184" s="4">
        <v>0</v>
      </c>
      <c r="R184" s="4">
        <v>0</v>
      </c>
      <c r="S184" s="4">
        <v>150</v>
      </c>
      <c r="T184" s="4">
        <v>0</v>
      </c>
      <c r="U184" s="4">
        <v>170</v>
      </c>
      <c r="V184" s="4">
        <v>60</v>
      </c>
      <c r="W184" s="4">
        <v>74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</row>
    <row r="185" spans="1:30" x14ac:dyDescent="0.3">
      <c r="A185" s="16" t="s">
        <v>35</v>
      </c>
      <c r="B185" s="7">
        <v>577294</v>
      </c>
      <c r="C185" s="7">
        <v>275891</v>
      </c>
      <c r="D185" s="7" t="s">
        <v>680</v>
      </c>
      <c r="E185" s="7">
        <v>2</v>
      </c>
      <c r="F185" s="4">
        <v>3557311</v>
      </c>
      <c r="G185" s="4">
        <v>182732</v>
      </c>
      <c r="H185" s="4">
        <f t="shared" si="14"/>
        <v>2870285.5926497835</v>
      </c>
      <c r="I185" s="4">
        <f t="shared" si="15"/>
        <v>-687025.40735021653</v>
      </c>
      <c r="J185" s="5">
        <f t="shared" si="16"/>
        <v>-0.19313054364665239</v>
      </c>
      <c r="K185" s="4">
        <f t="shared" si="17"/>
        <v>159664.28730451033</v>
      </c>
      <c r="L185" s="4">
        <f t="shared" si="18"/>
        <v>-23067.712695489667</v>
      </c>
      <c r="M185" s="5">
        <f t="shared" si="19"/>
        <v>-0.12623794789905252</v>
      </c>
      <c r="N185" s="4">
        <f>IF(SUMPRODUCT($O$2:$AD$2,O185:AD185)&lt;=Kalkulačka!$B$4,SUMPRODUCT($O$2:$AD$2,O185:AD185)*Kalkulačka!$B$5,SUMPRODUCT($O$2:$AD$2,O185:AD185))</f>
        <v>202</v>
      </c>
      <c r="O185" s="4">
        <v>41</v>
      </c>
      <c r="P185" s="4">
        <v>0</v>
      </c>
      <c r="Q185" s="4">
        <v>0</v>
      </c>
      <c r="R185" s="4">
        <v>0</v>
      </c>
      <c r="S185" s="4">
        <v>161</v>
      </c>
      <c r="T185" s="4">
        <v>0</v>
      </c>
      <c r="U185" s="4">
        <v>194</v>
      </c>
      <c r="V185" s="4">
        <v>29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4">
        <v>0</v>
      </c>
    </row>
    <row r="186" spans="1:30" x14ac:dyDescent="0.3">
      <c r="A186" s="16" t="s">
        <v>41</v>
      </c>
      <c r="B186" s="7">
        <v>580325</v>
      </c>
      <c r="C186" s="7">
        <v>38130</v>
      </c>
      <c r="D186" s="7" t="s">
        <v>681</v>
      </c>
      <c r="E186" s="7">
        <v>2</v>
      </c>
      <c r="F186" s="4">
        <v>3943896</v>
      </c>
      <c r="G186" s="4">
        <v>180280</v>
      </c>
      <c r="H186" s="4">
        <f t="shared" si="14"/>
        <v>3182890.9542255029</v>
      </c>
      <c r="I186" s="4">
        <f t="shared" si="15"/>
        <v>-761005.04577449709</v>
      </c>
      <c r="J186" s="5">
        <f t="shared" si="16"/>
        <v>-0.19295768594671292</v>
      </c>
      <c r="K186" s="4">
        <f t="shared" si="17"/>
        <v>177053.46710995206</v>
      </c>
      <c r="L186" s="4">
        <f t="shared" si="18"/>
        <v>-3226.5328900479362</v>
      </c>
      <c r="M186" s="5">
        <f t="shared" si="19"/>
        <v>-1.789734241206975E-2</v>
      </c>
      <c r="N186" s="4">
        <f>IF(SUMPRODUCT($O$2:$AD$2,O186:AD186)&lt;=Kalkulačka!$B$4,SUMPRODUCT($O$2:$AD$2,O186:AD186)*Kalkulačka!$B$5,SUMPRODUCT($O$2:$AD$2,O186:AD186))</f>
        <v>224</v>
      </c>
      <c r="O186" s="4">
        <v>67</v>
      </c>
      <c r="P186" s="4">
        <v>0</v>
      </c>
      <c r="Q186" s="4">
        <v>0</v>
      </c>
      <c r="R186" s="4">
        <v>0</v>
      </c>
      <c r="S186" s="4">
        <v>157</v>
      </c>
      <c r="T186" s="4">
        <v>0</v>
      </c>
      <c r="U186" s="4">
        <v>222</v>
      </c>
      <c r="V186" s="4">
        <v>68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>
        <v>0</v>
      </c>
    </row>
    <row r="187" spans="1:30" x14ac:dyDescent="0.3">
      <c r="A187" s="16" t="s">
        <v>44</v>
      </c>
      <c r="B187" s="7">
        <v>590843</v>
      </c>
      <c r="C187" s="7">
        <v>289591</v>
      </c>
      <c r="D187" s="7" t="s">
        <v>682</v>
      </c>
      <c r="E187" s="7">
        <v>2</v>
      </c>
      <c r="F187" s="4">
        <v>3710786</v>
      </c>
      <c r="G187" s="4">
        <v>174068</v>
      </c>
      <c r="H187" s="4">
        <f t="shared" si="14"/>
        <v>2998169.6042034868</v>
      </c>
      <c r="I187" s="4">
        <f t="shared" si="15"/>
        <v>-712616.39579651318</v>
      </c>
      <c r="J187" s="5">
        <f t="shared" si="16"/>
        <v>-0.19203920565522048</v>
      </c>
      <c r="K187" s="4">
        <f t="shared" si="17"/>
        <v>166778.04267946378</v>
      </c>
      <c r="L187" s="4">
        <f t="shared" si="18"/>
        <v>-7289.9573205362249</v>
      </c>
      <c r="M187" s="5">
        <f t="shared" si="19"/>
        <v>-4.1879939566929147E-2</v>
      </c>
      <c r="N187" s="4">
        <f>IF(SUMPRODUCT($O$2:$AD$2,O187:AD187)&lt;=Kalkulačka!$B$4,SUMPRODUCT($O$2:$AD$2,O187:AD187)*Kalkulačka!$B$5,SUMPRODUCT($O$2:$AD$2,O187:AD187))</f>
        <v>211</v>
      </c>
      <c r="O187" s="4">
        <v>65</v>
      </c>
      <c r="P187" s="4">
        <v>0</v>
      </c>
      <c r="Q187" s="4">
        <v>0</v>
      </c>
      <c r="R187" s="4">
        <v>0</v>
      </c>
      <c r="S187" s="4">
        <v>146</v>
      </c>
      <c r="T187" s="4">
        <v>0</v>
      </c>
      <c r="U187" s="4">
        <v>186</v>
      </c>
      <c r="V187" s="4">
        <v>34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4">
        <v>0</v>
      </c>
    </row>
    <row r="188" spans="1:30" x14ac:dyDescent="0.3">
      <c r="A188" s="16" t="s">
        <v>35</v>
      </c>
      <c r="B188" s="7">
        <v>564133</v>
      </c>
      <c r="C188" s="7">
        <v>672025</v>
      </c>
      <c r="D188" s="7" t="s">
        <v>683</v>
      </c>
      <c r="E188" s="7">
        <v>2</v>
      </c>
      <c r="F188" s="4">
        <v>1097193</v>
      </c>
      <c r="G188" s="4">
        <v>61647</v>
      </c>
      <c r="H188" s="4">
        <f t="shared" si="14"/>
        <v>1023072.0924296258</v>
      </c>
      <c r="I188" s="4">
        <f t="shared" si="15"/>
        <v>-74120.907570374198</v>
      </c>
      <c r="J188" s="5">
        <f t="shared" si="16"/>
        <v>-6.7555031403202737E-2</v>
      </c>
      <c r="K188" s="4">
        <f t="shared" si="17"/>
        <v>56910.042999627447</v>
      </c>
      <c r="L188" s="4">
        <f t="shared" si="18"/>
        <v>-4736.957000372553</v>
      </c>
      <c r="M188" s="5">
        <f t="shared" si="19"/>
        <v>-7.6840024662555351E-2</v>
      </c>
      <c r="N188" s="4">
        <f>IF(SUMPRODUCT($O$2:$AD$2,O188:AD188)&lt;=Kalkulačka!$B$4,SUMPRODUCT($O$2:$AD$2,O188:AD188)*Kalkulačka!$B$5,SUMPRODUCT($O$2:$AD$2,O188:AD188))</f>
        <v>72</v>
      </c>
      <c r="O188" s="4">
        <v>17</v>
      </c>
      <c r="P188" s="4">
        <v>0</v>
      </c>
      <c r="Q188" s="4">
        <v>0</v>
      </c>
      <c r="R188" s="4">
        <v>0</v>
      </c>
      <c r="S188" s="4">
        <v>31</v>
      </c>
      <c r="T188" s="4">
        <v>0</v>
      </c>
      <c r="U188" s="4">
        <v>45</v>
      </c>
      <c r="V188" s="4">
        <v>28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</row>
    <row r="189" spans="1:30" x14ac:dyDescent="0.3">
      <c r="A189" s="16" t="s">
        <v>20</v>
      </c>
      <c r="B189" s="7">
        <v>541591</v>
      </c>
      <c r="C189" s="7">
        <v>243582</v>
      </c>
      <c r="D189" s="7" t="s">
        <v>684</v>
      </c>
      <c r="E189" s="7">
        <v>2</v>
      </c>
      <c r="F189" s="4">
        <v>1439980</v>
      </c>
      <c r="G189" s="4">
        <v>64774</v>
      </c>
      <c r="H189" s="4">
        <f t="shared" si="14"/>
        <v>1342782.1213138839</v>
      </c>
      <c r="I189" s="4">
        <f t="shared" si="15"/>
        <v>-97197.878686116077</v>
      </c>
      <c r="J189" s="5">
        <f t="shared" si="16"/>
        <v>-6.749946435791887E-2</v>
      </c>
      <c r="K189" s="4">
        <f t="shared" si="17"/>
        <v>74694.431437011022</v>
      </c>
      <c r="L189" s="4">
        <f t="shared" si="18"/>
        <v>9920.4314370110224</v>
      </c>
      <c r="M189" s="5">
        <f t="shared" si="19"/>
        <v>0.15315452862276557</v>
      </c>
      <c r="N189" s="4">
        <f>IF(SUMPRODUCT($O$2:$AD$2,O189:AD189)&lt;=Kalkulačka!$B$4,SUMPRODUCT($O$2:$AD$2,O189:AD189)*Kalkulačka!$B$5,SUMPRODUCT($O$2:$AD$2,O189:AD189))</f>
        <v>94.5</v>
      </c>
      <c r="O189" s="4">
        <v>35</v>
      </c>
      <c r="P189" s="4">
        <v>0</v>
      </c>
      <c r="Q189" s="4">
        <v>0</v>
      </c>
      <c r="R189" s="4">
        <v>0</v>
      </c>
      <c r="S189" s="4">
        <v>28</v>
      </c>
      <c r="T189" s="4">
        <v>0</v>
      </c>
      <c r="U189" s="4">
        <v>65</v>
      </c>
      <c r="V189" s="4">
        <v>29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</row>
    <row r="190" spans="1:30" x14ac:dyDescent="0.3">
      <c r="A190" s="16" t="s">
        <v>53</v>
      </c>
      <c r="B190" s="7">
        <v>585661</v>
      </c>
      <c r="C190" s="7">
        <v>284378</v>
      </c>
      <c r="D190" s="7" t="s">
        <v>685</v>
      </c>
      <c r="E190" s="7">
        <v>2</v>
      </c>
      <c r="F190" s="4">
        <v>1165502</v>
      </c>
      <c r="G190" s="4">
        <v>35058</v>
      </c>
      <c r="H190" s="4">
        <f t="shared" si="14"/>
        <v>1087014.0982064775</v>
      </c>
      <c r="I190" s="4">
        <f t="shared" si="15"/>
        <v>-78487.901793522527</v>
      </c>
      <c r="J190" s="5">
        <f t="shared" si="16"/>
        <v>-6.734257152156109E-2</v>
      </c>
      <c r="K190" s="4">
        <f t="shared" si="17"/>
        <v>60466.920687104161</v>
      </c>
      <c r="L190" s="4">
        <f t="shared" si="18"/>
        <v>25408.920687104161</v>
      </c>
      <c r="M190" s="5">
        <f t="shared" si="19"/>
        <v>0.7247681181785659</v>
      </c>
      <c r="N190" s="4">
        <f>IF(SUMPRODUCT($O$2:$AD$2,O190:AD190)&lt;=Kalkulačka!$B$4,SUMPRODUCT($O$2:$AD$2,O190:AD190)*Kalkulačka!$B$5,SUMPRODUCT($O$2:$AD$2,O190:AD190))</f>
        <v>76.5</v>
      </c>
      <c r="O190" s="4">
        <v>23</v>
      </c>
      <c r="P190" s="4">
        <v>0</v>
      </c>
      <c r="Q190" s="4">
        <v>0</v>
      </c>
      <c r="R190" s="4">
        <v>0</v>
      </c>
      <c r="S190" s="4">
        <v>28</v>
      </c>
      <c r="T190" s="4">
        <v>0</v>
      </c>
      <c r="U190" s="4">
        <v>53</v>
      </c>
      <c r="V190" s="4">
        <v>26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>
        <v>0</v>
      </c>
    </row>
    <row r="191" spans="1:30" x14ac:dyDescent="0.3">
      <c r="A191" s="16" t="s">
        <v>44</v>
      </c>
      <c r="B191" s="7">
        <v>591319</v>
      </c>
      <c r="C191" s="7">
        <v>290068</v>
      </c>
      <c r="D191" s="7" t="s">
        <v>686</v>
      </c>
      <c r="E191" s="7">
        <v>2</v>
      </c>
      <c r="F191" s="4">
        <v>1461839</v>
      </c>
      <c r="G191" s="4">
        <v>40674</v>
      </c>
      <c r="H191" s="4">
        <f t="shared" si="14"/>
        <v>1364096.1232395011</v>
      </c>
      <c r="I191" s="4">
        <f t="shared" si="15"/>
        <v>-97742.876760498853</v>
      </c>
      <c r="J191" s="5">
        <f t="shared" si="16"/>
        <v>-6.6862956016701447E-2</v>
      </c>
      <c r="K191" s="4">
        <f t="shared" si="17"/>
        <v>75880.057332836601</v>
      </c>
      <c r="L191" s="4">
        <f t="shared" si="18"/>
        <v>35206.057332836601</v>
      </c>
      <c r="M191" s="5">
        <f t="shared" si="19"/>
        <v>0.86556663551252888</v>
      </c>
      <c r="N191" s="4">
        <f>IF(SUMPRODUCT($O$2:$AD$2,O191:AD191)&lt;=Kalkulačka!$B$4,SUMPRODUCT($O$2:$AD$2,O191:AD191)*Kalkulačka!$B$5,SUMPRODUCT($O$2:$AD$2,O191:AD191))</f>
        <v>96</v>
      </c>
      <c r="O191" s="4">
        <v>38</v>
      </c>
      <c r="P191" s="4">
        <v>0</v>
      </c>
      <c r="Q191" s="4">
        <v>0</v>
      </c>
      <c r="R191" s="4">
        <v>0</v>
      </c>
      <c r="S191" s="4">
        <v>26</v>
      </c>
      <c r="T191" s="4">
        <v>0</v>
      </c>
      <c r="U191" s="4">
        <v>64</v>
      </c>
      <c r="V191" s="4">
        <v>26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0</v>
      </c>
    </row>
    <row r="192" spans="1:30" x14ac:dyDescent="0.3">
      <c r="A192" s="16" t="s">
        <v>25</v>
      </c>
      <c r="B192" s="7">
        <v>561258</v>
      </c>
      <c r="C192" s="7">
        <v>260215</v>
      </c>
      <c r="D192" s="7" t="s">
        <v>687</v>
      </c>
      <c r="E192" s="7">
        <v>2</v>
      </c>
      <c r="F192" s="4">
        <v>1255971</v>
      </c>
      <c r="G192" s="4">
        <v>36527</v>
      </c>
      <c r="H192" s="4">
        <f t="shared" si="14"/>
        <v>1172270.1059089464</v>
      </c>
      <c r="I192" s="4">
        <f t="shared" si="15"/>
        <v>-83700.894091053633</v>
      </c>
      <c r="J192" s="5">
        <f t="shared" si="16"/>
        <v>-6.6642377961794952E-2</v>
      </c>
      <c r="K192" s="4">
        <f t="shared" si="17"/>
        <v>65209.424270406453</v>
      </c>
      <c r="L192" s="4">
        <f t="shared" si="18"/>
        <v>28682.424270406453</v>
      </c>
      <c r="M192" s="5">
        <f t="shared" si="19"/>
        <v>0.78523898131263037</v>
      </c>
      <c r="N192" s="4">
        <f>IF(SUMPRODUCT($O$2:$AD$2,O192:AD192)&lt;=Kalkulačka!$B$4,SUMPRODUCT($O$2:$AD$2,O192:AD192)*Kalkulačka!$B$5,SUMPRODUCT($O$2:$AD$2,O192:AD192))</f>
        <v>82.5</v>
      </c>
      <c r="O192" s="4">
        <v>28</v>
      </c>
      <c r="P192" s="4">
        <v>0</v>
      </c>
      <c r="Q192" s="4">
        <v>0</v>
      </c>
      <c r="R192" s="4">
        <v>0</v>
      </c>
      <c r="S192" s="4">
        <v>27</v>
      </c>
      <c r="T192" s="4">
        <v>0</v>
      </c>
      <c r="U192" s="4">
        <v>0</v>
      </c>
      <c r="V192" s="4">
        <v>22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</row>
    <row r="193" spans="1:30" x14ac:dyDescent="0.3">
      <c r="A193" s="16" t="s">
        <v>47</v>
      </c>
      <c r="B193" s="7">
        <v>594911</v>
      </c>
      <c r="C193" s="7">
        <v>293610</v>
      </c>
      <c r="D193" s="7" t="s">
        <v>688</v>
      </c>
      <c r="E193" s="7">
        <v>2</v>
      </c>
      <c r="F193" s="4">
        <v>3987449</v>
      </c>
      <c r="G193" s="4">
        <v>199244</v>
      </c>
      <c r="H193" s="4">
        <f t="shared" si="14"/>
        <v>3225518.9580767369</v>
      </c>
      <c r="I193" s="4">
        <f t="shared" si="15"/>
        <v>-761930.04192326311</v>
      </c>
      <c r="J193" s="5">
        <f t="shared" si="16"/>
        <v>-0.19108207827191348</v>
      </c>
      <c r="K193" s="4">
        <f t="shared" si="17"/>
        <v>179424.71890160319</v>
      </c>
      <c r="L193" s="4">
        <f t="shared" si="18"/>
        <v>-19819.281098396808</v>
      </c>
      <c r="M193" s="5">
        <f t="shared" si="19"/>
        <v>-9.947241120634398E-2</v>
      </c>
      <c r="N193" s="4">
        <f>IF(SUMPRODUCT($O$2:$AD$2,O193:AD193)&lt;=Kalkulačka!$B$4,SUMPRODUCT($O$2:$AD$2,O193:AD193)*Kalkulačka!$B$5,SUMPRODUCT($O$2:$AD$2,O193:AD193))</f>
        <v>227</v>
      </c>
      <c r="O193" s="4">
        <v>49</v>
      </c>
      <c r="P193" s="4">
        <v>0</v>
      </c>
      <c r="Q193" s="4">
        <v>0</v>
      </c>
      <c r="R193" s="4">
        <v>0</v>
      </c>
      <c r="S193" s="4">
        <v>178</v>
      </c>
      <c r="T193" s="4">
        <v>0</v>
      </c>
      <c r="U193" s="4">
        <v>180</v>
      </c>
      <c r="V193" s="4">
        <v>80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</row>
    <row r="194" spans="1:30" x14ac:dyDescent="0.3">
      <c r="A194" s="16" t="s">
        <v>25</v>
      </c>
      <c r="B194" s="7">
        <v>561207</v>
      </c>
      <c r="C194" s="7">
        <v>260169</v>
      </c>
      <c r="D194" s="7" t="s">
        <v>689</v>
      </c>
      <c r="E194" s="7">
        <v>2</v>
      </c>
      <c r="F194" s="4">
        <v>3810643</v>
      </c>
      <c r="G194" s="4">
        <v>174575</v>
      </c>
      <c r="H194" s="4">
        <f t="shared" si="14"/>
        <v>3083425.6119059557</v>
      </c>
      <c r="I194" s="4">
        <f t="shared" si="15"/>
        <v>-727217.38809404429</v>
      </c>
      <c r="J194" s="5">
        <f t="shared" si="16"/>
        <v>-0.1908384984093352</v>
      </c>
      <c r="K194" s="4">
        <f t="shared" si="17"/>
        <v>171520.54626276606</v>
      </c>
      <c r="L194" s="4">
        <f t="shared" si="18"/>
        <v>-3054.45373723394</v>
      </c>
      <c r="M194" s="5">
        <f t="shared" si="19"/>
        <v>-1.7496512886919335E-2</v>
      </c>
      <c r="N194" s="4">
        <f>IF(SUMPRODUCT($O$2:$AD$2,O194:AD194)&lt;=Kalkulačka!$B$4,SUMPRODUCT($O$2:$AD$2,O194:AD194)*Kalkulačka!$B$5,SUMPRODUCT($O$2:$AD$2,O194:AD194))</f>
        <v>217</v>
      </c>
      <c r="O194" s="4">
        <v>64</v>
      </c>
      <c r="P194" s="4">
        <v>0</v>
      </c>
      <c r="Q194" s="4">
        <v>15</v>
      </c>
      <c r="R194" s="4">
        <v>0</v>
      </c>
      <c r="S194" s="4">
        <v>138</v>
      </c>
      <c r="T194" s="4">
        <v>0</v>
      </c>
      <c r="U194" s="4">
        <v>184</v>
      </c>
      <c r="V194" s="4">
        <v>70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</row>
    <row r="195" spans="1:30" x14ac:dyDescent="0.3">
      <c r="A195" s="16" t="s">
        <v>53</v>
      </c>
      <c r="B195" s="7">
        <v>592617</v>
      </c>
      <c r="C195" s="7">
        <v>291340</v>
      </c>
      <c r="D195" s="7" t="s">
        <v>690</v>
      </c>
      <c r="E195" s="7">
        <v>2</v>
      </c>
      <c r="F195" s="4">
        <v>6443374</v>
      </c>
      <c r="G195" s="4">
        <v>302586</v>
      </c>
      <c r="H195" s="4">
        <f t="shared" si="14"/>
        <v>5214825.8044676762</v>
      </c>
      <c r="I195" s="4">
        <f t="shared" si="15"/>
        <v>-1228548.1955323238</v>
      </c>
      <c r="J195" s="5">
        <f t="shared" si="16"/>
        <v>-0.19066845965053769</v>
      </c>
      <c r="K195" s="4">
        <f t="shared" si="17"/>
        <v>290083.13584532327</v>
      </c>
      <c r="L195" s="4">
        <f t="shared" si="18"/>
        <v>-12502.864154676732</v>
      </c>
      <c r="M195" s="5">
        <f t="shared" si="19"/>
        <v>-4.1320035145964273E-2</v>
      </c>
      <c r="N195" s="4">
        <f>IF(SUMPRODUCT($O$2:$AD$2,O195:AD195)&lt;=Kalkulačka!$B$4,SUMPRODUCT($O$2:$AD$2,O195:AD195)*Kalkulačka!$B$5,SUMPRODUCT($O$2:$AD$2,O195:AD195))</f>
        <v>367</v>
      </c>
      <c r="O195" s="4">
        <v>104</v>
      </c>
      <c r="P195" s="4">
        <v>0</v>
      </c>
      <c r="Q195" s="4">
        <v>0</v>
      </c>
      <c r="R195" s="4">
        <v>0</v>
      </c>
      <c r="S195" s="4">
        <v>251</v>
      </c>
      <c r="T195" s="4">
        <v>0</v>
      </c>
      <c r="U195" s="4">
        <v>337</v>
      </c>
      <c r="V195" s="4">
        <v>60</v>
      </c>
      <c r="W195" s="4">
        <v>142</v>
      </c>
      <c r="X195" s="4">
        <v>0</v>
      </c>
      <c r="Y195" s="4">
        <v>0</v>
      </c>
      <c r="Z195" s="4">
        <v>0</v>
      </c>
      <c r="AA195" s="4">
        <v>120</v>
      </c>
      <c r="AB195" s="4">
        <v>0</v>
      </c>
      <c r="AC195" s="4">
        <v>0</v>
      </c>
      <c r="AD195" s="4">
        <v>0</v>
      </c>
    </row>
    <row r="196" spans="1:30" x14ac:dyDescent="0.3">
      <c r="A196" s="16" t="s">
        <v>23</v>
      </c>
      <c r="B196" s="7">
        <v>550809</v>
      </c>
      <c r="C196" s="7">
        <v>250945</v>
      </c>
      <c r="D196" s="7" t="s">
        <v>691</v>
      </c>
      <c r="E196" s="7">
        <v>2</v>
      </c>
      <c r="F196" s="4">
        <v>4335914</v>
      </c>
      <c r="G196" s="4">
        <v>205330</v>
      </c>
      <c r="H196" s="4">
        <f t="shared" si="14"/>
        <v>3509705.6504182997</v>
      </c>
      <c r="I196" s="4">
        <f t="shared" si="15"/>
        <v>-826208.34958170028</v>
      </c>
      <c r="J196" s="5">
        <f t="shared" si="16"/>
        <v>-0.1905499854429078</v>
      </c>
      <c r="K196" s="4">
        <f t="shared" si="17"/>
        <v>195233.06417927748</v>
      </c>
      <c r="L196" s="4">
        <f t="shared" si="18"/>
        <v>-10096.935820722516</v>
      </c>
      <c r="M196" s="5">
        <f t="shared" si="19"/>
        <v>-4.9174187019541793E-2</v>
      </c>
      <c r="N196" s="4">
        <f>IF(SUMPRODUCT($O$2:$AD$2,O196:AD196)&lt;=Kalkulačka!$B$4,SUMPRODUCT($O$2:$AD$2,O196:AD196)*Kalkulačka!$B$5,SUMPRODUCT($O$2:$AD$2,O196:AD196))</f>
        <v>247</v>
      </c>
      <c r="O196" s="4">
        <v>65</v>
      </c>
      <c r="P196" s="4">
        <v>0</v>
      </c>
      <c r="Q196" s="4">
        <v>13</v>
      </c>
      <c r="R196" s="4">
        <v>0</v>
      </c>
      <c r="S196" s="4">
        <v>169</v>
      </c>
      <c r="T196" s="4">
        <v>0</v>
      </c>
      <c r="U196" s="4">
        <v>230</v>
      </c>
      <c r="V196" s="4">
        <v>127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0</v>
      </c>
    </row>
    <row r="197" spans="1:30" x14ac:dyDescent="0.3">
      <c r="A197" s="16" t="s">
        <v>23</v>
      </c>
      <c r="B197" s="7">
        <v>544523</v>
      </c>
      <c r="C197" s="7">
        <v>244937</v>
      </c>
      <c r="D197" s="7" t="s">
        <v>692</v>
      </c>
      <c r="E197" s="7">
        <v>2</v>
      </c>
      <c r="F197" s="4">
        <v>1482650</v>
      </c>
      <c r="G197" s="4">
        <v>42754</v>
      </c>
      <c r="H197" s="4">
        <f t="shared" si="14"/>
        <v>1385410.1251651184</v>
      </c>
      <c r="I197" s="4">
        <f t="shared" si="15"/>
        <v>-97239.87483488163</v>
      </c>
      <c r="J197" s="5">
        <f t="shared" si="16"/>
        <v>-6.5585185198719587E-2</v>
      </c>
      <c r="K197" s="4">
        <f t="shared" si="17"/>
        <v>77065.683228662165</v>
      </c>
      <c r="L197" s="4">
        <f t="shared" si="18"/>
        <v>34311.683228662165</v>
      </c>
      <c r="M197" s="5">
        <f t="shared" si="19"/>
        <v>0.80253738196805369</v>
      </c>
      <c r="N197" s="4">
        <f>IF(SUMPRODUCT($O$2:$AD$2,O197:AD197)&lt;=Kalkulačka!$B$4,SUMPRODUCT($O$2:$AD$2,O197:AD197)*Kalkulačka!$B$5,SUMPRODUCT($O$2:$AD$2,O197:AD197))</f>
        <v>97.5</v>
      </c>
      <c r="O197" s="4">
        <v>35</v>
      </c>
      <c r="P197" s="4">
        <v>0</v>
      </c>
      <c r="Q197" s="4">
        <v>0</v>
      </c>
      <c r="R197" s="4">
        <v>0</v>
      </c>
      <c r="S197" s="4">
        <v>30</v>
      </c>
      <c r="T197" s="4">
        <v>0</v>
      </c>
      <c r="U197" s="4">
        <v>0</v>
      </c>
      <c r="V197" s="4">
        <v>30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4">
        <v>0</v>
      </c>
    </row>
    <row r="198" spans="1:30" x14ac:dyDescent="0.3">
      <c r="A198" s="16" t="s">
        <v>29</v>
      </c>
      <c r="B198" s="7">
        <v>554651</v>
      </c>
      <c r="C198" s="7">
        <v>254070</v>
      </c>
      <c r="D198" s="7" t="s">
        <v>693</v>
      </c>
      <c r="E198" s="7">
        <v>2</v>
      </c>
      <c r="F198" s="4">
        <v>501631</v>
      </c>
      <c r="G198" s="4">
        <v>13417</v>
      </c>
      <c r="H198" s="4">
        <f t="shared" ref="H198:H261" si="20">N198*$A$3</f>
        <v>468908.04236357851</v>
      </c>
      <c r="I198" s="4">
        <f t="shared" ref="I198:I261" si="21">H198-F198</f>
        <v>-32722.957636421488</v>
      </c>
      <c r="J198" s="5">
        <f t="shared" ref="J198:J261" si="22">IFERROR(H198/F198-1,0)</f>
        <v>-6.5233124819681132E-2</v>
      </c>
      <c r="K198" s="4">
        <f t="shared" ref="K198:K261" si="23">N198*$A$4</f>
        <v>26083.769708162581</v>
      </c>
      <c r="L198" s="4">
        <f t="shared" ref="L198:L261" si="24">K198-G198</f>
        <v>12666.769708162581</v>
      </c>
      <c r="M198" s="5">
        <f t="shared" ref="M198:M261" si="25">IFERROR(K198/G198-1,0)</f>
        <v>0.94408360350022957</v>
      </c>
      <c r="N198" s="4">
        <f>IF(SUMPRODUCT($O$2:$AD$2,O198:AD198)&lt;=Kalkulačka!$B$4,SUMPRODUCT($O$2:$AD$2,O198:AD198)*Kalkulačka!$B$5,SUMPRODUCT($O$2:$AD$2,O198:AD198))</f>
        <v>33</v>
      </c>
      <c r="O198" s="4">
        <v>14</v>
      </c>
      <c r="P198" s="4">
        <v>0</v>
      </c>
      <c r="Q198" s="4">
        <v>0</v>
      </c>
      <c r="R198" s="4">
        <v>0</v>
      </c>
      <c r="S198" s="4">
        <v>8</v>
      </c>
      <c r="T198" s="4">
        <v>0</v>
      </c>
      <c r="U198" s="4">
        <v>28</v>
      </c>
      <c r="V198" s="4">
        <v>15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">
        <v>0</v>
      </c>
    </row>
    <row r="199" spans="1:30" x14ac:dyDescent="0.3">
      <c r="A199" s="16" t="s">
        <v>44</v>
      </c>
      <c r="B199" s="7">
        <v>568929</v>
      </c>
      <c r="C199" s="7">
        <v>267694</v>
      </c>
      <c r="D199" s="7" t="s">
        <v>694</v>
      </c>
      <c r="E199" s="7">
        <v>2</v>
      </c>
      <c r="F199" s="4">
        <v>524418</v>
      </c>
      <c r="G199" s="4">
        <v>13363</v>
      </c>
      <c r="H199" s="4">
        <f t="shared" si="20"/>
        <v>490222.04428919574</v>
      </c>
      <c r="I199" s="4">
        <f t="shared" si="21"/>
        <v>-34195.955710804265</v>
      </c>
      <c r="J199" s="5">
        <f t="shared" si="22"/>
        <v>-6.5207440840711506E-2</v>
      </c>
      <c r="K199" s="4">
        <f t="shared" si="23"/>
        <v>27269.395603988152</v>
      </c>
      <c r="L199" s="4">
        <f t="shared" si="24"/>
        <v>13906.395603988152</v>
      </c>
      <c r="M199" s="5">
        <f t="shared" si="25"/>
        <v>1.0406641924708637</v>
      </c>
      <c r="N199" s="4">
        <f>IF(SUMPRODUCT($O$2:$AD$2,O199:AD199)&lt;=Kalkulačka!$B$4,SUMPRODUCT($O$2:$AD$2,O199:AD199)*Kalkulačka!$B$5,SUMPRODUCT($O$2:$AD$2,O199:AD199))</f>
        <v>34.5</v>
      </c>
      <c r="O199" s="4">
        <v>17</v>
      </c>
      <c r="P199" s="4">
        <v>0</v>
      </c>
      <c r="Q199" s="4">
        <v>0</v>
      </c>
      <c r="R199" s="4">
        <v>0</v>
      </c>
      <c r="S199" s="4">
        <v>6</v>
      </c>
      <c r="T199" s="4">
        <v>0</v>
      </c>
      <c r="U199" s="4">
        <v>24</v>
      </c>
      <c r="V199" s="4">
        <v>6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</row>
    <row r="200" spans="1:30" x14ac:dyDescent="0.3">
      <c r="A200" s="16" t="s">
        <v>47</v>
      </c>
      <c r="B200" s="7">
        <v>583481</v>
      </c>
      <c r="C200" s="7">
        <v>282197</v>
      </c>
      <c r="D200" s="7" t="s">
        <v>695</v>
      </c>
      <c r="E200" s="7">
        <v>2</v>
      </c>
      <c r="F200" s="4">
        <v>4960680</v>
      </c>
      <c r="G200" s="4">
        <v>210936</v>
      </c>
      <c r="H200" s="4">
        <f t="shared" si="20"/>
        <v>4021241.6966331126</v>
      </c>
      <c r="I200" s="4">
        <f t="shared" si="21"/>
        <v>-939438.30336688738</v>
      </c>
      <c r="J200" s="5">
        <f t="shared" si="22"/>
        <v>-0.18937692077837864</v>
      </c>
      <c r="K200" s="4">
        <f t="shared" si="23"/>
        <v>223688.08567909122</v>
      </c>
      <c r="L200" s="4">
        <f t="shared" si="24"/>
        <v>12752.085679091222</v>
      </c>
      <c r="M200" s="5">
        <f t="shared" si="25"/>
        <v>6.0454762008814056E-2</v>
      </c>
      <c r="N200" s="4">
        <f>IF(SUMPRODUCT($O$2:$AD$2,O200:AD200)&lt;=Kalkulačka!$B$4,SUMPRODUCT($O$2:$AD$2,O200:AD200)*Kalkulačka!$B$5,SUMPRODUCT($O$2:$AD$2,O200:AD200))</f>
        <v>283</v>
      </c>
      <c r="O200" s="4">
        <v>75</v>
      </c>
      <c r="P200" s="4">
        <v>0</v>
      </c>
      <c r="Q200" s="4">
        <v>12</v>
      </c>
      <c r="R200" s="4">
        <v>0</v>
      </c>
      <c r="S200" s="4">
        <v>196</v>
      </c>
      <c r="T200" s="4">
        <v>0</v>
      </c>
      <c r="U200" s="4">
        <v>193</v>
      </c>
      <c r="V200" s="4">
        <v>192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s="4">
        <v>0</v>
      </c>
    </row>
    <row r="201" spans="1:30" x14ac:dyDescent="0.3">
      <c r="A201" s="16" t="s">
        <v>44</v>
      </c>
      <c r="B201" s="7">
        <v>550507</v>
      </c>
      <c r="C201" s="7">
        <v>378062</v>
      </c>
      <c r="D201" s="7" t="s">
        <v>696</v>
      </c>
      <c r="E201" s="7">
        <v>2</v>
      </c>
      <c r="F201" s="4">
        <v>979598</v>
      </c>
      <c r="G201" s="4">
        <v>29027</v>
      </c>
      <c r="H201" s="4">
        <f t="shared" si="20"/>
        <v>916502.0828015398</v>
      </c>
      <c r="I201" s="4">
        <f t="shared" si="21"/>
        <v>-63095.9171984602</v>
      </c>
      <c r="J201" s="5">
        <f t="shared" si="22"/>
        <v>-6.441001022711379E-2</v>
      </c>
      <c r="K201" s="4">
        <f t="shared" si="23"/>
        <v>50981.913520499591</v>
      </c>
      <c r="L201" s="4">
        <f t="shared" si="24"/>
        <v>21954.913520499591</v>
      </c>
      <c r="M201" s="5">
        <f t="shared" si="25"/>
        <v>0.75636178456263448</v>
      </c>
      <c r="N201" s="4">
        <f>IF(SUMPRODUCT($O$2:$AD$2,O201:AD201)&lt;=Kalkulačka!$B$4,SUMPRODUCT($O$2:$AD$2,O201:AD201)*Kalkulačka!$B$5,SUMPRODUCT($O$2:$AD$2,O201:AD201))</f>
        <v>64.5</v>
      </c>
      <c r="O201" s="4">
        <v>21</v>
      </c>
      <c r="P201" s="4">
        <v>0</v>
      </c>
      <c r="Q201" s="4">
        <v>0</v>
      </c>
      <c r="R201" s="4">
        <v>0</v>
      </c>
      <c r="S201" s="4">
        <v>22</v>
      </c>
      <c r="T201" s="4">
        <v>0</v>
      </c>
      <c r="U201" s="4">
        <v>43</v>
      </c>
      <c r="V201" s="4">
        <v>15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v>0</v>
      </c>
      <c r="AD201" s="4">
        <v>0</v>
      </c>
    </row>
    <row r="202" spans="1:30" x14ac:dyDescent="0.3">
      <c r="A202" s="16" t="s">
        <v>53</v>
      </c>
      <c r="B202" s="7">
        <v>541648</v>
      </c>
      <c r="C202" s="7">
        <v>303712</v>
      </c>
      <c r="D202" s="7" t="s">
        <v>697</v>
      </c>
      <c r="E202" s="7">
        <v>2</v>
      </c>
      <c r="F202" s="4">
        <v>1457341</v>
      </c>
      <c r="G202" s="4">
        <v>42068</v>
      </c>
      <c r="H202" s="4">
        <f t="shared" si="20"/>
        <v>1364096.1232395011</v>
      </c>
      <c r="I202" s="4">
        <f t="shared" si="21"/>
        <v>-93244.876760498853</v>
      </c>
      <c r="J202" s="5">
        <f t="shared" si="22"/>
        <v>-6.3982881673197212E-2</v>
      </c>
      <c r="K202" s="4">
        <f t="shared" si="23"/>
        <v>75880.057332836601</v>
      </c>
      <c r="L202" s="4">
        <f t="shared" si="24"/>
        <v>33812.057332836601</v>
      </c>
      <c r="M202" s="5">
        <f t="shared" si="25"/>
        <v>0.8037476783502091</v>
      </c>
      <c r="N202" s="4">
        <f>IF(SUMPRODUCT($O$2:$AD$2,O202:AD202)&lt;=Kalkulačka!$B$4,SUMPRODUCT($O$2:$AD$2,O202:AD202)*Kalkulačka!$B$5,SUMPRODUCT($O$2:$AD$2,O202:AD202))</f>
        <v>96</v>
      </c>
      <c r="O202" s="4">
        <v>34</v>
      </c>
      <c r="P202" s="4">
        <v>0</v>
      </c>
      <c r="Q202" s="4">
        <v>0</v>
      </c>
      <c r="R202" s="4">
        <v>0</v>
      </c>
      <c r="S202" s="4">
        <v>30</v>
      </c>
      <c r="T202" s="4">
        <v>0</v>
      </c>
      <c r="U202" s="4">
        <v>63</v>
      </c>
      <c r="V202" s="4">
        <v>30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</row>
    <row r="203" spans="1:30" x14ac:dyDescent="0.3">
      <c r="A203" s="16" t="s">
        <v>29</v>
      </c>
      <c r="B203" s="7">
        <v>560537</v>
      </c>
      <c r="C203" s="7">
        <v>259489</v>
      </c>
      <c r="D203" s="7" t="s">
        <v>698</v>
      </c>
      <c r="E203" s="7">
        <v>2</v>
      </c>
      <c r="F203" s="4">
        <v>5376815</v>
      </c>
      <c r="G203" s="4">
        <v>248951</v>
      </c>
      <c r="H203" s="4">
        <f t="shared" si="20"/>
        <v>4362265.7274429882</v>
      </c>
      <c r="I203" s="4">
        <f t="shared" si="21"/>
        <v>-1014549.2725570118</v>
      </c>
      <c r="J203" s="5">
        <f t="shared" si="22"/>
        <v>-0.18868963737026689</v>
      </c>
      <c r="K203" s="4">
        <f t="shared" si="23"/>
        <v>242658.10001230036</v>
      </c>
      <c r="L203" s="4">
        <f t="shared" si="24"/>
        <v>-6292.8999876996386</v>
      </c>
      <c r="M203" s="5">
        <f t="shared" si="25"/>
        <v>-2.5277665033278218E-2</v>
      </c>
      <c r="N203" s="4">
        <f>IF(SUMPRODUCT($O$2:$AD$2,O203:AD203)&lt;=Kalkulačka!$B$4,SUMPRODUCT($O$2:$AD$2,O203:AD203)*Kalkulačka!$B$5,SUMPRODUCT($O$2:$AD$2,O203:AD203))</f>
        <v>307</v>
      </c>
      <c r="O203" s="4">
        <v>92</v>
      </c>
      <c r="P203" s="4">
        <v>0</v>
      </c>
      <c r="Q203" s="4">
        <v>0</v>
      </c>
      <c r="R203" s="4">
        <v>0</v>
      </c>
      <c r="S203" s="4">
        <v>215</v>
      </c>
      <c r="T203" s="4">
        <v>0</v>
      </c>
      <c r="U203" s="4">
        <v>280</v>
      </c>
      <c r="V203" s="4">
        <v>77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</row>
    <row r="204" spans="1:30" x14ac:dyDescent="0.3">
      <c r="A204" s="16" t="s">
        <v>44</v>
      </c>
      <c r="B204" s="7">
        <v>587923</v>
      </c>
      <c r="C204" s="7">
        <v>286648</v>
      </c>
      <c r="D204" s="7" t="s">
        <v>699</v>
      </c>
      <c r="E204" s="7">
        <v>2</v>
      </c>
      <c r="F204" s="4">
        <v>1183922</v>
      </c>
      <c r="G204" s="4">
        <v>36750</v>
      </c>
      <c r="H204" s="4">
        <f t="shared" si="20"/>
        <v>1108328.1001320947</v>
      </c>
      <c r="I204" s="4">
        <f t="shared" si="21"/>
        <v>-75593.899867905304</v>
      </c>
      <c r="J204" s="5">
        <f t="shared" si="22"/>
        <v>-6.3850405573935842E-2</v>
      </c>
      <c r="K204" s="4">
        <f t="shared" si="23"/>
        <v>61652.546582929732</v>
      </c>
      <c r="L204" s="4">
        <f t="shared" si="24"/>
        <v>24902.546582929732</v>
      </c>
      <c r="M204" s="5">
        <f t="shared" si="25"/>
        <v>0.67762031518176147</v>
      </c>
      <c r="N204" s="4">
        <f>IF(SUMPRODUCT($O$2:$AD$2,O204:AD204)&lt;=Kalkulačka!$B$4,SUMPRODUCT($O$2:$AD$2,O204:AD204)*Kalkulačka!$B$5,SUMPRODUCT($O$2:$AD$2,O204:AD204))</f>
        <v>78</v>
      </c>
      <c r="O204" s="4">
        <v>21</v>
      </c>
      <c r="P204" s="4">
        <v>0</v>
      </c>
      <c r="Q204" s="4">
        <v>0</v>
      </c>
      <c r="R204" s="4">
        <v>0</v>
      </c>
      <c r="S204" s="4">
        <v>31</v>
      </c>
      <c r="T204" s="4">
        <v>0</v>
      </c>
      <c r="U204" s="4">
        <v>55</v>
      </c>
      <c r="V204" s="4">
        <v>25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</row>
    <row r="205" spans="1:30" x14ac:dyDescent="0.3">
      <c r="A205" s="16" t="s">
        <v>56</v>
      </c>
      <c r="B205" s="7">
        <v>506753</v>
      </c>
      <c r="C205" s="7">
        <v>300021</v>
      </c>
      <c r="D205" s="7" t="s">
        <v>145</v>
      </c>
      <c r="E205" s="7">
        <v>2</v>
      </c>
      <c r="F205" s="4">
        <v>5686224</v>
      </c>
      <c r="G205" s="4">
        <v>259352</v>
      </c>
      <c r="H205" s="4">
        <f t="shared" si="20"/>
        <v>4618033.7505503949</v>
      </c>
      <c r="I205" s="4">
        <f t="shared" si="21"/>
        <v>-1068190.2494496051</v>
      </c>
      <c r="J205" s="5">
        <f t="shared" si="22"/>
        <v>-0.18785581599486845</v>
      </c>
      <c r="K205" s="4">
        <f t="shared" si="23"/>
        <v>256885.61076220722</v>
      </c>
      <c r="L205" s="4">
        <f t="shared" si="24"/>
        <v>-2466.3892377927841</v>
      </c>
      <c r="M205" s="5">
        <f t="shared" si="25"/>
        <v>-9.509813835223091E-3</v>
      </c>
      <c r="N205" s="4">
        <f>IF(SUMPRODUCT($O$2:$AD$2,O205:AD205)&lt;=Kalkulačka!$B$4,SUMPRODUCT($O$2:$AD$2,O205:AD205)*Kalkulačka!$B$5,SUMPRODUCT($O$2:$AD$2,O205:AD205))</f>
        <v>325</v>
      </c>
      <c r="O205" s="4">
        <v>110</v>
      </c>
      <c r="P205" s="4">
        <v>0</v>
      </c>
      <c r="Q205" s="4">
        <v>0</v>
      </c>
      <c r="R205" s="4">
        <v>0</v>
      </c>
      <c r="S205" s="4">
        <v>215</v>
      </c>
      <c r="T205" s="4">
        <v>0</v>
      </c>
      <c r="U205" s="4">
        <v>736</v>
      </c>
      <c r="V205" s="4">
        <v>90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>
        <v>0</v>
      </c>
    </row>
    <row r="206" spans="1:30" x14ac:dyDescent="0.3">
      <c r="A206" s="16" t="s">
        <v>23</v>
      </c>
      <c r="B206" s="7">
        <v>544299</v>
      </c>
      <c r="C206" s="7">
        <v>244694</v>
      </c>
      <c r="D206" s="7" t="s">
        <v>227</v>
      </c>
      <c r="E206" s="7">
        <v>2</v>
      </c>
      <c r="F206" s="4">
        <v>5476013</v>
      </c>
      <c r="G206" s="4">
        <v>213586</v>
      </c>
      <c r="H206" s="4">
        <f t="shared" si="20"/>
        <v>4447521.7351454571</v>
      </c>
      <c r="I206" s="4">
        <f t="shared" si="21"/>
        <v>-1028491.2648545429</v>
      </c>
      <c r="J206" s="5">
        <f t="shared" si="22"/>
        <v>-0.1878175352860818</v>
      </c>
      <c r="K206" s="4">
        <f t="shared" si="23"/>
        <v>247400.60359560265</v>
      </c>
      <c r="L206" s="4">
        <f t="shared" si="24"/>
        <v>33814.603595602646</v>
      </c>
      <c r="M206" s="5">
        <f t="shared" si="25"/>
        <v>0.15831844594497135</v>
      </c>
      <c r="N206" s="4">
        <f>IF(SUMPRODUCT($O$2:$AD$2,O206:AD206)&lt;=Kalkulačka!$B$4,SUMPRODUCT($O$2:$AD$2,O206:AD206)*Kalkulačka!$B$5,SUMPRODUCT($O$2:$AD$2,O206:AD206))</f>
        <v>313</v>
      </c>
      <c r="O206" s="4">
        <v>148</v>
      </c>
      <c r="P206" s="4">
        <v>0</v>
      </c>
      <c r="Q206" s="4">
        <v>0</v>
      </c>
      <c r="R206" s="4">
        <v>0</v>
      </c>
      <c r="S206" s="4">
        <v>165</v>
      </c>
      <c r="T206" s="4">
        <v>0</v>
      </c>
      <c r="U206" s="4">
        <v>310</v>
      </c>
      <c r="V206" s="4">
        <v>97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</row>
    <row r="207" spans="1:30" x14ac:dyDescent="0.3">
      <c r="A207" s="16" t="s">
        <v>53</v>
      </c>
      <c r="B207" s="7">
        <v>585467</v>
      </c>
      <c r="C207" s="7">
        <v>284173</v>
      </c>
      <c r="D207" s="7" t="s">
        <v>700</v>
      </c>
      <c r="E207" s="7">
        <v>2</v>
      </c>
      <c r="F207" s="4">
        <v>3988713</v>
      </c>
      <c r="G207" s="4">
        <v>185556</v>
      </c>
      <c r="H207" s="4">
        <f t="shared" si="20"/>
        <v>3239728.2926938152</v>
      </c>
      <c r="I207" s="4">
        <f t="shared" si="21"/>
        <v>-748984.70730618481</v>
      </c>
      <c r="J207" s="5">
        <f t="shared" si="22"/>
        <v>-0.18777603385006258</v>
      </c>
      <c r="K207" s="4">
        <f t="shared" si="23"/>
        <v>180215.13616548691</v>
      </c>
      <c r="L207" s="4">
        <f t="shared" si="24"/>
        <v>-5340.8638345130894</v>
      </c>
      <c r="M207" s="5">
        <f t="shared" si="25"/>
        <v>-2.8783029567963747E-2</v>
      </c>
      <c r="N207" s="4">
        <f>IF(SUMPRODUCT($O$2:$AD$2,O207:AD207)&lt;=Kalkulačka!$B$4,SUMPRODUCT($O$2:$AD$2,O207:AD207)*Kalkulačka!$B$5,SUMPRODUCT($O$2:$AD$2,O207:AD207))</f>
        <v>228</v>
      </c>
      <c r="O207" s="4">
        <v>73</v>
      </c>
      <c r="P207" s="4">
        <v>0</v>
      </c>
      <c r="Q207" s="4">
        <v>0</v>
      </c>
      <c r="R207" s="4">
        <v>0</v>
      </c>
      <c r="S207" s="4">
        <v>155</v>
      </c>
      <c r="T207" s="4">
        <v>0</v>
      </c>
      <c r="U207" s="4">
        <v>228</v>
      </c>
      <c r="V207" s="4">
        <v>50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</row>
    <row r="208" spans="1:30" x14ac:dyDescent="0.3">
      <c r="A208" s="16" t="s">
        <v>47</v>
      </c>
      <c r="B208" s="7">
        <v>594938</v>
      </c>
      <c r="C208" s="7">
        <v>293636</v>
      </c>
      <c r="D208" s="7" t="s">
        <v>701</v>
      </c>
      <c r="E208" s="7">
        <v>2</v>
      </c>
      <c r="F208" s="4">
        <v>727679</v>
      </c>
      <c r="G208" s="4">
        <v>23235</v>
      </c>
      <c r="H208" s="4">
        <f t="shared" si="20"/>
        <v>682048.06161975057</v>
      </c>
      <c r="I208" s="4">
        <f t="shared" si="21"/>
        <v>-45630.938380249427</v>
      </c>
      <c r="J208" s="5">
        <f t="shared" si="22"/>
        <v>-6.2707510289907287E-2</v>
      </c>
      <c r="K208" s="4">
        <f t="shared" si="23"/>
        <v>37940.0286664183</v>
      </c>
      <c r="L208" s="4">
        <f t="shared" si="24"/>
        <v>14705.0286664183</v>
      </c>
      <c r="M208" s="5">
        <f t="shared" si="25"/>
        <v>0.63288266263904891</v>
      </c>
      <c r="N208" s="4">
        <f>IF(SUMPRODUCT($O$2:$AD$2,O208:AD208)&lt;=Kalkulačka!$B$4,SUMPRODUCT($O$2:$AD$2,O208:AD208)*Kalkulačka!$B$5,SUMPRODUCT($O$2:$AD$2,O208:AD208))</f>
        <v>48</v>
      </c>
      <c r="O208" s="4">
        <v>13</v>
      </c>
      <c r="P208" s="4">
        <v>0</v>
      </c>
      <c r="Q208" s="4">
        <v>0</v>
      </c>
      <c r="R208" s="4">
        <v>0</v>
      </c>
      <c r="S208" s="4">
        <v>19</v>
      </c>
      <c r="T208" s="4">
        <v>0</v>
      </c>
      <c r="U208" s="4">
        <v>0</v>
      </c>
      <c r="V208" s="4">
        <v>19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0</v>
      </c>
    </row>
    <row r="209" spans="1:30" x14ac:dyDescent="0.3">
      <c r="A209" s="16" t="s">
        <v>50</v>
      </c>
      <c r="B209" s="7">
        <v>540382</v>
      </c>
      <c r="C209" s="7">
        <v>303003</v>
      </c>
      <c r="D209" s="7" t="s">
        <v>702</v>
      </c>
      <c r="E209" s="7">
        <v>2</v>
      </c>
      <c r="F209" s="4">
        <v>4914486</v>
      </c>
      <c r="G209" s="4">
        <v>214444</v>
      </c>
      <c r="H209" s="4">
        <f t="shared" si="20"/>
        <v>3992823.0273989565</v>
      </c>
      <c r="I209" s="4">
        <f t="shared" si="21"/>
        <v>-921662.97260104353</v>
      </c>
      <c r="J209" s="5">
        <f t="shared" si="22"/>
        <v>-0.18754005456543033</v>
      </c>
      <c r="K209" s="4">
        <f t="shared" si="23"/>
        <v>222107.25115132378</v>
      </c>
      <c r="L209" s="4">
        <f t="shared" si="24"/>
        <v>7663.2511513237841</v>
      </c>
      <c r="M209" s="5">
        <f t="shared" si="25"/>
        <v>3.5735442126260342E-2</v>
      </c>
      <c r="N209" s="4">
        <f>IF(SUMPRODUCT($O$2:$AD$2,O209:AD209)&lt;=Kalkulačka!$B$4,SUMPRODUCT($O$2:$AD$2,O209:AD209)*Kalkulačka!$B$5,SUMPRODUCT($O$2:$AD$2,O209:AD209))</f>
        <v>281</v>
      </c>
      <c r="O209" s="4">
        <v>119</v>
      </c>
      <c r="P209" s="4">
        <v>0</v>
      </c>
      <c r="Q209" s="4">
        <v>0</v>
      </c>
      <c r="R209" s="4">
        <v>0</v>
      </c>
      <c r="S209" s="4">
        <v>162</v>
      </c>
      <c r="T209" s="4">
        <v>0</v>
      </c>
      <c r="U209" s="4">
        <v>266</v>
      </c>
      <c r="V209" s="4">
        <v>60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</row>
    <row r="210" spans="1:30" x14ac:dyDescent="0.3">
      <c r="A210" s="16" t="s">
        <v>23</v>
      </c>
      <c r="B210" s="7">
        <v>549584</v>
      </c>
      <c r="C210" s="7">
        <v>249840</v>
      </c>
      <c r="D210" s="7" t="s">
        <v>703</v>
      </c>
      <c r="E210" s="7">
        <v>2</v>
      </c>
      <c r="F210" s="4">
        <v>3707474</v>
      </c>
      <c r="G210" s="4">
        <v>176276</v>
      </c>
      <c r="H210" s="4">
        <f t="shared" si="20"/>
        <v>3012378.9388205651</v>
      </c>
      <c r="I210" s="4">
        <f t="shared" si="21"/>
        <v>-695095.06117943488</v>
      </c>
      <c r="J210" s="5">
        <f t="shared" si="22"/>
        <v>-0.18748481073081968</v>
      </c>
      <c r="K210" s="4">
        <f t="shared" si="23"/>
        <v>167568.45994334749</v>
      </c>
      <c r="L210" s="4">
        <f t="shared" si="24"/>
        <v>-8707.5400566525059</v>
      </c>
      <c r="M210" s="5">
        <f t="shared" si="25"/>
        <v>-4.9397195628744117E-2</v>
      </c>
      <c r="N210" s="4">
        <f>IF(SUMPRODUCT($O$2:$AD$2,O210:AD210)&lt;=Kalkulačka!$B$4,SUMPRODUCT($O$2:$AD$2,O210:AD210)*Kalkulačka!$B$5,SUMPRODUCT($O$2:$AD$2,O210:AD210))</f>
        <v>212</v>
      </c>
      <c r="O210" s="4">
        <v>60</v>
      </c>
      <c r="P210" s="4">
        <v>0</v>
      </c>
      <c r="Q210" s="4">
        <v>0</v>
      </c>
      <c r="R210" s="4">
        <v>0</v>
      </c>
      <c r="S210" s="4">
        <v>152</v>
      </c>
      <c r="T210" s="4">
        <v>0</v>
      </c>
      <c r="U210" s="4">
        <v>206</v>
      </c>
      <c r="V210" s="4">
        <v>66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>
        <v>0</v>
      </c>
    </row>
    <row r="211" spans="1:30" x14ac:dyDescent="0.3">
      <c r="A211" s="16" t="s">
        <v>23</v>
      </c>
      <c r="B211" s="7">
        <v>550035</v>
      </c>
      <c r="C211" s="7">
        <v>511692</v>
      </c>
      <c r="D211" s="7" t="s">
        <v>704</v>
      </c>
      <c r="E211" s="7">
        <v>2</v>
      </c>
      <c r="F211" s="4">
        <v>318243</v>
      </c>
      <c r="G211" s="4">
        <v>6785</v>
      </c>
      <c r="H211" s="4">
        <f t="shared" si="20"/>
        <v>298396.0269586409</v>
      </c>
      <c r="I211" s="4">
        <f t="shared" si="21"/>
        <v>-19846.973041359102</v>
      </c>
      <c r="J211" s="5">
        <f t="shared" si="22"/>
        <v>-6.2364209240608925E-2</v>
      </c>
      <c r="K211" s="4">
        <f t="shared" si="23"/>
        <v>16598.762541558004</v>
      </c>
      <c r="L211" s="4">
        <f t="shared" si="24"/>
        <v>9813.7625415580042</v>
      </c>
      <c r="M211" s="5">
        <f t="shared" si="25"/>
        <v>1.4463909420129704</v>
      </c>
      <c r="N211" s="4">
        <f>IF(SUMPRODUCT($O$2:$AD$2,O211:AD211)&lt;=Kalkulačka!$B$4,SUMPRODUCT($O$2:$AD$2,O211:AD211)*Kalkulačka!$B$5,SUMPRODUCT($O$2:$AD$2,O211:AD211))</f>
        <v>21</v>
      </c>
      <c r="O211" s="4">
        <v>14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>
        <v>0</v>
      </c>
    </row>
    <row r="212" spans="1:30" x14ac:dyDescent="0.3">
      <c r="A212" s="16" t="s">
        <v>23</v>
      </c>
      <c r="B212" s="7">
        <v>545155</v>
      </c>
      <c r="C212" s="7">
        <v>245534</v>
      </c>
      <c r="D212" s="7" t="s">
        <v>705</v>
      </c>
      <c r="E212" s="7">
        <v>2</v>
      </c>
      <c r="F212" s="4">
        <v>953884</v>
      </c>
      <c r="G212" s="4">
        <v>25981</v>
      </c>
      <c r="H212" s="4">
        <f t="shared" si="20"/>
        <v>895188.08087592258</v>
      </c>
      <c r="I212" s="4">
        <f t="shared" si="21"/>
        <v>-58695.919124077423</v>
      </c>
      <c r="J212" s="5">
        <f t="shared" si="22"/>
        <v>-6.1533602748423677E-2</v>
      </c>
      <c r="K212" s="4">
        <f t="shared" si="23"/>
        <v>49796.28762467402</v>
      </c>
      <c r="L212" s="4">
        <f t="shared" si="24"/>
        <v>23815.28762467402</v>
      </c>
      <c r="M212" s="5">
        <f t="shared" si="25"/>
        <v>0.91664245505076858</v>
      </c>
      <c r="N212" s="4">
        <f>IF(SUMPRODUCT($O$2:$AD$2,O212:AD212)&lt;=Kalkulačka!$B$4,SUMPRODUCT($O$2:$AD$2,O212:AD212)*Kalkulačka!$B$5,SUMPRODUCT($O$2:$AD$2,O212:AD212))</f>
        <v>63</v>
      </c>
      <c r="O212" s="4">
        <v>27</v>
      </c>
      <c r="P212" s="4">
        <v>0</v>
      </c>
      <c r="Q212" s="4">
        <v>0</v>
      </c>
      <c r="R212" s="4">
        <v>0</v>
      </c>
      <c r="S212" s="4">
        <v>15</v>
      </c>
      <c r="T212" s="4">
        <v>0</v>
      </c>
      <c r="U212" s="4">
        <v>42</v>
      </c>
      <c r="V212" s="4">
        <v>15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0</v>
      </c>
      <c r="AC212" s="4">
        <v>0</v>
      </c>
      <c r="AD212" s="4">
        <v>0</v>
      </c>
    </row>
    <row r="213" spans="1:30" x14ac:dyDescent="0.3">
      <c r="A213" s="16" t="s">
        <v>53</v>
      </c>
      <c r="B213" s="7">
        <v>544566</v>
      </c>
      <c r="C213" s="7">
        <v>304131</v>
      </c>
      <c r="D213" s="7" t="s">
        <v>706</v>
      </c>
      <c r="E213" s="7">
        <v>2</v>
      </c>
      <c r="F213" s="4">
        <v>5309520</v>
      </c>
      <c r="G213" s="4">
        <v>254924</v>
      </c>
      <c r="H213" s="4">
        <f t="shared" si="20"/>
        <v>4319637.7235917533</v>
      </c>
      <c r="I213" s="4">
        <f t="shared" si="21"/>
        <v>-989882.27640824672</v>
      </c>
      <c r="J213" s="5">
        <f t="shared" si="22"/>
        <v>-0.18643536071212585</v>
      </c>
      <c r="K213" s="4">
        <f t="shared" si="23"/>
        <v>240286.84822064923</v>
      </c>
      <c r="L213" s="4">
        <f t="shared" si="24"/>
        <v>-14637.151779350766</v>
      </c>
      <c r="M213" s="5">
        <f t="shared" si="25"/>
        <v>-5.7417707941781693E-2</v>
      </c>
      <c r="N213" s="4">
        <f>IF(SUMPRODUCT($O$2:$AD$2,O213:AD213)&lt;=Kalkulačka!$B$4,SUMPRODUCT($O$2:$AD$2,O213:AD213)*Kalkulačka!$B$5,SUMPRODUCT($O$2:$AD$2,O213:AD213))</f>
        <v>304</v>
      </c>
      <c r="O213" s="4">
        <v>84</v>
      </c>
      <c r="P213" s="4">
        <v>0</v>
      </c>
      <c r="Q213" s="4">
        <v>0</v>
      </c>
      <c r="R213" s="4">
        <v>0</v>
      </c>
      <c r="S213" s="4">
        <v>220</v>
      </c>
      <c r="T213" s="4">
        <v>0</v>
      </c>
      <c r="U213" s="4">
        <v>275</v>
      </c>
      <c r="V213" s="4">
        <v>66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</row>
    <row r="214" spans="1:30" x14ac:dyDescent="0.3">
      <c r="A214" s="16" t="s">
        <v>20</v>
      </c>
      <c r="B214" s="7">
        <v>533611</v>
      </c>
      <c r="C214" s="7">
        <v>235652</v>
      </c>
      <c r="D214" s="7" t="s">
        <v>707</v>
      </c>
      <c r="E214" s="7">
        <v>2</v>
      </c>
      <c r="F214" s="4">
        <v>817380</v>
      </c>
      <c r="G214" s="4">
        <v>17203</v>
      </c>
      <c r="H214" s="4">
        <f t="shared" si="20"/>
        <v>767304.06932221935</v>
      </c>
      <c r="I214" s="4">
        <f t="shared" si="21"/>
        <v>-50075.930677780649</v>
      </c>
      <c r="J214" s="5">
        <f t="shared" si="22"/>
        <v>-6.126395394771178E-2</v>
      </c>
      <c r="K214" s="4">
        <f t="shared" si="23"/>
        <v>42682.532249720585</v>
      </c>
      <c r="L214" s="4">
        <f t="shared" si="24"/>
        <v>25479.532249720585</v>
      </c>
      <c r="M214" s="5">
        <f t="shared" si="25"/>
        <v>1.481109820945218</v>
      </c>
      <c r="N214" s="4">
        <f>IF(SUMPRODUCT($O$2:$AD$2,O214:AD214)&lt;=Kalkulačka!$B$4,SUMPRODUCT($O$2:$AD$2,O214:AD214)*Kalkulačka!$B$5,SUMPRODUCT($O$2:$AD$2,O214:AD214))</f>
        <v>54</v>
      </c>
      <c r="O214" s="4">
        <v>36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36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v>0</v>
      </c>
      <c r="AD214" s="4">
        <v>0</v>
      </c>
    </row>
    <row r="215" spans="1:30" x14ac:dyDescent="0.3">
      <c r="A215" s="16" t="s">
        <v>23</v>
      </c>
      <c r="B215" s="7">
        <v>544795</v>
      </c>
      <c r="C215" s="7">
        <v>245194</v>
      </c>
      <c r="D215" s="7" t="s">
        <v>708</v>
      </c>
      <c r="E215" s="7">
        <v>2</v>
      </c>
      <c r="F215" s="4">
        <v>5676239</v>
      </c>
      <c r="G215" s="4">
        <v>269069</v>
      </c>
      <c r="H215" s="4">
        <f t="shared" si="20"/>
        <v>4618033.7505503949</v>
      </c>
      <c r="I215" s="4">
        <f t="shared" si="21"/>
        <v>-1058205.2494496051</v>
      </c>
      <c r="J215" s="5">
        <f t="shared" si="22"/>
        <v>-0.18642718346595433</v>
      </c>
      <c r="K215" s="4">
        <f t="shared" si="23"/>
        <v>256885.61076220722</v>
      </c>
      <c r="L215" s="4">
        <f t="shared" si="24"/>
        <v>-12183.389237792784</v>
      </c>
      <c r="M215" s="5">
        <f t="shared" si="25"/>
        <v>-4.5279795285940727E-2</v>
      </c>
      <c r="N215" s="4">
        <f>IF(SUMPRODUCT($O$2:$AD$2,O215:AD215)&lt;=Kalkulačka!$B$4,SUMPRODUCT($O$2:$AD$2,O215:AD215)*Kalkulačka!$B$5,SUMPRODUCT($O$2:$AD$2,O215:AD215))</f>
        <v>325</v>
      </c>
      <c r="O215" s="4">
        <v>94</v>
      </c>
      <c r="P215" s="4">
        <v>0</v>
      </c>
      <c r="Q215" s="4">
        <v>0</v>
      </c>
      <c r="R215" s="4">
        <v>0</v>
      </c>
      <c r="S215" s="4">
        <v>231</v>
      </c>
      <c r="T215" s="4">
        <v>0</v>
      </c>
      <c r="U215" s="4">
        <v>306</v>
      </c>
      <c r="V215" s="4">
        <v>83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</row>
    <row r="216" spans="1:30" x14ac:dyDescent="0.3">
      <c r="A216" s="16" t="s">
        <v>23</v>
      </c>
      <c r="B216" s="7">
        <v>550353</v>
      </c>
      <c r="C216" s="7">
        <v>250538</v>
      </c>
      <c r="D216" s="7" t="s">
        <v>709</v>
      </c>
      <c r="E216" s="7">
        <v>2</v>
      </c>
      <c r="F216" s="4">
        <v>1293555</v>
      </c>
      <c r="G216" s="4">
        <v>37751</v>
      </c>
      <c r="H216" s="4">
        <f t="shared" si="20"/>
        <v>1214898.1097601808</v>
      </c>
      <c r="I216" s="4">
        <f t="shared" si="21"/>
        <v>-78656.890239819186</v>
      </c>
      <c r="J216" s="5">
        <f t="shared" si="22"/>
        <v>-6.080676139771346E-2</v>
      </c>
      <c r="K216" s="4">
        <f t="shared" si="23"/>
        <v>67580.676062057595</v>
      </c>
      <c r="L216" s="4">
        <f t="shared" si="24"/>
        <v>29829.676062057595</v>
      </c>
      <c r="M216" s="5">
        <f t="shared" si="25"/>
        <v>0.79016916272569193</v>
      </c>
      <c r="N216" s="4">
        <f>IF(SUMPRODUCT($O$2:$AD$2,O216:AD216)&lt;=Kalkulačka!$B$4,SUMPRODUCT($O$2:$AD$2,O216:AD216)*Kalkulačka!$B$5,SUMPRODUCT($O$2:$AD$2,O216:AD216))</f>
        <v>85.5</v>
      </c>
      <c r="O216" s="4">
        <v>30</v>
      </c>
      <c r="P216" s="4">
        <v>0</v>
      </c>
      <c r="Q216" s="4">
        <v>0</v>
      </c>
      <c r="R216" s="4">
        <v>0</v>
      </c>
      <c r="S216" s="4">
        <v>27</v>
      </c>
      <c r="T216" s="4">
        <v>0</v>
      </c>
      <c r="U216" s="4">
        <v>55</v>
      </c>
      <c r="V216" s="4">
        <v>23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>
        <v>0</v>
      </c>
      <c r="AD216" s="4">
        <v>0</v>
      </c>
    </row>
    <row r="217" spans="1:30" x14ac:dyDescent="0.3">
      <c r="A217" s="16" t="s">
        <v>20</v>
      </c>
      <c r="B217" s="7">
        <v>541389</v>
      </c>
      <c r="C217" s="7">
        <v>662984</v>
      </c>
      <c r="D217" s="7" t="s">
        <v>710</v>
      </c>
      <c r="E217" s="7">
        <v>2</v>
      </c>
      <c r="F217" s="4">
        <v>612705</v>
      </c>
      <c r="G217" s="4">
        <v>12902</v>
      </c>
      <c r="H217" s="4">
        <f t="shared" si="20"/>
        <v>575478.05199166457</v>
      </c>
      <c r="I217" s="4">
        <f t="shared" si="21"/>
        <v>-37226.948008335428</v>
      </c>
      <c r="J217" s="5">
        <f t="shared" si="22"/>
        <v>-6.0758355176366186E-2</v>
      </c>
      <c r="K217" s="4">
        <f t="shared" si="23"/>
        <v>32011.899187290441</v>
      </c>
      <c r="L217" s="4">
        <f t="shared" si="24"/>
        <v>19109.899187290441</v>
      </c>
      <c r="M217" s="5">
        <f t="shared" si="25"/>
        <v>1.4811578970152257</v>
      </c>
      <c r="N217" s="4">
        <f>IF(SUMPRODUCT($O$2:$AD$2,O217:AD217)&lt;=Kalkulačka!$B$4,SUMPRODUCT($O$2:$AD$2,O217:AD217)*Kalkulačka!$B$5,SUMPRODUCT($O$2:$AD$2,O217:AD217))</f>
        <v>40.5</v>
      </c>
      <c r="O217" s="4">
        <v>27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</row>
    <row r="218" spans="1:30" x14ac:dyDescent="0.3">
      <c r="A218" s="16" t="s">
        <v>20</v>
      </c>
      <c r="B218" s="7">
        <v>533645</v>
      </c>
      <c r="C218" s="7">
        <v>235687</v>
      </c>
      <c r="D218" s="7" t="s">
        <v>711</v>
      </c>
      <c r="E218" s="7">
        <v>2</v>
      </c>
      <c r="F218" s="4">
        <v>612705</v>
      </c>
      <c r="G218" s="4">
        <v>12902</v>
      </c>
      <c r="H218" s="4">
        <f t="shared" si="20"/>
        <v>575478.05199166457</v>
      </c>
      <c r="I218" s="4">
        <f t="shared" si="21"/>
        <v>-37226.948008335428</v>
      </c>
      <c r="J218" s="5">
        <f t="shared" si="22"/>
        <v>-6.0758355176366186E-2</v>
      </c>
      <c r="K218" s="4">
        <f t="shared" si="23"/>
        <v>32011.899187290441</v>
      </c>
      <c r="L218" s="4">
        <f t="shared" si="24"/>
        <v>19109.899187290441</v>
      </c>
      <c r="M218" s="5">
        <f t="shared" si="25"/>
        <v>1.4811578970152257</v>
      </c>
      <c r="N218" s="4">
        <f>IF(SUMPRODUCT($O$2:$AD$2,O218:AD218)&lt;=Kalkulačka!$B$4,SUMPRODUCT($O$2:$AD$2,O218:AD218)*Kalkulačka!$B$5,SUMPRODUCT($O$2:$AD$2,O218:AD218))</f>
        <v>40.5</v>
      </c>
      <c r="O218" s="4">
        <v>27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27</v>
      </c>
      <c r="V218" s="4">
        <v>0</v>
      </c>
      <c r="W218" s="4">
        <v>0</v>
      </c>
      <c r="X218" s="4">
        <v>0</v>
      </c>
      <c r="Y218" s="4">
        <v>0</v>
      </c>
      <c r="Z218" s="4">
        <v>0</v>
      </c>
      <c r="AA218" s="4">
        <v>0</v>
      </c>
      <c r="AB218" s="4">
        <v>0</v>
      </c>
      <c r="AC218" s="4">
        <v>0</v>
      </c>
      <c r="AD218" s="4">
        <v>0</v>
      </c>
    </row>
    <row r="219" spans="1:30" x14ac:dyDescent="0.3">
      <c r="A219" s="16" t="s">
        <v>20</v>
      </c>
      <c r="B219" s="7">
        <v>541028</v>
      </c>
      <c r="C219" s="7">
        <v>243001</v>
      </c>
      <c r="D219" s="7" t="s">
        <v>712</v>
      </c>
      <c r="E219" s="7">
        <v>2</v>
      </c>
      <c r="F219" s="4">
        <v>612705</v>
      </c>
      <c r="G219" s="4">
        <v>12902</v>
      </c>
      <c r="H219" s="4">
        <f t="shared" si="20"/>
        <v>575478.05199166457</v>
      </c>
      <c r="I219" s="4">
        <f t="shared" si="21"/>
        <v>-37226.948008335428</v>
      </c>
      <c r="J219" s="5">
        <f t="shared" si="22"/>
        <v>-6.0758355176366186E-2</v>
      </c>
      <c r="K219" s="4">
        <f t="shared" si="23"/>
        <v>32011.899187290441</v>
      </c>
      <c r="L219" s="4">
        <f t="shared" si="24"/>
        <v>19109.899187290441</v>
      </c>
      <c r="M219" s="5">
        <f t="shared" si="25"/>
        <v>1.4811578970152257</v>
      </c>
      <c r="N219" s="4">
        <f>IF(SUMPRODUCT($O$2:$AD$2,O219:AD219)&lt;=Kalkulačka!$B$4,SUMPRODUCT($O$2:$AD$2,O219:AD219)*Kalkulačka!$B$5,SUMPRODUCT($O$2:$AD$2,O219:AD219))</f>
        <v>40.5</v>
      </c>
      <c r="O219" s="4">
        <v>27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4">
        <v>27</v>
      </c>
      <c r="V219" s="4">
        <v>0</v>
      </c>
      <c r="W219" s="4">
        <v>0</v>
      </c>
      <c r="X219" s="4">
        <v>0</v>
      </c>
      <c r="Y219" s="4">
        <v>0</v>
      </c>
      <c r="Z219" s="4">
        <v>0</v>
      </c>
      <c r="AA219" s="4">
        <v>0</v>
      </c>
      <c r="AB219" s="4">
        <v>0</v>
      </c>
      <c r="AC219" s="4">
        <v>0</v>
      </c>
      <c r="AD219" s="4">
        <v>0</v>
      </c>
    </row>
    <row r="220" spans="1:30" x14ac:dyDescent="0.3">
      <c r="A220" s="16" t="s">
        <v>23</v>
      </c>
      <c r="B220" s="7">
        <v>550361</v>
      </c>
      <c r="C220" s="7">
        <v>250546</v>
      </c>
      <c r="D220" s="7" t="s">
        <v>713</v>
      </c>
      <c r="E220" s="7">
        <v>2</v>
      </c>
      <c r="F220" s="4">
        <v>4660509</v>
      </c>
      <c r="G220" s="4">
        <v>228852</v>
      </c>
      <c r="H220" s="4">
        <f t="shared" si="20"/>
        <v>3793892.3427598625</v>
      </c>
      <c r="I220" s="4">
        <f t="shared" si="21"/>
        <v>-866616.65724013746</v>
      </c>
      <c r="J220" s="5">
        <f t="shared" si="22"/>
        <v>-0.18594892902044335</v>
      </c>
      <c r="K220" s="4">
        <f t="shared" si="23"/>
        <v>211041.40945695178</v>
      </c>
      <c r="L220" s="4">
        <f t="shared" si="24"/>
        <v>-17810.590543048223</v>
      </c>
      <c r="M220" s="5">
        <f t="shared" si="25"/>
        <v>-7.7825802453324489E-2</v>
      </c>
      <c r="N220" s="4">
        <f>IF(SUMPRODUCT($O$2:$AD$2,O220:AD220)&lt;=Kalkulačka!$B$4,SUMPRODUCT($O$2:$AD$2,O220:AD220)*Kalkulačka!$B$5,SUMPRODUCT($O$2:$AD$2,O220:AD220))</f>
        <v>267</v>
      </c>
      <c r="O220" s="4">
        <v>78</v>
      </c>
      <c r="P220" s="4">
        <v>0</v>
      </c>
      <c r="Q220" s="4">
        <v>0</v>
      </c>
      <c r="R220" s="4">
        <v>0</v>
      </c>
      <c r="S220" s="4">
        <v>189</v>
      </c>
      <c r="T220" s="4">
        <v>0</v>
      </c>
      <c r="U220" s="4">
        <v>236</v>
      </c>
      <c r="V220" s="4">
        <v>58</v>
      </c>
      <c r="W220" s="4">
        <v>0</v>
      </c>
      <c r="X220" s="4">
        <v>0</v>
      </c>
      <c r="Y220" s="4">
        <v>0</v>
      </c>
      <c r="Z220" s="4">
        <v>0</v>
      </c>
      <c r="AA220" s="4">
        <v>0</v>
      </c>
      <c r="AB220" s="4">
        <v>0</v>
      </c>
      <c r="AC220" s="4">
        <v>0</v>
      </c>
      <c r="AD220" s="4">
        <v>0</v>
      </c>
    </row>
    <row r="221" spans="1:30" x14ac:dyDescent="0.3">
      <c r="A221" s="16" t="s">
        <v>50</v>
      </c>
      <c r="B221" s="7">
        <v>541079</v>
      </c>
      <c r="C221" s="7">
        <v>303364</v>
      </c>
      <c r="D221" s="7" t="s">
        <v>253</v>
      </c>
      <c r="E221" s="7">
        <v>2</v>
      </c>
      <c r="F221" s="4">
        <v>3785375</v>
      </c>
      <c r="G221" s="4">
        <v>184837</v>
      </c>
      <c r="H221" s="4">
        <f t="shared" si="20"/>
        <v>3083425.6119059557</v>
      </c>
      <c r="I221" s="4">
        <f t="shared" si="21"/>
        <v>-701949.38809404429</v>
      </c>
      <c r="J221" s="5">
        <f t="shared" si="22"/>
        <v>-0.18543721245425993</v>
      </c>
      <c r="K221" s="4">
        <f t="shared" si="23"/>
        <v>171520.54626276606</v>
      </c>
      <c r="L221" s="4">
        <f t="shared" si="24"/>
        <v>-13316.45373723394</v>
      </c>
      <c r="M221" s="5">
        <f t="shared" si="25"/>
        <v>-7.204430788875571E-2</v>
      </c>
      <c r="N221" s="4">
        <f>IF(SUMPRODUCT($O$2:$AD$2,O221:AD221)&lt;=Kalkulačka!$B$4,SUMPRODUCT($O$2:$AD$2,O221:AD221)*Kalkulačka!$B$5,SUMPRODUCT($O$2:$AD$2,O221:AD221))</f>
        <v>217</v>
      </c>
      <c r="O221" s="4">
        <v>56</v>
      </c>
      <c r="P221" s="4">
        <v>0</v>
      </c>
      <c r="Q221" s="4">
        <v>0</v>
      </c>
      <c r="R221" s="4">
        <v>0</v>
      </c>
      <c r="S221" s="4">
        <v>161</v>
      </c>
      <c r="T221" s="4">
        <v>0</v>
      </c>
      <c r="U221" s="4">
        <v>186</v>
      </c>
      <c r="V221" s="4">
        <v>60</v>
      </c>
      <c r="W221" s="4">
        <v>43</v>
      </c>
      <c r="X221" s="4">
        <v>0</v>
      </c>
      <c r="Y221" s="4">
        <v>0</v>
      </c>
      <c r="Z221" s="4">
        <v>0</v>
      </c>
      <c r="AA221" s="4">
        <v>0</v>
      </c>
      <c r="AB221" s="4">
        <v>0</v>
      </c>
      <c r="AC221" s="4">
        <v>0</v>
      </c>
      <c r="AD221" s="4">
        <v>0</v>
      </c>
    </row>
    <row r="222" spans="1:30" x14ac:dyDescent="0.3">
      <c r="A222" s="16" t="s">
        <v>23</v>
      </c>
      <c r="B222" s="7">
        <v>549681</v>
      </c>
      <c r="C222" s="7">
        <v>249939</v>
      </c>
      <c r="D222" s="7" t="s">
        <v>714</v>
      </c>
      <c r="E222" s="7">
        <v>2</v>
      </c>
      <c r="F222" s="4">
        <v>747849</v>
      </c>
      <c r="G222" s="4">
        <v>22369</v>
      </c>
      <c r="H222" s="4">
        <f t="shared" si="20"/>
        <v>703362.0635453678</v>
      </c>
      <c r="I222" s="4">
        <f t="shared" si="21"/>
        <v>-44486.936454632203</v>
      </c>
      <c r="J222" s="5">
        <f t="shared" si="22"/>
        <v>-5.948652261971632E-2</v>
      </c>
      <c r="K222" s="4">
        <f t="shared" si="23"/>
        <v>39125.654562243872</v>
      </c>
      <c r="L222" s="4">
        <f t="shared" si="24"/>
        <v>16756.654562243872</v>
      </c>
      <c r="M222" s="5">
        <f t="shared" si="25"/>
        <v>0.74910163897554072</v>
      </c>
      <c r="N222" s="4">
        <f>IF(SUMPRODUCT($O$2:$AD$2,O222:AD222)&lt;=Kalkulačka!$B$4,SUMPRODUCT($O$2:$AD$2,O222:AD222)*Kalkulačka!$B$5,SUMPRODUCT($O$2:$AD$2,O222:AD222))</f>
        <v>49.5</v>
      </c>
      <c r="O222" s="4">
        <v>16</v>
      </c>
      <c r="P222" s="4">
        <v>0</v>
      </c>
      <c r="Q222" s="4">
        <v>0</v>
      </c>
      <c r="R222" s="4">
        <v>0</v>
      </c>
      <c r="S222" s="4">
        <v>17</v>
      </c>
      <c r="T222" s="4">
        <v>0</v>
      </c>
      <c r="U222" s="4">
        <v>33</v>
      </c>
      <c r="V222" s="4">
        <v>17</v>
      </c>
      <c r="W222" s="4">
        <v>0</v>
      </c>
      <c r="X222" s="4">
        <v>0</v>
      </c>
      <c r="Y222" s="4">
        <v>0</v>
      </c>
      <c r="Z222" s="4">
        <v>0</v>
      </c>
      <c r="AA222" s="4">
        <v>0</v>
      </c>
      <c r="AB222" s="4">
        <v>0</v>
      </c>
      <c r="AC222" s="4">
        <v>0</v>
      </c>
      <c r="AD222" s="4">
        <v>0</v>
      </c>
    </row>
    <row r="223" spans="1:30" x14ac:dyDescent="0.3">
      <c r="A223" s="16" t="s">
        <v>32</v>
      </c>
      <c r="B223" s="7">
        <v>565849</v>
      </c>
      <c r="C223" s="7">
        <v>264601</v>
      </c>
      <c r="D223" s="7" t="s">
        <v>715</v>
      </c>
      <c r="E223" s="7">
        <v>2</v>
      </c>
      <c r="F223" s="4">
        <v>3939475</v>
      </c>
      <c r="G223" s="4">
        <v>188412</v>
      </c>
      <c r="H223" s="4">
        <f t="shared" si="20"/>
        <v>3211309.6234596591</v>
      </c>
      <c r="I223" s="4">
        <f t="shared" si="21"/>
        <v>-728165.37654034095</v>
      </c>
      <c r="J223" s="5">
        <f t="shared" si="22"/>
        <v>-0.18483817679775627</v>
      </c>
      <c r="K223" s="4">
        <f t="shared" si="23"/>
        <v>178634.3016377195</v>
      </c>
      <c r="L223" s="4">
        <f t="shared" si="24"/>
        <v>-9777.6983622804983</v>
      </c>
      <c r="M223" s="5">
        <f t="shared" si="25"/>
        <v>-5.1895305831266003E-2</v>
      </c>
      <c r="N223" s="4">
        <f>IF(SUMPRODUCT($O$2:$AD$2,O223:AD223)&lt;=Kalkulačka!$B$4,SUMPRODUCT($O$2:$AD$2,O223:AD223)*Kalkulačka!$B$5,SUMPRODUCT($O$2:$AD$2,O223:AD223))</f>
        <v>226</v>
      </c>
      <c r="O223" s="4">
        <v>65</v>
      </c>
      <c r="P223" s="4">
        <v>0</v>
      </c>
      <c r="Q223" s="4">
        <v>0</v>
      </c>
      <c r="R223" s="4">
        <v>0</v>
      </c>
      <c r="S223" s="4">
        <v>161</v>
      </c>
      <c r="T223" s="4">
        <v>0</v>
      </c>
      <c r="U223" s="4">
        <v>204</v>
      </c>
      <c r="V223" s="4">
        <v>62</v>
      </c>
      <c r="W223" s="4">
        <v>0</v>
      </c>
      <c r="X223" s="4">
        <v>0</v>
      </c>
      <c r="Y223" s="4">
        <v>0</v>
      </c>
      <c r="Z223" s="4">
        <v>0</v>
      </c>
      <c r="AA223" s="4">
        <v>0</v>
      </c>
      <c r="AB223" s="4">
        <v>0</v>
      </c>
      <c r="AC223" s="4">
        <v>0</v>
      </c>
      <c r="AD223" s="4">
        <v>0</v>
      </c>
    </row>
    <row r="224" spans="1:30" x14ac:dyDescent="0.3">
      <c r="A224" s="16" t="s">
        <v>20</v>
      </c>
      <c r="B224" s="7">
        <v>534561</v>
      </c>
      <c r="C224" s="7">
        <v>236594</v>
      </c>
      <c r="D224" s="7" t="s">
        <v>716</v>
      </c>
      <c r="E224" s="7">
        <v>2</v>
      </c>
      <c r="F224" s="4">
        <v>725035</v>
      </c>
      <c r="G224" s="4">
        <v>19791</v>
      </c>
      <c r="H224" s="4">
        <f t="shared" si="20"/>
        <v>682048.06161975057</v>
      </c>
      <c r="I224" s="4">
        <f t="shared" si="21"/>
        <v>-42986.938380249427</v>
      </c>
      <c r="J224" s="5">
        <f t="shared" si="22"/>
        <v>-5.9289466550234704E-2</v>
      </c>
      <c r="K224" s="4">
        <f t="shared" si="23"/>
        <v>37940.0286664183</v>
      </c>
      <c r="L224" s="4">
        <f t="shared" si="24"/>
        <v>18149.0286664183</v>
      </c>
      <c r="M224" s="5">
        <f t="shared" si="25"/>
        <v>0.91703444325290784</v>
      </c>
      <c r="N224" s="4">
        <f>IF(SUMPRODUCT($O$2:$AD$2,O224:AD224)&lt;=Kalkulačka!$B$4,SUMPRODUCT($O$2:$AD$2,O224:AD224)*Kalkulačka!$B$5,SUMPRODUCT($O$2:$AD$2,O224:AD224))</f>
        <v>48</v>
      </c>
      <c r="O224" s="4">
        <v>20</v>
      </c>
      <c r="P224" s="4">
        <v>0</v>
      </c>
      <c r="Q224" s="4">
        <v>0</v>
      </c>
      <c r="R224" s="4">
        <v>0</v>
      </c>
      <c r="S224" s="4">
        <v>12</v>
      </c>
      <c r="T224" s="4">
        <v>0</v>
      </c>
      <c r="U224" s="4">
        <v>0</v>
      </c>
      <c r="V224" s="4">
        <v>12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>
        <v>0</v>
      </c>
      <c r="AC224" s="4">
        <v>0</v>
      </c>
      <c r="AD224" s="4">
        <v>0</v>
      </c>
    </row>
    <row r="225" spans="1:30" x14ac:dyDescent="0.3">
      <c r="A225" s="16" t="s">
        <v>50</v>
      </c>
      <c r="B225" s="7">
        <v>541117</v>
      </c>
      <c r="C225" s="7">
        <v>303429</v>
      </c>
      <c r="D225" s="7" t="s">
        <v>717</v>
      </c>
      <c r="E225" s="7">
        <v>2</v>
      </c>
      <c r="F225" s="4">
        <v>1903198</v>
      </c>
      <c r="G225" s="4">
        <v>74730</v>
      </c>
      <c r="H225" s="4">
        <f t="shared" si="20"/>
        <v>1790376.1617518452</v>
      </c>
      <c r="I225" s="4">
        <f t="shared" si="21"/>
        <v>-112821.83824815485</v>
      </c>
      <c r="J225" s="5">
        <f t="shared" si="22"/>
        <v>-5.9280137036795355E-2</v>
      </c>
      <c r="K225" s="4">
        <f t="shared" si="23"/>
        <v>99592.57524934804</v>
      </c>
      <c r="L225" s="4">
        <f t="shared" si="24"/>
        <v>24862.57524934804</v>
      </c>
      <c r="M225" s="5">
        <f t="shared" si="25"/>
        <v>0.33269871871200385</v>
      </c>
      <c r="N225" s="4">
        <f>IF(SUMPRODUCT($O$2:$AD$2,O225:AD225)&lt;=Kalkulačka!$B$4,SUMPRODUCT($O$2:$AD$2,O225:AD225)*Kalkulačka!$B$5,SUMPRODUCT($O$2:$AD$2,O225:AD225))</f>
        <v>126</v>
      </c>
      <c r="O225" s="4">
        <v>13</v>
      </c>
      <c r="P225" s="4">
        <v>0</v>
      </c>
      <c r="Q225" s="4">
        <v>0</v>
      </c>
      <c r="R225" s="4">
        <v>0</v>
      </c>
      <c r="S225" s="4">
        <v>71</v>
      </c>
      <c r="T225" s="4">
        <v>0</v>
      </c>
      <c r="U225" s="4">
        <v>78</v>
      </c>
      <c r="V225" s="4">
        <v>42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0</v>
      </c>
      <c r="AD225" s="4">
        <v>0</v>
      </c>
    </row>
    <row r="226" spans="1:30" x14ac:dyDescent="0.3">
      <c r="A226" s="16" t="s">
        <v>20</v>
      </c>
      <c r="B226" s="7">
        <v>541508</v>
      </c>
      <c r="C226" s="7">
        <v>243493</v>
      </c>
      <c r="D226" s="7" t="s">
        <v>718</v>
      </c>
      <c r="E226" s="7">
        <v>2</v>
      </c>
      <c r="F226" s="4">
        <v>1245395</v>
      </c>
      <c r="G226" s="4">
        <v>36031</v>
      </c>
      <c r="H226" s="4">
        <f t="shared" si="20"/>
        <v>1172270.1059089464</v>
      </c>
      <c r="I226" s="4">
        <f t="shared" si="21"/>
        <v>-73124.894091053633</v>
      </c>
      <c r="J226" s="5">
        <f t="shared" si="22"/>
        <v>-5.8716225848870152E-2</v>
      </c>
      <c r="K226" s="4">
        <f t="shared" si="23"/>
        <v>65209.424270406453</v>
      </c>
      <c r="L226" s="4">
        <f t="shared" si="24"/>
        <v>29178.424270406453</v>
      </c>
      <c r="M226" s="5">
        <f t="shared" si="25"/>
        <v>0.80981444507247802</v>
      </c>
      <c r="N226" s="4">
        <f>IF(SUMPRODUCT($O$2:$AD$2,O226:AD226)&lt;=Kalkulačka!$B$4,SUMPRODUCT($O$2:$AD$2,O226:AD226)*Kalkulačka!$B$5,SUMPRODUCT($O$2:$AD$2,O226:AD226))</f>
        <v>82.5</v>
      </c>
      <c r="O226" s="4">
        <v>29</v>
      </c>
      <c r="P226" s="4">
        <v>0</v>
      </c>
      <c r="Q226" s="4">
        <v>0</v>
      </c>
      <c r="R226" s="4">
        <v>0</v>
      </c>
      <c r="S226" s="4">
        <v>26</v>
      </c>
      <c r="T226" s="4">
        <v>0</v>
      </c>
      <c r="U226" s="4">
        <v>54</v>
      </c>
      <c r="V226" s="4">
        <v>25</v>
      </c>
      <c r="W226" s="4">
        <v>0</v>
      </c>
      <c r="X226" s="4">
        <v>0</v>
      </c>
      <c r="Y226" s="4">
        <v>0</v>
      </c>
      <c r="Z226" s="4">
        <v>0</v>
      </c>
      <c r="AA226" s="4">
        <v>0</v>
      </c>
      <c r="AB226" s="4">
        <v>0</v>
      </c>
      <c r="AC226" s="4">
        <v>0</v>
      </c>
      <c r="AD226" s="4">
        <v>0</v>
      </c>
    </row>
    <row r="227" spans="1:30" x14ac:dyDescent="0.3">
      <c r="A227" s="16" t="s">
        <v>56</v>
      </c>
      <c r="B227" s="7">
        <v>509574</v>
      </c>
      <c r="C227" s="7">
        <v>300527</v>
      </c>
      <c r="D227" s="7" t="s">
        <v>719</v>
      </c>
      <c r="E227" s="7">
        <v>2</v>
      </c>
      <c r="F227" s="4">
        <v>3777801</v>
      </c>
      <c r="G227" s="4">
        <v>185376</v>
      </c>
      <c r="H227" s="4">
        <f t="shared" si="20"/>
        <v>3083425.6119059557</v>
      </c>
      <c r="I227" s="4">
        <f t="shared" si="21"/>
        <v>-694375.38809404429</v>
      </c>
      <c r="J227" s="5">
        <f t="shared" si="22"/>
        <v>-0.18380411993486268</v>
      </c>
      <c r="K227" s="4">
        <f t="shared" si="23"/>
        <v>171520.54626276606</v>
      </c>
      <c r="L227" s="4">
        <f t="shared" si="24"/>
        <v>-13855.45373723394</v>
      </c>
      <c r="M227" s="5">
        <f t="shared" si="25"/>
        <v>-7.4742435575446353E-2</v>
      </c>
      <c r="N227" s="4">
        <f>IF(SUMPRODUCT($O$2:$AD$2,O227:AD227)&lt;=Kalkulačka!$B$4,SUMPRODUCT($O$2:$AD$2,O227:AD227)*Kalkulačka!$B$5,SUMPRODUCT($O$2:$AD$2,O227:AD227))</f>
        <v>217</v>
      </c>
      <c r="O227" s="4">
        <v>56</v>
      </c>
      <c r="P227" s="4">
        <v>0</v>
      </c>
      <c r="Q227" s="4">
        <v>0</v>
      </c>
      <c r="R227" s="4">
        <v>0</v>
      </c>
      <c r="S227" s="4">
        <v>161</v>
      </c>
      <c r="T227" s="4">
        <v>0</v>
      </c>
      <c r="U227" s="4">
        <v>0</v>
      </c>
      <c r="V227" s="4">
        <v>48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4">
        <v>0</v>
      </c>
      <c r="AD227" s="4">
        <v>0</v>
      </c>
    </row>
    <row r="228" spans="1:30" x14ac:dyDescent="0.3">
      <c r="A228" s="16" t="s">
        <v>47</v>
      </c>
      <c r="B228" s="7">
        <v>594750</v>
      </c>
      <c r="C228" s="7">
        <v>636991</v>
      </c>
      <c r="D228" s="7" t="s">
        <v>720</v>
      </c>
      <c r="E228" s="7">
        <v>2</v>
      </c>
      <c r="F228" s="4">
        <v>1606382</v>
      </c>
      <c r="G228" s="4">
        <v>52458</v>
      </c>
      <c r="H228" s="4">
        <f t="shared" si="20"/>
        <v>1513294.1367188215</v>
      </c>
      <c r="I228" s="4">
        <f t="shared" si="21"/>
        <v>-93087.863281178521</v>
      </c>
      <c r="J228" s="5">
        <f t="shared" si="22"/>
        <v>-5.7948771388859233E-2</v>
      </c>
      <c r="K228" s="4">
        <f t="shared" si="23"/>
        <v>84179.438603615607</v>
      </c>
      <c r="L228" s="4">
        <f t="shared" si="24"/>
        <v>31721.438603615607</v>
      </c>
      <c r="M228" s="5">
        <f t="shared" si="25"/>
        <v>0.60470163947568745</v>
      </c>
      <c r="N228" s="4">
        <f>IF(SUMPRODUCT($O$2:$AD$2,O228:AD228)&lt;=Kalkulačka!$B$4,SUMPRODUCT($O$2:$AD$2,O228:AD228)*Kalkulačka!$B$5,SUMPRODUCT($O$2:$AD$2,O228:AD228))</f>
        <v>106.5</v>
      </c>
      <c r="O228" s="4">
        <v>28</v>
      </c>
      <c r="P228" s="4">
        <v>0</v>
      </c>
      <c r="Q228" s="4">
        <v>0</v>
      </c>
      <c r="R228" s="4">
        <v>0</v>
      </c>
      <c r="S228" s="4">
        <v>43</v>
      </c>
      <c r="T228" s="4">
        <v>0</v>
      </c>
      <c r="U228" s="4">
        <v>71</v>
      </c>
      <c r="V228" s="4">
        <v>43</v>
      </c>
      <c r="W228" s="4">
        <v>0</v>
      </c>
      <c r="X228" s="4">
        <v>0</v>
      </c>
      <c r="Y228" s="4">
        <v>0</v>
      </c>
      <c r="Z228" s="4">
        <v>0</v>
      </c>
      <c r="AA228" s="4">
        <v>0</v>
      </c>
      <c r="AB228" s="4">
        <v>0</v>
      </c>
      <c r="AC228" s="4">
        <v>0</v>
      </c>
      <c r="AD228" s="4">
        <v>0</v>
      </c>
    </row>
    <row r="229" spans="1:30" x14ac:dyDescent="0.3">
      <c r="A229" s="16" t="s">
        <v>56</v>
      </c>
      <c r="B229" s="7">
        <v>507113</v>
      </c>
      <c r="C229" s="7">
        <v>300080</v>
      </c>
      <c r="D229" s="7" t="s">
        <v>721</v>
      </c>
      <c r="E229" s="7">
        <v>2</v>
      </c>
      <c r="F229" s="4">
        <v>1402219</v>
      </c>
      <c r="G229" s="4">
        <v>29553</v>
      </c>
      <c r="H229" s="4">
        <f t="shared" si="20"/>
        <v>1321468.1193882667</v>
      </c>
      <c r="I229" s="4">
        <f t="shared" si="21"/>
        <v>-80750.880611733301</v>
      </c>
      <c r="J229" s="5">
        <f t="shared" si="22"/>
        <v>-5.7587923578081068E-2</v>
      </c>
      <c r="K229" s="4">
        <f t="shared" si="23"/>
        <v>73508.805541185458</v>
      </c>
      <c r="L229" s="4">
        <f t="shared" si="24"/>
        <v>43955.805541185458</v>
      </c>
      <c r="M229" s="5">
        <f t="shared" si="25"/>
        <v>1.4873551091660899</v>
      </c>
      <c r="N229" s="4">
        <f>IF(SUMPRODUCT($O$2:$AD$2,O229:AD229)&lt;=Kalkulačka!$B$4,SUMPRODUCT($O$2:$AD$2,O229:AD229)*Kalkulačka!$B$5,SUMPRODUCT($O$2:$AD$2,O229:AD229))</f>
        <v>93</v>
      </c>
      <c r="O229" s="4">
        <v>62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  <c r="AB229" s="4">
        <v>0</v>
      </c>
      <c r="AC229" s="4">
        <v>0</v>
      </c>
      <c r="AD229" s="4">
        <v>0</v>
      </c>
    </row>
    <row r="230" spans="1:30" x14ac:dyDescent="0.3">
      <c r="A230" s="16" t="s">
        <v>20</v>
      </c>
      <c r="B230" s="7">
        <v>529486</v>
      </c>
      <c r="C230" s="7">
        <v>231550</v>
      </c>
      <c r="D230" s="7" t="s">
        <v>722</v>
      </c>
      <c r="E230" s="7">
        <v>2</v>
      </c>
      <c r="F230" s="4">
        <v>5477092</v>
      </c>
      <c r="G230" s="4">
        <v>260797</v>
      </c>
      <c r="H230" s="4">
        <f t="shared" si="20"/>
        <v>4475940.4043796128</v>
      </c>
      <c r="I230" s="4">
        <f t="shared" si="21"/>
        <v>-1001151.5956203872</v>
      </c>
      <c r="J230" s="5">
        <f t="shared" si="22"/>
        <v>-0.18278889520577479</v>
      </c>
      <c r="K230" s="4">
        <f t="shared" si="23"/>
        <v>248981.43812337008</v>
      </c>
      <c r="L230" s="4">
        <f t="shared" si="24"/>
        <v>-11815.561876629916</v>
      </c>
      <c r="M230" s="5">
        <f t="shared" si="25"/>
        <v>-4.5305589698615867E-2</v>
      </c>
      <c r="N230" s="4">
        <f>IF(SUMPRODUCT($O$2:$AD$2,O230:AD230)&lt;=Kalkulačka!$B$4,SUMPRODUCT($O$2:$AD$2,O230:AD230)*Kalkulačka!$B$5,SUMPRODUCT($O$2:$AD$2,O230:AD230))</f>
        <v>315</v>
      </c>
      <c r="O230" s="4">
        <v>82</v>
      </c>
      <c r="P230" s="4">
        <v>0</v>
      </c>
      <c r="Q230" s="4">
        <v>0</v>
      </c>
      <c r="R230" s="4">
        <v>0</v>
      </c>
      <c r="S230" s="4">
        <v>233</v>
      </c>
      <c r="T230" s="4">
        <v>0</v>
      </c>
      <c r="U230" s="4">
        <v>312</v>
      </c>
      <c r="V230" s="4">
        <v>93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4">
        <v>0</v>
      </c>
      <c r="AC230" s="4">
        <v>0</v>
      </c>
      <c r="AD230" s="4">
        <v>0</v>
      </c>
    </row>
    <row r="231" spans="1:30" x14ac:dyDescent="0.3">
      <c r="A231" s="16" t="s">
        <v>44</v>
      </c>
      <c r="B231" s="7">
        <v>547930</v>
      </c>
      <c r="C231" s="7">
        <v>476447</v>
      </c>
      <c r="D231" s="7" t="s">
        <v>723</v>
      </c>
      <c r="E231" s="7">
        <v>2</v>
      </c>
      <c r="F231" s="4">
        <v>632770</v>
      </c>
      <c r="G231" s="4">
        <v>13529</v>
      </c>
      <c r="H231" s="4">
        <f t="shared" si="20"/>
        <v>596792.0539172818</v>
      </c>
      <c r="I231" s="4">
        <f t="shared" si="21"/>
        <v>-35977.946082718205</v>
      </c>
      <c r="J231" s="5">
        <f t="shared" si="22"/>
        <v>-5.6857856855916378E-2</v>
      </c>
      <c r="K231" s="4">
        <f t="shared" si="23"/>
        <v>33197.525083116008</v>
      </c>
      <c r="L231" s="4">
        <f t="shared" si="24"/>
        <v>19668.525083116008</v>
      </c>
      <c r="M231" s="5">
        <f t="shared" si="25"/>
        <v>1.4538047958545355</v>
      </c>
      <c r="N231" s="4">
        <f>IF(SUMPRODUCT($O$2:$AD$2,O231:AD231)&lt;=Kalkulačka!$B$4,SUMPRODUCT($O$2:$AD$2,O231:AD231)*Kalkulačka!$B$5,SUMPRODUCT($O$2:$AD$2,O231:AD231))</f>
        <v>42</v>
      </c>
      <c r="O231" s="4">
        <v>28</v>
      </c>
      <c r="P231" s="4">
        <v>0</v>
      </c>
      <c r="Q231" s="4">
        <v>0</v>
      </c>
      <c r="R231" s="4">
        <v>0</v>
      </c>
      <c r="S231" s="4">
        <v>0</v>
      </c>
      <c r="T231" s="4">
        <v>0</v>
      </c>
      <c r="U231" s="4">
        <v>0</v>
      </c>
      <c r="V231" s="4">
        <v>0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4">
        <v>0</v>
      </c>
      <c r="AD231" s="4">
        <v>0</v>
      </c>
    </row>
    <row r="232" spans="1:30" x14ac:dyDescent="0.3">
      <c r="A232" s="16" t="s">
        <v>23</v>
      </c>
      <c r="B232" s="7">
        <v>552101</v>
      </c>
      <c r="C232" s="7">
        <v>252107</v>
      </c>
      <c r="D232" s="7" t="s">
        <v>724</v>
      </c>
      <c r="E232" s="7">
        <v>2</v>
      </c>
      <c r="F232" s="4">
        <v>3997872</v>
      </c>
      <c r="G232" s="4">
        <v>204309</v>
      </c>
      <c r="H232" s="4">
        <f t="shared" si="20"/>
        <v>3268146.9619279713</v>
      </c>
      <c r="I232" s="4">
        <f t="shared" si="21"/>
        <v>-729725.03807202866</v>
      </c>
      <c r="J232" s="5">
        <f t="shared" si="22"/>
        <v>-0.18252836460797861</v>
      </c>
      <c r="K232" s="4">
        <f t="shared" si="23"/>
        <v>181795.97069325435</v>
      </c>
      <c r="L232" s="4">
        <f t="shared" si="24"/>
        <v>-22513.029306745651</v>
      </c>
      <c r="M232" s="5">
        <f t="shared" si="25"/>
        <v>-0.1101910797211364</v>
      </c>
      <c r="N232" s="4">
        <f>IF(SUMPRODUCT($O$2:$AD$2,O232:AD232)&lt;=Kalkulačka!$B$4,SUMPRODUCT($O$2:$AD$2,O232:AD232)*Kalkulačka!$B$5,SUMPRODUCT($O$2:$AD$2,O232:AD232))</f>
        <v>230</v>
      </c>
      <c r="O232" s="4">
        <v>45</v>
      </c>
      <c r="P232" s="4">
        <v>0</v>
      </c>
      <c r="Q232" s="4">
        <v>0</v>
      </c>
      <c r="R232" s="4">
        <v>0</v>
      </c>
      <c r="S232" s="4">
        <v>185</v>
      </c>
      <c r="T232" s="4">
        <v>0</v>
      </c>
      <c r="U232" s="4">
        <v>230</v>
      </c>
      <c r="V232" s="4">
        <v>75</v>
      </c>
      <c r="W232" s="4">
        <v>121</v>
      </c>
      <c r="X232" s="4">
        <v>0</v>
      </c>
      <c r="Y232" s="4">
        <v>0</v>
      </c>
      <c r="Z232" s="4">
        <v>0</v>
      </c>
      <c r="AA232" s="4">
        <v>0</v>
      </c>
      <c r="AB232" s="4">
        <v>0</v>
      </c>
      <c r="AC232" s="4">
        <v>0</v>
      </c>
      <c r="AD232" s="4">
        <v>0</v>
      </c>
    </row>
    <row r="233" spans="1:30" x14ac:dyDescent="0.3">
      <c r="A233" s="16" t="s">
        <v>50</v>
      </c>
      <c r="B233" s="7">
        <v>541036</v>
      </c>
      <c r="C233" s="7">
        <v>303356</v>
      </c>
      <c r="D233" s="7" t="s">
        <v>725</v>
      </c>
      <c r="E233" s="7">
        <v>2</v>
      </c>
      <c r="F233" s="4">
        <v>1039160</v>
      </c>
      <c r="G233" s="4">
        <v>29168</v>
      </c>
      <c r="H233" s="4">
        <f t="shared" si="20"/>
        <v>980444.08857839147</v>
      </c>
      <c r="I233" s="4">
        <f t="shared" si="21"/>
        <v>-58715.911421608529</v>
      </c>
      <c r="J233" s="5">
        <f t="shared" si="22"/>
        <v>-5.6503244372000938E-2</v>
      </c>
      <c r="K233" s="4">
        <f t="shared" si="23"/>
        <v>54538.791207976305</v>
      </c>
      <c r="L233" s="4">
        <f t="shared" si="24"/>
        <v>25370.791207976305</v>
      </c>
      <c r="M233" s="5">
        <f t="shared" si="25"/>
        <v>0.86981593554499126</v>
      </c>
      <c r="N233" s="4">
        <f>IF(SUMPRODUCT($O$2:$AD$2,O233:AD233)&lt;=Kalkulačka!$B$4,SUMPRODUCT($O$2:$AD$2,O233:AD233)*Kalkulačka!$B$5,SUMPRODUCT($O$2:$AD$2,O233:AD233))</f>
        <v>69</v>
      </c>
      <c r="O233" s="4">
        <v>27</v>
      </c>
      <c r="P233" s="4">
        <v>0</v>
      </c>
      <c r="Q233" s="4">
        <v>0</v>
      </c>
      <c r="R233" s="4">
        <v>0</v>
      </c>
      <c r="S233" s="4">
        <v>19</v>
      </c>
      <c r="T233" s="4">
        <v>0</v>
      </c>
      <c r="U233" s="4">
        <v>42</v>
      </c>
      <c r="V233" s="4">
        <v>19</v>
      </c>
      <c r="W233" s="4">
        <v>0</v>
      </c>
      <c r="X233" s="4">
        <v>0</v>
      </c>
      <c r="Y233" s="4">
        <v>0</v>
      </c>
      <c r="Z233" s="4">
        <v>0</v>
      </c>
      <c r="AA233" s="4">
        <v>0</v>
      </c>
      <c r="AB233" s="4">
        <v>0</v>
      </c>
      <c r="AC233" s="4">
        <v>0</v>
      </c>
      <c r="AD233" s="4">
        <v>0</v>
      </c>
    </row>
    <row r="234" spans="1:30" x14ac:dyDescent="0.3">
      <c r="A234" s="16" t="s">
        <v>56</v>
      </c>
      <c r="B234" s="7">
        <v>599212</v>
      </c>
      <c r="C234" s="7">
        <v>297721</v>
      </c>
      <c r="D234" s="7" t="s">
        <v>726</v>
      </c>
      <c r="E234" s="7">
        <v>2</v>
      </c>
      <c r="F234" s="4">
        <v>4013824</v>
      </c>
      <c r="G234" s="4">
        <v>196460</v>
      </c>
      <c r="H234" s="4">
        <f t="shared" si="20"/>
        <v>3282356.2965450496</v>
      </c>
      <c r="I234" s="4">
        <f t="shared" si="21"/>
        <v>-731467.70345495036</v>
      </c>
      <c r="J234" s="5">
        <f t="shared" si="22"/>
        <v>-0.18223711439638368</v>
      </c>
      <c r="K234" s="4">
        <f t="shared" si="23"/>
        <v>182586.38795713807</v>
      </c>
      <c r="L234" s="4">
        <f t="shared" si="24"/>
        <v>-13873.612042861932</v>
      </c>
      <c r="M234" s="5">
        <f t="shared" si="25"/>
        <v>-7.0617998792944836E-2</v>
      </c>
      <c r="N234" s="4">
        <f>IF(SUMPRODUCT($O$2:$AD$2,O234:AD234)&lt;=Kalkulačka!$B$4,SUMPRODUCT($O$2:$AD$2,O234:AD234)*Kalkulačka!$B$5,SUMPRODUCT($O$2:$AD$2,O234:AD234))</f>
        <v>231</v>
      </c>
      <c r="O234" s="4">
        <v>53</v>
      </c>
      <c r="P234" s="4">
        <v>0</v>
      </c>
      <c r="Q234" s="4">
        <v>13</v>
      </c>
      <c r="R234" s="4">
        <v>0</v>
      </c>
      <c r="S234" s="4">
        <v>165</v>
      </c>
      <c r="T234" s="4">
        <v>0</v>
      </c>
      <c r="U234" s="4">
        <v>0</v>
      </c>
      <c r="V234" s="4">
        <v>53</v>
      </c>
      <c r="W234" s="4">
        <v>72</v>
      </c>
      <c r="X234" s="4">
        <v>0</v>
      </c>
      <c r="Y234" s="4">
        <v>0</v>
      </c>
      <c r="Z234" s="4">
        <v>0</v>
      </c>
      <c r="AA234" s="4">
        <v>0</v>
      </c>
      <c r="AB234" s="4">
        <v>0</v>
      </c>
      <c r="AC234" s="4">
        <v>0</v>
      </c>
      <c r="AD234" s="4">
        <v>0</v>
      </c>
    </row>
    <row r="235" spans="1:30" x14ac:dyDescent="0.3">
      <c r="A235" s="16" t="s">
        <v>53</v>
      </c>
      <c r="B235" s="7">
        <v>544302</v>
      </c>
      <c r="C235" s="7">
        <v>303992</v>
      </c>
      <c r="D235" s="7" t="s">
        <v>727</v>
      </c>
      <c r="E235" s="7">
        <v>2</v>
      </c>
      <c r="F235" s="4">
        <v>4478785</v>
      </c>
      <c r="G235" s="4">
        <v>217340</v>
      </c>
      <c r="H235" s="4">
        <f t="shared" si="20"/>
        <v>3666008.3312061592</v>
      </c>
      <c r="I235" s="4">
        <f t="shared" si="21"/>
        <v>-812776.6687938408</v>
      </c>
      <c r="J235" s="5">
        <f t="shared" si="22"/>
        <v>-0.18147257990589871</v>
      </c>
      <c r="K235" s="4">
        <f t="shared" si="23"/>
        <v>203927.65408199836</v>
      </c>
      <c r="L235" s="4">
        <f t="shared" si="24"/>
        <v>-13412.345918001636</v>
      </c>
      <c r="M235" s="5">
        <f t="shared" si="25"/>
        <v>-6.171135510261172E-2</v>
      </c>
      <c r="N235" s="4">
        <f>IF(SUMPRODUCT($O$2:$AD$2,O235:AD235)&lt;=Kalkulačka!$B$4,SUMPRODUCT($O$2:$AD$2,O235:AD235)*Kalkulačka!$B$5,SUMPRODUCT($O$2:$AD$2,O235:AD235))</f>
        <v>258</v>
      </c>
      <c r="O235" s="4">
        <v>63</v>
      </c>
      <c r="P235" s="4">
        <v>0</v>
      </c>
      <c r="Q235" s="4">
        <v>10</v>
      </c>
      <c r="R235" s="4">
        <v>0</v>
      </c>
      <c r="S235" s="4">
        <v>185</v>
      </c>
      <c r="T235" s="4">
        <v>0</v>
      </c>
      <c r="U235" s="4">
        <v>243</v>
      </c>
      <c r="V235" s="4">
        <v>90</v>
      </c>
      <c r="W235" s="4">
        <v>23</v>
      </c>
      <c r="X235" s="4">
        <v>0</v>
      </c>
      <c r="Y235" s="4">
        <v>0</v>
      </c>
      <c r="Z235" s="4">
        <v>0</v>
      </c>
      <c r="AA235" s="4">
        <v>0</v>
      </c>
      <c r="AB235" s="4">
        <v>0</v>
      </c>
      <c r="AC235" s="4">
        <v>0</v>
      </c>
      <c r="AD235" s="4">
        <v>0</v>
      </c>
    </row>
    <row r="236" spans="1:30" x14ac:dyDescent="0.3">
      <c r="A236" s="16" t="s">
        <v>50</v>
      </c>
      <c r="B236" s="7">
        <v>540510</v>
      </c>
      <c r="C236" s="7">
        <v>303097</v>
      </c>
      <c r="D236" s="7" t="s">
        <v>728</v>
      </c>
      <c r="E236" s="7">
        <v>2</v>
      </c>
      <c r="F236" s="4">
        <v>1691872</v>
      </c>
      <c r="G236" s="4">
        <v>52165</v>
      </c>
      <c r="H236" s="4">
        <f t="shared" si="20"/>
        <v>1598550.1444212904</v>
      </c>
      <c r="I236" s="4">
        <f t="shared" si="21"/>
        <v>-93321.855578709627</v>
      </c>
      <c r="J236" s="5">
        <f t="shared" si="22"/>
        <v>-5.515893376018377E-2</v>
      </c>
      <c r="K236" s="4">
        <f t="shared" si="23"/>
        <v>88921.942186917891</v>
      </c>
      <c r="L236" s="4">
        <f t="shared" si="24"/>
        <v>36756.942186917891</v>
      </c>
      <c r="M236" s="5">
        <f t="shared" si="25"/>
        <v>0.70462843260649644</v>
      </c>
      <c r="N236" s="4">
        <f>IF(SUMPRODUCT($O$2:$AD$2,O236:AD236)&lt;=Kalkulačka!$B$4,SUMPRODUCT($O$2:$AD$2,O236:AD236)*Kalkulačka!$B$5,SUMPRODUCT($O$2:$AD$2,O236:AD236))</f>
        <v>112.5</v>
      </c>
      <c r="O236" s="4">
        <v>26</v>
      </c>
      <c r="P236" s="4">
        <v>0</v>
      </c>
      <c r="Q236" s="4">
        <v>10</v>
      </c>
      <c r="R236" s="4">
        <v>0</v>
      </c>
      <c r="S236" s="4">
        <v>39</v>
      </c>
      <c r="T236" s="4">
        <v>0</v>
      </c>
      <c r="U236" s="4">
        <v>69</v>
      </c>
      <c r="V236" s="4">
        <v>45</v>
      </c>
      <c r="W236" s="4">
        <v>0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s="4">
        <v>0</v>
      </c>
    </row>
    <row r="237" spans="1:30" x14ac:dyDescent="0.3">
      <c r="A237" s="16" t="s">
        <v>25</v>
      </c>
      <c r="B237" s="7">
        <v>555797</v>
      </c>
      <c r="C237" s="7">
        <v>255211</v>
      </c>
      <c r="D237" s="7" t="s">
        <v>729</v>
      </c>
      <c r="E237" s="7">
        <v>2</v>
      </c>
      <c r="F237" s="4">
        <v>1263046</v>
      </c>
      <c r="G237" s="4">
        <v>35882</v>
      </c>
      <c r="H237" s="4">
        <f t="shared" si="20"/>
        <v>1193584.1078345636</v>
      </c>
      <c r="I237" s="4">
        <f t="shared" si="21"/>
        <v>-69461.892165436409</v>
      </c>
      <c r="J237" s="5">
        <f t="shared" si="22"/>
        <v>-5.4995536318896088E-2</v>
      </c>
      <c r="K237" s="4">
        <f t="shared" si="23"/>
        <v>66395.050166232017</v>
      </c>
      <c r="L237" s="4">
        <f t="shared" si="24"/>
        <v>30513.050166232017</v>
      </c>
      <c r="M237" s="5">
        <f t="shared" si="25"/>
        <v>0.85037205747260503</v>
      </c>
      <c r="N237" s="4">
        <f>IF(SUMPRODUCT($O$2:$AD$2,O237:AD237)&lt;=Kalkulačka!$B$4,SUMPRODUCT($O$2:$AD$2,O237:AD237)*Kalkulačka!$B$5,SUMPRODUCT($O$2:$AD$2,O237:AD237))</f>
        <v>84</v>
      </c>
      <c r="O237" s="4">
        <v>32</v>
      </c>
      <c r="P237" s="4">
        <v>0</v>
      </c>
      <c r="Q237" s="4">
        <v>0</v>
      </c>
      <c r="R237" s="4">
        <v>0</v>
      </c>
      <c r="S237" s="4">
        <v>24</v>
      </c>
      <c r="T237" s="4">
        <v>0</v>
      </c>
      <c r="U237" s="4">
        <v>56</v>
      </c>
      <c r="V237" s="4">
        <v>24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s="4">
        <v>0</v>
      </c>
    </row>
    <row r="238" spans="1:30" x14ac:dyDescent="0.3">
      <c r="A238" s="16" t="s">
        <v>23</v>
      </c>
      <c r="B238" s="7">
        <v>549843</v>
      </c>
      <c r="C238" s="7">
        <v>250091</v>
      </c>
      <c r="D238" s="7" t="s">
        <v>730</v>
      </c>
      <c r="E238" s="7">
        <v>2</v>
      </c>
      <c r="F238" s="4">
        <v>3799419</v>
      </c>
      <c r="G238" s="4">
        <v>179396</v>
      </c>
      <c r="H238" s="4">
        <f t="shared" si="20"/>
        <v>3111844.2811401119</v>
      </c>
      <c r="I238" s="4">
        <f t="shared" si="21"/>
        <v>-687574.71885988815</v>
      </c>
      <c r="J238" s="5">
        <f t="shared" si="22"/>
        <v>-0.18096838460298481</v>
      </c>
      <c r="K238" s="4">
        <f t="shared" si="23"/>
        <v>173101.3807905335</v>
      </c>
      <c r="L238" s="4">
        <f t="shared" si="24"/>
        <v>-6294.6192094665021</v>
      </c>
      <c r="M238" s="5">
        <f t="shared" si="25"/>
        <v>-3.5087845935620088E-2</v>
      </c>
      <c r="N238" s="4">
        <f>IF(SUMPRODUCT($O$2:$AD$2,O238:AD238)&lt;=Kalkulačka!$B$4,SUMPRODUCT($O$2:$AD$2,O238:AD238)*Kalkulačka!$B$5,SUMPRODUCT($O$2:$AD$2,O238:AD238))</f>
        <v>219</v>
      </c>
      <c r="O238" s="4">
        <v>70</v>
      </c>
      <c r="P238" s="4">
        <v>0</v>
      </c>
      <c r="Q238" s="4">
        <v>0</v>
      </c>
      <c r="R238" s="4">
        <v>0</v>
      </c>
      <c r="S238" s="4">
        <v>149</v>
      </c>
      <c r="T238" s="4">
        <v>0</v>
      </c>
      <c r="U238" s="4">
        <v>212</v>
      </c>
      <c r="V238" s="4">
        <v>58</v>
      </c>
      <c r="W238" s="4">
        <v>18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s="4">
        <v>0</v>
      </c>
    </row>
    <row r="239" spans="1:30" x14ac:dyDescent="0.3">
      <c r="A239" s="16" t="s">
        <v>56</v>
      </c>
      <c r="B239" s="7">
        <v>512974</v>
      </c>
      <c r="C239" s="7">
        <v>534650</v>
      </c>
      <c r="D239" s="7" t="s">
        <v>731</v>
      </c>
      <c r="E239" s="7">
        <v>2</v>
      </c>
      <c r="F239" s="4">
        <v>946942</v>
      </c>
      <c r="G239" s="4">
        <v>27899</v>
      </c>
      <c r="H239" s="4">
        <f t="shared" si="20"/>
        <v>895188.08087592258</v>
      </c>
      <c r="I239" s="4">
        <f t="shared" si="21"/>
        <v>-51753.919124077423</v>
      </c>
      <c r="J239" s="5">
        <f t="shared" si="22"/>
        <v>-5.4653737107528633E-2</v>
      </c>
      <c r="K239" s="4">
        <f t="shared" si="23"/>
        <v>49796.28762467402</v>
      </c>
      <c r="L239" s="4">
        <f t="shared" si="24"/>
        <v>21897.28762467402</v>
      </c>
      <c r="M239" s="5">
        <f t="shared" si="25"/>
        <v>0.78487715060303298</v>
      </c>
      <c r="N239" s="4">
        <f>IF(SUMPRODUCT($O$2:$AD$2,O239:AD239)&lt;=Kalkulačka!$B$4,SUMPRODUCT($O$2:$AD$2,O239:AD239)*Kalkulačka!$B$5,SUMPRODUCT($O$2:$AD$2,O239:AD239))</f>
        <v>63</v>
      </c>
      <c r="O239" s="4">
        <v>21</v>
      </c>
      <c r="P239" s="4">
        <v>0</v>
      </c>
      <c r="Q239" s="4">
        <v>0</v>
      </c>
      <c r="R239" s="4">
        <v>0</v>
      </c>
      <c r="S239" s="4">
        <v>21</v>
      </c>
      <c r="T239" s="4">
        <v>0</v>
      </c>
      <c r="U239" s="4">
        <v>0</v>
      </c>
      <c r="V239" s="4">
        <v>21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4">
        <v>0</v>
      </c>
      <c r="AC239" s="4">
        <v>0</v>
      </c>
      <c r="AD239" s="4">
        <v>0</v>
      </c>
    </row>
    <row r="240" spans="1:30" x14ac:dyDescent="0.3">
      <c r="A240" s="16" t="s">
        <v>20</v>
      </c>
      <c r="B240" s="7">
        <v>531995</v>
      </c>
      <c r="C240" s="7">
        <v>234044</v>
      </c>
      <c r="D240" s="7" t="s">
        <v>732</v>
      </c>
      <c r="E240" s="7">
        <v>2</v>
      </c>
      <c r="F240" s="4">
        <v>4196754</v>
      </c>
      <c r="G240" s="4">
        <v>201865</v>
      </c>
      <c r="H240" s="4">
        <f t="shared" si="20"/>
        <v>3438658.9773329091</v>
      </c>
      <c r="I240" s="4">
        <f t="shared" si="21"/>
        <v>-758095.02266709087</v>
      </c>
      <c r="J240" s="5">
        <f t="shared" si="22"/>
        <v>-0.18063842261592911</v>
      </c>
      <c r="K240" s="4">
        <f t="shared" si="23"/>
        <v>191280.97785985892</v>
      </c>
      <c r="L240" s="4">
        <f t="shared" si="24"/>
        <v>-10584.022140141082</v>
      </c>
      <c r="M240" s="5">
        <f t="shared" si="25"/>
        <v>-5.2431189855304705E-2</v>
      </c>
      <c r="N240" s="4">
        <f>IF(SUMPRODUCT($O$2:$AD$2,O240:AD240)&lt;=Kalkulačka!$B$4,SUMPRODUCT($O$2:$AD$2,O240:AD240)*Kalkulačka!$B$5,SUMPRODUCT($O$2:$AD$2,O240:AD240))</f>
        <v>242</v>
      </c>
      <c r="O240" s="4">
        <v>64</v>
      </c>
      <c r="P240" s="4">
        <v>0</v>
      </c>
      <c r="Q240" s="4">
        <v>0</v>
      </c>
      <c r="R240" s="4">
        <v>0</v>
      </c>
      <c r="S240" s="4">
        <v>164</v>
      </c>
      <c r="T240" s="4">
        <v>7</v>
      </c>
      <c r="U240" s="4">
        <v>206</v>
      </c>
      <c r="V240" s="4">
        <v>55</v>
      </c>
      <c r="W240" s="4">
        <v>0</v>
      </c>
      <c r="X240" s="4">
        <v>0</v>
      </c>
      <c r="Y240" s="4">
        <v>0</v>
      </c>
      <c r="Z240" s="4">
        <v>0</v>
      </c>
      <c r="AA240" s="4">
        <v>0</v>
      </c>
      <c r="AB240" s="4">
        <v>0</v>
      </c>
      <c r="AC240" s="4">
        <v>0</v>
      </c>
      <c r="AD240" s="4">
        <v>0</v>
      </c>
    </row>
    <row r="241" spans="1:30" x14ac:dyDescent="0.3">
      <c r="A241" s="16" t="s">
        <v>20</v>
      </c>
      <c r="B241" s="7">
        <v>571326</v>
      </c>
      <c r="C241" s="7">
        <v>640735</v>
      </c>
      <c r="D241" s="7" t="s">
        <v>733</v>
      </c>
      <c r="E241" s="7">
        <v>2</v>
      </c>
      <c r="F241" s="4">
        <v>1216525</v>
      </c>
      <c r="G241" s="4">
        <v>34429</v>
      </c>
      <c r="H241" s="4">
        <f t="shared" si="20"/>
        <v>1150956.1039833291</v>
      </c>
      <c r="I241" s="4">
        <f t="shared" si="21"/>
        <v>-65568.896016670857</v>
      </c>
      <c r="J241" s="5">
        <f t="shared" si="22"/>
        <v>-5.3898519156343583E-2</v>
      </c>
      <c r="K241" s="4">
        <f t="shared" si="23"/>
        <v>64023.798374580882</v>
      </c>
      <c r="L241" s="4">
        <f t="shared" si="24"/>
        <v>29594.798374580882</v>
      </c>
      <c r="M241" s="5">
        <f t="shared" si="25"/>
        <v>0.85958925250750484</v>
      </c>
      <c r="N241" s="4">
        <f>IF(SUMPRODUCT($O$2:$AD$2,O241:AD241)&lt;=Kalkulačka!$B$4,SUMPRODUCT($O$2:$AD$2,O241:AD241)*Kalkulačka!$B$5,SUMPRODUCT($O$2:$AD$2,O241:AD241))</f>
        <v>81</v>
      </c>
      <c r="O241" s="4">
        <v>31</v>
      </c>
      <c r="P241" s="4">
        <v>0</v>
      </c>
      <c r="Q241" s="4">
        <v>0</v>
      </c>
      <c r="R241" s="4">
        <v>0</v>
      </c>
      <c r="S241" s="4">
        <v>23</v>
      </c>
      <c r="T241" s="4">
        <v>0</v>
      </c>
      <c r="U241" s="4">
        <v>0</v>
      </c>
      <c r="V241" s="4">
        <v>21</v>
      </c>
      <c r="W241" s="4">
        <v>0</v>
      </c>
      <c r="X241" s="4">
        <v>0</v>
      </c>
      <c r="Y241" s="4">
        <v>0</v>
      </c>
      <c r="Z241" s="4">
        <v>0</v>
      </c>
      <c r="AA241" s="4">
        <v>0</v>
      </c>
      <c r="AB241" s="4">
        <v>0</v>
      </c>
      <c r="AC241" s="4">
        <v>0</v>
      </c>
      <c r="AD241" s="4">
        <v>0</v>
      </c>
    </row>
    <row r="242" spans="1:30" x14ac:dyDescent="0.3">
      <c r="A242" s="16" t="s">
        <v>20</v>
      </c>
      <c r="B242" s="7">
        <v>531901</v>
      </c>
      <c r="C242" s="7">
        <v>233951</v>
      </c>
      <c r="D242" s="7" t="s">
        <v>734</v>
      </c>
      <c r="E242" s="7">
        <v>2</v>
      </c>
      <c r="F242" s="4">
        <v>1216111</v>
      </c>
      <c r="G242" s="4">
        <v>37058</v>
      </c>
      <c r="H242" s="4">
        <f t="shared" si="20"/>
        <v>1150956.1039833291</v>
      </c>
      <c r="I242" s="4">
        <f t="shared" si="21"/>
        <v>-65154.896016670857</v>
      </c>
      <c r="J242" s="5">
        <f t="shared" si="22"/>
        <v>-5.3576438348695854E-2</v>
      </c>
      <c r="K242" s="4">
        <f t="shared" si="23"/>
        <v>64023.798374580882</v>
      </c>
      <c r="L242" s="4">
        <f t="shared" si="24"/>
        <v>26965.798374580882</v>
      </c>
      <c r="M242" s="5">
        <f t="shared" si="25"/>
        <v>0.72766469789467547</v>
      </c>
      <c r="N242" s="4">
        <f>IF(SUMPRODUCT($O$2:$AD$2,O242:AD242)&lt;=Kalkulačka!$B$4,SUMPRODUCT($O$2:$AD$2,O242:AD242)*Kalkulačka!$B$5,SUMPRODUCT($O$2:$AD$2,O242:AD242))</f>
        <v>81</v>
      </c>
      <c r="O242" s="4">
        <v>24</v>
      </c>
      <c r="P242" s="4">
        <v>0</v>
      </c>
      <c r="Q242" s="4">
        <v>0</v>
      </c>
      <c r="R242" s="4">
        <v>0</v>
      </c>
      <c r="S242" s="4">
        <v>30</v>
      </c>
      <c r="T242" s="4">
        <v>0</v>
      </c>
      <c r="U242" s="4">
        <v>53</v>
      </c>
      <c r="V242" s="4">
        <v>30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4">
        <v>0</v>
      </c>
      <c r="AD242" s="4">
        <v>0</v>
      </c>
    </row>
    <row r="243" spans="1:30" x14ac:dyDescent="0.3">
      <c r="A243" s="16" t="s">
        <v>56</v>
      </c>
      <c r="B243" s="7">
        <v>507334</v>
      </c>
      <c r="C243" s="7">
        <v>300161</v>
      </c>
      <c r="D243" s="7" t="s">
        <v>735</v>
      </c>
      <c r="E243" s="7">
        <v>2</v>
      </c>
      <c r="F243" s="4">
        <v>4157220</v>
      </c>
      <c r="G243" s="4">
        <v>222458</v>
      </c>
      <c r="H243" s="4">
        <f t="shared" si="20"/>
        <v>3410240.308098753</v>
      </c>
      <c r="I243" s="4">
        <f t="shared" si="21"/>
        <v>-746979.69190124702</v>
      </c>
      <c r="J243" s="5">
        <f t="shared" si="22"/>
        <v>-0.17968250222534454</v>
      </c>
      <c r="K243" s="4">
        <f t="shared" si="23"/>
        <v>189700.14333209148</v>
      </c>
      <c r="L243" s="4">
        <f t="shared" si="24"/>
        <v>-32757.85666790852</v>
      </c>
      <c r="M243" s="5">
        <f t="shared" si="25"/>
        <v>-0.14725411838598079</v>
      </c>
      <c r="N243" s="4">
        <f>IF(SUMPRODUCT($O$2:$AD$2,O243:AD243)&lt;=Kalkulačka!$B$4,SUMPRODUCT($O$2:$AD$2,O243:AD243)*Kalkulačka!$B$5,SUMPRODUCT($O$2:$AD$2,O243:AD243))</f>
        <v>240</v>
      </c>
      <c r="O243" s="4">
        <v>43</v>
      </c>
      <c r="P243" s="4">
        <v>0</v>
      </c>
      <c r="Q243" s="4">
        <v>0</v>
      </c>
      <c r="R243" s="4">
        <v>0</v>
      </c>
      <c r="S243" s="4">
        <v>197</v>
      </c>
      <c r="T243" s="4">
        <v>0</v>
      </c>
      <c r="U243" s="4">
        <v>236</v>
      </c>
      <c r="V243" s="4">
        <v>44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0</v>
      </c>
      <c r="AC243" s="4">
        <v>0</v>
      </c>
      <c r="AD243" s="4">
        <v>0</v>
      </c>
    </row>
    <row r="244" spans="1:30" x14ac:dyDescent="0.3">
      <c r="A244" s="16" t="s">
        <v>50</v>
      </c>
      <c r="B244" s="7">
        <v>589608</v>
      </c>
      <c r="C244" s="7">
        <v>288349</v>
      </c>
      <c r="D244" s="7" t="s">
        <v>736</v>
      </c>
      <c r="E244" s="7">
        <v>2</v>
      </c>
      <c r="F244" s="4">
        <v>3514579</v>
      </c>
      <c r="G244" s="4">
        <v>182203</v>
      </c>
      <c r="H244" s="4">
        <f t="shared" si="20"/>
        <v>2884494.9272668618</v>
      </c>
      <c r="I244" s="4">
        <f t="shared" si="21"/>
        <v>-630084.07273313822</v>
      </c>
      <c r="J244" s="5">
        <f t="shared" si="22"/>
        <v>-0.17927725418411089</v>
      </c>
      <c r="K244" s="4">
        <f t="shared" si="23"/>
        <v>160454.70456839405</v>
      </c>
      <c r="L244" s="4">
        <f t="shared" si="24"/>
        <v>-21748.295431605948</v>
      </c>
      <c r="M244" s="5">
        <f t="shared" si="25"/>
        <v>-0.11936299309893883</v>
      </c>
      <c r="N244" s="4">
        <f>IF(SUMPRODUCT($O$2:$AD$2,O244:AD244)&lt;=Kalkulačka!$B$4,SUMPRODUCT($O$2:$AD$2,O244:AD244)*Kalkulačka!$B$5,SUMPRODUCT($O$2:$AD$2,O244:AD244))</f>
        <v>203</v>
      </c>
      <c r="O244" s="4">
        <v>40</v>
      </c>
      <c r="P244" s="4">
        <v>0</v>
      </c>
      <c r="Q244" s="4">
        <v>0</v>
      </c>
      <c r="R244" s="4">
        <v>0</v>
      </c>
      <c r="S244" s="4">
        <v>163</v>
      </c>
      <c r="T244" s="4">
        <v>0</v>
      </c>
      <c r="U244" s="4">
        <v>206</v>
      </c>
      <c r="V244" s="4">
        <v>59</v>
      </c>
      <c r="W244" s="4">
        <v>0</v>
      </c>
      <c r="X244" s="4">
        <v>0</v>
      </c>
      <c r="Y244" s="4">
        <v>0</v>
      </c>
      <c r="Z244" s="4">
        <v>0</v>
      </c>
      <c r="AA244" s="4">
        <v>0</v>
      </c>
      <c r="AB244" s="4">
        <v>0</v>
      </c>
      <c r="AC244" s="4">
        <v>0</v>
      </c>
      <c r="AD244" s="4">
        <v>0</v>
      </c>
    </row>
    <row r="245" spans="1:30" x14ac:dyDescent="0.3">
      <c r="A245" s="16" t="s">
        <v>44</v>
      </c>
      <c r="B245" s="7">
        <v>550566</v>
      </c>
      <c r="C245" s="7">
        <v>378135</v>
      </c>
      <c r="D245" s="7" t="s">
        <v>700</v>
      </c>
      <c r="E245" s="7">
        <v>2</v>
      </c>
      <c r="F245" s="4">
        <v>1485010</v>
      </c>
      <c r="G245" s="4">
        <v>44265</v>
      </c>
      <c r="H245" s="4">
        <f t="shared" si="20"/>
        <v>1406724.1270907356</v>
      </c>
      <c r="I245" s="4">
        <f t="shared" si="21"/>
        <v>-78285.872909264406</v>
      </c>
      <c r="J245" s="5">
        <f t="shared" si="22"/>
        <v>-5.2717404535501E-2</v>
      </c>
      <c r="K245" s="4">
        <f t="shared" si="23"/>
        <v>78251.309124487743</v>
      </c>
      <c r="L245" s="4">
        <f t="shared" si="24"/>
        <v>33986.309124487743</v>
      </c>
      <c r="M245" s="5">
        <f t="shared" si="25"/>
        <v>0.76779191515842626</v>
      </c>
      <c r="N245" s="4">
        <f>IF(SUMPRODUCT($O$2:$AD$2,O245:AD245)&lt;=Kalkulačka!$B$4,SUMPRODUCT($O$2:$AD$2,O245:AD245)*Kalkulačka!$B$5,SUMPRODUCT($O$2:$AD$2,O245:AD245))</f>
        <v>99</v>
      </c>
      <c r="O245" s="4">
        <v>33</v>
      </c>
      <c r="P245" s="4">
        <v>0</v>
      </c>
      <c r="Q245" s="4">
        <v>0</v>
      </c>
      <c r="R245" s="4">
        <v>0</v>
      </c>
      <c r="S245" s="4">
        <v>33</v>
      </c>
      <c r="T245" s="4">
        <v>0</v>
      </c>
      <c r="U245" s="4">
        <v>66</v>
      </c>
      <c r="V245" s="4">
        <v>33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4">
        <v>0</v>
      </c>
      <c r="AD245" s="4">
        <v>0</v>
      </c>
    </row>
    <row r="246" spans="1:30" x14ac:dyDescent="0.3">
      <c r="A246" s="16" t="s">
        <v>25</v>
      </c>
      <c r="B246" s="7">
        <v>558044</v>
      </c>
      <c r="C246" s="7">
        <v>256901</v>
      </c>
      <c r="D246" s="7" t="s">
        <v>737</v>
      </c>
      <c r="E246" s="7">
        <v>2</v>
      </c>
      <c r="F246" s="4">
        <v>5208194</v>
      </c>
      <c r="G246" s="4">
        <v>254063</v>
      </c>
      <c r="H246" s="4">
        <f t="shared" si="20"/>
        <v>4277009.7197405193</v>
      </c>
      <c r="I246" s="4">
        <f t="shared" si="21"/>
        <v>-931184.2802594807</v>
      </c>
      <c r="J246" s="5">
        <f t="shared" si="22"/>
        <v>-0.17879216485781457</v>
      </c>
      <c r="K246" s="4">
        <f t="shared" si="23"/>
        <v>237915.59642899808</v>
      </c>
      <c r="L246" s="4">
        <f t="shared" si="24"/>
        <v>-16147.403571001923</v>
      </c>
      <c r="M246" s="5">
        <f t="shared" si="25"/>
        <v>-6.355669094280525E-2</v>
      </c>
      <c r="N246" s="4">
        <f>IF(SUMPRODUCT($O$2:$AD$2,O246:AD246)&lt;=Kalkulačka!$B$4,SUMPRODUCT($O$2:$AD$2,O246:AD246)*Kalkulačka!$B$5,SUMPRODUCT($O$2:$AD$2,O246:AD246))</f>
        <v>301</v>
      </c>
      <c r="O246" s="4">
        <v>76</v>
      </c>
      <c r="P246" s="4">
        <v>0</v>
      </c>
      <c r="Q246" s="4">
        <v>0</v>
      </c>
      <c r="R246" s="4">
        <v>0</v>
      </c>
      <c r="S246" s="4">
        <v>225</v>
      </c>
      <c r="T246" s="4">
        <v>0</v>
      </c>
      <c r="U246" s="4">
        <v>235</v>
      </c>
      <c r="V246" s="4">
        <v>59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4">
        <v>0</v>
      </c>
      <c r="AC246" s="4">
        <v>0</v>
      </c>
      <c r="AD246" s="4">
        <v>0</v>
      </c>
    </row>
    <row r="247" spans="1:30" x14ac:dyDescent="0.3">
      <c r="A247" s="16" t="s">
        <v>35</v>
      </c>
      <c r="B247" s="7">
        <v>561541</v>
      </c>
      <c r="C247" s="7">
        <v>525707</v>
      </c>
      <c r="D247" s="7" t="s">
        <v>738</v>
      </c>
      <c r="E247" s="7">
        <v>2</v>
      </c>
      <c r="F247" s="4">
        <v>1416820</v>
      </c>
      <c r="G247" s="4">
        <v>43739</v>
      </c>
      <c r="H247" s="4">
        <f t="shared" si="20"/>
        <v>1342782.1213138839</v>
      </c>
      <c r="I247" s="4">
        <f t="shared" si="21"/>
        <v>-74037.878686116077</v>
      </c>
      <c r="J247" s="5">
        <f t="shared" si="22"/>
        <v>-5.2256376029499951E-2</v>
      </c>
      <c r="K247" s="4">
        <f t="shared" si="23"/>
        <v>74694.431437011022</v>
      </c>
      <c r="L247" s="4">
        <f t="shared" si="24"/>
        <v>30955.431437011022</v>
      </c>
      <c r="M247" s="5">
        <f t="shared" si="25"/>
        <v>0.70773066226962267</v>
      </c>
      <c r="N247" s="4">
        <f>IF(SUMPRODUCT($O$2:$AD$2,O247:AD247)&lt;=Kalkulačka!$B$4,SUMPRODUCT($O$2:$AD$2,O247:AD247)*Kalkulačka!$B$5,SUMPRODUCT($O$2:$AD$2,O247:AD247))</f>
        <v>94.5</v>
      </c>
      <c r="O247" s="4">
        <v>26</v>
      </c>
      <c r="P247" s="4">
        <v>0</v>
      </c>
      <c r="Q247" s="4">
        <v>0</v>
      </c>
      <c r="R247" s="4">
        <v>0</v>
      </c>
      <c r="S247" s="4">
        <v>37</v>
      </c>
      <c r="T247" s="4">
        <v>0</v>
      </c>
      <c r="U247" s="4">
        <v>63</v>
      </c>
      <c r="V247" s="4">
        <v>37</v>
      </c>
      <c r="W247" s="4">
        <v>0</v>
      </c>
      <c r="X247" s="4">
        <v>0</v>
      </c>
      <c r="Y247" s="4">
        <v>0</v>
      </c>
      <c r="Z247" s="4">
        <v>0</v>
      </c>
      <c r="AA247" s="4">
        <v>0</v>
      </c>
      <c r="AB247" s="4">
        <v>0</v>
      </c>
      <c r="AC247" s="4">
        <v>0</v>
      </c>
      <c r="AD247" s="4">
        <v>0</v>
      </c>
    </row>
    <row r="248" spans="1:30" x14ac:dyDescent="0.3">
      <c r="A248" s="16" t="s">
        <v>23</v>
      </c>
      <c r="B248" s="7">
        <v>546801</v>
      </c>
      <c r="C248" s="7">
        <v>247146</v>
      </c>
      <c r="D248" s="7" t="s">
        <v>739</v>
      </c>
      <c r="E248" s="7">
        <v>2</v>
      </c>
      <c r="F248" s="4">
        <v>5463541</v>
      </c>
      <c r="G248" s="4">
        <v>264609</v>
      </c>
      <c r="H248" s="4">
        <f t="shared" si="20"/>
        <v>4490149.7389966911</v>
      </c>
      <c r="I248" s="4">
        <f t="shared" si="21"/>
        <v>-973391.26100330893</v>
      </c>
      <c r="J248" s="5">
        <f t="shared" si="22"/>
        <v>-0.17816124396308342</v>
      </c>
      <c r="K248" s="4">
        <f t="shared" si="23"/>
        <v>249771.8553872538</v>
      </c>
      <c r="L248" s="4">
        <f t="shared" si="24"/>
        <v>-14837.144612746197</v>
      </c>
      <c r="M248" s="5">
        <f t="shared" si="25"/>
        <v>-5.6071957540167583E-2</v>
      </c>
      <c r="N248" s="4">
        <f>IF(SUMPRODUCT($O$2:$AD$2,O248:AD248)&lt;=Kalkulačka!$B$4,SUMPRODUCT($O$2:$AD$2,O248:AD248)*Kalkulačka!$B$5,SUMPRODUCT($O$2:$AD$2,O248:AD248))</f>
        <v>316</v>
      </c>
      <c r="O248" s="4">
        <v>95</v>
      </c>
      <c r="P248" s="4">
        <v>0</v>
      </c>
      <c r="Q248" s="4">
        <v>0</v>
      </c>
      <c r="R248" s="4">
        <v>0</v>
      </c>
      <c r="S248" s="4">
        <v>221</v>
      </c>
      <c r="T248" s="4">
        <v>0</v>
      </c>
      <c r="U248" s="4">
        <v>294</v>
      </c>
      <c r="V248" s="4">
        <v>70</v>
      </c>
      <c r="W248" s="4">
        <v>25</v>
      </c>
      <c r="X248" s="4">
        <v>0</v>
      </c>
      <c r="Y248" s="4">
        <v>0</v>
      </c>
      <c r="Z248" s="4">
        <v>0</v>
      </c>
      <c r="AA248" s="4">
        <v>0</v>
      </c>
      <c r="AB248" s="4">
        <v>0</v>
      </c>
      <c r="AC248" s="4">
        <v>0</v>
      </c>
      <c r="AD248" s="4">
        <v>0</v>
      </c>
    </row>
    <row r="249" spans="1:30" x14ac:dyDescent="0.3">
      <c r="A249" s="16" t="s">
        <v>50</v>
      </c>
      <c r="B249" s="7">
        <v>501476</v>
      </c>
      <c r="C249" s="7">
        <v>298794</v>
      </c>
      <c r="D249" s="7" t="s">
        <v>528</v>
      </c>
      <c r="E249" s="7">
        <v>2</v>
      </c>
      <c r="F249" s="4">
        <v>4182597</v>
      </c>
      <c r="G249" s="4">
        <v>204090</v>
      </c>
      <c r="H249" s="4">
        <f t="shared" si="20"/>
        <v>3438658.9773329091</v>
      </c>
      <c r="I249" s="4">
        <f t="shared" si="21"/>
        <v>-743938.02266709087</v>
      </c>
      <c r="J249" s="5">
        <f t="shared" si="22"/>
        <v>-0.17786509737062661</v>
      </c>
      <c r="K249" s="4">
        <f t="shared" si="23"/>
        <v>191280.97785985892</v>
      </c>
      <c r="L249" s="4">
        <f t="shared" si="24"/>
        <v>-12809.022140141082</v>
      </c>
      <c r="M249" s="5">
        <f t="shared" si="25"/>
        <v>-6.2761635259645621E-2</v>
      </c>
      <c r="N249" s="4">
        <f>IF(SUMPRODUCT($O$2:$AD$2,O249:AD249)&lt;=Kalkulačka!$B$4,SUMPRODUCT($O$2:$AD$2,O249:AD249)*Kalkulačka!$B$5,SUMPRODUCT($O$2:$AD$2,O249:AD249))</f>
        <v>242</v>
      </c>
      <c r="O249" s="4">
        <v>66</v>
      </c>
      <c r="P249" s="4">
        <v>0</v>
      </c>
      <c r="Q249" s="4">
        <v>0</v>
      </c>
      <c r="R249" s="4">
        <v>0</v>
      </c>
      <c r="S249" s="4">
        <v>176</v>
      </c>
      <c r="T249" s="4">
        <v>0</v>
      </c>
      <c r="U249" s="4">
        <v>353</v>
      </c>
      <c r="V249" s="4">
        <v>73</v>
      </c>
      <c r="W249" s="4">
        <v>0</v>
      </c>
      <c r="X249" s="4">
        <v>0</v>
      </c>
      <c r="Y249" s="4">
        <v>0</v>
      </c>
      <c r="Z249" s="4">
        <v>0</v>
      </c>
      <c r="AA249" s="4">
        <v>0</v>
      </c>
      <c r="AB249" s="4">
        <v>0</v>
      </c>
      <c r="AC249" s="4">
        <v>0</v>
      </c>
      <c r="AD249" s="4">
        <v>0</v>
      </c>
    </row>
    <row r="250" spans="1:30" x14ac:dyDescent="0.3">
      <c r="A250" s="16" t="s">
        <v>53</v>
      </c>
      <c r="B250" s="7">
        <v>542865</v>
      </c>
      <c r="C250" s="7">
        <v>303852</v>
      </c>
      <c r="D250" s="7" t="s">
        <v>740</v>
      </c>
      <c r="E250" s="7">
        <v>2</v>
      </c>
      <c r="F250" s="4">
        <v>4199877</v>
      </c>
      <c r="G250" s="4">
        <v>209806</v>
      </c>
      <c r="H250" s="4">
        <f t="shared" si="20"/>
        <v>3452868.3119499874</v>
      </c>
      <c r="I250" s="4">
        <f t="shared" si="21"/>
        <v>-747008.68805001257</v>
      </c>
      <c r="J250" s="5">
        <f t="shared" si="22"/>
        <v>-0.1778644203270745</v>
      </c>
      <c r="K250" s="4">
        <f t="shared" si="23"/>
        <v>192071.39512374264</v>
      </c>
      <c r="L250" s="4">
        <f t="shared" si="24"/>
        <v>-17734.604876257363</v>
      </c>
      <c r="M250" s="5">
        <f t="shared" si="25"/>
        <v>-8.4528587725123949E-2</v>
      </c>
      <c r="N250" s="4">
        <f>IF(SUMPRODUCT($O$2:$AD$2,O250:AD250)&lt;=Kalkulačka!$B$4,SUMPRODUCT($O$2:$AD$2,O250:AD250)*Kalkulačka!$B$5,SUMPRODUCT($O$2:$AD$2,O250:AD250))</f>
        <v>243</v>
      </c>
      <c r="O250" s="4">
        <v>62</v>
      </c>
      <c r="P250" s="4">
        <v>0</v>
      </c>
      <c r="Q250" s="4">
        <v>0</v>
      </c>
      <c r="R250" s="4">
        <v>0</v>
      </c>
      <c r="S250" s="4">
        <v>181</v>
      </c>
      <c r="T250" s="4">
        <v>0</v>
      </c>
      <c r="U250" s="4">
        <v>226</v>
      </c>
      <c r="V250" s="4">
        <v>52</v>
      </c>
      <c r="W250" s="4">
        <v>0</v>
      </c>
      <c r="X250" s="4">
        <v>0</v>
      </c>
      <c r="Y250" s="4">
        <v>0</v>
      </c>
      <c r="Z250" s="4">
        <v>0</v>
      </c>
      <c r="AA250" s="4">
        <v>0</v>
      </c>
      <c r="AB250" s="4">
        <v>0</v>
      </c>
      <c r="AC250" s="4">
        <v>0</v>
      </c>
      <c r="AD250" s="4">
        <v>0</v>
      </c>
    </row>
    <row r="251" spans="1:30" x14ac:dyDescent="0.3">
      <c r="A251" s="16" t="s">
        <v>53</v>
      </c>
      <c r="B251" s="7">
        <v>592676</v>
      </c>
      <c r="C251" s="7">
        <v>291404</v>
      </c>
      <c r="D251" s="7" t="s">
        <v>741</v>
      </c>
      <c r="E251" s="7">
        <v>2</v>
      </c>
      <c r="F251" s="4">
        <v>4492479</v>
      </c>
      <c r="G251" s="4">
        <v>223051</v>
      </c>
      <c r="H251" s="4">
        <f t="shared" si="20"/>
        <v>3694427.0004403158</v>
      </c>
      <c r="I251" s="4">
        <f t="shared" si="21"/>
        <v>-798051.99955968419</v>
      </c>
      <c r="J251" s="5">
        <f t="shared" si="22"/>
        <v>-0.17764178743176851</v>
      </c>
      <c r="K251" s="4">
        <f t="shared" si="23"/>
        <v>205508.48860976577</v>
      </c>
      <c r="L251" s="4">
        <f t="shared" si="24"/>
        <v>-17542.511390234227</v>
      </c>
      <c r="M251" s="5">
        <f t="shared" si="25"/>
        <v>-7.8647983601213278E-2</v>
      </c>
      <c r="N251" s="4">
        <f>IF(SUMPRODUCT($O$2:$AD$2,O251:AD251)&lt;=Kalkulačka!$B$4,SUMPRODUCT($O$2:$AD$2,O251:AD251)*Kalkulačka!$B$5,SUMPRODUCT($O$2:$AD$2,O251:AD251))</f>
        <v>260</v>
      </c>
      <c r="O251" s="4">
        <v>70</v>
      </c>
      <c r="P251" s="4">
        <v>0</v>
      </c>
      <c r="Q251" s="4">
        <v>0</v>
      </c>
      <c r="R251" s="4">
        <v>0</v>
      </c>
      <c r="S251" s="4">
        <v>190</v>
      </c>
      <c r="T251" s="4">
        <v>0</v>
      </c>
      <c r="U251" s="4">
        <v>243</v>
      </c>
      <c r="V251" s="4">
        <v>54</v>
      </c>
      <c r="W251" s="4">
        <v>0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s="4">
        <v>0</v>
      </c>
    </row>
    <row r="252" spans="1:30" x14ac:dyDescent="0.3">
      <c r="A252" s="16" t="s">
        <v>53</v>
      </c>
      <c r="B252" s="7">
        <v>545163</v>
      </c>
      <c r="C252" s="7">
        <v>304417</v>
      </c>
      <c r="D252" s="7" t="s">
        <v>742</v>
      </c>
      <c r="E252" s="7">
        <v>2</v>
      </c>
      <c r="F252" s="4">
        <v>4267126</v>
      </c>
      <c r="G252" s="4">
        <v>213222</v>
      </c>
      <c r="H252" s="4">
        <f t="shared" si="20"/>
        <v>3509705.6504182997</v>
      </c>
      <c r="I252" s="4">
        <f t="shared" si="21"/>
        <v>-757420.34958170028</v>
      </c>
      <c r="J252" s="5">
        <f t="shared" si="22"/>
        <v>-0.17750128531046427</v>
      </c>
      <c r="K252" s="4">
        <f t="shared" si="23"/>
        <v>195233.06417927748</v>
      </c>
      <c r="L252" s="4">
        <f t="shared" si="24"/>
        <v>-17988.935820722516</v>
      </c>
      <c r="M252" s="5">
        <f t="shared" si="25"/>
        <v>-8.4367165774275277E-2</v>
      </c>
      <c r="N252" s="4">
        <f>IF(SUMPRODUCT($O$2:$AD$2,O252:AD252)&lt;=Kalkulačka!$B$4,SUMPRODUCT($O$2:$AD$2,O252:AD252)*Kalkulačka!$B$5,SUMPRODUCT($O$2:$AD$2,O252:AD252))</f>
        <v>247</v>
      </c>
      <c r="O252" s="4">
        <v>68</v>
      </c>
      <c r="P252" s="4">
        <v>0</v>
      </c>
      <c r="Q252" s="4">
        <v>0</v>
      </c>
      <c r="R252" s="4">
        <v>0</v>
      </c>
      <c r="S252" s="4">
        <v>179</v>
      </c>
      <c r="T252" s="4">
        <v>0</v>
      </c>
      <c r="U252" s="4">
        <v>242</v>
      </c>
      <c r="V252" s="4">
        <v>66</v>
      </c>
      <c r="W252" s="4">
        <v>94</v>
      </c>
      <c r="X252" s="4">
        <v>0</v>
      </c>
      <c r="Y252" s="4">
        <v>0</v>
      </c>
      <c r="Z252" s="4">
        <v>0</v>
      </c>
      <c r="AA252" s="4">
        <v>0</v>
      </c>
      <c r="AB252" s="4">
        <v>0</v>
      </c>
      <c r="AC252" s="4">
        <v>0</v>
      </c>
      <c r="AD252" s="4">
        <v>0</v>
      </c>
    </row>
    <row r="253" spans="1:30" x14ac:dyDescent="0.3">
      <c r="A253" s="16" t="s">
        <v>53</v>
      </c>
      <c r="B253" s="7">
        <v>589047</v>
      </c>
      <c r="C253" s="7">
        <v>287784</v>
      </c>
      <c r="D253" s="7" t="s">
        <v>743</v>
      </c>
      <c r="E253" s="7">
        <v>2</v>
      </c>
      <c r="F253" s="4">
        <v>314344</v>
      </c>
      <c r="G253" s="4">
        <v>6741</v>
      </c>
      <c r="H253" s="4">
        <f t="shared" si="20"/>
        <v>298396.0269586409</v>
      </c>
      <c r="I253" s="4">
        <f t="shared" si="21"/>
        <v>-15947.973041359102</v>
      </c>
      <c r="J253" s="5">
        <f t="shared" si="22"/>
        <v>-5.0734141708952962E-2</v>
      </c>
      <c r="K253" s="4">
        <f t="shared" si="23"/>
        <v>16598.762541558004</v>
      </c>
      <c r="L253" s="4">
        <f t="shared" si="24"/>
        <v>9857.7625415580042</v>
      </c>
      <c r="M253" s="5">
        <f t="shared" si="25"/>
        <v>1.4623590775193596</v>
      </c>
      <c r="N253" s="4">
        <f>IF(SUMPRODUCT($O$2:$AD$2,O253:AD253)&lt;=Kalkulačka!$B$4,SUMPRODUCT($O$2:$AD$2,O253:AD253)*Kalkulačka!$B$5,SUMPRODUCT($O$2:$AD$2,O253:AD253))</f>
        <v>21</v>
      </c>
      <c r="O253" s="4">
        <v>14</v>
      </c>
      <c r="P253" s="4">
        <v>0</v>
      </c>
      <c r="Q253" s="4">
        <v>0</v>
      </c>
      <c r="R253" s="4">
        <v>0</v>
      </c>
      <c r="S253" s="4">
        <v>0</v>
      </c>
      <c r="T253" s="4">
        <v>0</v>
      </c>
      <c r="U253" s="4">
        <v>0</v>
      </c>
      <c r="V253" s="4">
        <v>0</v>
      </c>
      <c r="W253" s="4">
        <v>0</v>
      </c>
      <c r="X253" s="4">
        <v>0</v>
      </c>
      <c r="Y253" s="4">
        <v>0</v>
      </c>
      <c r="Z253" s="4">
        <v>0</v>
      </c>
      <c r="AA253" s="4">
        <v>0</v>
      </c>
      <c r="AB253" s="4">
        <v>0</v>
      </c>
      <c r="AC253" s="4">
        <v>0</v>
      </c>
      <c r="AD253" s="4">
        <v>0</v>
      </c>
    </row>
    <row r="254" spans="1:30" x14ac:dyDescent="0.3">
      <c r="A254" s="16" t="s">
        <v>44</v>
      </c>
      <c r="B254" s="7">
        <v>591041</v>
      </c>
      <c r="C254" s="7">
        <v>289795</v>
      </c>
      <c r="D254" s="7" t="s">
        <v>744</v>
      </c>
      <c r="E254" s="7">
        <v>2</v>
      </c>
      <c r="F254" s="4">
        <v>740653</v>
      </c>
      <c r="G254" s="4">
        <v>21570</v>
      </c>
      <c r="H254" s="4">
        <f t="shared" si="20"/>
        <v>703362.0635453678</v>
      </c>
      <c r="I254" s="4">
        <f t="shared" si="21"/>
        <v>-37290.936454632203</v>
      </c>
      <c r="J254" s="5">
        <f t="shared" si="22"/>
        <v>-5.0348728020587541E-2</v>
      </c>
      <c r="K254" s="4">
        <f t="shared" si="23"/>
        <v>39125.654562243872</v>
      </c>
      <c r="L254" s="4">
        <f t="shared" si="24"/>
        <v>17555.654562243872</v>
      </c>
      <c r="M254" s="5">
        <f t="shared" si="25"/>
        <v>0.81389219111005429</v>
      </c>
      <c r="N254" s="4">
        <f>IF(SUMPRODUCT($O$2:$AD$2,O254:AD254)&lt;=Kalkulačka!$B$4,SUMPRODUCT($O$2:$AD$2,O254:AD254)*Kalkulačka!$B$5,SUMPRODUCT($O$2:$AD$2,O254:AD254))</f>
        <v>49.5</v>
      </c>
      <c r="O254" s="4">
        <v>18</v>
      </c>
      <c r="P254" s="4">
        <v>0</v>
      </c>
      <c r="Q254" s="4">
        <v>0</v>
      </c>
      <c r="R254" s="4">
        <v>0</v>
      </c>
      <c r="S254" s="4">
        <v>15</v>
      </c>
      <c r="T254" s="4">
        <v>0</v>
      </c>
      <c r="U254" s="4">
        <v>0</v>
      </c>
      <c r="V254" s="4">
        <v>15</v>
      </c>
      <c r="W254" s="4">
        <v>0</v>
      </c>
      <c r="X254" s="4">
        <v>0</v>
      </c>
      <c r="Y254" s="4">
        <v>0</v>
      </c>
      <c r="Z254" s="4">
        <v>0</v>
      </c>
      <c r="AA254" s="4">
        <v>0</v>
      </c>
      <c r="AB254" s="4">
        <v>0</v>
      </c>
      <c r="AC254" s="4">
        <v>0</v>
      </c>
      <c r="AD254" s="4">
        <v>0</v>
      </c>
    </row>
    <row r="255" spans="1:30" x14ac:dyDescent="0.3">
      <c r="A255" s="16" t="s">
        <v>53</v>
      </c>
      <c r="B255" s="7">
        <v>592064</v>
      </c>
      <c r="C255" s="7">
        <v>290823</v>
      </c>
      <c r="D255" s="7" t="s">
        <v>745</v>
      </c>
      <c r="E255" s="7">
        <v>2</v>
      </c>
      <c r="F255" s="4">
        <v>5317459</v>
      </c>
      <c r="G255" s="4">
        <v>259482</v>
      </c>
      <c r="H255" s="4">
        <f t="shared" si="20"/>
        <v>4376475.0620600665</v>
      </c>
      <c r="I255" s="4">
        <f t="shared" si="21"/>
        <v>-940983.9379399335</v>
      </c>
      <c r="J255" s="5">
        <f t="shared" si="22"/>
        <v>-0.17696120232237489</v>
      </c>
      <c r="K255" s="4">
        <f t="shared" si="23"/>
        <v>243448.51727618408</v>
      </c>
      <c r="L255" s="4">
        <f t="shared" si="24"/>
        <v>-16033.48272381592</v>
      </c>
      <c r="M255" s="5">
        <f t="shared" si="25"/>
        <v>-6.1790346628343817E-2</v>
      </c>
      <c r="N255" s="4">
        <f>IF(SUMPRODUCT($O$2:$AD$2,O255:AD255)&lt;=Kalkulačka!$B$4,SUMPRODUCT($O$2:$AD$2,O255:AD255)*Kalkulačka!$B$5,SUMPRODUCT($O$2:$AD$2,O255:AD255))</f>
        <v>308</v>
      </c>
      <c r="O255" s="4">
        <v>84</v>
      </c>
      <c r="P255" s="4">
        <v>0</v>
      </c>
      <c r="Q255" s="4">
        <v>0</v>
      </c>
      <c r="R255" s="4">
        <v>0</v>
      </c>
      <c r="S255" s="4">
        <v>224</v>
      </c>
      <c r="T255" s="4">
        <v>0</v>
      </c>
      <c r="U255" s="4">
        <v>266</v>
      </c>
      <c r="V255" s="4">
        <v>60</v>
      </c>
      <c r="W255" s="4">
        <v>143</v>
      </c>
      <c r="X255" s="4">
        <v>0</v>
      </c>
      <c r="Y255" s="4">
        <v>0</v>
      </c>
      <c r="Z255" s="4">
        <v>0</v>
      </c>
      <c r="AA255" s="4">
        <v>0</v>
      </c>
      <c r="AB255" s="4">
        <v>0</v>
      </c>
      <c r="AC255" s="4">
        <v>0</v>
      </c>
      <c r="AD255" s="4">
        <v>0</v>
      </c>
    </row>
    <row r="256" spans="1:30" x14ac:dyDescent="0.3">
      <c r="A256" s="16" t="s">
        <v>50</v>
      </c>
      <c r="B256" s="7">
        <v>540544</v>
      </c>
      <c r="C256" s="7">
        <v>303101</v>
      </c>
      <c r="D256" s="7" t="s">
        <v>746</v>
      </c>
      <c r="E256" s="7">
        <v>2</v>
      </c>
      <c r="F256" s="4">
        <v>2311590</v>
      </c>
      <c r="G256" s="4">
        <v>84382</v>
      </c>
      <c r="H256" s="4">
        <f t="shared" si="20"/>
        <v>2195342.1983385719</v>
      </c>
      <c r="I256" s="4">
        <f t="shared" si="21"/>
        <v>-116247.80166142806</v>
      </c>
      <c r="J256" s="5">
        <f t="shared" si="22"/>
        <v>-5.0289109081380401E-2</v>
      </c>
      <c r="K256" s="4">
        <f t="shared" si="23"/>
        <v>122119.4672700339</v>
      </c>
      <c r="L256" s="4">
        <f t="shared" si="24"/>
        <v>37737.4672700339</v>
      </c>
      <c r="M256" s="5">
        <f t="shared" si="25"/>
        <v>0.44722176850553308</v>
      </c>
      <c r="N256" s="4">
        <f>IF(SUMPRODUCT($O$2:$AD$2,O256:AD256)&lt;=Kalkulačka!$B$4,SUMPRODUCT($O$2:$AD$2,O256:AD256)*Kalkulačka!$B$5,SUMPRODUCT($O$2:$AD$2,O256:AD256))</f>
        <v>154.5</v>
      </c>
      <c r="O256" s="4">
        <v>32</v>
      </c>
      <c r="P256" s="4">
        <v>0</v>
      </c>
      <c r="Q256" s="4">
        <v>0</v>
      </c>
      <c r="R256" s="4">
        <v>0</v>
      </c>
      <c r="S256" s="4">
        <v>71</v>
      </c>
      <c r="T256" s="4">
        <v>0</v>
      </c>
      <c r="U256" s="4">
        <v>80</v>
      </c>
      <c r="V256" s="4">
        <v>24</v>
      </c>
      <c r="W256" s="4">
        <v>0</v>
      </c>
      <c r="X256" s="4">
        <v>0</v>
      </c>
      <c r="Y256" s="4">
        <v>0</v>
      </c>
      <c r="Z256" s="4">
        <v>0</v>
      </c>
      <c r="AA256" s="4">
        <v>0</v>
      </c>
      <c r="AB256" s="4">
        <v>0</v>
      </c>
      <c r="AC256" s="4">
        <v>0</v>
      </c>
      <c r="AD256" s="4">
        <v>0</v>
      </c>
    </row>
    <row r="257" spans="1:30" x14ac:dyDescent="0.3">
      <c r="A257" s="16" t="s">
        <v>44</v>
      </c>
      <c r="B257" s="7">
        <v>591173</v>
      </c>
      <c r="C257" s="7">
        <v>289922</v>
      </c>
      <c r="D257" s="7" t="s">
        <v>747</v>
      </c>
      <c r="E257" s="7">
        <v>2</v>
      </c>
      <c r="F257" s="4">
        <v>4332572</v>
      </c>
      <c r="G257" s="4">
        <v>216227</v>
      </c>
      <c r="H257" s="4">
        <f t="shared" si="20"/>
        <v>3566542.9888866125</v>
      </c>
      <c r="I257" s="4">
        <f t="shared" si="21"/>
        <v>-766029.01111338753</v>
      </c>
      <c r="J257" s="5">
        <f t="shared" si="22"/>
        <v>-0.17680698926951188</v>
      </c>
      <c r="K257" s="4">
        <f t="shared" si="23"/>
        <v>198394.73323481236</v>
      </c>
      <c r="L257" s="4">
        <f t="shared" si="24"/>
        <v>-17832.26676518764</v>
      </c>
      <c r="M257" s="5">
        <f t="shared" si="25"/>
        <v>-8.2470120591728313E-2</v>
      </c>
      <c r="N257" s="4">
        <f>IF(SUMPRODUCT($O$2:$AD$2,O257:AD257)&lt;=Kalkulačka!$B$4,SUMPRODUCT($O$2:$AD$2,O257:AD257)*Kalkulačka!$B$5,SUMPRODUCT($O$2:$AD$2,O257:AD257))</f>
        <v>251</v>
      </c>
      <c r="O257" s="4">
        <v>65</v>
      </c>
      <c r="P257" s="4">
        <v>0</v>
      </c>
      <c r="Q257" s="4">
        <v>0</v>
      </c>
      <c r="R257" s="4">
        <v>0</v>
      </c>
      <c r="S257" s="4">
        <v>186</v>
      </c>
      <c r="T257" s="4">
        <v>0</v>
      </c>
      <c r="U257" s="4">
        <v>191</v>
      </c>
      <c r="V257" s="4">
        <v>44</v>
      </c>
      <c r="W257" s="4">
        <v>0</v>
      </c>
      <c r="X257" s="4">
        <v>0</v>
      </c>
      <c r="Y257" s="4">
        <v>0</v>
      </c>
      <c r="Z257" s="4">
        <v>0</v>
      </c>
      <c r="AA257" s="4">
        <v>0</v>
      </c>
      <c r="AB257" s="4">
        <v>0</v>
      </c>
      <c r="AC257" s="4">
        <v>0</v>
      </c>
      <c r="AD257" s="4">
        <v>0</v>
      </c>
    </row>
    <row r="258" spans="1:30" x14ac:dyDescent="0.3">
      <c r="A258" s="16" t="s">
        <v>56</v>
      </c>
      <c r="B258" s="7">
        <v>554171</v>
      </c>
      <c r="C258" s="7">
        <v>60798432</v>
      </c>
      <c r="D258" s="7" t="s">
        <v>748</v>
      </c>
      <c r="E258" s="7">
        <v>2</v>
      </c>
      <c r="F258" s="4">
        <v>3554507</v>
      </c>
      <c r="G258" s="4">
        <v>182177</v>
      </c>
      <c r="H258" s="4">
        <f t="shared" si="20"/>
        <v>2927122.9311180962</v>
      </c>
      <c r="I258" s="4">
        <f t="shared" si="21"/>
        <v>-627384.06888190378</v>
      </c>
      <c r="J258" s="5">
        <f t="shared" si="22"/>
        <v>-0.17650382145313082</v>
      </c>
      <c r="K258" s="4">
        <f t="shared" si="23"/>
        <v>162825.95636004521</v>
      </c>
      <c r="L258" s="4">
        <f t="shared" si="24"/>
        <v>-19351.043639954791</v>
      </c>
      <c r="M258" s="5">
        <f t="shared" si="25"/>
        <v>-0.10622111265392886</v>
      </c>
      <c r="N258" s="4">
        <f>IF(SUMPRODUCT($O$2:$AD$2,O258:AD258)&lt;=Kalkulačka!$B$4,SUMPRODUCT($O$2:$AD$2,O258:AD258)*Kalkulačka!$B$5,SUMPRODUCT($O$2:$AD$2,O258:AD258))</f>
        <v>206</v>
      </c>
      <c r="O258" s="4">
        <v>50</v>
      </c>
      <c r="P258" s="4">
        <v>0</v>
      </c>
      <c r="Q258" s="4">
        <v>0</v>
      </c>
      <c r="R258" s="4">
        <v>0</v>
      </c>
      <c r="S258" s="4">
        <v>156</v>
      </c>
      <c r="T258" s="4">
        <v>0</v>
      </c>
      <c r="U258" s="4">
        <v>0</v>
      </c>
      <c r="V258" s="4">
        <v>44</v>
      </c>
      <c r="W258" s="4">
        <v>0</v>
      </c>
      <c r="X258" s="4">
        <v>0</v>
      </c>
      <c r="Y258" s="4">
        <v>0</v>
      </c>
      <c r="Z258" s="4">
        <v>0</v>
      </c>
      <c r="AA258" s="4">
        <v>0</v>
      </c>
      <c r="AB258" s="4">
        <v>0</v>
      </c>
      <c r="AC258" s="4">
        <v>0</v>
      </c>
      <c r="AD258" s="4">
        <v>0</v>
      </c>
    </row>
    <row r="259" spans="1:30" x14ac:dyDescent="0.3">
      <c r="A259" s="16" t="s">
        <v>20</v>
      </c>
      <c r="B259" s="7">
        <v>541044</v>
      </c>
      <c r="C259" s="7">
        <v>243027</v>
      </c>
      <c r="D259" s="7" t="s">
        <v>639</v>
      </c>
      <c r="E259" s="7">
        <v>2</v>
      </c>
      <c r="F259" s="4">
        <v>4020228</v>
      </c>
      <c r="G259" s="4">
        <v>193275</v>
      </c>
      <c r="H259" s="4">
        <f t="shared" si="20"/>
        <v>3310774.9657792058</v>
      </c>
      <c r="I259" s="4">
        <f t="shared" si="21"/>
        <v>-709453.03422079422</v>
      </c>
      <c r="J259" s="5">
        <f t="shared" si="22"/>
        <v>-0.17647084548955783</v>
      </c>
      <c r="K259" s="4">
        <f t="shared" si="23"/>
        <v>184167.22248490551</v>
      </c>
      <c r="L259" s="4">
        <f t="shared" si="24"/>
        <v>-9107.7775150944944</v>
      </c>
      <c r="M259" s="5">
        <f t="shared" si="25"/>
        <v>-4.7123412314549196E-2</v>
      </c>
      <c r="N259" s="4">
        <f>IF(SUMPRODUCT($O$2:$AD$2,O259:AD259)&lt;=Kalkulačka!$B$4,SUMPRODUCT($O$2:$AD$2,O259:AD259)*Kalkulačka!$B$5,SUMPRODUCT($O$2:$AD$2,O259:AD259))</f>
        <v>233</v>
      </c>
      <c r="O259" s="4">
        <v>72</v>
      </c>
      <c r="P259" s="4">
        <v>0</v>
      </c>
      <c r="Q259" s="4">
        <v>0</v>
      </c>
      <c r="R259" s="4">
        <v>0</v>
      </c>
      <c r="S259" s="4">
        <v>161</v>
      </c>
      <c r="T259" s="4">
        <v>0</v>
      </c>
      <c r="U259" s="4">
        <v>233</v>
      </c>
      <c r="V259" s="4">
        <v>70</v>
      </c>
      <c r="W259" s="4">
        <v>14</v>
      </c>
      <c r="X259" s="4">
        <v>0</v>
      </c>
      <c r="Y259" s="4">
        <v>0</v>
      </c>
      <c r="Z259" s="4">
        <v>0</v>
      </c>
      <c r="AA259" s="4">
        <v>0</v>
      </c>
      <c r="AB259" s="4">
        <v>0</v>
      </c>
      <c r="AC259" s="4">
        <v>0</v>
      </c>
      <c r="AD259" s="4">
        <v>0</v>
      </c>
    </row>
    <row r="260" spans="1:30" x14ac:dyDescent="0.3">
      <c r="A260" s="16" t="s">
        <v>53</v>
      </c>
      <c r="B260" s="7">
        <v>544396</v>
      </c>
      <c r="C260" s="7">
        <v>304051</v>
      </c>
      <c r="D260" s="7" t="s">
        <v>228</v>
      </c>
      <c r="E260" s="7">
        <v>2</v>
      </c>
      <c r="F260" s="4">
        <v>3864682</v>
      </c>
      <c r="G260" s="4">
        <v>193433</v>
      </c>
      <c r="H260" s="4">
        <f t="shared" si="20"/>
        <v>3182890.9542255029</v>
      </c>
      <c r="I260" s="4">
        <f t="shared" si="21"/>
        <v>-681791.04577449709</v>
      </c>
      <c r="J260" s="5">
        <f t="shared" si="22"/>
        <v>-0.17641582044124127</v>
      </c>
      <c r="K260" s="4">
        <f t="shared" si="23"/>
        <v>177053.46710995206</v>
      </c>
      <c r="L260" s="4">
        <f t="shared" si="24"/>
        <v>-16379.532890047936</v>
      </c>
      <c r="M260" s="5">
        <f t="shared" si="25"/>
        <v>-8.4678068840621457E-2</v>
      </c>
      <c r="N260" s="4">
        <f>IF(SUMPRODUCT($O$2:$AD$2,O260:AD260)&lt;=Kalkulačka!$B$4,SUMPRODUCT($O$2:$AD$2,O260:AD260)*Kalkulačka!$B$5,SUMPRODUCT($O$2:$AD$2,O260:AD260))</f>
        <v>224</v>
      </c>
      <c r="O260" s="4">
        <v>48</v>
      </c>
      <c r="P260" s="4">
        <v>0</v>
      </c>
      <c r="Q260" s="4">
        <v>8</v>
      </c>
      <c r="R260" s="4">
        <v>0</v>
      </c>
      <c r="S260" s="4">
        <v>168</v>
      </c>
      <c r="T260" s="4">
        <v>0</v>
      </c>
      <c r="U260" s="4">
        <v>216</v>
      </c>
      <c r="V260" s="4">
        <v>57</v>
      </c>
      <c r="W260" s="4">
        <v>0</v>
      </c>
      <c r="X260" s="4">
        <v>0</v>
      </c>
      <c r="Y260" s="4">
        <v>0</v>
      </c>
      <c r="Z260" s="4">
        <v>0</v>
      </c>
      <c r="AA260" s="4">
        <v>0</v>
      </c>
      <c r="AB260" s="4">
        <v>0</v>
      </c>
      <c r="AC260" s="4">
        <v>0</v>
      </c>
      <c r="AD260" s="4">
        <v>0</v>
      </c>
    </row>
    <row r="261" spans="1:30" x14ac:dyDescent="0.3">
      <c r="A261" s="16" t="s">
        <v>50</v>
      </c>
      <c r="B261" s="7">
        <v>513199</v>
      </c>
      <c r="C261" s="7">
        <v>636223</v>
      </c>
      <c r="D261" s="7" t="s">
        <v>749</v>
      </c>
      <c r="E261" s="7">
        <v>2</v>
      </c>
      <c r="F261" s="4">
        <v>1457230</v>
      </c>
      <c r="G261" s="4">
        <v>44273</v>
      </c>
      <c r="H261" s="4">
        <f t="shared" si="20"/>
        <v>1385410.1251651184</v>
      </c>
      <c r="I261" s="4">
        <f t="shared" si="21"/>
        <v>-71819.87483488163</v>
      </c>
      <c r="J261" s="5">
        <f t="shared" si="22"/>
        <v>-4.9285201948135571E-2</v>
      </c>
      <c r="K261" s="4">
        <f t="shared" si="23"/>
        <v>77065.683228662165</v>
      </c>
      <c r="L261" s="4">
        <f t="shared" si="24"/>
        <v>32792.683228662165</v>
      </c>
      <c r="M261" s="5">
        <f t="shared" si="25"/>
        <v>0.74069259432751711</v>
      </c>
      <c r="N261" s="4">
        <f>IF(SUMPRODUCT($O$2:$AD$2,O261:AD261)&lt;=Kalkulačka!$B$4,SUMPRODUCT($O$2:$AD$2,O261:AD261)*Kalkulačka!$B$5,SUMPRODUCT($O$2:$AD$2,O261:AD261))</f>
        <v>97.5</v>
      </c>
      <c r="O261" s="4">
        <v>30</v>
      </c>
      <c r="P261" s="4">
        <v>0</v>
      </c>
      <c r="Q261" s="4">
        <v>0</v>
      </c>
      <c r="R261" s="4">
        <v>0</v>
      </c>
      <c r="S261" s="4">
        <v>35</v>
      </c>
      <c r="T261" s="4">
        <v>0</v>
      </c>
      <c r="U261" s="4">
        <v>119</v>
      </c>
      <c r="V261" s="4">
        <v>30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  <c r="AB261" s="4">
        <v>0</v>
      </c>
      <c r="AC261" s="4">
        <v>0</v>
      </c>
      <c r="AD261" s="4">
        <v>0</v>
      </c>
    </row>
    <row r="262" spans="1:30" x14ac:dyDescent="0.3">
      <c r="A262" s="16" t="s">
        <v>44</v>
      </c>
      <c r="B262" s="7">
        <v>596612</v>
      </c>
      <c r="C262" s="7">
        <v>295281</v>
      </c>
      <c r="D262" s="7" t="s">
        <v>478</v>
      </c>
      <c r="E262" s="7">
        <v>2</v>
      </c>
      <c r="F262" s="4">
        <v>1502034</v>
      </c>
      <c r="G262" s="4">
        <v>47748</v>
      </c>
      <c r="H262" s="4">
        <f t="shared" ref="H262:H325" si="26">N262*$A$3</f>
        <v>1428038.1290163528</v>
      </c>
      <c r="I262" s="4">
        <f t="shared" ref="I262:I325" si="27">H262-F262</f>
        <v>-73995.870983647183</v>
      </c>
      <c r="J262" s="5">
        <f t="shared" ref="J262:J325" si="28">IFERROR(H262/F262-1,0)</f>
        <v>-4.9263778971479488E-2</v>
      </c>
      <c r="K262" s="4">
        <f t="shared" ref="K262:K325" si="29">N262*$A$4</f>
        <v>79436.935020313307</v>
      </c>
      <c r="L262" s="4">
        <f t="shared" ref="L262:L325" si="30">K262-G262</f>
        <v>31688.935020313307</v>
      </c>
      <c r="M262" s="5">
        <f t="shared" ref="M262:M325" si="31">IFERROR(K262/G262-1,0)</f>
        <v>0.66367041594021337</v>
      </c>
      <c r="N262" s="4">
        <f>IF(SUMPRODUCT($O$2:$AD$2,O262:AD262)&lt;=Kalkulačka!$B$4,SUMPRODUCT($O$2:$AD$2,O262:AD262)*Kalkulačka!$B$5,SUMPRODUCT($O$2:$AD$2,O262:AD262))</f>
        <v>100.5</v>
      </c>
      <c r="O262" s="4">
        <v>26</v>
      </c>
      <c r="P262" s="4">
        <v>0</v>
      </c>
      <c r="Q262" s="4">
        <v>0</v>
      </c>
      <c r="R262" s="4">
        <v>0</v>
      </c>
      <c r="S262" s="4">
        <v>41</v>
      </c>
      <c r="T262" s="4">
        <v>0</v>
      </c>
      <c r="U262" s="4">
        <v>123</v>
      </c>
      <c r="V262" s="4">
        <v>22</v>
      </c>
      <c r="W262" s="4">
        <v>0</v>
      </c>
      <c r="X262" s="4">
        <v>0</v>
      </c>
      <c r="Y262" s="4">
        <v>0</v>
      </c>
      <c r="Z262" s="4">
        <v>0</v>
      </c>
      <c r="AA262" s="4">
        <v>0</v>
      </c>
      <c r="AB262" s="4">
        <v>0</v>
      </c>
      <c r="AC262" s="4">
        <v>0</v>
      </c>
      <c r="AD262" s="4">
        <v>0</v>
      </c>
    </row>
    <row r="263" spans="1:30" x14ac:dyDescent="0.3">
      <c r="A263" s="16" t="s">
        <v>38</v>
      </c>
      <c r="B263" s="7">
        <v>547646</v>
      </c>
      <c r="C263" s="7">
        <v>654451</v>
      </c>
      <c r="D263" s="7" t="s">
        <v>750</v>
      </c>
      <c r="E263" s="7">
        <v>2</v>
      </c>
      <c r="F263" s="4">
        <v>5345888</v>
      </c>
      <c r="G263" s="4">
        <v>256406</v>
      </c>
      <c r="H263" s="4">
        <f t="shared" si="26"/>
        <v>4404893.7312942222</v>
      </c>
      <c r="I263" s="4">
        <f t="shared" si="27"/>
        <v>-940994.26870577782</v>
      </c>
      <c r="J263" s="5">
        <f t="shared" si="28"/>
        <v>-0.17602206943089305</v>
      </c>
      <c r="K263" s="4">
        <f t="shared" si="29"/>
        <v>245029.35180395152</v>
      </c>
      <c r="L263" s="4">
        <f t="shared" si="30"/>
        <v>-11376.648196048482</v>
      </c>
      <c r="M263" s="5">
        <f t="shared" si="31"/>
        <v>-4.4369664501019757E-2</v>
      </c>
      <c r="N263" s="4">
        <f>IF(SUMPRODUCT($O$2:$AD$2,O263:AD263)&lt;=Kalkulačka!$B$4,SUMPRODUCT($O$2:$AD$2,O263:AD263)*Kalkulačka!$B$5,SUMPRODUCT($O$2:$AD$2,O263:AD263))</f>
        <v>310</v>
      </c>
      <c r="O263" s="4">
        <v>95</v>
      </c>
      <c r="P263" s="4">
        <v>0</v>
      </c>
      <c r="Q263" s="4">
        <v>0</v>
      </c>
      <c r="R263" s="4">
        <v>0</v>
      </c>
      <c r="S263" s="4">
        <v>215</v>
      </c>
      <c r="T263" s="4">
        <v>0</v>
      </c>
      <c r="U263" s="4">
        <v>542</v>
      </c>
      <c r="V263" s="4">
        <v>59</v>
      </c>
      <c r="W263" s="4">
        <v>0</v>
      </c>
      <c r="X263" s="4">
        <v>0</v>
      </c>
      <c r="Y263" s="4">
        <v>0</v>
      </c>
      <c r="Z263" s="4">
        <v>0</v>
      </c>
      <c r="AA263" s="4">
        <v>0</v>
      </c>
      <c r="AB263" s="4">
        <v>0</v>
      </c>
      <c r="AC263" s="4">
        <v>0</v>
      </c>
      <c r="AD263" s="4">
        <v>0</v>
      </c>
    </row>
    <row r="264" spans="1:30" x14ac:dyDescent="0.3">
      <c r="A264" s="16" t="s">
        <v>47</v>
      </c>
      <c r="B264" s="7">
        <v>584428</v>
      </c>
      <c r="C264" s="7">
        <v>283126</v>
      </c>
      <c r="D264" s="7" t="s">
        <v>751</v>
      </c>
      <c r="E264" s="7">
        <v>2</v>
      </c>
      <c r="F264" s="4">
        <v>4500178</v>
      </c>
      <c r="G264" s="4">
        <v>222096</v>
      </c>
      <c r="H264" s="4">
        <f t="shared" si="26"/>
        <v>3708636.3350573936</v>
      </c>
      <c r="I264" s="4">
        <f t="shared" si="27"/>
        <v>-791541.66494260635</v>
      </c>
      <c r="J264" s="5">
        <f t="shared" si="28"/>
        <v>-0.17589119029127431</v>
      </c>
      <c r="K264" s="4">
        <f t="shared" si="29"/>
        <v>206298.90587364949</v>
      </c>
      <c r="L264" s="4">
        <f t="shared" si="30"/>
        <v>-15797.094126350508</v>
      </c>
      <c r="M264" s="5">
        <f t="shared" si="31"/>
        <v>-7.1127323888546035E-2</v>
      </c>
      <c r="N264" s="4">
        <f>IF(SUMPRODUCT($O$2:$AD$2,O264:AD264)&lt;=Kalkulačka!$B$4,SUMPRODUCT($O$2:$AD$2,O264:AD264)*Kalkulačka!$B$5,SUMPRODUCT($O$2:$AD$2,O264:AD264))</f>
        <v>261</v>
      </c>
      <c r="O264" s="4">
        <v>62</v>
      </c>
      <c r="P264" s="4">
        <v>0</v>
      </c>
      <c r="Q264" s="4">
        <v>0</v>
      </c>
      <c r="R264" s="4">
        <v>0</v>
      </c>
      <c r="S264" s="4">
        <v>199</v>
      </c>
      <c r="T264" s="4">
        <v>0</v>
      </c>
      <c r="U264" s="4">
        <v>187</v>
      </c>
      <c r="V264" s="4">
        <v>62</v>
      </c>
      <c r="W264" s="4">
        <v>0</v>
      </c>
      <c r="X264" s="4">
        <v>0</v>
      </c>
      <c r="Y264" s="4">
        <v>0</v>
      </c>
      <c r="Z264" s="4">
        <v>0</v>
      </c>
      <c r="AA264" s="4">
        <v>0</v>
      </c>
      <c r="AB264" s="4">
        <v>0</v>
      </c>
      <c r="AC264" s="4">
        <v>0</v>
      </c>
      <c r="AD264" s="4">
        <v>0</v>
      </c>
    </row>
    <row r="265" spans="1:30" x14ac:dyDescent="0.3">
      <c r="A265" s="16" t="s">
        <v>53</v>
      </c>
      <c r="B265" s="7">
        <v>585858</v>
      </c>
      <c r="C265" s="7">
        <v>284572</v>
      </c>
      <c r="D265" s="7" t="s">
        <v>609</v>
      </c>
      <c r="E265" s="7">
        <v>2</v>
      </c>
      <c r="F265" s="4">
        <v>4274334</v>
      </c>
      <c r="G265" s="4">
        <v>207538</v>
      </c>
      <c r="H265" s="4">
        <f t="shared" si="26"/>
        <v>3523914.985035378</v>
      </c>
      <c r="I265" s="4">
        <f t="shared" si="27"/>
        <v>-750419.01496462198</v>
      </c>
      <c r="J265" s="5">
        <f t="shared" si="28"/>
        <v>-0.17556396270497865</v>
      </c>
      <c r="K265" s="4">
        <f t="shared" si="29"/>
        <v>196023.4814431612</v>
      </c>
      <c r="L265" s="4">
        <f t="shared" si="30"/>
        <v>-11514.518556838797</v>
      </c>
      <c r="M265" s="5">
        <f t="shared" si="31"/>
        <v>-5.5481495229012467E-2</v>
      </c>
      <c r="N265" s="4">
        <f>IF(SUMPRODUCT($O$2:$AD$2,O265:AD265)&lt;=Kalkulačka!$B$4,SUMPRODUCT($O$2:$AD$2,O265:AD265)*Kalkulačka!$B$5,SUMPRODUCT($O$2:$AD$2,O265:AD265))</f>
        <v>248</v>
      </c>
      <c r="O265" s="4">
        <v>72</v>
      </c>
      <c r="P265" s="4">
        <v>0</v>
      </c>
      <c r="Q265" s="4">
        <v>0</v>
      </c>
      <c r="R265" s="4">
        <v>0</v>
      </c>
      <c r="S265" s="4">
        <v>176</v>
      </c>
      <c r="T265" s="4">
        <v>0</v>
      </c>
      <c r="U265" s="4">
        <v>268</v>
      </c>
      <c r="V265" s="4">
        <v>61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0</v>
      </c>
      <c r="AD265" s="4">
        <v>0</v>
      </c>
    </row>
    <row r="266" spans="1:30" x14ac:dyDescent="0.3">
      <c r="A266" s="16" t="s">
        <v>20</v>
      </c>
      <c r="B266" s="7">
        <v>532371</v>
      </c>
      <c r="C266" s="7">
        <v>234427</v>
      </c>
      <c r="D266" s="7" t="s">
        <v>752</v>
      </c>
      <c r="E266" s="7">
        <v>2</v>
      </c>
      <c r="F266" s="4">
        <v>4891265</v>
      </c>
      <c r="G266" s="4">
        <v>245368</v>
      </c>
      <c r="H266" s="4">
        <f t="shared" si="26"/>
        <v>4035451.0312501909</v>
      </c>
      <c r="I266" s="4">
        <f t="shared" si="27"/>
        <v>-855813.96874980908</v>
      </c>
      <c r="J266" s="5">
        <f t="shared" si="28"/>
        <v>-0.1749678189077486</v>
      </c>
      <c r="K266" s="4">
        <f t="shared" si="29"/>
        <v>224478.50294297494</v>
      </c>
      <c r="L266" s="4">
        <f t="shared" si="30"/>
        <v>-20889.497057025059</v>
      </c>
      <c r="M266" s="5">
        <f t="shared" si="31"/>
        <v>-8.5135376483588154E-2</v>
      </c>
      <c r="N266" s="4">
        <f>IF(SUMPRODUCT($O$2:$AD$2,O266:AD266)&lt;=Kalkulačka!$B$4,SUMPRODUCT($O$2:$AD$2,O266:AD266)*Kalkulačka!$B$5,SUMPRODUCT($O$2:$AD$2,O266:AD266))</f>
        <v>284</v>
      </c>
      <c r="O266" s="4">
        <v>70</v>
      </c>
      <c r="P266" s="4">
        <v>0</v>
      </c>
      <c r="Q266" s="4">
        <v>0</v>
      </c>
      <c r="R266" s="4">
        <v>0</v>
      </c>
      <c r="S266" s="4">
        <v>214</v>
      </c>
      <c r="T266" s="4">
        <v>0</v>
      </c>
      <c r="U266" s="4">
        <v>257</v>
      </c>
      <c r="V266" s="4">
        <v>77</v>
      </c>
      <c r="W266" s="4">
        <v>0</v>
      </c>
      <c r="X266" s="4">
        <v>0</v>
      </c>
      <c r="Y266" s="4">
        <v>0</v>
      </c>
      <c r="Z266" s="4">
        <v>0</v>
      </c>
      <c r="AA266" s="4">
        <v>0</v>
      </c>
      <c r="AB266" s="4">
        <v>0</v>
      </c>
      <c r="AC266" s="4">
        <v>0</v>
      </c>
      <c r="AD266" s="4">
        <v>0</v>
      </c>
    </row>
    <row r="267" spans="1:30" x14ac:dyDescent="0.3">
      <c r="A267" s="16" t="s">
        <v>38</v>
      </c>
      <c r="B267" s="7">
        <v>574252</v>
      </c>
      <c r="C267" s="7">
        <v>272841</v>
      </c>
      <c r="D267" s="7" t="s">
        <v>753</v>
      </c>
      <c r="E267" s="7">
        <v>2</v>
      </c>
      <c r="F267" s="4">
        <v>4529564</v>
      </c>
      <c r="G267" s="4">
        <v>224831</v>
      </c>
      <c r="H267" s="4">
        <f t="shared" si="26"/>
        <v>3737055.0042915498</v>
      </c>
      <c r="I267" s="4">
        <f t="shared" si="27"/>
        <v>-792508.99570845021</v>
      </c>
      <c r="J267" s="5">
        <f t="shared" si="28"/>
        <v>-0.17496363793699576</v>
      </c>
      <c r="K267" s="4">
        <f t="shared" si="29"/>
        <v>207879.74040141693</v>
      </c>
      <c r="L267" s="4">
        <f t="shared" si="30"/>
        <v>-16951.25959858307</v>
      </c>
      <c r="M267" s="5">
        <f t="shared" si="31"/>
        <v>-7.539556199359998E-2</v>
      </c>
      <c r="N267" s="4">
        <f>IF(SUMPRODUCT($O$2:$AD$2,O267:AD267)&lt;=Kalkulačka!$B$4,SUMPRODUCT($O$2:$AD$2,O267:AD267)*Kalkulačka!$B$5,SUMPRODUCT($O$2:$AD$2,O267:AD267))</f>
        <v>263</v>
      </c>
      <c r="O267" s="4">
        <v>72</v>
      </c>
      <c r="P267" s="4">
        <v>0</v>
      </c>
      <c r="Q267" s="4">
        <v>0</v>
      </c>
      <c r="R267" s="4">
        <v>0</v>
      </c>
      <c r="S267" s="4">
        <v>191</v>
      </c>
      <c r="T267" s="4">
        <v>0</v>
      </c>
      <c r="U267" s="4">
        <v>221</v>
      </c>
      <c r="V267" s="4">
        <v>68</v>
      </c>
      <c r="W267" s="4">
        <v>0</v>
      </c>
      <c r="X267" s="4">
        <v>0</v>
      </c>
      <c r="Y267" s="4">
        <v>0</v>
      </c>
      <c r="Z267" s="4">
        <v>0</v>
      </c>
      <c r="AA267" s="4">
        <v>0</v>
      </c>
      <c r="AB267" s="4">
        <v>0</v>
      </c>
      <c r="AC267" s="4">
        <v>0</v>
      </c>
      <c r="AD267" s="4">
        <v>0</v>
      </c>
    </row>
    <row r="268" spans="1:30" x14ac:dyDescent="0.3">
      <c r="A268" s="16" t="s">
        <v>20</v>
      </c>
      <c r="B268" s="7">
        <v>534242</v>
      </c>
      <c r="C268" s="7">
        <v>236276</v>
      </c>
      <c r="D268" s="7" t="s">
        <v>754</v>
      </c>
      <c r="E268" s="7">
        <v>2</v>
      </c>
      <c r="F268" s="4">
        <v>4150439</v>
      </c>
      <c r="G268" s="4">
        <v>224442</v>
      </c>
      <c r="H268" s="4">
        <f t="shared" si="26"/>
        <v>3424449.6427158308</v>
      </c>
      <c r="I268" s="4">
        <f t="shared" si="27"/>
        <v>-725989.35728416918</v>
      </c>
      <c r="J268" s="5">
        <f t="shared" si="28"/>
        <v>-0.17491869107922542</v>
      </c>
      <c r="K268" s="4">
        <f t="shared" si="29"/>
        <v>190490.5605959752</v>
      </c>
      <c r="L268" s="4">
        <f t="shared" si="30"/>
        <v>-33951.439404024801</v>
      </c>
      <c r="M268" s="5">
        <f t="shared" si="31"/>
        <v>-0.15127043692368092</v>
      </c>
      <c r="N268" s="4">
        <f>IF(SUMPRODUCT($O$2:$AD$2,O268:AD268)&lt;=Kalkulačka!$B$4,SUMPRODUCT($O$2:$AD$2,O268:AD268)*Kalkulačka!$B$5,SUMPRODUCT($O$2:$AD$2,O268:AD268))</f>
        <v>241</v>
      </c>
      <c r="O268" s="4">
        <v>25</v>
      </c>
      <c r="P268" s="4">
        <v>0</v>
      </c>
      <c r="Q268" s="4">
        <v>0</v>
      </c>
      <c r="R268" s="4">
        <v>0</v>
      </c>
      <c r="S268" s="4">
        <v>216</v>
      </c>
      <c r="T268" s="4">
        <v>0</v>
      </c>
      <c r="U268" s="4">
        <v>264</v>
      </c>
      <c r="V268" s="4">
        <v>63</v>
      </c>
      <c r="W268" s="4">
        <v>67</v>
      </c>
      <c r="X268" s="4">
        <v>0</v>
      </c>
      <c r="Y268" s="4">
        <v>0</v>
      </c>
      <c r="Z268" s="4">
        <v>0</v>
      </c>
      <c r="AA268" s="4">
        <v>0</v>
      </c>
      <c r="AB268" s="4">
        <v>0</v>
      </c>
      <c r="AC268" s="4">
        <v>0</v>
      </c>
      <c r="AD268" s="4">
        <v>0</v>
      </c>
    </row>
    <row r="269" spans="1:30" x14ac:dyDescent="0.3">
      <c r="A269" s="16" t="s">
        <v>41</v>
      </c>
      <c r="B269" s="7">
        <v>572560</v>
      </c>
      <c r="C269" s="7">
        <v>579441</v>
      </c>
      <c r="D269" s="7" t="s">
        <v>755</v>
      </c>
      <c r="E269" s="7">
        <v>2</v>
      </c>
      <c r="F269" s="4">
        <v>313323</v>
      </c>
      <c r="G269" s="4">
        <v>6730</v>
      </c>
      <c r="H269" s="4">
        <f t="shared" si="26"/>
        <v>298396.0269586409</v>
      </c>
      <c r="I269" s="4">
        <f t="shared" si="27"/>
        <v>-14926.973041359102</v>
      </c>
      <c r="J269" s="5">
        <f t="shared" si="28"/>
        <v>-4.7640846798221337E-2</v>
      </c>
      <c r="K269" s="4">
        <f t="shared" si="29"/>
        <v>16598.762541558004</v>
      </c>
      <c r="L269" s="4">
        <f t="shared" si="30"/>
        <v>9868.7625415580042</v>
      </c>
      <c r="M269" s="5">
        <f t="shared" si="31"/>
        <v>1.4663837357441314</v>
      </c>
      <c r="N269" s="4">
        <f>IF(SUMPRODUCT($O$2:$AD$2,O269:AD269)&lt;=Kalkulačka!$B$4,SUMPRODUCT($O$2:$AD$2,O269:AD269)*Kalkulačka!$B$5,SUMPRODUCT($O$2:$AD$2,O269:AD269))</f>
        <v>21</v>
      </c>
      <c r="O269" s="4">
        <v>14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14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  <c r="AB269" s="4">
        <v>0</v>
      </c>
      <c r="AC269" s="4">
        <v>0</v>
      </c>
      <c r="AD269" s="4">
        <v>0</v>
      </c>
    </row>
    <row r="270" spans="1:30" x14ac:dyDescent="0.3">
      <c r="A270" s="16" t="s">
        <v>56</v>
      </c>
      <c r="B270" s="7">
        <v>568741</v>
      </c>
      <c r="C270" s="7">
        <v>600814</v>
      </c>
      <c r="D270" s="7" t="s">
        <v>756</v>
      </c>
      <c r="E270" s="7">
        <v>2</v>
      </c>
      <c r="F270" s="4">
        <v>1432173</v>
      </c>
      <c r="G270" s="4">
        <v>42506</v>
      </c>
      <c r="H270" s="4">
        <f t="shared" si="26"/>
        <v>1364096.1232395011</v>
      </c>
      <c r="I270" s="4">
        <f t="shared" si="27"/>
        <v>-68076.876760498853</v>
      </c>
      <c r="J270" s="5">
        <f t="shared" si="28"/>
        <v>-4.7533975825894581E-2</v>
      </c>
      <c r="K270" s="4">
        <f t="shared" si="29"/>
        <v>75880.057332836601</v>
      </c>
      <c r="L270" s="4">
        <f t="shared" si="30"/>
        <v>33374.057332836601</v>
      </c>
      <c r="M270" s="5">
        <f t="shared" si="31"/>
        <v>0.78516109097154763</v>
      </c>
      <c r="N270" s="4">
        <f>IF(SUMPRODUCT($O$2:$AD$2,O270:AD270)&lt;=Kalkulačka!$B$4,SUMPRODUCT($O$2:$AD$2,O270:AD270)*Kalkulačka!$B$5,SUMPRODUCT($O$2:$AD$2,O270:AD270))</f>
        <v>96</v>
      </c>
      <c r="O270" s="4">
        <v>32</v>
      </c>
      <c r="P270" s="4">
        <v>0</v>
      </c>
      <c r="Q270" s="4">
        <v>0</v>
      </c>
      <c r="R270" s="4">
        <v>0</v>
      </c>
      <c r="S270" s="4">
        <v>32</v>
      </c>
      <c r="T270" s="4">
        <v>0</v>
      </c>
      <c r="U270" s="4">
        <v>64</v>
      </c>
      <c r="V270" s="4">
        <v>27</v>
      </c>
      <c r="W270" s="4">
        <v>0</v>
      </c>
      <c r="X270" s="4">
        <v>0</v>
      </c>
      <c r="Y270" s="4">
        <v>0</v>
      </c>
      <c r="Z270" s="4">
        <v>0</v>
      </c>
      <c r="AA270" s="4">
        <v>0</v>
      </c>
      <c r="AB270" s="4">
        <v>0</v>
      </c>
      <c r="AC270" s="4">
        <v>0</v>
      </c>
      <c r="AD270" s="4">
        <v>0</v>
      </c>
    </row>
    <row r="271" spans="1:30" x14ac:dyDescent="0.3">
      <c r="A271" s="16" t="s">
        <v>23</v>
      </c>
      <c r="B271" s="7">
        <v>545414</v>
      </c>
      <c r="C271" s="7">
        <v>245798</v>
      </c>
      <c r="D271" s="7" t="s">
        <v>757</v>
      </c>
      <c r="E271" s="7">
        <v>2</v>
      </c>
      <c r="F271" s="4">
        <v>3492731</v>
      </c>
      <c r="G271" s="4">
        <v>189554</v>
      </c>
      <c r="H271" s="4">
        <f t="shared" si="26"/>
        <v>2884494.9272668618</v>
      </c>
      <c r="I271" s="4">
        <f t="shared" si="27"/>
        <v>-608236.07273313822</v>
      </c>
      <c r="J271" s="5">
        <f t="shared" si="28"/>
        <v>-0.17414340604333345</v>
      </c>
      <c r="K271" s="4">
        <f t="shared" si="29"/>
        <v>160454.70456839405</v>
      </c>
      <c r="L271" s="4">
        <f t="shared" si="30"/>
        <v>-29099.295431605948</v>
      </c>
      <c r="M271" s="5">
        <f t="shared" si="31"/>
        <v>-0.15351454166942369</v>
      </c>
      <c r="N271" s="4">
        <f>IF(SUMPRODUCT($O$2:$AD$2,O271:AD271)&lt;=Kalkulačka!$B$4,SUMPRODUCT($O$2:$AD$2,O271:AD271)*Kalkulačka!$B$5,SUMPRODUCT($O$2:$AD$2,O271:AD271))</f>
        <v>203</v>
      </c>
      <c r="O271" s="4">
        <v>39</v>
      </c>
      <c r="P271" s="4">
        <v>0</v>
      </c>
      <c r="Q271" s="4">
        <v>0</v>
      </c>
      <c r="R271" s="4">
        <v>0</v>
      </c>
      <c r="S271" s="4">
        <v>164</v>
      </c>
      <c r="T271" s="4">
        <v>0</v>
      </c>
      <c r="U271" s="4">
        <v>192</v>
      </c>
      <c r="V271" s="4">
        <v>46</v>
      </c>
      <c r="W271" s="4">
        <v>0</v>
      </c>
      <c r="X271" s="4">
        <v>0</v>
      </c>
      <c r="Y271" s="4">
        <v>0</v>
      </c>
      <c r="Z271" s="4">
        <v>0</v>
      </c>
      <c r="AA271" s="4">
        <v>0</v>
      </c>
      <c r="AB271" s="4">
        <v>0</v>
      </c>
      <c r="AC271" s="4">
        <v>0</v>
      </c>
      <c r="AD271" s="4">
        <v>0</v>
      </c>
    </row>
    <row r="272" spans="1:30" x14ac:dyDescent="0.3">
      <c r="A272" s="16" t="s">
        <v>44</v>
      </c>
      <c r="B272" s="7">
        <v>597015</v>
      </c>
      <c r="C272" s="7">
        <v>374440</v>
      </c>
      <c r="D272" s="7" t="s">
        <v>758</v>
      </c>
      <c r="E272" s="7">
        <v>2</v>
      </c>
      <c r="F272" s="4">
        <v>737831</v>
      </c>
      <c r="G272" s="4">
        <v>20820</v>
      </c>
      <c r="H272" s="4">
        <f t="shared" si="26"/>
        <v>703362.0635453678</v>
      </c>
      <c r="I272" s="4">
        <f t="shared" si="27"/>
        <v>-34468.936454632203</v>
      </c>
      <c r="J272" s="5">
        <f t="shared" si="28"/>
        <v>-4.6716573923611504E-2</v>
      </c>
      <c r="K272" s="4">
        <f t="shared" si="29"/>
        <v>39125.654562243872</v>
      </c>
      <c r="L272" s="4">
        <f t="shared" si="30"/>
        <v>18305.654562243872</v>
      </c>
      <c r="M272" s="5">
        <f t="shared" si="31"/>
        <v>0.87923412883015706</v>
      </c>
      <c r="N272" s="4">
        <f>IF(SUMPRODUCT($O$2:$AD$2,O272:AD272)&lt;=Kalkulačka!$B$4,SUMPRODUCT($O$2:$AD$2,O272:AD272)*Kalkulačka!$B$5,SUMPRODUCT($O$2:$AD$2,O272:AD272))</f>
        <v>49.5</v>
      </c>
      <c r="O272" s="4">
        <v>20</v>
      </c>
      <c r="P272" s="4">
        <v>0</v>
      </c>
      <c r="Q272" s="4">
        <v>0</v>
      </c>
      <c r="R272" s="4">
        <v>0</v>
      </c>
      <c r="S272" s="4">
        <v>13</v>
      </c>
      <c r="T272" s="4">
        <v>0</v>
      </c>
      <c r="U272" s="4">
        <v>48</v>
      </c>
      <c r="V272" s="4">
        <v>12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  <c r="AB272" s="4">
        <v>0</v>
      </c>
      <c r="AC272" s="4">
        <v>0</v>
      </c>
      <c r="AD272" s="4">
        <v>0</v>
      </c>
    </row>
    <row r="273" spans="1:30" x14ac:dyDescent="0.3">
      <c r="A273" s="16" t="s">
        <v>50</v>
      </c>
      <c r="B273" s="7">
        <v>500623</v>
      </c>
      <c r="C273" s="7">
        <v>298662</v>
      </c>
      <c r="D273" s="7" t="s">
        <v>759</v>
      </c>
      <c r="E273" s="7">
        <v>2</v>
      </c>
      <c r="F273" s="4">
        <v>3955490</v>
      </c>
      <c r="G273" s="4">
        <v>187951</v>
      </c>
      <c r="H273" s="4">
        <f t="shared" si="26"/>
        <v>3268146.9619279713</v>
      </c>
      <c r="I273" s="4">
        <f t="shared" si="27"/>
        <v>-687343.03807202866</v>
      </c>
      <c r="J273" s="5">
        <f t="shared" si="28"/>
        <v>-0.17376937827475958</v>
      </c>
      <c r="K273" s="4">
        <f t="shared" si="29"/>
        <v>181795.97069325435</v>
      </c>
      <c r="L273" s="4">
        <f t="shared" si="30"/>
        <v>-6155.0293067456514</v>
      </c>
      <c r="M273" s="5">
        <f t="shared" si="31"/>
        <v>-3.2748052985861476E-2</v>
      </c>
      <c r="N273" s="4">
        <f>IF(SUMPRODUCT($O$2:$AD$2,O273:AD273)&lt;=Kalkulačka!$B$4,SUMPRODUCT($O$2:$AD$2,O273:AD273)*Kalkulačka!$B$5,SUMPRODUCT($O$2:$AD$2,O273:AD273))</f>
        <v>230</v>
      </c>
      <c r="O273" s="4">
        <v>69</v>
      </c>
      <c r="P273" s="4">
        <v>0</v>
      </c>
      <c r="Q273" s="4">
        <v>0</v>
      </c>
      <c r="R273" s="4">
        <v>0</v>
      </c>
      <c r="S273" s="4">
        <v>161</v>
      </c>
      <c r="T273" s="4">
        <v>0</v>
      </c>
      <c r="U273" s="4">
        <v>201</v>
      </c>
      <c r="V273" s="4">
        <v>54</v>
      </c>
      <c r="W273" s="4">
        <v>0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4">
        <v>0</v>
      </c>
      <c r="AD273" s="4">
        <v>0</v>
      </c>
    </row>
    <row r="274" spans="1:30" x14ac:dyDescent="0.3">
      <c r="A274" s="16" t="s">
        <v>41</v>
      </c>
      <c r="B274" s="7">
        <v>572071</v>
      </c>
      <c r="C274" s="7">
        <v>270733</v>
      </c>
      <c r="D274" s="7" t="s">
        <v>760</v>
      </c>
      <c r="E274" s="7">
        <v>2</v>
      </c>
      <c r="F274" s="4">
        <v>3644323</v>
      </c>
      <c r="G274" s="4">
        <v>174293</v>
      </c>
      <c r="H274" s="4">
        <f t="shared" si="26"/>
        <v>3012378.9388205651</v>
      </c>
      <c r="I274" s="4">
        <f t="shared" si="27"/>
        <v>-631944.06117943488</v>
      </c>
      <c r="J274" s="5">
        <f t="shared" si="28"/>
        <v>-0.17340506348625928</v>
      </c>
      <c r="K274" s="4">
        <f t="shared" si="29"/>
        <v>167568.45994334749</v>
      </c>
      <c r="L274" s="4">
        <f t="shared" si="30"/>
        <v>-6724.5400566525059</v>
      </c>
      <c r="M274" s="5">
        <f t="shared" si="31"/>
        <v>-3.8581813708252755E-2</v>
      </c>
      <c r="N274" s="4">
        <f>IF(SUMPRODUCT($O$2:$AD$2,O274:AD274)&lt;=Kalkulačka!$B$4,SUMPRODUCT($O$2:$AD$2,O274:AD274)*Kalkulačka!$B$5,SUMPRODUCT($O$2:$AD$2,O274:AD274))</f>
        <v>212</v>
      </c>
      <c r="O274" s="4">
        <v>69</v>
      </c>
      <c r="P274" s="4">
        <v>0</v>
      </c>
      <c r="Q274" s="4">
        <v>0</v>
      </c>
      <c r="R274" s="4">
        <v>0</v>
      </c>
      <c r="S274" s="4">
        <v>143</v>
      </c>
      <c r="T274" s="4">
        <v>0</v>
      </c>
      <c r="U274" s="4">
        <v>191</v>
      </c>
      <c r="V274" s="4">
        <v>58</v>
      </c>
      <c r="W274" s="4">
        <v>0</v>
      </c>
      <c r="X274" s="4">
        <v>0</v>
      </c>
      <c r="Y274" s="4">
        <v>0</v>
      </c>
      <c r="Z274" s="4">
        <v>0</v>
      </c>
      <c r="AA274" s="4">
        <v>0</v>
      </c>
      <c r="AB274" s="4">
        <v>0</v>
      </c>
      <c r="AC274" s="4">
        <v>0</v>
      </c>
      <c r="AD274" s="4">
        <v>0</v>
      </c>
    </row>
    <row r="275" spans="1:30" x14ac:dyDescent="0.3">
      <c r="A275" s="16" t="s">
        <v>38</v>
      </c>
      <c r="B275" s="7">
        <v>579378</v>
      </c>
      <c r="C275" s="7">
        <v>277983</v>
      </c>
      <c r="D275" s="7" t="s">
        <v>761</v>
      </c>
      <c r="E275" s="7">
        <v>2</v>
      </c>
      <c r="F275" s="4">
        <v>312858</v>
      </c>
      <c r="G275" s="4">
        <v>6725</v>
      </c>
      <c r="H275" s="4">
        <f t="shared" si="26"/>
        <v>298396.0269586409</v>
      </c>
      <c r="I275" s="4">
        <f t="shared" si="27"/>
        <v>-14461.973041359102</v>
      </c>
      <c r="J275" s="5">
        <f t="shared" si="28"/>
        <v>-4.6225357962267566E-2</v>
      </c>
      <c r="K275" s="4">
        <f t="shared" si="29"/>
        <v>16598.762541558004</v>
      </c>
      <c r="L275" s="4">
        <f t="shared" si="30"/>
        <v>9873.7625415580042</v>
      </c>
      <c r="M275" s="5">
        <f t="shared" si="31"/>
        <v>1.468217478298588</v>
      </c>
      <c r="N275" s="4">
        <f>IF(SUMPRODUCT($O$2:$AD$2,O275:AD275)&lt;=Kalkulačka!$B$4,SUMPRODUCT($O$2:$AD$2,O275:AD275)*Kalkulačka!$B$5,SUMPRODUCT($O$2:$AD$2,O275:AD275))</f>
        <v>21</v>
      </c>
      <c r="O275" s="4">
        <v>14</v>
      </c>
      <c r="P275" s="4">
        <v>0</v>
      </c>
      <c r="Q275" s="4">
        <v>0</v>
      </c>
      <c r="R275" s="4">
        <v>0</v>
      </c>
      <c r="S275" s="4">
        <v>0</v>
      </c>
      <c r="T275" s="4">
        <v>0</v>
      </c>
      <c r="U275" s="4">
        <v>14</v>
      </c>
      <c r="V275" s="4">
        <v>0</v>
      </c>
      <c r="W275" s="4">
        <v>0</v>
      </c>
      <c r="X275" s="4">
        <v>0</v>
      </c>
      <c r="Y275" s="4">
        <v>0</v>
      </c>
      <c r="Z275" s="4">
        <v>0</v>
      </c>
      <c r="AA275" s="4">
        <v>0</v>
      </c>
      <c r="AB275" s="4">
        <v>0</v>
      </c>
      <c r="AC275" s="4">
        <v>0</v>
      </c>
      <c r="AD275" s="4">
        <v>0</v>
      </c>
    </row>
    <row r="276" spans="1:30" x14ac:dyDescent="0.3">
      <c r="A276" s="16" t="s">
        <v>38</v>
      </c>
      <c r="B276" s="7">
        <v>576875</v>
      </c>
      <c r="C276" s="7">
        <v>275484</v>
      </c>
      <c r="D276" s="7" t="s">
        <v>762</v>
      </c>
      <c r="E276" s="7">
        <v>2</v>
      </c>
      <c r="F276" s="4">
        <v>625715</v>
      </c>
      <c r="G276" s="4">
        <v>13449</v>
      </c>
      <c r="H276" s="4">
        <f t="shared" si="26"/>
        <v>596792.0539172818</v>
      </c>
      <c r="I276" s="4">
        <f t="shared" si="27"/>
        <v>-28922.946082718205</v>
      </c>
      <c r="J276" s="5">
        <f t="shared" si="28"/>
        <v>-4.6223833666634517E-2</v>
      </c>
      <c r="K276" s="4">
        <f t="shared" si="29"/>
        <v>33197.525083116008</v>
      </c>
      <c r="L276" s="4">
        <f t="shared" si="30"/>
        <v>19748.525083116008</v>
      </c>
      <c r="M276" s="5">
        <f t="shared" si="31"/>
        <v>1.4684010025366949</v>
      </c>
      <c r="N276" s="4">
        <f>IF(SUMPRODUCT($O$2:$AD$2,O276:AD276)&lt;=Kalkulačka!$B$4,SUMPRODUCT($O$2:$AD$2,O276:AD276)*Kalkulačka!$B$5,SUMPRODUCT($O$2:$AD$2,O276:AD276))</f>
        <v>42</v>
      </c>
      <c r="O276" s="4">
        <v>28</v>
      </c>
      <c r="P276" s="4">
        <v>0</v>
      </c>
      <c r="Q276" s="4">
        <v>0</v>
      </c>
      <c r="R276" s="4">
        <v>0</v>
      </c>
      <c r="S276" s="4">
        <v>0</v>
      </c>
      <c r="T276" s="4">
        <v>0</v>
      </c>
      <c r="U276" s="4">
        <v>28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  <c r="AA276" s="4">
        <v>0</v>
      </c>
      <c r="AB276" s="4">
        <v>0</v>
      </c>
      <c r="AC276" s="4">
        <v>0</v>
      </c>
      <c r="AD276" s="4">
        <v>0</v>
      </c>
    </row>
    <row r="277" spans="1:30" x14ac:dyDescent="0.3">
      <c r="A277" s="16" t="s">
        <v>23</v>
      </c>
      <c r="B277" s="7">
        <v>549339</v>
      </c>
      <c r="C277" s="7">
        <v>249599</v>
      </c>
      <c r="D277" s="7" t="s">
        <v>763</v>
      </c>
      <c r="E277" s="7">
        <v>2</v>
      </c>
      <c r="F277" s="4">
        <v>4312218</v>
      </c>
      <c r="G277" s="4">
        <v>212579</v>
      </c>
      <c r="H277" s="4">
        <f t="shared" si="26"/>
        <v>3566542.9888866125</v>
      </c>
      <c r="I277" s="4">
        <f t="shared" si="27"/>
        <v>-745675.01111338753</v>
      </c>
      <c r="J277" s="5">
        <f t="shared" si="28"/>
        <v>-0.17292145506404999</v>
      </c>
      <c r="K277" s="4">
        <f t="shared" si="29"/>
        <v>198394.73323481236</v>
      </c>
      <c r="L277" s="4">
        <f t="shared" si="30"/>
        <v>-14184.26676518764</v>
      </c>
      <c r="M277" s="5">
        <f t="shared" si="31"/>
        <v>-6.6724684776895415E-2</v>
      </c>
      <c r="N277" s="4">
        <f>IF(SUMPRODUCT($O$2:$AD$2,O277:AD277)&lt;=Kalkulačka!$B$4,SUMPRODUCT($O$2:$AD$2,O277:AD277)*Kalkulačka!$B$5,SUMPRODUCT($O$2:$AD$2,O277:AD277))</f>
        <v>251</v>
      </c>
      <c r="O277" s="4">
        <v>72</v>
      </c>
      <c r="P277" s="4">
        <v>0</v>
      </c>
      <c r="Q277" s="4">
        <v>0</v>
      </c>
      <c r="R277" s="4">
        <v>0</v>
      </c>
      <c r="S277" s="4">
        <v>179</v>
      </c>
      <c r="T277" s="4">
        <v>0</v>
      </c>
      <c r="U277" s="4">
        <v>234</v>
      </c>
      <c r="V277" s="4">
        <v>60</v>
      </c>
      <c r="W277" s="4">
        <v>30</v>
      </c>
      <c r="X277" s="4">
        <v>0</v>
      </c>
      <c r="Y277" s="4">
        <v>0</v>
      </c>
      <c r="Z277" s="4">
        <v>0</v>
      </c>
      <c r="AA277" s="4">
        <v>0</v>
      </c>
      <c r="AB277" s="4">
        <v>0</v>
      </c>
      <c r="AC277" s="4">
        <v>0</v>
      </c>
      <c r="AD277" s="4">
        <v>0</v>
      </c>
    </row>
    <row r="278" spans="1:30" x14ac:dyDescent="0.3">
      <c r="A278" s="16" t="s">
        <v>23</v>
      </c>
      <c r="B278" s="7">
        <v>546615</v>
      </c>
      <c r="C278" s="7">
        <v>246964</v>
      </c>
      <c r="D278" s="7" t="s">
        <v>764</v>
      </c>
      <c r="E278" s="7">
        <v>2</v>
      </c>
      <c r="F278" s="4">
        <v>4156656</v>
      </c>
      <c r="G278" s="4">
        <v>205412</v>
      </c>
      <c r="H278" s="4">
        <f t="shared" si="26"/>
        <v>3438658.9773329091</v>
      </c>
      <c r="I278" s="4">
        <f t="shared" si="27"/>
        <v>-717997.02266709087</v>
      </c>
      <c r="J278" s="5">
        <f t="shared" si="28"/>
        <v>-0.17273428993572981</v>
      </c>
      <c r="K278" s="4">
        <f t="shared" si="29"/>
        <v>191280.97785985892</v>
      </c>
      <c r="L278" s="4">
        <f t="shared" si="30"/>
        <v>-14131.022140141082</v>
      </c>
      <c r="M278" s="5">
        <f t="shared" si="31"/>
        <v>-6.8793557047013176E-2</v>
      </c>
      <c r="N278" s="4">
        <f>IF(SUMPRODUCT($O$2:$AD$2,O278:AD278)&lt;=Kalkulačka!$B$4,SUMPRODUCT($O$2:$AD$2,O278:AD278)*Kalkulačka!$B$5,SUMPRODUCT($O$2:$AD$2,O278:AD278))</f>
        <v>242</v>
      </c>
      <c r="O278" s="4">
        <v>66</v>
      </c>
      <c r="P278" s="4">
        <v>0</v>
      </c>
      <c r="Q278" s="4">
        <v>0</v>
      </c>
      <c r="R278" s="4">
        <v>0</v>
      </c>
      <c r="S278" s="4">
        <v>176</v>
      </c>
      <c r="T278" s="4">
        <v>0</v>
      </c>
      <c r="U278" s="4">
        <v>223</v>
      </c>
      <c r="V278" s="4">
        <v>50</v>
      </c>
      <c r="W278" s="4">
        <v>0</v>
      </c>
      <c r="X278" s="4">
        <v>0</v>
      </c>
      <c r="Y278" s="4">
        <v>0</v>
      </c>
      <c r="Z278" s="4">
        <v>0</v>
      </c>
      <c r="AA278" s="4">
        <v>0</v>
      </c>
      <c r="AB278" s="4">
        <v>0</v>
      </c>
      <c r="AC278" s="4">
        <v>0</v>
      </c>
      <c r="AD278" s="4">
        <v>0</v>
      </c>
    </row>
    <row r="279" spans="1:30" x14ac:dyDescent="0.3">
      <c r="A279" s="16" t="s">
        <v>25</v>
      </c>
      <c r="B279" s="7">
        <v>561151</v>
      </c>
      <c r="C279" s="7">
        <v>260118</v>
      </c>
      <c r="D279" s="7" t="s">
        <v>765</v>
      </c>
      <c r="E279" s="7">
        <v>2</v>
      </c>
      <c r="F279" s="4">
        <v>4069379</v>
      </c>
      <c r="G279" s="4">
        <v>212374</v>
      </c>
      <c r="H279" s="4">
        <f t="shared" si="26"/>
        <v>3367612.3042475185</v>
      </c>
      <c r="I279" s="4">
        <f t="shared" si="27"/>
        <v>-701766.69575248146</v>
      </c>
      <c r="J279" s="5">
        <f t="shared" si="28"/>
        <v>-0.17245056205196951</v>
      </c>
      <c r="K279" s="4">
        <f t="shared" si="29"/>
        <v>187328.89154044035</v>
      </c>
      <c r="L279" s="4">
        <f t="shared" si="30"/>
        <v>-25045.108459559648</v>
      </c>
      <c r="M279" s="5">
        <f t="shared" si="31"/>
        <v>-0.11792925904093554</v>
      </c>
      <c r="N279" s="4">
        <f>IF(SUMPRODUCT($O$2:$AD$2,O279:AD279)&lt;=Kalkulačka!$B$4,SUMPRODUCT($O$2:$AD$2,O279:AD279)*Kalkulačka!$B$5,SUMPRODUCT($O$2:$AD$2,O279:AD279))</f>
        <v>237</v>
      </c>
      <c r="O279" s="4">
        <v>45</v>
      </c>
      <c r="P279" s="4">
        <v>0</v>
      </c>
      <c r="Q279" s="4">
        <v>0</v>
      </c>
      <c r="R279" s="4">
        <v>0</v>
      </c>
      <c r="S279" s="4">
        <v>192</v>
      </c>
      <c r="T279" s="4">
        <v>0</v>
      </c>
      <c r="U279" s="4">
        <v>231</v>
      </c>
      <c r="V279" s="4">
        <v>79</v>
      </c>
      <c r="W279" s="4">
        <v>0</v>
      </c>
      <c r="X279" s="4">
        <v>0</v>
      </c>
      <c r="Y279" s="4">
        <v>0</v>
      </c>
      <c r="Z279" s="4">
        <v>0</v>
      </c>
      <c r="AA279" s="4">
        <v>0</v>
      </c>
      <c r="AB279" s="4">
        <v>0</v>
      </c>
      <c r="AC279" s="4">
        <v>0</v>
      </c>
      <c r="AD279" s="4">
        <v>0</v>
      </c>
    </row>
    <row r="280" spans="1:30" x14ac:dyDescent="0.3">
      <c r="A280" s="16" t="s">
        <v>25</v>
      </c>
      <c r="B280" s="7">
        <v>557161</v>
      </c>
      <c r="C280" s="7">
        <v>573337</v>
      </c>
      <c r="D280" s="7" t="s">
        <v>766</v>
      </c>
      <c r="E280" s="7">
        <v>2</v>
      </c>
      <c r="F280" s="4">
        <v>312487</v>
      </c>
      <c r="G280" s="4">
        <v>6720</v>
      </c>
      <c r="H280" s="4">
        <f t="shared" si="26"/>
        <v>298396.0269586409</v>
      </c>
      <c r="I280" s="4">
        <f t="shared" si="27"/>
        <v>-14090.973041359102</v>
      </c>
      <c r="J280" s="5">
        <f t="shared" si="28"/>
        <v>-4.5092989600716504E-2</v>
      </c>
      <c r="K280" s="4">
        <f t="shared" si="29"/>
        <v>16598.762541558004</v>
      </c>
      <c r="L280" s="4">
        <f t="shared" si="30"/>
        <v>9878.7625415580042</v>
      </c>
      <c r="M280" s="5">
        <f t="shared" si="31"/>
        <v>1.4700539496366076</v>
      </c>
      <c r="N280" s="4">
        <f>IF(SUMPRODUCT($O$2:$AD$2,O280:AD280)&lt;=Kalkulačka!$B$4,SUMPRODUCT($O$2:$AD$2,O280:AD280)*Kalkulačka!$B$5,SUMPRODUCT($O$2:$AD$2,O280:AD280))</f>
        <v>21</v>
      </c>
      <c r="O280" s="4">
        <v>14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  <c r="U280" s="4">
        <v>15</v>
      </c>
      <c r="V280" s="4">
        <v>0</v>
      </c>
      <c r="W280" s="4">
        <v>0</v>
      </c>
      <c r="X280" s="4">
        <v>0</v>
      </c>
      <c r="Y280" s="4">
        <v>0</v>
      </c>
      <c r="Z280" s="4">
        <v>0</v>
      </c>
      <c r="AA280" s="4">
        <v>0</v>
      </c>
      <c r="AB280" s="4">
        <v>0</v>
      </c>
      <c r="AC280" s="4">
        <v>0</v>
      </c>
      <c r="AD280" s="4">
        <v>0</v>
      </c>
    </row>
    <row r="281" spans="1:30" x14ac:dyDescent="0.3">
      <c r="A281" s="16" t="s">
        <v>47</v>
      </c>
      <c r="B281" s="7">
        <v>593851</v>
      </c>
      <c r="C281" s="7">
        <v>292591</v>
      </c>
      <c r="D281" s="7" t="s">
        <v>767</v>
      </c>
      <c r="E281" s="7">
        <v>2</v>
      </c>
      <c r="F281" s="4">
        <v>1160646</v>
      </c>
      <c r="G281" s="4">
        <v>35403</v>
      </c>
      <c r="H281" s="4">
        <f t="shared" si="26"/>
        <v>1108328.1001320947</v>
      </c>
      <c r="I281" s="4">
        <f t="shared" si="27"/>
        <v>-52317.899867905304</v>
      </c>
      <c r="J281" s="5">
        <f t="shared" si="28"/>
        <v>-4.5076534850337913E-2</v>
      </c>
      <c r="K281" s="4">
        <f t="shared" si="29"/>
        <v>61652.546582929732</v>
      </c>
      <c r="L281" s="4">
        <f t="shared" si="30"/>
        <v>26249.546582929732</v>
      </c>
      <c r="M281" s="5">
        <f t="shared" si="31"/>
        <v>0.74144978060982769</v>
      </c>
      <c r="N281" s="4">
        <f>IF(SUMPRODUCT($O$2:$AD$2,O281:AD281)&lt;=Kalkulačka!$B$4,SUMPRODUCT($O$2:$AD$2,O281:AD281)*Kalkulačka!$B$5,SUMPRODUCT($O$2:$AD$2,O281:AD281))</f>
        <v>78</v>
      </c>
      <c r="O281" s="4">
        <v>24</v>
      </c>
      <c r="P281" s="4">
        <v>0</v>
      </c>
      <c r="Q281" s="4">
        <v>0</v>
      </c>
      <c r="R281" s="4">
        <v>0</v>
      </c>
      <c r="S281" s="4">
        <v>28</v>
      </c>
      <c r="T281" s="4">
        <v>0</v>
      </c>
      <c r="U281" s="4">
        <v>50</v>
      </c>
      <c r="V281" s="4">
        <v>28</v>
      </c>
      <c r="W281" s="4">
        <v>0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4">
        <v>0</v>
      </c>
      <c r="AD281" s="4">
        <v>0</v>
      </c>
    </row>
    <row r="282" spans="1:30" x14ac:dyDescent="0.3">
      <c r="A282" s="16" t="s">
        <v>25</v>
      </c>
      <c r="B282" s="7">
        <v>558427</v>
      </c>
      <c r="C282" s="7">
        <v>257290</v>
      </c>
      <c r="D282" s="7" t="s">
        <v>768</v>
      </c>
      <c r="E282" s="7">
        <v>2</v>
      </c>
      <c r="F282" s="4">
        <v>3793583</v>
      </c>
      <c r="G282" s="4">
        <v>153714</v>
      </c>
      <c r="H282" s="4">
        <f t="shared" si="26"/>
        <v>3140262.9503742685</v>
      </c>
      <c r="I282" s="4">
        <f t="shared" si="27"/>
        <v>-653320.04962573154</v>
      </c>
      <c r="J282" s="5">
        <f t="shared" si="28"/>
        <v>-0.17221714922956255</v>
      </c>
      <c r="K282" s="4">
        <f t="shared" si="29"/>
        <v>174682.21531830091</v>
      </c>
      <c r="L282" s="4">
        <f t="shared" si="30"/>
        <v>20968.215318300907</v>
      </c>
      <c r="M282" s="5">
        <f t="shared" si="31"/>
        <v>0.13641057625395803</v>
      </c>
      <c r="N282" s="4">
        <f>IF(SUMPRODUCT($O$2:$AD$2,O282:AD282)&lt;=Kalkulačka!$B$4,SUMPRODUCT($O$2:$AD$2,O282:AD282)*Kalkulačka!$B$5,SUMPRODUCT($O$2:$AD$2,O282:AD282))</f>
        <v>221</v>
      </c>
      <c r="O282" s="4">
        <v>94</v>
      </c>
      <c r="P282" s="4">
        <v>0</v>
      </c>
      <c r="Q282" s="4">
        <v>0</v>
      </c>
      <c r="R282" s="4">
        <v>0</v>
      </c>
      <c r="S282" s="4">
        <v>127</v>
      </c>
      <c r="T282" s="4">
        <v>0</v>
      </c>
      <c r="U282" s="4">
        <v>224</v>
      </c>
      <c r="V282" s="4">
        <v>103</v>
      </c>
      <c r="W282" s="4">
        <v>0</v>
      </c>
      <c r="X282" s="4">
        <v>0</v>
      </c>
      <c r="Y282" s="4">
        <v>0</v>
      </c>
      <c r="Z282" s="4">
        <v>0</v>
      </c>
      <c r="AA282" s="4">
        <v>0</v>
      </c>
      <c r="AB282" s="4">
        <v>0</v>
      </c>
      <c r="AC282" s="4">
        <v>0</v>
      </c>
      <c r="AD282" s="4">
        <v>0</v>
      </c>
    </row>
    <row r="283" spans="1:30" x14ac:dyDescent="0.3">
      <c r="A283" s="16" t="s">
        <v>41</v>
      </c>
      <c r="B283" s="7">
        <v>581071</v>
      </c>
      <c r="C283" s="7">
        <v>279650</v>
      </c>
      <c r="D283" s="7" t="s">
        <v>769</v>
      </c>
      <c r="E283" s="7">
        <v>2</v>
      </c>
      <c r="F283" s="4">
        <v>1472134</v>
      </c>
      <c r="G283" s="4">
        <v>45255</v>
      </c>
      <c r="H283" s="4">
        <f t="shared" si="26"/>
        <v>1406724.1270907356</v>
      </c>
      <c r="I283" s="4">
        <f t="shared" si="27"/>
        <v>-65409.872909264406</v>
      </c>
      <c r="J283" s="5">
        <f t="shared" si="28"/>
        <v>-4.443201020373444E-2</v>
      </c>
      <c r="K283" s="4">
        <f t="shared" si="29"/>
        <v>78251.309124487743</v>
      </c>
      <c r="L283" s="4">
        <f t="shared" si="30"/>
        <v>32996.309124487743</v>
      </c>
      <c r="M283" s="5">
        <f t="shared" si="31"/>
        <v>0.72911963594050921</v>
      </c>
      <c r="N283" s="4">
        <f>IF(SUMPRODUCT($O$2:$AD$2,O283:AD283)&lt;=Kalkulačka!$B$4,SUMPRODUCT($O$2:$AD$2,O283:AD283)*Kalkulačka!$B$5,SUMPRODUCT($O$2:$AD$2,O283:AD283))</f>
        <v>99</v>
      </c>
      <c r="O283" s="4">
        <v>32</v>
      </c>
      <c r="P283" s="4">
        <v>0</v>
      </c>
      <c r="Q283" s="4">
        <v>0</v>
      </c>
      <c r="R283" s="4">
        <v>0</v>
      </c>
      <c r="S283" s="4">
        <v>34</v>
      </c>
      <c r="T283" s="4">
        <v>0</v>
      </c>
      <c r="U283" s="4">
        <v>32</v>
      </c>
      <c r="V283" s="4">
        <v>28</v>
      </c>
      <c r="W283" s="4">
        <v>0</v>
      </c>
      <c r="X283" s="4">
        <v>0</v>
      </c>
      <c r="Y283" s="4">
        <v>0</v>
      </c>
      <c r="Z283" s="4">
        <v>0</v>
      </c>
      <c r="AA283" s="4">
        <v>0</v>
      </c>
      <c r="AB283" s="4">
        <v>0</v>
      </c>
      <c r="AC283" s="4">
        <v>0</v>
      </c>
      <c r="AD283" s="4">
        <v>0</v>
      </c>
    </row>
    <row r="284" spans="1:30" x14ac:dyDescent="0.3">
      <c r="A284" s="16" t="s">
        <v>47</v>
      </c>
      <c r="B284" s="7">
        <v>596175</v>
      </c>
      <c r="C284" s="7">
        <v>294845</v>
      </c>
      <c r="D284" s="7" t="s">
        <v>770</v>
      </c>
      <c r="E284" s="7">
        <v>2</v>
      </c>
      <c r="F284" s="4">
        <v>4048131</v>
      </c>
      <c r="G284" s="4">
        <v>210679</v>
      </c>
      <c r="H284" s="4">
        <f t="shared" si="26"/>
        <v>3353402.9696304402</v>
      </c>
      <c r="I284" s="4">
        <f t="shared" si="27"/>
        <v>-694728.03036955977</v>
      </c>
      <c r="J284" s="5">
        <f t="shared" si="28"/>
        <v>-0.17161698333615183</v>
      </c>
      <c r="K284" s="4">
        <f t="shared" si="29"/>
        <v>186538.47427655663</v>
      </c>
      <c r="L284" s="4">
        <f t="shared" si="30"/>
        <v>-24140.525723443367</v>
      </c>
      <c r="M284" s="5">
        <f t="shared" si="31"/>
        <v>-0.11458439485398819</v>
      </c>
      <c r="N284" s="4">
        <f>IF(SUMPRODUCT($O$2:$AD$2,O284:AD284)&lt;=Kalkulačka!$B$4,SUMPRODUCT($O$2:$AD$2,O284:AD284)*Kalkulačka!$B$5,SUMPRODUCT($O$2:$AD$2,O284:AD284))</f>
        <v>236</v>
      </c>
      <c r="O284" s="4">
        <v>48</v>
      </c>
      <c r="P284" s="4">
        <v>0</v>
      </c>
      <c r="Q284" s="4">
        <v>0</v>
      </c>
      <c r="R284" s="4">
        <v>0</v>
      </c>
      <c r="S284" s="4">
        <v>188</v>
      </c>
      <c r="T284" s="4">
        <v>0</v>
      </c>
      <c r="U284" s="4">
        <v>201</v>
      </c>
      <c r="V284" s="4">
        <v>61</v>
      </c>
      <c r="W284" s="4">
        <v>0</v>
      </c>
      <c r="X284" s="4">
        <v>0</v>
      </c>
      <c r="Y284" s="4">
        <v>0</v>
      </c>
      <c r="Z284" s="4">
        <v>0</v>
      </c>
      <c r="AA284" s="4">
        <v>0</v>
      </c>
      <c r="AB284" s="4">
        <v>0</v>
      </c>
      <c r="AC284" s="4">
        <v>0</v>
      </c>
      <c r="AD284" s="4">
        <v>0</v>
      </c>
    </row>
    <row r="285" spans="1:30" x14ac:dyDescent="0.3">
      <c r="A285" s="16" t="s">
        <v>38</v>
      </c>
      <c r="B285" s="7">
        <v>576468</v>
      </c>
      <c r="C285" s="7">
        <v>275069</v>
      </c>
      <c r="D285" s="7" t="s">
        <v>771</v>
      </c>
      <c r="E285" s="7">
        <v>2</v>
      </c>
      <c r="F285" s="4">
        <v>1159222</v>
      </c>
      <c r="G285" s="4">
        <v>36977</v>
      </c>
      <c r="H285" s="4">
        <f t="shared" si="26"/>
        <v>1108328.1001320947</v>
      </c>
      <c r="I285" s="4">
        <f t="shared" si="27"/>
        <v>-50893.899867905304</v>
      </c>
      <c r="J285" s="5">
        <f t="shared" si="28"/>
        <v>-4.3903497231682409E-2</v>
      </c>
      <c r="K285" s="4">
        <f t="shared" si="29"/>
        <v>61652.546582929732</v>
      </c>
      <c r="L285" s="4">
        <f t="shared" si="30"/>
        <v>24675.546582929732</v>
      </c>
      <c r="M285" s="5">
        <f t="shared" si="31"/>
        <v>0.66732148586769435</v>
      </c>
      <c r="N285" s="4">
        <f>IF(SUMPRODUCT($O$2:$AD$2,O285:AD285)&lt;=Kalkulačka!$B$4,SUMPRODUCT($O$2:$AD$2,O285:AD285)*Kalkulačka!$B$5,SUMPRODUCT($O$2:$AD$2,O285:AD285))</f>
        <v>78</v>
      </c>
      <c r="O285" s="4">
        <v>20</v>
      </c>
      <c r="P285" s="4">
        <v>0</v>
      </c>
      <c r="Q285" s="4">
        <v>0</v>
      </c>
      <c r="R285" s="4">
        <v>0</v>
      </c>
      <c r="S285" s="4">
        <v>32</v>
      </c>
      <c r="T285" s="4">
        <v>0</v>
      </c>
      <c r="U285" s="4">
        <v>49</v>
      </c>
      <c r="V285" s="4">
        <v>25</v>
      </c>
      <c r="W285" s="4">
        <v>0</v>
      </c>
      <c r="X285" s="4">
        <v>0</v>
      </c>
      <c r="Y285" s="4">
        <v>0</v>
      </c>
      <c r="Z285" s="4">
        <v>0</v>
      </c>
      <c r="AA285" s="4">
        <v>0</v>
      </c>
      <c r="AB285" s="4">
        <v>0</v>
      </c>
      <c r="AC285" s="4">
        <v>0</v>
      </c>
      <c r="AD285" s="4">
        <v>0</v>
      </c>
    </row>
    <row r="286" spans="1:30" x14ac:dyDescent="0.3">
      <c r="A286" s="16" t="s">
        <v>53</v>
      </c>
      <c r="B286" s="7">
        <v>585955</v>
      </c>
      <c r="C286" s="7">
        <v>284670</v>
      </c>
      <c r="D286" s="7" t="s">
        <v>772</v>
      </c>
      <c r="E286" s="7">
        <v>2</v>
      </c>
      <c r="F286" s="4">
        <v>4046735</v>
      </c>
      <c r="G286" s="4">
        <v>192598</v>
      </c>
      <c r="H286" s="4">
        <f t="shared" si="26"/>
        <v>3353402.9696304402</v>
      </c>
      <c r="I286" s="4">
        <f t="shared" si="27"/>
        <v>-693332.03036955977</v>
      </c>
      <c r="J286" s="5">
        <f t="shared" si="28"/>
        <v>-0.17133121649170502</v>
      </c>
      <c r="K286" s="4">
        <f t="shared" si="29"/>
        <v>186538.47427655663</v>
      </c>
      <c r="L286" s="4">
        <f t="shared" si="30"/>
        <v>-6059.5257234433666</v>
      </c>
      <c r="M286" s="5">
        <f t="shared" si="31"/>
        <v>-3.1462038668331749E-2</v>
      </c>
      <c r="N286" s="4">
        <f>IF(SUMPRODUCT($O$2:$AD$2,O286:AD286)&lt;=Kalkulačka!$B$4,SUMPRODUCT($O$2:$AD$2,O286:AD286)*Kalkulačka!$B$5,SUMPRODUCT($O$2:$AD$2,O286:AD286))</f>
        <v>236</v>
      </c>
      <c r="O286" s="4">
        <v>74</v>
      </c>
      <c r="P286" s="4">
        <v>0</v>
      </c>
      <c r="Q286" s="4">
        <v>0</v>
      </c>
      <c r="R286" s="4">
        <v>0</v>
      </c>
      <c r="S286" s="4">
        <v>162</v>
      </c>
      <c r="T286" s="4">
        <v>0</v>
      </c>
      <c r="U286" s="4">
        <v>236</v>
      </c>
      <c r="V286" s="4">
        <v>68</v>
      </c>
      <c r="W286" s="4">
        <v>0</v>
      </c>
      <c r="X286" s="4">
        <v>0</v>
      </c>
      <c r="Y286" s="4">
        <v>0</v>
      </c>
      <c r="Z286" s="4">
        <v>0</v>
      </c>
      <c r="AA286" s="4">
        <v>0</v>
      </c>
      <c r="AB286" s="4">
        <v>0</v>
      </c>
      <c r="AC286" s="4">
        <v>0</v>
      </c>
      <c r="AD286" s="4">
        <v>0</v>
      </c>
    </row>
    <row r="287" spans="1:30" x14ac:dyDescent="0.3">
      <c r="A287" s="16" t="s">
        <v>38</v>
      </c>
      <c r="B287" s="7">
        <v>574538</v>
      </c>
      <c r="C287" s="7">
        <v>273139</v>
      </c>
      <c r="D287" s="7" t="s">
        <v>773</v>
      </c>
      <c r="E287" s="7">
        <v>2</v>
      </c>
      <c r="F287" s="4">
        <v>3943482</v>
      </c>
      <c r="G287" s="4">
        <v>202878</v>
      </c>
      <c r="H287" s="4">
        <f t="shared" si="26"/>
        <v>3268146.9619279713</v>
      </c>
      <c r="I287" s="4">
        <f t="shared" si="27"/>
        <v>-675335.03807202866</v>
      </c>
      <c r="J287" s="5">
        <f t="shared" si="28"/>
        <v>-0.1712534856434057</v>
      </c>
      <c r="K287" s="4">
        <f t="shared" si="29"/>
        <v>181795.97069325435</v>
      </c>
      <c r="L287" s="4">
        <f t="shared" si="30"/>
        <v>-21082.029306745651</v>
      </c>
      <c r="M287" s="5">
        <f t="shared" si="31"/>
        <v>-0.10391481238352929</v>
      </c>
      <c r="N287" s="4">
        <f>IF(SUMPRODUCT($O$2:$AD$2,O287:AD287)&lt;=Kalkulačka!$B$4,SUMPRODUCT($O$2:$AD$2,O287:AD287)*Kalkulačka!$B$5,SUMPRODUCT($O$2:$AD$2,O287:AD287))</f>
        <v>230</v>
      </c>
      <c r="O287" s="4">
        <v>44</v>
      </c>
      <c r="P287" s="4">
        <v>0</v>
      </c>
      <c r="Q287" s="4">
        <v>0</v>
      </c>
      <c r="R287" s="4">
        <v>0</v>
      </c>
      <c r="S287" s="4">
        <v>158</v>
      </c>
      <c r="T287" s="4">
        <v>14</v>
      </c>
      <c r="U287" s="4">
        <v>206</v>
      </c>
      <c r="V287" s="4">
        <v>74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  <c r="AB287" s="4">
        <v>0</v>
      </c>
      <c r="AC287" s="4">
        <v>0</v>
      </c>
      <c r="AD287" s="4">
        <v>0</v>
      </c>
    </row>
    <row r="288" spans="1:30" x14ac:dyDescent="0.3">
      <c r="A288" s="16" t="s">
        <v>56</v>
      </c>
      <c r="B288" s="7">
        <v>599999</v>
      </c>
      <c r="C288" s="7">
        <v>298514</v>
      </c>
      <c r="D288" s="7" t="s">
        <v>774</v>
      </c>
      <c r="E288" s="7">
        <v>2</v>
      </c>
      <c r="F288" s="4">
        <v>4303046</v>
      </c>
      <c r="G288" s="4">
        <v>179647</v>
      </c>
      <c r="H288" s="4">
        <f t="shared" si="26"/>
        <v>3566542.9888866125</v>
      </c>
      <c r="I288" s="4">
        <f t="shared" si="27"/>
        <v>-736503.01111338753</v>
      </c>
      <c r="J288" s="5">
        <f t="shared" si="28"/>
        <v>-0.17115852610299487</v>
      </c>
      <c r="K288" s="4">
        <f t="shared" si="29"/>
        <v>198394.73323481236</v>
      </c>
      <c r="L288" s="4">
        <f t="shared" si="30"/>
        <v>18747.73323481236</v>
      </c>
      <c r="M288" s="5">
        <f t="shared" si="31"/>
        <v>0.10435873259677231</v>
      </c>
      <c r="N288" s="4">
        <f>IF(SUMPRODUCT($O$2:$AD$2,O288:AD288)&lt;=Kalkulačka!$B$4,SUMPRODUCT($O$2:$AD$2,O288:AD288)*Kalkulačka!$B$5,SUMPRODUCT($O$2:$AD$2,O288:AD288))</f>
        <v>251</v>
      </c>
      <c r="O288" s="4">
        <v>91</v>
      </c>
      <c r="P288" s="4">
        <v>0</v>
      </c>
      <c r="Q288" s="4">
        <v>0</v>
      </c>
      <c r="R288" s="4">
        <v>0</v>
      </c>
      <c r="S288" s="4">
        <v>160</v>
      </c>
      <c r="T288" s="4">
        <v>0</v>
      </c>
      <c r="U288" s="4">
        <v>237</v>
      </c>
      <c r="V288" s="4">
        <v>89</v>
      </c>
      <c r="W288" s="4">
        <v>0</v>
      </c>
      <c r="X288" s="4">
        <v>0</v>
      </c>
      <c r="Y288" s="4">
        <v>0</v>
      </c>
      <c r="Z288" s="4">
        <v>0</v>
      </c>
      <c r="AA288" s="4">
        <v>0</v>
      </c>
      <c r="AB288" s="4">
        <v>0</v>
      </c>
      <c r="AC288" s="4">
        <v>0</v>
      </c>
      <c r="AD288" s="4">
        <v>0</v>
      </c>
    </row>
    <row r="289" spans="1:30" x14ac:dyDescent="0.3">
      <c r="A289" s="16" t="s">
        <v>53</v>
      </c>
      <c r="B289" s="7">
        <v>592099</v>
      </c>
      <c r="C289" s="7">
        <v>290858</v>
      </c>
      <c r="D289" s="7" t="s">
        <v>775</v>
      </c>
      <c r="E289" s="7">
        <v>2</v>
      </c>
      <c r="F289" s="4">
        <v>4456864</v>
      </c>
      <c r="G289" s="4">
        <v>806809</v>
      </c>
      <c r="H289" s="4">
        <f t="shared" si="26"/>
        <v>4262800.385123441</v>
      </c>
      <c r="I289" s="4">
        <f t="shared" si="27"/>
        <v>-194063.614876559</v>
      </c>
      <c r="J289" s="5">
        <f t="shared" si="28"/>
        <v>-4.3542637800156991E-2</v>
      </c>
      <c r="K289" s="4">
        <f t="shared" si="29"/>
        <v>237125.17916511436</v>
      </c>
      <c r="L289" s="4">
        <f t="shared" si="30"/>
        <v>-569683.82083488558</v>
      </c>
      <c r="M289" s="5">
        <f t="shared" si="31"/>
        <v>-0.70609502476408381</v>
      </c>
      <c r="N289" s="4">
        <f>IF(SUMPRODUCT($O$2:$AD$2,O289:AD289)&lt;=Kalkulačka!$B$4,SUMPRODUCT($O$2:$AD$2,O289:AD289)*Kalkulačka!$B$5,SUMPRODUCT($O$2:$AD$2,O289:AD289))</f>
        <v>300</v>
      </c>
      <c r="O289" s="4">
        <v>46</v>
      </c>
      <c r="P289" s="4">
        <v>0</v>
      </c>
      <c r="Q289" s="4">
        <v>0</v>
      </c>
      <c r="R289" s="4">
        <v>0</v>
      </c>
      <c r="S289" s="4">
        <v>154</v>
      </c>
      <c r="T289" s="4">
        <v>0</v>
      </c>
      <c r="U289" s="4">
        <v>175</v>
      </c>
      <c r="V289" s="4">
        <v>60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4">
        <v>0</v>
      </c>
      <c r="AD289" s="4">
        <v>0</v>
      </c>
    </row>
    <row r="290" spans="1:30" x14ac:dyDescent="0.3">
      <c r="A290" s="16" t="s">
        <v>47</v>
      </c>
      <c r="B290" s="7">
        <v>582182</v>
      </c>
      <c r="C290" s="7">
        <v>280780</v>
      </c>
      <c r="D290" s="7" t="s">
        <v>411</v>
      </c>
      <c r="E290" s="7">
        <v>2</v>
      </c>
      <c r="F290" s="4">
        <v>4522654</v>
      </c>
      <c r="G290" s="4">
        <v>211060</v>
      </c>
      <c r="H290" s="4">
        <f t="shared" si="26"/>
        <v>3751264.3389086281</v>
      </c>
      <c r="I290" s="4">
        <f t="shared" si="27"/>
        <v>-771389.66109137191</v>
      </c>
      <c r="J290" s="5">
        <f t="shared" si="28"/>
        <v>-0.17056128129442838</v>
      </c>
      <c r="K290" s="4">
        <f t="shared" si="29"/>
        <v>208670.15766530065</v>
      </c>
      <c r="L290" s="4">
        <f t="shared" si="30"/>
        <v>-2389.8423346993513</v>
      </c>
      <c r="M290" s="5">
        <f t="shared" si="31"/>
        <v>-1.1323047165258004E-2</v>
      </c>
      <c r="N290" s="4">
        <f>IF(SUMPRODUCT($O$2:$AD$2,O290:AD290)&lt;=Kalkulačka!$B$4,SUMPRODUCT($O$2:$AD$2,O290:AD290)*Kalkulačka!$B$5,SUMPRODUCT($O$2:$AD$2,O290:AD290))</f>
        <v>264</v>
      </c>
      <c r="O290" s="4">
        <v>98</v>
      </c>
      <c r="P290" s="4">
        <v>0</v>
      </c>
      <c r="Q290" s="4">
        <v>0</v>
      </c>
      <c r="R290" s="4">
        <v>0</v>
      </c>
      <c r="S290" s="4">
        <v>166</v>
      </c>
      <c r="T290" s="4">
        <v>0</v>
      </c>
      <c r="U290" s="4">
        <v>265</v>
      </c>
      <c r="V290" s="4">
        <v>60</v>
      </c>
      <c r="W290" s="4">
        <v>0</v>
      </c>
      <c r="X290" s="4">
        <v>0</v>
      </c>
      <c r="Y290" s="4">
        <v>0</v>
      </c>
      <c r="Z290" s="4">
        <v>0</v>
      </c>
      <c r="AA290" s="4">
        <v>0</v>
      </c>
      <c r="AB290" s="4">
        <v>0</v>
      </c>
      <c r="AC290" s="4">
        <v>0</v>
      </c>
      <c r="AD290" s="4">
        <v>0</v>
      </c>
    </row>
    <row r="291" spans="1:30" x14ac:dyDescent="0.3">
      <c r="A291" s="16" t="s">
        <v>53</v>
      </c>
      <c r="B291" s="7">
        <v>544990</v>
      </c>
      <c r="C291" s="7">
        <v>304361</v>
      </c>
      <c r="D291" s="7" t="s">
        <v>776</v>
      </c>
      <c r="E291" s="7">
        <v>2</v>
      </c>
      <c r="F291" s="4">
        <v>5412008</v>
      </c>
      <c r="G291" s="4">
        <v>282686</v>
      </c>
      <c r="H291" s="4">
        <f t="shared" si="26"/>
        <v>4490149.7389966911</v>
      </c>
      <c r="I291" s="4">
        <f t="shared" si="27"/>
        <v>-921858.26100330893</v>
      </c>
      <c r="J291" s="5">
        <f t="shared" si="28"/>
        <v>-0.17033571661448188</v>
      </c>
      <c r="K291" s="4">
        <f t="shared" si="29"/>
        <v>249771.8553872538</v>
      </c>
      <c r="L291" s="4">
        <f t="shared" si="30"/>
        <v>-32914.144612746197</v>
      </c>
      <c r="M291" s="5">
        <f t="shared" si="31"/>
        <v>-0.11643358571965434</v>
      </c>
      <c r="N291" s="4">
        <f>IF(SUMPRODUCT($O$2:$AD$2,O291:AD291)&lt;=Kalkulačka!$B$4,SUMPRODUCT($O$2:$AD$2,O291:AD291)*Kalkulačka!$B$5,SUMPRODUCT($O$2:$AD$2,O291:AD291))</f>
        <v>316</v>
      </c>
      <c r="O291" s="4">
        <v>71</v>
      </c>
      <c r="P291" s="4">
        <v>0</v>
      </c>
      <c r="Q291" s="4">
        <v>0</v>
      </c>
      <c r="R291" s="4">
        <v>0</v>
      </c>
      <c r="S291" s="4">
        <v>245</v>
      </c>
      <c r="T291" s="4">
        <v>0</v>
      </c>
      <c r="U291" s="4">
        <v>307</v>
      </c>
      <c r="V291" s="4">
        <v>60</v>
      </c>
      <c r="W291" s="4">
        <v>38</v>
      </c>
      <c r="X291" s="4">
        <v>0</v>
      </c>
      <c r="Y291" s="4">
        <v>0</v>
      </c>
      <c r="Z291" s="4">
        <v>0</v>
      </c>
      <c r="AA291" s="4">
        <v>0</v>
      </c>
      <c r="AB291" s="4">
        <v>0</v>
      </c>
      <c r="AC291" s="4">
        <v>0</v>
      </c>
      <c r="AD291" s="4">
        <v>0</v>
      </c>
    </row>
    <row r="292" spans="1:30" x14ac:dyDescent="0.3">
      <c r="A292" s="16" t="s">
        <v>50</v>
      </c>
      <c r="B292" s="7">
        <v>589918</v>
      </c>
      <c r="C292" s="7">
        <v>288667</v>
      </c>
      <c r="D292" s="7" t="s">
        <v>777</v>
      </c>
      <c r="E292" s="7">
        <v>2</v>
      </c>
      <c r="F292" s="4">
        <v>623280</v>
      </c>
      <c r="G292" s="4">
        <v>13422</v>
      </c>
      <c r="H292" s="4">
        <f t="shared" si="26"/>
        <v>596792.0539172818</v>
      </c>
      <c r="I292" s="4">
        <f t="shared" si="27"/>
        <v>-26487.946082718205</v>
      </c>
      <c r="J292" s="5">
        <f t="shared" si="28"/>
        <v>-4.2497667312793919E-2</v>
      </c>
      <c r="K292" s="4">
        <f t="shared" si="29"/>
        <v>33197.525083116008</v>
      </c>
      <c r="L292" s="4">
        <f t="shared" si="30"/>
        <v>19775.525083116008</v>
      </c>
      <c r="M292" s="5">
        <f t="shared" si="31"/>
        <v>1.4733664940482796</v>
      </c>
      <c r="N292" s="4">
        <f>IF(SUMPRODUCT($O$2:$AD$2,O292:AD292)&lt;=Kalkulačka!$B$4,SUMPRODUCT($O$2:$AD$2,O292:AD292)*Kalkulačka!$B$5,SUMPRODUCT($O$2:$AD$2,O292:AD292))</f>
        <v>42</v>
      </c>
      <c r="O292" s="4">
        <v>28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  <c r="U292" s="4">
        <v>71</v>
      </c>
      <c r="V292" s="4">
        <v>0</v>
      </c>
      <c r="W292" s="4">
        <v>0</v>
      </c>
      <c r="X292" s="4">
        <v>0</v>
      </c>
      <c r="Y292" s="4">
        <v>0</v>
      </c>
      <c r="Z292" s="4">
        <v>0</v>
      </c>
      <c r="AA292" s="4">
        <v>0</v>
      </c>
      <c r="AB292" s="4">
        <v>0</v>
      </c>
      <c r="AC292" s="4">
        <v>0</v>
      </c>
      <c r="AD292" s="4">
        <v>0</v>
      </c>
    </row>
    <row r="293" spans="1:30" x14ac:dyDescent="0.3">
      <c r="A293" s="16" t="s">
        <v>29</v>
      </c>
      <c r="B293" s="7">
        <v>554740</v>
      </c>
      <c r="C293" s="7">
        <v>254169</v>
      </c>
      <c r="D293" s="7" t="s">
        <v>778</v>
      </c>
      <c r="E293" s="7">
        <v>2</v>
      </c>
      <c r="F293" s="4">
        <v>3646876</v>
      </c>
      <c r="G293" s="4">
        <v>178676</v>
      </c>
      <c r="H293" s="4">
        <f t="shared" si="26"/>
        <v>3026588.273437643</v>
      </c>
      <c r="I293" s="4">
        <f t="shared" si="27"/>
        <v>-620287.72656235704</v>
      </c>
      <c r="J293" s="5">
        <f t="shared" si="28"/>
        <v>-0.17008741908481584</v>
      </c>
      <c r="K293" s="4">
        <f t="shared" si="29"/>
        <v>168358.87720723121</v>
      </c>
      <c r="L293" s="4">
        <f t="shared" si="30"/>
        <v>-10317.122792768787</v>
      </c>
      <c r="M293" s="5">
        <f t="shared" si="31"/>
        <v>-5.7742073881040468E-2</v>
      </c>
      <c r="N293" s="4">
        <f>IF(SUMPRODUCT($O$2:$AD$2,O293:AD293)&lt;=Kalkulačka!$B$4,SUMPRODUCT($O$2:$AD$2,O293:AD293)*Kalkulačka!$B$5,SUMPRODUCT($O$2:$AD$2,O293:AD293))</f>
        <v>213</v>
      </c>
      <c r="O293" s="4">
        <v>57</v>
      </c>
      <c r="P293" s="4">
        <v>0</v>
      </c>
      <c r="Q293" s="4">
        <v>0</v>
      </c>
      <c r="R293" s="4">
        <v>0</v>
      </c>
      <c r="S293" s="4">
        <v>156</v>
      </c>
      <c r="T293" s="4">
        <v>0</v>
      </c>
      <c r="U293" s="4">
        <v>182</v>
      </c>
      <c r="V293" s="4">
        <v>47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4">
        <v>0</v>
      </c>
      <c r="AD293" s="4">
        <v>0</v>
      </c>
    </row>
    <row r="294" spans="1:30" x14ac:dyDescent="0.3">
      <c r="A294" s="16" t="s">
        <v>25</v>
      </c>
      <c r="B294" s="7">
        <v>556432</v>
      </c>
      <c r="C294" s="7">
        <v>255645</v>
      </c>
      <c r="D294" s="7" t="s">
        <v>283</v>
      </c>
      <c r="E294" s="7">
        <v>2</v>
      </c>
      <c r="F294" s="4">
        <v>4558062</v>
      </c>
      <c r="G294" s="4">
        <v>217876</v>
      </c>
      <c r="H294" s="4">
        <f t="shared" si="26"/>
        <v>3783945.8085279078</v>
      </c>
      <c r="I294" s="4">
        <f t="shared" si="27"/>
        <v>-774116.19147209218</v>
      </c>
      <c r="J294" s="5">
        <f t="shared" si="28"/>
        <v>-0.16983450235474906</v>
      </c>
      <c r="K294" s="4">
        <f t="shared" si="29"/>
        <v>210488.11737223319</v>
      </c>
      <c r="L294" s="4">
        <f t="shared" si="30"/>
        <v>-7387.8826277668122</v>
      </c>
      <c r="M294" s="5">
        <f t="shared" si="31"/>
        <v>-3.3908657345310234E-2</v>
      </c>
      <c r="N294" s="4">
        <f>IF(SUMPRODUCT($O$2:$AD$2,O294:AD294)&lt;=Kalkulačka!$B$4,SUMPRODUCT($O$2:$AD$2,O294:AD294)*Kalkulačka!$B$5,SUMPRODUCT($O$2:$AD$2,O294:AD294))</f>
        <v>266.3</v>
      </c>
      <c r="O294" s="4">
        <v>69</v>
      </c>
      <c r="P294" s="4">
        <v>0</v>
      </c>
      <c r="Q294" s="4">
        <v>0</v>
      </c>
      <c r="R294" s="4">
        <v>0</v>
      </c>
      <c r="S294" s="4">
        <v>173</v>
      </c>
      <c r="T294" s="4">
        <v>8</v>
      </c>
      <c r="U294" s="4">
        <v>188</v>
      </c>
      <c r="V294" s="4">
        <v>64</v>
      </c>
      <c r="W294" s="4">
        <v>11</v>
      </c>
      <c r="X294" s="4">
        <v>0</v>
      </c>
      <c r="Y294" s="4">
        <v>0</v>
      </c>
      <c r="Z294" s="4">
        <v>0</v>
      </c>
      <c r="AA294" s="4">
        <v>83</v>
      </c>
      <c r="AB294" s="4">
        <v>0</v>
      </c>
      <c r="AC294" s="4">
        <v>0</v>
      </c>
      <c r="AD294" s="4">
        <v>0</v>
      </c>
    </row>
    <row r="295" spans="1:30" x14ac:dyDescent="0.3">
      <c r="A295" s="16" t="s">
        <v>47</v>
      </c>
      <c r="B295" s="7">
        <v>584631</v>
      </c>
      <c r="C295" s="7">
        <v>283339</v>
      </c>
      <c r="D295" s="7" t="s">
        <v>779</v>
      </c>
      <c r="E295" s="7">
        <v>2</v>
      </c>
      <c r="F295" s="4">
        <v>6280502</v>
      </c>
      <c r="G295" s="4">
        <v>332194</v>
      </c>
      <c r="H295" s="4">
        <f t="shared" si="26"/>
        <v>5214825.8044676762</v>
      </c>
      <c r="I295" s="4">
        <f t="shared" si="27"/>
        <v>-1065676.1955323238</v>
      </c>
      <c r="J295" s="5">
        <f t="shared" si="28"/>
        <v>-0.16968009810876961</v>
      </c>
      <c r="K295" s="4">
        <f t="shared" si="29"/>
        <v>290083.13584532327</v>
      </c>
      <c r="L295" s="4">
        <f t="shared" si="30"/>
        <v>-42110.864154676732</v>
      </c>
      <c r="M295" s="5">
        <f t="shared" si="31"/>
        <v>-0.12676587823584029</v>
      </c>
      <c r="N295" s="4">
        <f>IF(SUMPRODUCT($O$2:$AD$2,O295:AD295)&lt;=Kalkulačka!$B$4,SUMPRODUCT($O$2:$AD$2,O295:AD295)*Kalkulačka!$B$5,SUMPRODUCT($O$2:$AD$2,O295:AD295))</f>
        <v>367</v>
      </c>
      <c r="O295" s="4">
        <v>67</v>
      </c>
      <c r="P295" s="4">
        <v>0</v>
      </c>
      <c r="Q295" s="4">
        <v>0</v>
      </c>
      <c r="R295" s="4">
        <v>0</v>
      </c>
      <c r="S295" s="4">
        <v>300</v>
      </c>
      <c r="T295" s="4">
        <v>0</v>
      </c>
      <c r="U295" s="4">
        <v>299</v>
      </c>
      <c r="V295" s="4">
        <v>78</v>
      </c>
      <c r="W295" s="4">
        <v>104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v>0</v>
      </c>
      <c r="AD295" s="4">
        <v>0</v>
      </c>
    </row>
    <row r="296" spans="1:30" x14ac:dyDescent="0.3">
      <c r="A296" s="16" t="s">
        <v>56</v>
      </c>
      <c r="B296" s="7">
        <v>597341</v>
      </c>
      <c r="C296" s="7">
        <v>295990</v>
      </c>
      <c r="D296" s="7" t="s">
        <v>780</v>
      </c>
      <c r="E296" s="7">
        <v>2</v>
      </c>
      <c r="F296" s="4">
        <v>1890720</v>
      </c>
      <c r="G296" s="4">
        <v>71139</v>
      </c>
      <c r="H296" s="4">
        <f t="shared" si="26"/>
        <v>1811690.1636774624</v>
      </c>
      <c r="I296" s="4">
        <f t="shared" si="27"/>
        <v>-79029.836322537623</v>
      </c>
      <c r="J296" s="5">
        <f t="shared" si="28"/>
        <v>-4.1798804858750982E-2</v>
      </c>
      <c r="K296" s="4">
        <f t="shared" si="29"/>
        <v>100778.2011451736</v>
      </c>
      <c r="L296" s="4">
        <f t="shared" si="30"/>
        <v>29639.201145173603</v>
      </c>
      <c r="M296" s="5">
        <f t="shared" si="31"/>
        <v>0.41663786594095509</v>
      </c>
      <c r="N296" s="4">
        <f>IF(SUMPRODUCT($O$2:$AD$2,O296:AD296)&lt;=Kalkulačka!$B$4,SUMPRODUCT($O$2:$AD$2,O296:AD296)*Kalkulačka!$B$5,SUMPRODUCT($O$2:$AD$2,O296:AD296))</f>
        <v>127.5</v>
      </c>
      <c r="O296" s="4">
        <v>25</v>
      </c>
      <c r="P296" s="4">
        <v>0</v>
      </c>
      <c r="Q296" s="4">
        <v>0</v>
      </c>
      <c r="R296" s="4">
        <v>0</v>
      </c>
      <c r="S296" s="4">
        <v>60</v>
      </c>
      <c r="T296" s="4">
        <v>0</v>
      </c>
      <c r="U296" s="4">
        <v>62</v>
      </c>
      <c r="V296" s="4">
        <v>26</v>
      </c>
      <c r="W296" s="4">
        <v>0</v>
      </c>
      <c r="X296" s="4">
        <v>0</v>
      </c>
      <c r="Y296" s="4">
        <v>0</v>
      </c>
      <c r="Z296" s="4">
        <v>0</v>
      </c>
      <c r="AA296" s="4">
        <v>0</v>
      </c>
      <c r="AB296" s="4">
        <v>0</v>
      </c>
      <c r="AC296" s="4">
        <v>0</v>
      </c>
      <c r="AD296" s="4">
        <v>0</v>
      </c>
    </row>
    <row r="297" spans="1:30" x14ac:dyDescent="0.3">
      <c r="A297" s="16" t="s">
        <v>50</v>
      </c>
      <c r="B297" s="7">
        <v>513768</v>
      </c>
      <c r="C297" s="7">
        <v>301329</v>
      </c>
      <c r="D297" s="7" t="s">
        <v>781</v>
      </c>
      <c r="E297" s="7">
        <v>2</v>
      </c>
      <c r="F297" s="4">
        <v>3969495</v>
      </c>
      <c r="G297" s="4">
        <v>193489</v>
      </c>
      <c r="H297" s="4">
        <f t="shared" si="26"/>
        <v>3296565.6311621279</v>
      </c>
      <c r="I297" s="4">
        <f t="shared" si="27"/>
        <v>-672929.36883787205</v>
      </c>
      <c r="J297" s="5">
        <f t="shared" si="28"/>
        <v>-0.16952518364121183</v>
      </c>
      <c r="K297" s="4">
        <f t="shared" si="29"/>
        <v>183376.80522102179</v>
      </c>
      <c r="L297" s="4">
        <f t="shared" si="30"/>
        <v>-10112.194778978213</v>
      </c>
      <c r="M297" s="5">
        <f t="shared" si="31"/>
        <v>-5.2262375530279348E-2</v>
      </c>
      <c r="N297" s="4">
        <f>IF(SUMPRODUCT($O$2:$AD$2,O297:AD297)&lt;=Kalkulačka!$B$4,SUMPRODUCT($O$2:$AD$2,O297:AD297)*Kalkulačka!$B$5,SUMPRODUCT($O$2:$AD$2,O297:AD297))</f>
        <v>232</v>
      </c>
      <c r="O297" s="4">
        <v>67</v>
      </c>
      <c r="P297" s="4">
        <v>0</v>
      </c>
      <c r="Q297" s="4">
        <v>0</v>
      </c>
      <c r="R297" s="4">
        <v>0</v>
      </c>
      <c r="S297" s="4">
        <v>165</v>
      </c>
      <c r="T297" s="4">
        <v>0</v>
      </c>
      <c r="U297" s="4">
        <v>259</v>
      </c>
      <c r="V297" s="4">
        <v>67</v>
      </c>
      <c r="W297" s="4">
        <v>0</v>
      </c>
      <c r="X297" s="4">
        <v>0</v>
      </c>
      <c r="Y297" s="4">
        <v>0</v>
      </c>
      <c r="Z297" s="4">
        <v>0</v>
      </c>
      <c r="AA297" s="4">
        <v>0</v>
      </c>
      <c r="AB297" s="4">
        <v>0</v>
      </c>
      <c r="AC297" s="4">
        <v>0</v>
      </c>
      <c r="AD297" s="4">
        <v>0</v>
      </c>
    </row>
    <row r="298" spans="1:30" x14ac:dyDescent="0.3">
      <c r="A298" s="16" t="s">
        <v>47</v>
      </c>
      <c r="B298" s="7">
        <v>584550</v>
      </c>
      <c r="C298" s="7">
        <v>283258</v>
      </c>
      <c r="D298" s="7" t="s">
        <v>430</v>
      </c>
      <c r="E298" s="7">
        <v>2</v>
      </c>
      <c r="F298" s="4">
        <v>16338702</v>
      </c>
      <c r="G298" s="4">
        <v>793753</v>
      </c>
      <c r="H298" s="4">
        <f t="shared" si="26"/>
        <v>13569914.55930962</v>
      </c>
      <c r="I298" s="4">
        <f t="shared" si="27"/>
        <v>-2768787.4406903796</v>
      </c>
      <c r="J298" s="5">
        <f t="shared" si="28"/>
        <v>-0.16946189732148731</v>
      </c>
      <c r="K298" s="4">
        <f t="shared" si="29"/>
        <v>754848.48700894741</v>
      </c>
      <c r="L298" s="4">
        <f t="shared" si="30"/>
        <v>-38904.512991052587</v>
      </c>
      <c r="M298" s="5">
        <f t="shared" si="31"/>
        <v>-4.9013374426367662E-2</v>
      </c>
      <c r="N298" s="4">
        <f>IF(SUMPRODUCT($O$2:$AD$2,O298:AD298)&lt;=Kalkulačka!$B$4,SUMPRODUCT($O$2:$AD$2,O298:AD298)*Kalkulačka!$B$5,SUMPRODUCT($O$2:$AD$2,O298:AD298))</f>
        <v>955</v>
      </c>
      <c r="O298" s="4">
        <v>93</v>
      </c>
      <c r="P298" s="4">
        <v>0</v>
      </c>
      <c r="Q298" s="4">
        <v>0</v>
      </c>
      <c r="R298" s="4">
        <v>0</v>
      </c>
      <c r="S298" s="4">
        <v>402</v>
      </c>
      <c r="T298" s="4">
        <v>0</v>
      </c>
      <c r="U298" s="4">
        <v>695</v>
      </c>
      <c r="V298" s="4">
        <v>112</v>
      </c>
      <c r="W298" s="4">
        <v>139</v>
      </c>
      <c r="X298" s="4">
        <v>0</v>
      </c>
      <c r="Y298" s="4">
        <v>427</v>
      </c>
      <c r="Z298" s="4">
        <v>0</v>
      </c>
      <c r="AA298" s="4">
        <v>0</v>
      </c>
      <c r="AB298" s="4">
        <v>33</v>
      </c>
      <c r="AC298" s="4">
        <v>0</v>
      </c>
      <c r="AD298" s="4">
        <v>0</v>
      </c>
    </row>
    <row r="299" spans="1:30" x14ac:dyDescent="0.3">
      <c r="A299" s="16" t="s">
        <v>47</v>
      </c>
      <c r="B299" s="7">
        <v>593826</v>
      </c>
      <c r="C299" s="7">
        <v>292567</v>
      </c>
      <c r="D299" s="7" t="s">
        <v>782</v>
      </c>
      <c r="E299" s="7">
        <v>2</v>
      </c>
      <c r="F299" s="4">
        <v>5215028</v>
      </c>
      <c r="G299" s="4">
        <v>260846</v>
      </c>
      <c r="H299" s="4">
        <f t="shared" si="26"/>
        <v>4333847.0582088316</v>
      </c>
      <c r="I299" s="4">
        <f t="shared" si="27"/>
        <v>-881180.94179116841</v>
      </c>
      <c r="J299" s="5">
        <f t="shared" si="28"/>
        <v>-0.16896955141778114</v>
      </c>
      <c r="K299" s="4">
        <f t="shared" si="29"/>
        <v>241077.26548453295</v>
      </c>
      <c r="L299" s="4">
        <f t="shared" si="30"/>
        <v>-19768.734515467047</v>
      </c>
      <c r="M299" s="5">
        <f t="shared" si="31"/>
        <v>-7.5786995067844809E-2</v>
      </c>
      <c r="N299" s="4">
        <f>IF(SUMPRODUCT($O$2:$AD$2,O299:AD299)&lt;=Kalkulačka!$B$4,SUMPRODUCT($O$2:$AD$2,O299:AD299)*Kalkulačka!$B$5,SUMPRODUCT($O$2:$AD$2,O299:AD299))</f>
        <v>305</v>
      </c>
      <c r="O299" s="4">
        <v>81</v>
      </c>
      <c r="P299" s="4">
        <v>0</v>
      </c>
      <c r="Q299" s="4">
        <v>0</v>
      </c>
      <c r="R299" s="4">
        <v>0</v>
      </c>
      <c r="S299" s="4">
        <v>224</v>
      </c>
      <c r="T299" s="4">
        <v>0</v>
      </c>
      <c r="U299" s="4">
        <v>188</v>
      </c>
      <c r="V299" s="4">
        <v>77</v>
      </c>
      <c r="W299" s="4">
        <v>0</v>
      </c>
      <c r="X299" s="4">
        <v>0</v>
      </c>
      <c r="Y299" s="4">
        <v>0</v>
      </c>
      <c r="Z299" s="4">
        <v>0</v>
      </c>
      <c r="AA299" s="4">
        <v>0</v>
      </c>
      <c r="AB299" s="4">
        <v>0</v>
      </c>
      <c r="AC299" s="4">
        <v>0</v>
      </c>
      <c r="AD299" s="4">
        <v>0</v>
      </c>
    </row>
    <row r="300" spans="1:30" x14ac:dyDescent="0.3">
      <c r="A300" s="16" t="s">
        <v>23</v>
      </c>
      <c r="B300" s="7">
        <v>553140</v>
      </c>
      <c r="C300" s="7">
        <v>252930</v>
      </c>
      <c r="D300" s="7" t="s">
        <v>783</v>
      </c>
      <c r="E300" s="7">
        <v>2</v>
      </c>
      <c r="F300" s="4">
        <v>822392</v>
      </c>
      <c r="G300" s="4">
        <v>25058</v>
      </c>
      <c r="H300" s="4">
        <f t="shared" si="26"/>
        <v>788618.07124783657</v>
      </c>
      <c r="I300" s="4">
        <f t="shared" si="27"/>
        <v>-33773.928752163425</v>
      </c>
      <c r="J300" s="5">
        <f t="shared" si="28"/>
        <v>-4.1067919863232438E-2</v>
      </c>
      <c r="K300" s="4">
        <f t="shared" si="29"/>
        <v>43868.158145546156</v>
      </c>
      <c r="L300" s="4">
        <f t="shared" si="30"/>
        <v>18810.158145546156</v>
      </c>
      <c r="M300" s="5">
        <f t="shared" si="31"/>
        <v>0.75066478352407051</v>
      </c>
      <c r="N300" s="4">
        <f>IF(SUMPRODUCT($O$2:$AD$2,O300:AD300)&lt;=Kalkulačka!$B$4,SUMPRODUCT($O$2:$AD$2,O300:AD300)*Kalkulačka!$B$5,SUMPRODUCT($O$2:$AD$2,O300:AD300))</f>
        <v>55.5</v>
      </c>
      <c r="O300" s="4">
        <v>18</v>
      </c>
      <c r="P300" s="4">
        <v>0</v>
      </c>
      <c r="Q300" s="4">
        <v>0</v>
      </c>
      <c r="R300" s="4">
        <v>0</v>
      </c>
      <c r="S300" s="4">
        <v>19</v>
      </c>
      <c r="T300" s="4">
        <v>0</v>
      </c>
      <c r="U300" s="4">
        <v>38</v>
      </c>
      <c r="V300" s="4">
        <v>19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  <c r="AB300" s="4">
        <v>0</v>
      </c>
      <c r="AC300" s="4">
        <v>0</v>
      </c>
      <c r="AD300" s="4">
        <v>0</v>
      </c>
    </row>
    <row r="301" spans="1:30" x14ac:dyDescent="0.3">
      <c r="A301" s="16" t="s">
        <v>47</v>
      </c>
      <c r="B301" s="7">
        <v>583057</v>
      </c>
      <c r="C301" s="7">
        <v>488151</v>
      </c>
      <c r="D301" s="7" t="s">
        <v>784</v>
      </c>
      <c r="E301" s="7">
        <v>2</v>
      </c>
      <c r="F301" s="4">
        <v>622350</v>
      </c>
      <c r="G301" s="4">
        <v>13411</v>
      </c>
      <c r="H301" s="4">
        <f t="shared" si="26"/>
        <v>596792.0539172818</v>
      </c>
      <c r="I301" s="4">
        <f t="shared" si="27"/>
        <v>-25557.946082718205</v>
      </c>
      <c r="J301" s="5">
        <f t="shared" si="28"/>
        <v>-4.1066837121745303E-2</v>
      </c>
      <c r="K301" s="4">
        <f t="shared" si="29"/>
        <v>33197.525083116008</v>
      </c>
      <c r="L301" s="4">
        <f t="shared" si="30"/>
        <v>19786.525083116008</v>
      </c>
      <c r="M301" s="5">
        <f t="shared" si="31"/>
        <v>1.4753952041694136</v>
      </c>
      <c r="N301" s="4">
        <f>IF(SUMPRODUCT($O$2:$AD$2,O301:AD301)&lt;=Kalkulačka!$B$4,SUMPRODUCT($O$2:$AD$2,O301:AD301)*Kalkulačka!$B$5,SUMPRODUCT($O$2:$AD$2,O301:AD301))</f>
        <v>42</v>
      </c>
      <c r="O301" s="4">
        <v>28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  <c r="AA301" s="4">
        <v>0</v>
      </c>
      <c r="AB301" s="4">
        <v>0</v>
      </c>
      <c r="AC301" s="4">
        <v>0</v>
      </c>
      <c r="AD301" s="4">
        <v>0</v>
      </c>
    </row>
    <row r="302" spans="1:30" x14ac:dyDescent="0.3">
      <c r="A302" s="16" t="s">
        <v>23</v>
      </c>
      <c r="B302" s="7">
        <v>552461</v>
      </c>
      <c r="C302" s="7">
        <v>252352</v>
      </c>
      <c r="D302" s="7" t="s">
        <v>785</v>
      </c>
      <c r="E302" s="7">
        <v>2</v>
      </c>
      <c r="F302" s="4">
        <v>5504273</v>
      </c>
      <c r="G302" s="4">
        <v>269783</v>
      </c>
      <c r="H302" s="4">
        <f t="shared" si="26"/>
        <v>4575405.74669916</v>
      </c>
      <c r="I302" s="4">
        <f t="shared" si="27"/>
        <v>-928867.25330084004</v>
      </c>
      <c r="J302" s="5">
        <f t="shared" si="28"/>
        <v>-0.16875384874639032</v>
      </c>
      <c r="K302" s="4">
        <f t="shared" si="29"/>
        <v>254514.35897055609</v>
      </c>
      <c r="L302" s="4">
        <f t="shared" si="30"/>
        <v>-15268.641029443912</v>
      </c>
      <c r="M302" s="5">
        <f t="shared" si="31"/>
        <v>-5.6596008753123428E-2</v>
      </c>
      <c r="N302" s="4">
        <f>IF(SUMPRODUCT($O$2:$AD$2,O302:AD302)&lt;=Kalkulačka!$B$4,SUMPRODUCT($O$2:$AD$2,O302:AD302)*Kalkulačka!$B$5,SUMPRODUCT($O$2:$AD$2,O302:AD302))</f>
        <v>322</v>
      </c>
      <c r="O302" s="4">
        <v>86</v>
      </c>
      <c r="P302" s="4">
        <v>0</v>
      </c>
      <c r="Q302" s="4">
        <v>0</v>
      </c>
      <c r="R302" s="4">
        <v>0</v>
      </c>
      <c r="S302" s="4">
        <v>236</v>
      </c>
      <c r="T302" s="4">
        <v>0</v>
      </c>
      <c r="U302" s="4">
        <v>293</v>
      </c>
      <c r="V302" s="4">
        <v>105</v>
      </c>
      <c r="W302" s="4">
        <v>77</v>
      </c>
      <c r="X302" s="4">
        <v>0</v>
      </c>
      <c r="Y302" s="4">
        <v>0</v>
      </c>
      <c r="Z302" s="4">
        <v>0</v>
      </c>
      <c r="AA302" s="4">
        <v>0</v>
      </c>
      <c r="AB302" s="4">
        <v>0</v>
      </c>
      <c r="AC302" s="4">
        <v>0</v>
      </c>
      <c r="AD302" s="4">
        <v>0</v>
      </c>
    </row>
    <row r="303" spans="1:30" x14ac:dyDescent="0.3">
      <c r="A303" s="16" t="s">
        <v>44</v>
      </c>
      <c r="B303" s="7">
        <v>590304</v>
      </c>
      <c r="C303" s="7">
        <v>375381</v>
      </c>
      <c r="D303" s="7" t="s">
        <v>786</v>
      </c>
      <c r="E303" s="7">
        <v>2</v>
      </c>
      <c r="F303" s="4">
        <v>222157</v>
      </c>
      <c r="G303" s="4">
        <v>8582</v>
      </c>
      <c r="H303" s="4">
        <f t="shared" si="26"/>
        <v>213140.01925617206</v>
      </c>
      <c r="I303" s="4">
        <f t="shared" si="27"/>
        <v>-9016.9807438279386</v>
      </c>
      <c r="J303" s="5">
        <f t="shared" si="28"/>
        <v>-4.058832602091289E-2</v>
      </c>
      <c r="K303" s="4">
        <f t="shared" si="29"/>
        <v>11856.258958255718</v>
      </c>
      <c r="L303" s="4">
        <f t="shared" si="30"/>
        <v>3274.2589582557175</v>
      </c>
      <c r="M303" s="5">
        <f t="shared" si="31"/>
        <v>0.38152632932366792</v>
      </c>
      <c r="N303" s="4">
        <f>IF(SUMPRODUCT($O$2:$AD$2,O303:AD303)&lt;=Kalkulačka!$B$4,SUMPRODUCT($O$2:$AD$2,O303:AD303)*Kalkulačka!$B$5,SUMPRODUCT($O$2:$AD$2,O303:AD303))</f>
        <v>15</v>
      </c>
      <c r="O303" s="4">
        <v>0</v>
      </c>
      <c r="P303" s="4">
        <v>0</v>
      </c>
      <c r="Q303" s="4">
        <v>0</v>
      </c>
      <c r="R303" s="4">
        <v>0</v>
      </c>
      <c r="S303" s="4">
        <v>10</v>
      </c>
      <c r="T303" s="4">
        <v>0</v>
      </c>
      <c r="U303" s="4">
        <v>0</v>
      </c>
      <c r="V303" s="4">
        <v>10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</row>
    <row r="304" spans="1:30" x14ac:dyDescent="0.3">
      <c r="A304" s="16" t="s">
        <v>47</v>
      </c>
      <c r="B304" s="7">
        <v>586048</v>
      </c>
      <c r="C304" s="7">
        <v>284769</v>
      </c>
      <c r="D304" s="7" t="s">
        <v>787</v>
      </c>
      <c r="E304" s="7">
        <v>2</v>
      </c>
      <c r="F304" s="4">
        <v>4306379</v>
      </c>
      <c r="G304" s="4">
        <v>204484</v>
      </c>
      <c r="H304" s="4">
        <f t="shared" si="26"/>
        <v>3580752.3235036903</v>
      </c>
      <c r="I304" s="4">
        <f t="shared" si="27"/>
        <v>-725626.67649630969</v>
      </c>
      <c r="J304" s="5">
        <f t="shared" si="28"/>
        <v>-0.16850042146692379</v>
      </c>
      <c r="K304" s="4">
        <f t="shared" si="29"/>
        <v>199185.15049869608</v>
      </c>
      <c r="L304" s="4">
        <f t="shared" si="30"/>
        <v>-5298.849501303921</v>
      </c>
      <c r="M304" s="5">
        <f t="shared" si="31"/>
        <v>-2.591327194941373E-2</v>
      </c>
      <c r="N304" s="4">
        <f>IF(SUMPRODUCT($O$2:$AD$2,O304:AD304)&lt;=Kalkulačka!$B$4,SUMPRODUCT($O$2:$AD$2,O304:AD304)*Kalkulačka!$B$5,SUMPRODUCT($O$2:$AD$2,O304:AD304))</f>
        <v>252</v>
      </c>
      <c r="O304" s="4">
        <v>80</v>
      </c>
      <c r="P304" s="4">
        <v>0</v>
      </c>
      <c r="Q304" s="4">
        <v>0</v>
      </c>
      <c r="R304" s="4">
        <v>0</v>
      </c>
      <c r="S304" s="4">
        <v>172</v>
      </c>
      <c r="T304" s="4">
        <v>0</v>
      </c>
      <c r="U304" s="4">
        <v>240</v>
      </c>
      <c r="V304" s="4">
        <v>60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  <c r="AC304" s="4">
        <v>0</v>
      </c>
      <c r="AD304" s="4">
        <v>0</v>
      </c>
    </row>
    <row r="305" spans="1:30" x14ac:dyDescent="0.3">
      <c r="A305" s="16" t="s">
        <v>47</v>
      </c>
      <c r="B305" s="7">
        <v>582433</v>
      </c>
      <c r="C305" s="7">
        <v>637700</v>
      </c>
      <c r="D305" s="7" t="s">
        <v>788</v>
      </c>
      <c r="E305" s="7">
        <v>2</v>
      </c>
      <c r="F305" s="4">
        <v>622002</v>
      </c>
      <c r="G305" s="4">
        <v>13407</v>
      </c>
      <c r="H305" s="4">
        <f t="shared" si="26"/>
        <v>596792.0539172818</v>
      </c>
      <c r="I305" s="4">
        <f t="shared" si="27"/>
        <v>-25209.946082718205</v>
      </c>
      <c r="J305" s="5">
        <f t="shared" si="28"/>
        <v>-4.0530329617458172E-2</v>
      </c>
      <c r="K305" s="4">
        <f t="shared" si="29"/>
        <v>33197.525083116008</v>
      </c>
      <c r="L305" s="4">
        <f t="shared" si="30"/>
        <v>19790.525083116008</v>
      </c>
      <c r="M305" s="5">
        <f t="shared" si="31"/>
        <v>1.4761337423074519</v>
      </c>
      <c r="N305" s="4">
        <f>IF(SUMPRODUCT($O$2:$AD$2,O305:AD305)&lt;=Kalkulačka!$B$4,SUMPRODUCT($O$2:$AD$2,O305:AD305)*Kalkulačka!$B$5,SUMPRODUCT($O$2:$AD$2,O305:AD305))</f>
        <v>42</v>
      </c>
      <c r="O305" s="4">
        <v>28</v>
      </c>
      <c r="P305" s="4">
        <v>0</v>
      </c>
      <c r="Q305" s="4">
        <v>0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0</v>
      </c>
      <c r="AD305" s="4">
        <v>0</v>
      </c>
    </row>
    <row r="306" spans="1:30" x14ac:dyDescent="0.3">
      <c r="A306" s="16" t="s">
        <v>41</v>
      </c>
      <c r="B306" s="7">
        <v>580295</v>
      </c>
      <c r="C306" s="7">
        <v>278904</v>
      </c>
      <c r="D306" s="7" t="s">
        <v>789</v>
      </c>
      <c r="E306" s="7">
        <v>2</v>
      </c>
      <c r="F306" s="4">
        <v>733028</v>
      </c>
      <c r="G306" s="4">
        <v>23738</v>
      </c>
      <c r="H306" s="4">
        <f t="shared" si="26"/>
        <v>703362.0635453678</v>
      </c>
      <c r="I306" s="4">
        <f t="shared" si="27"/>
        <v>-29665.936454632203</v>
      </c>
      <c r="J306" s="5">
        <f t="shared" si="28"/>
        <v>-4.0470400113818528E-2</v>
      </c>
      <c r="K306" s="4">
        <f t="shared" si="29"/>
        <v>39125.654562243872</v>
      </c>
      <c r="L306" s="4">
        <f t="shared" si="30"/>
        <v>15387.654562243872</v>
      </c>
      <c r="M306" s="5">
        <f t="shared" si="31"/>
        <v>0.64822877084185149</v>
      </c>
      <c r="N306" s="4">
        <f>IF(SUMPRODUCT($O$2:$AD$2,O306:AD306)&lt;=Kalkulačka!$B$4,SUMPRODUCT($O$2:$AD$2,O306:AD306)*Kalkulačka!$B$5,SUMPRODUCT($O$2:$AD$2,O306:AD306))</f>
        <v>49.5</v>
      </c>
      <c r="O306" s="4">
        <v>12</v>
      </c>
      <c r="P306" s="4">
        <v>0</v>
      </c>
      <c r="Q306" s="4">
        <v>0</v>
      </c>
      <c r="R306" s="4">
        <v>0</v>
      </c>
      <c r="S306" s="4">
        <v>21</v>
      </c>
      <c r="T306" s="4">
        <v>0</v>
      </c>
      <c r="U306" s="4">
        <v>33</v>
      </c>
      <c r="V306" s="4">
        <v>21</v>
      </c>
      <c r="W306" s="4">
        <v>0</v>
      </c>
      <c r="X306" s="4">
        <v>0</v>
      </c>
      <c r="Y306" s="4">
        <v>0</v>
      </c>
      <c r="Z306" s="4">
        <v>0</v>
      </c>
      <c r="AA306" s="4">
        <v>0</v>
      </c>
      <c r="AB306" s="4">
        <v>0</v>
      </c>
      <c r="AC306" s="4">
        <v>0</v>
      </c>
      <c r="AD306" s="4">
        <v>0</v>
      </c>
    </row>
    <row r="307" spans="1:30" x14ac:dyDescent="0.3">
      <c r="A307" s="16" t="s">
        <v>32</v>
      </c>
      <c r="B307" s="7">
        <v>566934</v>
      </c>
      <c r="C307" s="7">
        <v>265705</v>
      </c>
      <c r="D307" s="7" t="s">
        <v>790</v>
      </c>
      <c r="E307" s="7">
        <v>2</v>
      </c>
      <c r="F307" s="4">
        <v>3911841</v>
      </c>
      <c r="G307" s="4">
        <v>197640</v>
      </c>
      <c r="H307" s="4">
        <f t="shared" si="26"/>
        <v>3253937.6273108935</v>
      </c>
      <c r="I307" s="4">
        <f t="shared" si="27"/>
        <v>-657903.3726891065</v>
      </c>
      <c r="J307" s="5">
        <f t="shared" si="28"/>
        <v>-0.16818254440533409</v>
      </c>
      <c r="K307" s="4">
        <f t="shared" si="29"/>
        <v>181005.55342937063</v>
      </c>
      <c r="L307" s="4">
        <f t="shared" si="30"/>
        <v>-16634.44657062937</v>
      </c>
      <c r="M307" s="5">
        <f t="shared" si="31"/>
        <v>-8.4165384388936282E-2</v>
      </c>
      <c r="N307" s="4">
        <f>IF(SUMPRODUCT($O$2:$AD$2,O307:AD307)&lt;=Kalkulačka!$B$4,SUMPRODUCT($O$2:$AD$2,O307:AD307)*Kalkulačka!$B$5,SUMPRODUCT($O$2:$AD$2,O307:AD307))</f>
        <v>229</v>
      </c>
      <c r="O307" s="4">
        <v>62</v>
      </c>
      <c r="P307" s="4">
        <v>0</v>
      </c>
      <c r="Q307" s="4">
        <v>0</v>
      </c>
      <c r="R307" s="4">
        <v>0</v>
      </c>
      <c r="S307" s="4">
        <v>167</v>
      </c>
      <c r="T307" s="4">
        <v>0</v>
      </c>
      <c r="U307" s="4">
        <v>183</v>
      </c>
      <c r="V307" s="4">
        <v>51</v>
      </c>
      <c r="W307" s="4">
        <v>0</v>
      </c>
      <c r="X307" s="4">
        <v>0</v>
      </c>
      <c r="Y307" s="4">
        <v>0</v>
      </c>
      <c r="Z307" s="4">
        <v>0</v>
      </c>
      <c r="AA307" s="4">
        <v>0</v>
      </c>
      <c r="AB307" s="4">
        <v>0</v>
      </c>
      <c r="AC307" s="4">
        <v>0</v>
      </c>
      <c r="AD307" s="4">
        <v>0</v>
      </c>
    </row>
    <row r="308" spans="1:30" x14ac:dyDescent="0.3">
      <c r="A308" s="16" t="s">
        <v>50</v>
      </c>
      <c r="B308" s="7">
        <v>512231</v>
      </c>
      <c r="C308" s="7">
        <v>301019</v>
      </c>
      <c r="D308" s="7" t="s">
        <v>791</v>
      </c>
      <c r="E308" s="7">
        <v>2</v>
      </c>
      <c r="F308" s="4">
        <v>4953189</v>
      </c>
      <c r="G308" s="4">
        <v>239087</v>
      </c>
      <c r="H308" s="4">
        <f t="shared" si="26"/>
        <v>4120707.0389526598</v>
      </c>
      <c r="I308" s="4">
        <f t="shared" si="27"/>
        <v>-832481.96104734018</v>
      </c>
      <c r="J308" s="5">
        <f t="shared" si="28"/>
        <v>-0.16806989619159296</v>
      </c>
      <c r="K308" s="4">
        <f t="shared" si="29"/>
        <v>229221.00652627723</v>
      </c>
      <c r="L308" s="4">
        <f t="shared" si="30"/>
        <v>-9865.9934737227741</v>
      </c>
      <c r="M308" s="5">
        <f t="shared" si="31"/>
        <v>-4.1265286166637161E-2</v>
      </c>
      <c r="N308" s="4">
        <f>IF(SUMPRODUCT($O$2:$AD$2,O308:AD308)&lt;=Kalkulačka!$B$4,SUMPRODUCT($O$2:$AD$2,O308:AD308)*Kalkulačka!$B$5,SUMPRODUCT($O$2:$AD$2,O308:AD308))</f>
        <v>290</v>
      </c>
      <c r="O308" s="4">
        <v>85</v>
      </c>
      <c r="P308" s="4">
        <v>0</v>
      </c>
      <c r="Q308" s="4">
        <v>0</v>
      </c>
      <c r="R308" s="4">
        <v>0</v>
      </c>
      <c r="S308" s="4">
        <v>205</v>
      </c>
      <c r="T308" s="4">
        <v>0</v>
      </c>
      <c r="U308" s="4">
        <v>0</v>
      </c>
      <c r="V308" s="4">
        <v>120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>
        <v>0</v>
      </c>
      <c r="AC308" s="4">
        <v>0</v>
      </c>
      <c r="AD308" s="4">
        <v>0</v>
      </c>
    </row>
    <row r="309" spans="1:30" x14ac:dyDescent="0.3">
      <c r="A309" s="16" t="s">
        <v>47</v>
      </c>
      <c r="B309" s="7">
        <v>586595</v>
      </c>
      <c r="C309" s="7">
        <v>285323</v>
      </c>
      <c r="D309" s="7" t="s">
        <v>792</v>
      </c>
      <c r="E309" s="7">
        <v>2</v>
      </c>
      <c r="F309" s="4">
        <v>1243070</v>
      </c>
      <c r="G309" s="4">
        <v>37697</v>
      </c>
      <c r="H309" s="4">
        <f t="shared" si="26"/>
        <v>1193584.1078345636</v>
      </c>
      <c r="I309" s="4">
        <f t="shared" si="27"/>
        <v>-49485.892165436409</v>
      </c>
      <c r="J309" s="5">
        <f t="shared" si="28"/>
        <v>-3.9809417140978742E-2</v>
      </c>
      <c r="K309" s="4">
        <f t="shared" si="29"/>
        <v>66395.050166232017</v>
      </c>
      <c r="L309" s="4">
        <f t="shared" si="30"/>
        <v>28698.050166232017</v>
      </c>
      <c r="M309" s="5">
        <f t="shared" si="31"/>
        <v>0.76128206929548825</v>
      </c>
      <c r="N309" s="4">
        <f>IF(SUMPRODUCT($O$2:$AD$2,O309:AD309)&lt;=Kalkulačka!$B$4,SUMPRODUCT($O$2:$AD$2,O309:AD309)*Kalkulačka!$B$5,SUMPRODUCT($O$2:$AD$2,O309:AD309))</f>
        <v>84</v>
      </c>
      <c r="O309" s="4">
        <v>27</v>
      </c>
      <c r="P309" s="4">
        <v>0</v>
      </c>
      <c r="Q309" s="4">
        <v>0</v>
      </c>
      <c r="R309" s="4">
        <v>0</v>
      </c>
      <c r="S309" s="4">
        <v>29</v>
      </c>
      <c r="T309" s="4">
        <v>0</v>
      </c>
      <c r="U309" s="4">
        <v>58</v>
      </c>
      <c r="V309" s="4">
        <v>21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  <c r="AC309" s="4">
        <v>0</v>
      </c>
      <c r="AD309" s="4">
        <v>0</v>
      </c>
    </row>
    <row r="310" spans="1:30" x14ac:dyDescent="0.3">
      <c r="A310" s="16" t="s">
        <v>20</v>
      </c>
      <c r="B310" s="7">
        <v>536636</v>
      </c>
      <c r="C310" s="7">
        <v>238619</v>
      </c>
      <c r="D310" s="7" t="s">
        <v>793</v>
      </c>
      <c r="E310" s="7">
        <v>2</v>
      </c>
      <c r="F310" s="4">
        <v>1442220</v>
      </c>
      <c r="G310" s="4">
        <v>41936</v>
      </c>
      <c r="H310" s="4">
        <f t="shared" si="26"/>
        <v>1385410.1251651184</v>
      </c>
      <c r="I310" s="4">
        <f t="shared" si="27"/>
        <v>-56809.87483488163</v>
      </c>
      <c r="J310" s="5">
        <f t="shared" si="28"/>
        <v>-3.9390574832467773E-2</v>
      </c>
      <c r="K310" s="4">
        <f t="shared" si="29"/>
        <v>77065.683228662165</v>
      </c>
      <c r="L310" s="4">
        <f t="shared" si="30"/>
        <v>35129.683228662165</v>
      </c>
      <c r="M310" s="5">
        <f t="shared" si="31"/>
        <v>0.83769752071399672</v>
      </c>
      <c r="N310" s="4">
        <f>IF(SUMPRODUCT($O$2:$AD$2,O310:AD310)&lt;=Kalkulačka!$B$4,SUMPRODUCT($O$2:$AD$2,O310:AD310)*Kalkulačka!$B$5,SUMPRODUCT($O$2:$AD$2,O310:AD310))</f>
        <v>97.5</v>
      </c>
      <c r="O310" s="4">
        <v>36</v>
      </c>
      <c r="P310" s="4">
        <v>0</v>
      </c>
      <c r="Q310" s="4">
        <v>0</v>
      </c>
      <c r="R310" s="4">
        <v>0</v>
      </c>
      <c r="S310" s="4">
        <v>29</v>
      </c>
      <c r="T310" s="4">
        <v>0</v>
      </c>
      <c r="U310" s="4">
        <v>0</v>
      </c>
      <c r="V310" s="4">
        <v>29</v>
      </c>
      <c r="W310" s="4">
        <v>0</v>
      </c>
      <c r="X310" s="4">
        <v>0</v>
      </c>
      <c r="Y310" s="4">
        <v>0</v>
      </c>
      <c r="Z310" s="4">
        <v>0</v>
      </c>
      <c r="AA310" s="4">
        <v>0</v>
      </c>
      <c r="AB310" s="4">
        <v>0</v>
      </c>
      <c r="AC310" s="4">
        <v>0</v>
      </c>
      <c r="AD310" s="4">
        <v>0</v>
      </c>
    </row>
    <row r="311" spans="1:30" x14ac:dyDescent="0.3">
      <c r="A311" s="16" t="s">
        <v>47</v>
      </c>
      <c r="B311" s="7">
        <v>581950</v>
      </c>
      <c r="C311" s="7">
        <v>280551</v>
      </c>
      <c r="D311" s="7" t="s">
        <v>794</v>
      </c>
      <c r="E311" s="7">
        <v>2</v>
      </c>
      <c r="F311" s="4">
        <v>3616181</v>
      </c>
      <c r="G311" s="4">
        <v>186341</v>
      </c>
      <c r="H311" s="4">
        <f t="shared" si="26"/>
        <v>3012378.9388205651</v>
      </c>
      <c r="I311" s="4">
        <f t="shared" si="27"/>
        <v>-603802.06117943488</v>
      </c>
      <c r="J311" s="5">
        <f t="shared" si="28"/>
        <v>-0.16697230066178514</v>
      </c>
      <c r="K311" s="4">
        <f t="shared" si="29"/>
        <v>167568.45994334749</v>
      </c>
      <c r="L311" s="4">
        <f t="shared" si="30"/>
        <v>-18772.540056652506</v>
      </c>
      <c r="M311" s="5">
        <f t="shared" si="31"/>
        <v>-0.10074293932442402</v>
      </c>
      <c r="N311" s="4">
        <f>IF(SUMPRODUCT($O$2:$AD$2,O311:AD311)&lt;=Kalkulačka!$B$4,SUMPRODUCT($O$2:$AD$2,O311:AD311)*Kalkulačka!$B$5,SUMPRODUCT($O$2:$AD$2,O311:AD311))</f>
        <v>212</v>
      </c>
      <c r="O311" s="4">
        <v>50</v>
      </c>
      <c r="P311" s="4">
        <v>0</v>
      </c>
      <c r="Q311" s="4">
        <v>0</v>
      </c>
      <c r="R311" s="4">
        <v>0</v>
      </c>
      <c r="S311" s="4">
        <v>162</v>
      </c>
      <c r="T311" s="4">
        <v>0</v>
      </c>
      <c r="U311" s="4">
        <v>194</v>
      </c>
      <c r="V311" s="4">
        <v>51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  <c r="AB311" s="4">
        <v>0</v>
      </c>
      <c r="AC311" s="4">
        <v>0</v>
      </c>
      <c r="AD311" s="4">
        <v>0</v>
      </c>
    </row>
    <row r="312" spans="1:30" x14ac:dyDescent="0.3">
      <c r="A312" s="16" t="s">
        <v>20</v>
      </c>
      <c r="B312" s="7">
        <v>539406</v>
      </c>
      <c r="C312" s="7">
        <v>241393</v>
      </c>
      <c r="D312" s="7" t="s">
        <v>795</v>
      </c>
      <c r="E312" s="7">
        <v>2</v>
      </c>
      <c r="F312" s="4">
        <v>3496464</v>
      </c>
      <c r="G312" s="4">
        <v>135829</v>
      </c>
      <c r="H312" s="4">
        <f t="shared" si="26"/>
        <v>2912913.5965010179</v>
      </c>
      <c r="I312" s="4">
        <f t="shared" si="27"/>
        <v>-583550.40349898208</v>
      </c>
      <c r="J312" s="5">
        <f t="shared" si="28"/>
        <v>-0.16689730067261732</v>
      </c>
      <c r="K312" s="4">
        <f t="shared" si="29"/>
        <v>162035.53909616149</v>
      </c>
      <c r="L312" s="4">
        <f t="shared" si="30"/>
        <v>26206.53909616149</v>
      </c>
      <c r="M312" s="5">
        <f t="shared" si="31"/>
        <v>0.19293773123678659</v>
      </c>
      <c r="N312" s="4">
        <f>IF(SUMPRODUCT($O$2:$AD$2,O312:AD312)&lt;=Kalkulačka!$B$4,SUMPRODUCT($O$2:$AD$2,O312:AD312)*Kalkulačka!$B$5,SUMPRODUCT($O$2:$AD$2,O312:AD312))</f>
        <v>205</v>
      </c>
      <c r="O312" s="4">
        <v>96</v>
      </c>
      <c r="P312" s="4">
        <v>0</v>
      </c>
      <c r="Q312" s="4">
        <v>14</v>
      </c>
      <c r="R312" s="4">
        <v>0</v>
      </c>
      <c r="S312" s="4">
        <v>95</v>
      </c>
      <c r="T312" s="4">
        <v>0</v>
      </c>
      <c r="U312" s="4">
        <v>0</v>
      </c>
      <c r="V312" s="4">
        <v>91</v>
      </c>
      <c r="W312" s="4">
        <v>0</v>
      </c>
      <c r="X312" s="4">
        <v>0</v>
      </c>
      <c r="Y312" s="4">
        <v>0</v>
      </c>
      <c r="Z312" s="4">
        <v>0</v>
      </c>
      <c r="AA312" s="4">
        <v>0</v>
      </c>
      <c r="AB312" s="4">
        <v>0</v>
      </c>
      <c r="AC312" s="4">
        <v>0</v>
      </c>
      <c r="AD312" s="4">
        <v>0</v>
      </c>
    </row>
    <row r="313" spans="1:30" x14ac:dyDescent="0.3">
      <c r="A313" s="16" t="s">
        <v>47</v>
      </c>
      <c r="B313" s="7">
        <v>584371</v>
      </c>
      <c r="C313" s="7">
        <v>283070</v>
      </c>
      <c r="D313" s="7" t="s">
        <v>796</v>
      </c>
      <c r="E313" s="7">
        <v>2</v>
      </c>
      <c r="F313" s="4">
        <v>4363761</v>
      </c>
      <c r="G313" s="4">
        <v>217644</v>
      </c>
      <c r="H313" s="4">
        <f t="shared" si="26"/>
        <v>3637589.6619720031</v>
      </c>
      <c r="I313" s="4">
        <f t="shared" si="27"/>
        <v>-726171.33802799694</v>
      </c>
      <c r="J313" s="5">
        <f t="shared" si="28"/>
        <v>-0.16640951189306585</v>
      </c>
      <c r="K313" s="4">
        <f t="shared" si="29"/>
        <v>202346.81955423093</v>
      </c>
      <c r="L313" s="4">
        <f t="shared" si="30"/>
        <v>-15297.180445769074</v>
      </c>
      <c r="M313" s="5">
        <f t="shared" si="31"/>
        <v>-7.0285330382501177E-2</v>
      </c>
      <c r="N313" s="4">
        <f>IF(SUMPRODUCT($O$2:$AD$2,O313:AD313)&lt;=Kalkulačka!$B$4,SUMPRODUCT($O$2:$AD$2,O313:AD313)*Kalkulačka!$B$5,SUMPRODUCT($O$2:$AD$2,O313:AD313))</f>
        <v>256</v>
      </c>
      <c r="O313" s="4">
        <v>55</v>
      </c>
      <c r="P313" s="4">
        <v>0</v>
      </c>
      <c r="Q313" s="4">
        <v>10</v>
      </c>
      <c r="R313" s="4">
        <v>0</v>
      </c>
      <c r="S313" s="4">
        <v>191</v>
      </c>
      <c r="T313" s="4">
        <v>0</v>
      </c>
      <c r="U313" s="4">
        <v>216</v>
      </c>
      <c r="V313" s="4">
        <v>79</v>
      </c>
      <c r="W313" s="4">
        <v>0</v>
      </c>
      <c r="X313" s="4">
        <v>0</v>
      </c>
      <c r="Y313" s="4">
        <v>0</v>
      </c>
      <c r="Z313" s="4">
        <v>0</v>
      </c>
      <c r="AA313" s="4">
        <v>0</v>
      </c>
      <c r="AB313" s="4">
        <v>0</v>
      </c>
      <c r="AC313" s="4">
        <v>0</v>
      </c>
      <c r="AD313" s="4">
        <v>0</v>
      </c>
    </row>
    <row r="314" spans="1:30" x14ac:dyDescent="0.3">
      <c r="A314" s="16" t="s">
        <v>29</v>
      </c>
      <c r="B314" s="7">
        <v>555207</v>
      </c>
      <c r="C314" s="7">
        <v>254614</v>
      </c>
      <c r="D314" s="7" t="s">
        <v>797</v>
      </c>
      <c r="E314" s="7">
        <v>2</v>
      </c>
      <c r="F314" s="4">
        <v>930678</v>
      </c>
      <c r="G314" s="4">
        <v>26637</v>
      </c>
      <c r="H314" s="4">
        <f t="shared" si="26"/>
        <v>895188.08087592258</v>
      </c>
      <c r="I314" s="4">
        <f t="shared" si="27"/>
        <v>-35489.919124077423</v>
      </c>
      <c r="J314" s="5">
        <f t="shared" si="28"/>
        <v>-3.8133402878414935E-2</v>
      </c>
      <c r="K314" s="4">
        <f t="shared" si="29"/>
        <v>49796.28762467402</v>
      </c>
      <c r="L314" s="4">
        <f t="shared" si="30"/>
        <v>23159.28762467402</v>
      </c>
      <c r="M314" s="5">
        <f t="shared" si="31"/>
        <v>0.86944053852438419</v>
      </c>
      <c r="N314" s="4">
        <f>IF(SUMPRODUCT($O$2:$AD$2,O314:AD314)&lt;=Kalkulačka!$B$4,SUMPRODUCT($O$2:$AD$2,O314:AD314)*Kalkulačka!$B$5,SUMPRODUCT($O$2:$AD$2,O314:AD314))</f>
        <v>63</v>
      </c>
      <c r="O314" s="4">
        <v>24</v>
      </c>
      <c r="P314" s="4">
        <v>0</v>
      </c>
      <c r="Q314" s="4">
        <v>0</v>
      </c>
      <c r="R314" s="4">
        <v>0</v>
      </c>
      <c r="S314" s="4">
        <v>18</v>
      </c>
      <c r="T314" s="4">
        <v>0</v>
      </c>
      <c r="U314" s="4">
        <v>42</v>
      </c>
      <c r="V314" s="4">
        <v>19</v>
      </c>
      <c r="W314" s="4">
        <v>0</v>
      </c>
      <c r="X314" s="4">
        <v>0</v>
      </c>
      <c r="Y314" s="4">
        <v>0</v>
      </c>
      <c r="Z314" s="4">
        <v>0</v>
      </c>
      <c r="AA314" s="4">
        <v>0</v>
      </c>
      <c r="AB314" s="4">
        <v>0</v>
      </c>
      <c r="AC314" s="4">
        <v>0</v>
      </c>
      <c r="AD314" s="4">
        <v>0</v>
      </c>
    </row>
    <row r="315" spans="1:30" x14ac:dyDescent="0.3">
      <c r="A315" s="16" t="s">
        <v>20</v>
      </c>
      <c r="B315" s="7">
        <v>540447</v>
      </c>
      <c r="C315" s="7">
        <v>242420</v>
      </c>
      <c r="D315" s="7" t="s">
        <v>798</v>
      </c>
      <c r="E315" s="7">
        <v>2</v>
      </c>
      <c r="F315" s="4">
        <v>1905154</v>
      </c>
      <c r="G315" s="4">
        <v>71340</v>
      </c>
      <c r="H315" s="4">
        <f t="shared" si="26"/>
        <v>1833004.1656030796</v>
      </c>
      <c r="I315" s="4">
        <f t="shared" si="27"/>
        <v>-72149.8343969204</v>
      </c>
      <c r="J315" s="5">
        <f t="shared" si="28"/>
        <v>-3.7870867340341174E-2</v>
      </c>
      <c r="K315" s="4">
        <f t="shared" si="29"/>
        <v>101963.82704099918</v>
      </c>
      <c r="L315" s="4">
        <f t="shared" si="30"/>
        <v>30623.827040999182</v>
      </c>
      <c r="M315" s="5">
        <f t="shared" si="31"/>
        <v>0.42926586825061941</v>
      </c>
      <c r="N315" s="4">
        <f>IF(SUMPRODUCT($O$2:$AD$2,O315:AD315)&lt;=Kalkulačka!$B$4,SUMPRODUCT($O$2:$AD$2,O315:AD315)*Kalkulačka!$B$5,SUMPRODUCT($O$2:$AD$2,O315:AD315))</f>
        <v>129</v>
      </c>
      <c r="O315" s="4">
        <v>27</v>
      </c>
      <c r="P315" s="4">
        <v>0</v>
      </c>
      <c r="Q315" s="4">
        <v>0</v>
      </c>
      <c r="R315" s="4">
        <v>0</v>
      </c>
      <c r="S315" s="4">
        <v>59</v>
      </c>
      <c r="T315" s="4">
        <v>0</v>
      </c>
      <c r="U315" s="4">
        <v>86</v>
      </c>
      <c r="V315" s="4">
        <v>30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  <c r="AB315" s="4">
        <v>0</v>
      </c>
      <c r="AC315" s="4">
        <v>0</v>
      </c>
      <c r="AD315" s="4">
        <v>0</v>
      </c>
    </row>
    <row r="316" spans="1:30" x14ac:dyDescent="0.3">
      <c r="A316" s="16" t="s">
        <v>32</v>
      </c>
      <c r="B316" s="7">
        <v>567558</v>
      </c>
      <c r="C316" s="7">
        <v>266337</v>
      </c>
      <c r="D316" s="7" t="s">
        <v>799</v>
      </c>
      <c r="E316" s="7">
        <v>2</v>
      </c>
      <c r="F316" s="4">
        <v>4514500</v>
      </c>
      <c r="G316" s="4">
        <v>222805</v>
      </c>
      <c r="H316" s="4">
        <f t="shared" si="26"/>
        <v>3765473.6735257064</v>
      </c>
      <c r="I316" s="4">
        <f t="shared" si="27"/>
        <v>-749026.3264742936</v>
      </c>
      <c r="J316" s="5">
        <f t="shared" si="28"/>
        <v>-0.16591567758872383</v>
      </c>
      <c r="K316" s="4">
        <f t="shared" si="29"/>
        <v>209460.57492918437</v>
      </c>
      <c r="L316" s="4">
        <f t="shared" si="30"/>
        <v>-13344.425070815632</v>
      </c>
      <c r="M316" s="5">
        <f t="shared" si="31"/>
        <v>-5.989284383571114E-2</v>
      </c>
      <c r="N316" s="4">
        <f>IF(SUMPRODUCT($O$2:$AD$2,O316:AD316)&lt;=Kalkulačka!$B$4,SUMPRODUCT($O$2:$AD$2,O316:AD316)*Kalkulačka!$B$5,SUMPRODUCT($O$2:$AD$2,O316:AD316))</f>
        <v>265</v>
      </c>
      <c r="O316" s="4">
        <v>63</v>
      </c>
      <c r="P316" s="4">
        <v>0</v>
      </c>
      <c r="Q316" s="4">
        <v>12</v>
      </c>
      <c r="R316" s="4">
        <v>0</v>
      </c>
      <c r="S316" s="4">
        <v>190</v>
      </c>
      <c r="T316" s="4">
        <v>0</v>
      </c>
      <c r="U316" s="4">
        <v>215</v>
      </c>
      <c r="V316" s="4">
        <v>83</v>
      </c>
      <c r="W316" s="4">
        <v>0</v>
      </c>
      <c r="X316" s="4">
        <v>0</v>
      </c>
      <c r="Y316" s="4">
        <v>0</v>
      </c>
      <c r="Z316" s="4">
        <v>0</v>
      </c>
      <c r="AA316" s="4">
        <v>0</v>
      </c>
      <c r="AB316" s="4">
        <v>0</v>
      </c>
      <c r="AC316" s="4">
        <v>0</v>
      </c>
      <c r="AD316" s="4">
        <v>0</v>
      </c>
    </row>
    <row r="317" spans="1:30" x14ac:dyDescent="0.3">
      <c r="A317" s="16" t="s">
        <v>47</v>
      </c>
      <c r="B317" s="7">
        <v>594971</v>
      </c>
      <c r="C317" s="7">
        <v>293679</v>
      </c>
      <c r="D317" s="7" t="s">
        <v>800</v>
      </c>
      <c r="E317" s="7">
        <v>2</v>
      </c>
      <c r="F317" s="4">
        <v>730782</v>
      </c>
      <c r="G317" s="4">
        <v>22176</v>
      </c>
      <c r="H317" s="4">
        <f t="shared" si="26"/>
        <v>703362.0635453678</v>
      </c>
      <c r="I317" s="4">
        <f t="shared" si="27"/>
        <v>-27419.936454632203</v>
      </c>
      <c r="J317" s="5">
        <f t="shared" si="28"/>
        <v>-3.7521362669896363E-2</v>
      </c>
      <c r="K317" s="4">
        <f t="shared" si="29"/>
        <v>39125.654562243872</v>
      </c>
      <c r="L317" s="4">
        <f t="shared" si="30"/>
        <v>16949.654562243872</v>
      </c>
      <c r="M317" s="5">
        <f t="shared" si="31"/>
        <v>0.76432424974043434</v>
      </c>
      <c r="N317" s="4">
        <f>IF(SUMPRODUCT($O$2:$AD$2,O317:AD317)&lt;=Kalkulačka!$B$4,SUMPRODUCT($O$2:$AD$2,O317:AD317)*Kalkulačka!$B$5,SUMPRODUCT($O$2:$AD$2,O317:AD317))</f>
        <v>49.5</v>
      </c>
      <c r="O317" s="4">
        <v>16</v>
      </c>
      <c r="P317" s="4">
        <v>0</v>
      </c>
      <c r="Q317" s="4">
        <v>0</v>
      </c>
      <c r="R317" s="4">
        <v>0</v>
      </c>
      <c r="S317" s="4">
        <v>17</v>
      </c>
      <c r="T317" s="4">
        <v>0</v>
      </c>
      <c r="U317" s="4">
        <v>33</v>
      </c>
      <c r="V317" s="4">
        <v>17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  <c r="AB317" s="4">
        <v>0</v>
      </c>
      <c r="AC317" s="4">
        <v>0</v>
      </c>
      <c r="AD317" s="4">
        <v>0</v>
      </c>
    </row>
    <row r="318" spans="1:30" x14ac:dyDescent="0.3">
      <c r="A318" s="16" t="s">
        <v>44</v>
      </c>
      <c r="B318" s="7">
        <v>548171</v>
      </c>
      <c r="C318" s="7">
        <v>248444</v>
      </c>
      <c r="D318" s="7" t="s">
        <v>801</v>
      </c>
      <c r="E318" s="7">
        <v>2</v>
      </c>
      <c r="F318" s="4">
        <v>4240480</v>
      </c>
      <c r="G318" s="4">
        <v>199905</v>
      </c>
      <c r="H318" s="4">
        <f t="shared" si="26"/>
        <v>3538124.3196524563</v>
      </c>
      <c r="I318" s="4">
        <f t="shared" si="27"/>
        <v>-702355.68034754368</v>
      </c>
      <c r="J318" s="5">
        <f t="shared" si="28"/>
        <v>-0.16563117391133642</v>
      </c>
      <c r="K318" s="4">
        <f t="shared" si="29"/>
        <v>196813.89870704492</v>
      </c>
      <c r="L318" s="4">
        <f t="shared" si="30"/>
        <v>-3091.101292955078</v>
      </c>
      <c r="M318" s="5">
        <f t="shared" si="31"/>
        <v>-1.5462851319152038E-2</v>
      </c>
      <c r="N318" s="4">
        <f>IF(SUMPRODUCT($O$2:$AD$2,O318:AD318)&lt;=Kalkulačka!$B$4,SUMPRODUCT($O$2:$AD$2,O318:AD318)*Kalkulačka!$B$5,SUMPRODUCT($O$2:$AD$2,O318:AD318))</f>
        <v>249</v>
      </c>
      <c r="O318" s="4">
        <v>92</v>
      </c>
      <c r="P318" s="4">
        <v>0</v>
      </c>
      <c r="Q318" s="4">
        <v>0</v>
      </c>
      <c r="R318" s="4">
        <v>0</v>
      </c>
      <c r="S318" s="4">
        <v>157</v>
      </c>
      <c r="T318" s="4">
        <v>0</v>
      </c>
      <c r="U318" s="4">
        <v>245</v>
      </c>
      <c r="V318" s="4">
        <v>80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4">
        <v>0</v>
      </c>
      <c r="AC318" s="4">
        <v>0</v>
      </c>
      <c r="AD318" s="4">
        <v>0</v>
      </c>
    </row>
    <row r="319" spans="1:30" x14ac:dyDescent="0.3">
      <c r="A319" s="16" t="s">
        <v>50</v>
      </c>
      <c r="B319" s="7">
        <v>513229</v>
      </c>
      <c r="C319" s="7">
        <v>301213</v>
      </c>
      <c r="D319" s="7" t="s">
        <v>802</v>
      </c>
      <c r="E319" s="7">
        <v>2</v>
      </c>
      <c r="F319" s="4">
        <v>4223356</v>
      </c>
      <c r="G319" s="4">
        <v>209116</v>
      </c>
      <c r="H319" s="4">
        <f t="shared" si="26"/>
        <v>3523914.985035378</v>
      </c>
      <c r="I319" s="4">
        <f t="shared" si="27"/>
        <v>-699441.01496462198</v>
      </c>
      <c r="J319" s="5">
        <f t="shared" si="28"/>
        <v>-0.1656126111473013</v>
      </c>
      <c r="K319" s="4">
        <f t="shared" si="29"/>
        <v>196023.4814431612</v>
      </c>
      <c r="L319" s="4">
        <f t="shared" si="30"/>
        <v>-13092.518556838797</v>
      </c>
      <c r="M319" s="5">
        <f t="shared" si="31"/>
        <v>-6.2608880032320791E-2</v>
      </c>
      <c r="N319" s="4">
        <f>IF(SUMPRODUCT($O$2:$AD$2,O319:AD319)&lt;=Kalkulačka!$B$4,SUMPRODUCT($O$2:$AD$2,O319:AD319)*Kalkulačka!$B$5,SUMPRODUCT($O$2:$AD$2,O319:AD319))</f>
        <v>248</v>
      </c>
      <c r="O319" s="4">
        <v>67</v>
      </c>
      <c r="P319" s="4">
        <v>0</v>
      </c>
      <c r="Q319" s="4">
        <v>0</v>
      </c>
      <c r="R319" s="4">
        <v>0</v>
      </c>
      <c r="S319" s="4">
        <v>181</v>
      </c>
      <c r="T319" s="4">
        <v>0</v>
      </c>
      <c r="U319" s="4">
        <v>230</v>
      </c>
      <c r="V319" s="4">
        <v>69</v>
      </c>
      <c r="W319" s="4">
        <v>0</v>
      </c>
      <c r="X319" s="4">
        <v>0</v>
      </c>
      <c r="Y319" s="4">
        <v>0</v>
      </c>
      <c r="Z319" s="4">
        <v>0</v>
      </c>
      <c r="AA319" s="4">
        <v>0</v>
      </c>
      <c r="AB319" s="4">
        <v>0</v>
      </c>
      <c r="AC319" s="4">
        <v>0</v>
      </c>
      <c r="AD319" s="4">
        <v>0</v>
      </c>
    </row>
    <row r="320" spans="1:30" x14ac:dyDescent="0.3">
      <c r="A320" s="16" t="s">
        <v>20</v>
      </c>
      <c r="B320" s="7">
        <v>537721</v>
      </c>
      <c r="C320" s="7">
        <v>239682</v>
      </c>
      <c r="D320" s="7" t="s">
        <v>803</v>
      </c>
      <c r="E320" s="7">
        <v>2</v>
      </c>
      <c r="F320" s="4">
        <v>3558530</v>
      </c>
      <c r="G320" s="4">
        <v>176196</v>
      </c>
      <c r="H320" s="4">
        <f t="shared" si="26"/>
        <v>2969750.9349693307</v>
      </c>
      <c r="I320" s="4">
        <f t="shared" si="27"/>
        <v>-588779.06503066933</v>
      </c>
      <c r="J320" s="5">
        <f t="shared" si="28"/>
        <v>-0.16545569800751136</v>
      </c>
      <c r="K320" s="4">
        <f t="shared" si="29"/>
        <v>165197.20815169634</v>
      </c>
      <c r="L320" s="4">
        <f t="shared" si="30"/>
        <v>-10998.791848303663</v>
      </c>
      <c r="M320" s="5">
        <f t="shared" si="31"/>
        <v>-6.2423618290447402E-2</v>
      </c>
      <c r="N320" s="4">
        <f>IF(SUMPRODUCT($O$2:$AD$2,O320:AD320)&lt;=Kalkulačka!$B$4,SUMPRODUCT($O$2:$AD$2,O320:AD320)*Kalkulačka!$B$5,SUMPRODUCT($O$2:$AD$2,O320:AD320))</f>
        <v>209</v>
      </c>
      <c r="O320" s="4">
        <v>54</v>
      </c>
      <c r="P320" s="4">
        <v>0</v>
      </c>
      <c r="Q320" s="4">
        <v>0</v>
      </c>
      <c r="R320" s="4">
        <v>0</v>
      </c>
      <c r="S320" s="4">
        <v>155</v>
      </c>
      <c r="T320" s="4">
        <v>0</v>
      </c>
      <c r="U320" s="4">
        <v>208</v>
      </c>
      <c r="V320" s="4">
        <v>73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4">
        <v>0</v>
      </c>
      <c r="AC320" s="4">
        <v>0</v>
      </c>
      <c r="AD320" s="4">
        <v>0</v>
      </c>
    </row>
    <row r="321" spans="1:30" x14ac:dyDescent="0.3">
      <c r="A321" s="16" t="s">
        <v>44</v>
      </c>
      <c r="B321" s="7">
        <v>590592</v>
      </c>
      <c r="C321" s="7">
        <v>376833</v>
      </c>
      <c r="D321" s="7" t="s">
        <v>804</v>
      </c>
      <c r="E321" s="7">
        <v>2</v>
      </c>
      <c r="F321" s="4">
        <v>1084437</v>
      </c>
      <c r="G321" s="4">
        <v>32675</v>
      </c>
      <c r="H321" s="4">
        <f t="shared" si="26"/>
        <v>1044386.094355243</v>
      </c>
      <c r="I321" s="4">
        <f t="shared" si="27"/>
        <v>-40050.905644756975</v>
      </c>
      <c r="J321" s="5">
        <f t="shared" si="28"/>
        <v>-3.6932441114381875E-2</v>
      </c>
      <c r="K321" s="4">
        <f t="shared" si="29"/>
        <v>58095.668895453018</v>
      </c>
      <c r="L321" s="4">
        <f t="shared" si="30"/>
        <v>25420.668895453018</v>
      </c>
      <c r="M321" s="5">
        <f t="shared" si="31"/>
        <v>0.77798527606589185</v>
      </c>
      <c r="N321" s="4">
        <f>IF(SUMPRODUCT($O$2:$AD$2,O321:AD321)&lt;=Kalkulačka!$B$4,SUMPRODUCT($O$2:$AD$2,O321:AD321)*Kalkulačka!$B$5,SUMPRODUCT($O$2:$AD$2,O321:AD321))</f>
        <v>73.5</v>
      </c>
      <c r="O321" s="4">
        <v>25</v>
      </c>
      <c r="P321" s="4">
        <v>0</v>
      </c>
      <c r="Q321" s="4">
        <v>0</v>
      </c>
      <c r="R321" s="4">
        <v>0</v>
      </c>
      <c r="S321" s="4">
        <v>24</v>
      </c>
      <c r="T321" s="4">
        <v>0</v>
      </c>
      <c r="U321" s="4">
        <v>47</v>
      </c>
      <c r="V321" s="4">
        <v>22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4">
        <v>0</v>
      </c>
      <c r="AD321" s="4">
        <v>0</v>
      </c>
    </row>
    <row r="322" spans="1:30" x14ac:dyDescent="0.3">
      <c r="A322" s="16" t="s">
        <v>20</v>
      </c>
      <c r="B322" s="7">
        <v>533556</v>
      </c>
      <c r="C322" s="7">
        <v>235601</v>
      </c>
      <c r="D322" s="7" t="s">
        <v>805</v>
      </c>
      <c r="E322" s="7">
        <v>2</v>
      </c>
      <c r="F322" s="4">
        <v>619588</v>
      </c>
      <c r="G322" s="4">
        <v>13380</v>
      </c>
      <c r="H322" s="4">
        <f t="shared" si="26"/>
        <v>596792.0539172818</v>
      </c>
      <c r="I322" s="4">
        <f t="shared" si="27"/>
        <v>-22795.946082718205</v>
      </c>
      <c r="J322" s="5">
        <f t="shared" si="28"/>
        <v>-3.6792103918601105E-2</v>
      </c>
      <c r="K322" s="4">
        <f t="shared" si="29"/>
        <v>33197.525083116008</v>
      </c>
      <c r="L322" s="4">
        <f t="shared" si="30"/>
        <v>19817.525083116008</v>
      </c>
      <c r="M322" s="5">
        <f t="shared" si="31"/>
        <v>1.4811304247470858</v>
      </c>
      <c r="N322" s="4">
        <f>IF(SUMPRODUCT($O$2:$AD$2,O322:AD322)&lt;=Kalkulačka!$B$4,SUMPRODUCT($O$2:$AD$2,O322:AD322)*Kalkulačka!$B$5,SUMPRODUCT($O$2:$AD$2,O322:AD322))</f>
        <v>42</v>
      </c>
      <c r="O322" s="4">
        <v>28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4">
        <v>28</v>
      </c>
      <c r="V322" s="4">
        <v>0</v>
      </c>
      <c r="W322" s="4">
        <v>0</v>
      </c>
      <c r="X322" s="4">
        <v>0</v>
      </c>
      <c r="Y322" s="4">
        <v>0</v>
      </c>
      <c r="Z322" s="4">
        <v>0</v>
      </c>
      <c r="AA322" s="4">
        <v>0</v>
      </c>
      <c r="AB322" s="4">
        <v>0</v>
      </c>
      <c r="AC322" s="4">
        <v>0</v>
      </c>
      <c r="AD322" s="4">
        <v>0</v>
      </c>
    </row>
    <row r="323" spans="1:30" x14ac:dyDescent="0.3">
      <c r="A323" s="16" t="s">
        <v>20</v>
      </c>
      <c r="B323" s="7">
        <v>540625</v>
      </c>
      <c r="C323" s="7">
        <v>242608</v>
      </c>
      <c r="D323" s="7" t="s">
        <v>806</v>
      </c>
      <c r="E323" s="7">
        <v>2</v>
      </c>
      <c r="F323" s="4">
        <v>619588</v>
      </c>
      <c r="G323" s="4">
        <v>13380</v>
      </c>
      <c r="H323" s="4">
        <f t="shared" si="26"/>
        <v>596792.0539172818</v>
      </c>
      <c r="I323" s="4">
        <f t="shared" si="27"/>
        <v>-22795.946082718205</v>
      </c>
      <c r="J323" s="5">
        <f t="shared" si="28"/>
        <v>-3.6792103918601105E-2</v>
      </c>
      <c r="K323" s="4">
        <f t="shared" si="29"/>
        <v>33197.525083116008</v>
      </c>
      <c r="L323" s="4">
        <f t="shared" si="30"/>
        <v>19817.525083116008</v>
      </c>
      <c r="M323" s="5">
        <f t="shared" si="31"/>
        <v>1.4811304247470858</v>
      </c>
      <c r="N323" s="4">
        <f>IF(SUMPRODUCT($O$2:$AD$2,O323:AD323)&lt;=Kalkulačka!$B$4,SUMPRODUCT($O$2:$AD$2,O323:AD323)*Kalkulačka!$B$5,SUMPRODUCT($O$2:$AD$2,O323:AD323))</f>
        <v>42</v>
      </c>
      <c r="O323" s="4">
        <v>28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28</v>
      </c>
      <c r="V323" s="4">
        <v>0</v>
      </c>
      <c r="W323" s="4">
        <v>0</v>
      </c>
      <c r="X323" s="4">
        <v>0</v>
      </c>
      <c r="Y323" s="4">
        <v>0</v>
      </c>
      <c r="Z323" s="4">
        <v>0</v>
      </c>
      <c r="AA323" s="4">
        <v>0</v>
      </c>
      <c r="AB323" s="4">
        <v>0</v>
      </c>
      <c r="AC323" s="4">
        <v>0</v>
      </c>
      <c r="AD323" s="4">
        <v>0</v>
      </c>
    </row>
    <row r="324" spans="1:30" x14ac:dyDescent="0.3">
      <c r="A324" s="16" t="s">
        <v>20</v>
      </c>
      <c r="B324" s="7">
        <v>598411</v>
      </c>
      <c r="C324" s="7">
        <v>662887</v>
      </c>
      <c r="D324" s="7" t="s">
        <v>807</v>
      </c>
      <c r="E324" s="7">
        <v>2</v>
      </c>
      <c r="F324" s="4">
        <v>619588</v>
      </c>
      <c r="G324" s="4">
        <v>13380</v>
      </c>
      <c r="H324" s="4">
        <f t="shared" si="26"/>
        <v>596792.0539172818</v>
      </c>
      <c r="I324" s="4">
        <f t="shared" si="27"/>
        <v>-22795.946082718205</v>
      </c>
      <c r="J324" s="5">
        <f t="shared" si="28"/>
        <v>-3.6792103918601105E-2</v>
      </c>
      <c r="K324" s="4">
        <f t="shared" si="29"/>
        <v>33197.525083116008</v>
      </c>
      <c r="L324" s="4">
        <f t="shared" si="30"/>
        <v>19817.525083116008</v>
      </c>
      <c r="M324" s="5">
        <f t="shared" si="31"/>
        <v>1.4811304247470858</v>
      </c>
      <c r="N324" s="4">
        <f>IF(SUMPRODUCT($O$2:$AD$2,O324:AD324)&lt;=Kalkulačka!$B$4,SUMPRODUCT($O$2:$AD$2,O324:AD324)*Kalkulačka!$B$5,SUMPRODUCT($O$2:$AD$2,O324:AD324))</f>
        <v>42</v>
      </c>
      <c r="O324" s="4">
        <v>28</v>
      </c>
      <c r="P324" s="4">
        <v>0</v>
      </c>
      <c r="Q324" s="4">
        <v>0</v>
      </c>
      <c r="R324" s="4">
        <v>0</v>
      </c>
      <c r="S324" s="4">
        <v>0</v>
      </c>
      <c r="T324" s="4">
        <v>0</v>
      </c>
      <c r="U324" s="4">
        <v>28</v>
      </c>
      <c r="V324" s="4">
        <v>0</v>
      </c>
      <c r="W324" s="4">
        <v>0</v>
      </c>
      <c r="X324" s="4">
        <v>0</v>
      </c>
      <c r="Y324" s="4">
        <v>0</v>
      </c>
      <c r="Z324" s="4">
        <v>0</v>
      </c>
      <c r="AA324" s="4">
        <v>0</v>
      </c>
      <c r="AB324" s="4">
        <v>0</v>
      </c>
      <c r="AC324" s="4">
        <v>0</v>
      </c>
      <c r="AD324" s="4">
        <v>0</v>
      </c>
    </row>
    <row r="325" spans="1:30" x14ac:dyDescent="0.3">
      <c r="A325" s="16" t="s">
        <v>53</v>
      </c>
      <c r="B325" s="7">
        <v>541800</v>
      </c>
      <c r="C325" s="7">
        <v>303747</v>
      </c>
      <c r="D325" s="7" t="s">
        <v>808</v>
      </c>
      <c r="E325" s="7">
        <v>2</v>
      </c>
      <c r="F325" s="4">
        <v>4220694</v>
      </c>
      <c r="G325" s="4">
        <v>214079</v>
      </c>
      <c r="H325" s="4">
        <f t="shared" si="26"/>
        <v>3523914.985035378</v>
      </c>
      <c r="I325" s="4">
        <f t="shared" si="27"/>
        <v>-696779.01496462198</v>
      </c>
      <c r="J325" s="5">
        <f t="shared" si="28"/>
        <v>-0.1650863613814747</v>
      </c>
      <c r="K325" s="4">
        <f t="shared" si="29"/>
        <v>196023.4814431612</v>
      </c>
      <c r="L325" s="4">
        <f t="shared" si="30"/>
        <v>-18055.518556838797</v>
      </c>
      <c r="M325" s="5">
        <f t="shared" si="31"/>
        <v>-8.4340447016469589E-2</v>
      </c>
      <c r="N325" s="4">
        <f>IF(SUMPRODUCT($O$2:$AD$2,O325:AD325)&lt;=Kalkulačka!$B$4,SUMPRODUCT($O$2:$AD$2,O325:AD325)*Kalkulačka!$B$5,SUMPRODUCT($O$2:$AD$2,O325:AD325))</f>
        <v>248</v>
      </c>
      <c r="O325" s="4">
        <v>68</v>
      </c>
      <c r="P325" s="4">
        <v>0</v>
      </c>
      <c r="Q325" s="4">
        <v>0</v>
      </c>
      <c r="R325" s="4">
        <v>0</v>
      </c>
      <c r="S325" s="4">
        <v>180</v>
      </c>
      <c r="T325" s="4">
        <v>0</v>
      </c>
      <c r="U325" s="4">
        <v>234</v>
      </c>
      <c r="V325" s="4">
        <v>51</v>
      </c>
      <c r="W325" s="4">
        <v>10</v>
      </c>
      <c r="X325" s="4">
        <v>0</v>
      </c>
      <c r="Y325" s="4">
        <v>0</v>
      </c>
      <c r="Z325" s="4">
        <v>0</v>
      </c>
      <c r="AA325" s="4">
        <v>0</v>
      </c>
      <c r="AB325" s="4">
        <v>0</v>
      </c>
      <c r="AC325" s="4">
        <v>0</v>
      </c>
      <c r="AD325" s="4">
        <v>0</v>
      </c>
    </row>
    <row r="326" spans="1:30" x14ac:dyDescent="0.3">
      <c r="A326" s="16" t="s">
        <v>41</v>
      </c>
      <c r="B326" s="7">
        <v>579947</v>
      </c>
      <c r="C326" s="7">
        <v>278564</v>
      </c>
      <c r="D326" s="7" t="s">
        <v>809</v>
      </c>
      <c r="E326" s="7">
        <v>2</v>
      </c>
      <c r="F326" s="4">
        <v>3896619</v>
      </c>
      <c r="G326" s="4">
        <v>199686</v>
      </c>
      <c r="H326" s="4">
        <f t="shared" ref="H326:H389" si="32">N326*$A$3</f>
        <v>3253937.6273108935</v>
      </c>
      <c r="I326" s="4">
        <f t="shared" ref="I326:I389" si="33">H326-F326</f>
        <v>-642681.3726891065</v>
      </c>
      <c r="J326" s="5">
        <f t="shared" ref="J326:J389" si="34">IFERROR(H326/F326-1,0)</f>
        <v>-0.1649330798543831</v>
      </c>
      <c r="K326" s="4">
        <f t="shared" ref="K326:K389" si="35">N326*$A$4</f>
        <v>181005.55342937063</v>
      </c>
      <c r="L326" s="4">
        <f t="shared" ref="L326:L389" si="36">K326-G326</f>
        <v>-18680.44657062937</v>
      </c>
      <c r="M326" s="5">
        <f t="shared" ref="M326:M389" si="37">IFERROR(K326/G326-1,0)</f>
        <v>-9.3549104947915129E-2</v>
      </c>
      <c r="N326" s="4">
        <f>IF(SUMPRODUCT($O$2:$AD$2,O326:AD326)&lt;=Kalkulačka!$B$4,SUMPRODUCT($O$2:$AD$2,O326:AD326)*Kalkulačka!$B$5,SUMPRODUCT($O$2:$AD$2,O326:AD326))</f>
        <v>229</v>
      </c>
      <c r="O326" s="4">
        <v>58</v>
      </c>
      <c r="P326" s="4">
        <v>0</v>
      </c>
      <c r="Q326" s="4">
        <v>0</v>
      </c>
      <c r="R326" s="4">
        <v>0</v>
      </c>
      <c r="S326" s="4">
        <v>171</v>
      </c>
      <c r="T326" s="4">
        <v>0</v>
      </c>
      <c r="U326" s="4">
        <v>229</v>
      </c>
      <c r="V326" s="4">
        <v>55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  <c r="AB326" s="4">
        <v>0</v>
      </c>
      <c r="AC326" s="4">
        <v>0</v>
      </c>
      <c r="AD326" s="4">
        <v>0</v>
      </c>
    </row>
    <row r="327" spans="1:30" x14ac:dyDescent="0.3">
      <c r="A327" s="16" t="s">
        <v>44</v>
      </c>
      <c r="B327" s="7">
        <v>569640</v>
      </c>
      <c r="C327" s="7">
        <v>268402</v>
      </c>
      <c r="D327" s="7" t="s">
        <v>810</v>
      </c>
      <c r="E327" s="7">
        <v>2</v>
      </c>
      <c r="F327" s="4">
        <v>973060</v>
      </c>
      <c r="G327" s="4">
        <v>29889</v>
      </c>
      <c r="H327" s="4">
        <f t="shared" si="32"/>
        <v>937816.08472715702</v>
      </c>
      <c r="I327" s="4">
        <f t="shared" si="33"/>
        <v>-35243.915272842976</v>
      </c>
      <c r="J327" s="5">
        <f t="shared" si="34"/>
        <v>-3.6219673270757147E-2</v>
      </c>
      <c r="K327" s="4">
        <f t="shared" si="35"/>
        <v>52167.539416325162</v>
      </c>
      <c r="L327" s="4">
        <f t="shared" si="36"/>
        <v>22278.539416325162</v>
      </c>
      <c r="M327" s="5">
        <f t="shared" si="37"/>
        <v>0.74537587126786309</v>
      </c>
      <c r="N327" s="4">
        <f>IF(SUMPRODUCT($O$2:$AD$2,O327:AD327)&lt;=Kalkulačka!$B$4,SUMPRODUCT($O$2:$AD$2,O327:AD327)*Kalkulačka!$B$5,SUMPRODUCT($O$2:$AD$2,O327:AD327))</f>
        <v>66</v>
      </c>
      <c r="O327" s="4">
        <v>21</v>
      </c>
      <c r="P327" s="4">
        <v>0</v>
      </c>
      <c r="Q327" s="4">
        <v>0</v>
      </c>
      <c r="R327" s="4">
        <v>0</v>
      </c>
      <c r="S327" s="4">
        <v>23</v>
      </c>
      <c r="T327" s="4">
        <v>0</v>
      </c>
      <c r="U327" s="4">
        <v>44</v>
      </c>
      <c r="V327" s="4">
        <v>20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>
        <v>0</v>
      </c>
      <c r="AC327" s="4">
        <v>0</v>
      </c>
      <c r="AD327" s="4">
        <v>0</v>
      </c>
    </row>
    <row r="328" spans="1:30" x14ac:dyDescent="0.3">
      <c r="A328" s="16" t="s">
        <v>38</v>
      </c>
      <c r="B328" s="7">
        <v>576956</v>
      </c>
      <c r="C328" s="7">
        <v>275565</v>
      </c>
      <c r="D328" s="7" t="s">
        <v>811</v>
      </c>
      <c r="E328" s="7">
        <v>2</v>
      </c>
      <c r="F328" s="4">
        <v>729517</v>
      </c>
      <c r="G328" s="4">
        <v>20726</v>
      </c>
      <c r="H328" s="4">
        <f t="shared" si="32"/>
        <v>703362.0635453678</v>
      </c>
      <c r="I328" s="4">
        <f t="shared" si="33"/>
        <v>-26154.936454632203</v>
      </c>
      <c r="J328" s="5">
        <f t="shared" si="34"/>
        <v>-3.5852401595346195E-2</v>
      </c>
      <c r="K328" s="4">
        <f t="shared" si="35"/>
        <v>39125.654562243872</v>
      </c>
      <c r="L328" s="4">
        <f t="shared" si="36"/>
        <v>18399.654562243872</v>
      </c>
      <c r="M328" s="5">
        <f t="shared" si="37"/>
        <v>0.88775714379252491</v>
      </c>
      <c r="N328" s="4">
        <f>IF(SUMPRODUCT($O$2:$AD$2,O328:AD328)&lt;=Kalkulačka!$B$4,SUMPRODUCT($O$2:$AD$2,O328:AD328)*Kalkulačka!$B$5,SUMPRODUCT($O$2:$AD$2,O328:AD328))</f>
        <v>49.5</v>
      </c>
      <c r="O328" s="4">
        <v>20</v>
      </c>
      <c r="P328" s="4">
        <v>0</v>
      </c>
      <c r="Q328" s="4">
        <v>0</v>
      </c>
      <c r="R328" s="4">
        <v>0</v>
      </c>
      <c r="S328" s="4">
        <v>13</v>
      </c>
      <c r="T328" s="4">
        <v>0</v>
      </c>
      <c r="U328" s="4">
        <v>33</v>
      </c>
      <c r="V328" s="4">
        <v>13</v>
      </c>
      <c r="W328" s="4">
        <v>0</v>
      </c>
      <c r="X328" s="4">
        <v>0</v>
      </c>
      <c r="Y328" s="4">
        <v>0</v>
      </c>
      <c r="Z328" s="4">
        <v>0</v>
      </c>
      <c r="AA328" s="4">
        <v>0</v>
      </c>
      <c r="AB328" s="4">
        <v>0</v>
      </c>
      <c r="AC328" s="4">
        <v>0</v>
      </c>
      <c r="AD328" s="4">
        <v>0</v>
      </c>
    </row>
    <row r="329" spans="1:30" x14ac:dyDescent="0.3">
      <c r="A329" s="16" t="s">
        <v>50</v>
      </c>
      <c r="B329" s="7">
        <v>556998</v>
      </c>
      <c r="C329" s="7">
        <v>70040915</v>
      </c>
      <c r="D329" s="7" t="s">
        <v>812</v>
      </c>
      <c r="E329" s="7">
        <v>2</v>
      </c>
      <c r="F329" s="4">
        <v>1171441</v>
      </c>
      <c r="G329" s="4">
        <v>36648</v>
      </c>
      <c r="H329" s="4">
        <f t="shared" si="32"/>
        <v>1129642.1020577119</v>
      </c>
      <c r="I329" s="4">
        <f t="shared" si="33"/>
        <v>-41798.89794228808</v>
      </c>
      <c r="J329" s="5">
        <f t="shared" si="34"/>
        <v>-3.5681607475142263E-2</v>
      </c>
      <c r="K329" s="4">
        <f t="shared" si="35"/>
        <v>62838.17247875531</v>
      </c>
      <c r="L329" s="4">
        <f t="shared" si="36"/>
        <v>26190.17247875531</v>
      </c>
      <c r="M329" s="5">
        <f t="shared" si="37"/>
        <v>0.71464124860170575</v>
      </c>
      <c r="N329" s="4">
        <f>IF(SUMPRODUCT($O$2:$AD$2,O329:AD329)&lt;=Kalkulačka!$B$4,SUMPRODUCT($O$2:$AD$2,O329:AD329)*Kalkulačka!$B$5,SUMPRODUCT($O$2:$AD$2,O329:AD329))</f>
        <v>79.5</v>
      </c>
      <c r="O329" s="4">
        <v>23</v>
      </c>
      <c r="P329" s="4">
        <v>0</v>
      </c>
      <c r="Q329" s="4">
        <v>0</v>
      </c>
      <c r="R329" s="4">
        <v>0</v>
      </c>
      <c r="S329" s="4">
        <v>30</v>
      </c>
      <c r="T329" s="4">
        <v>0</v>
      </c>
      <c r="U329" s="4">
        <v>0</v>
      </c>
      <c r="V329" s="4">
        <v>27</v>
      </c>
      <c r="W329" s="4">
        <v>0</v>
      </c>
      <c r="X329" s="4">
        <v>0</v>
      </c>
      <c r="Y329" s="4">
        <v>0</v>
      </c>
      <c r="Z329" s="4">
        <v>0</v>
      </c>
      <c r="AA329" s="4">
        <v>0</v>
      </c>
      <c r="AB329" s="4">
        <v>0</v>
      </c>
      <c r="AC329" s="4">
        <v>0</v>
      </c>
      <c r="AD329" s="4">
        <v>0</v>
      </c>
    </row>
    <row r="330" spans="1:30" x14ac:dyDescent="0.3">
      <c r="A330" s="16" t="s">
        <v>50</v>
      </c>
      <c r="B330" s="7">
        <v>505269</v>
      </c>
      <c r="C330" s="7">
        <v>299545</v>
      </c>
      <c r="D330" s="7" t="s">
        <v>813</v>
      </c>
      <c r="E330" s="7">
        <v>2</v>
      </c>
      <c r="F330" s="4">
        <v>3637215</v>
      </c>
      <c r="G330" s="4">
        <v>185049</v>
      </c>
      <c r="H330" s="4">
        <f t="shared" si="32"/>
        <v>3040797.6080547213</v>
      </c>
      <c r="I330" s="4">
        <f t="shared" si="33"/>
        <v>-596417.39194527874</v>
      </c>
      <c r="J330" s="5">
        <f t="shared" si="34"/>
        <v>-0.16397639181221857</v>
      </c>
      <c r="K330" s="4">
        <f t="shared" si="35"/>
        <v>169149.2944711149</v>
      </c>
      <c r="L330" s="4">
        <f t="shared" si="36"/>
        <v>-15899.705528885097</v>
      </c>
      <c r="M330" s="5">
        <f t="shared" si="37"/>
        <v>-8.5921596598117822E-2</v>
      </c>
      <c r="N330" s="4">
        <f>IF(SUMPRODUCT($O$2:$AD$2,O330:AD330)&lt;=Kalkulačka!$B$4,SUMPRODUCT($O$2:$AD$2,O330:AD330)*Kalkulačka!$B$5,SUMPRODUCT($O$2:$AD$2,O330:AD330))</f>
        <v>214</v>
      </c>
      <c r="O330" s="4">
        <v>50</v>
      </c>
      <c r="P330" s="4">
        <v>0</v>
      </c>
      <c r="Q330" s="4">
        <v>0</v>
      </c>
      <c r="R330" s="4">
        <v>0</v>
      </c>
      <c r="S330" s="4">
        <v>164</v>
      </c>
      <c r="T330" s="4">
        <v>0</v>
      </c>
      <c r="U330" s="4">
        <v>264</v>
      </c>
      <c r="V330" s="4">
        <v>57</v>
      </c>
      <c r="W330" s="4">
        <v>0</v>
      </c>
      <c r="X330" s="4">
        <v>0</v>
      </c>
      <c r="Y330" s="4">
        <v>0</v>
      </c>
      <c r="Z330" s="4">
        <v>0</v>
      </c>
      <c r="AA330" s="4">
        <v>0</v>
      </c>
      <c r="AB330" s="4">
        <v>0</v>
      </c>
      <c r="AC330" s="4">
        <v>0</v>
      </c>
      <c r="AD330" s="4">
        <v>0</v>
      </c>
    </row>
    <row r="331" spans="1:30" x14ac:dyDescent="0.3">
      <c r="A331" s="16" t="s">
        <v>38</v>
      </c>
      <c r="B331" s="7">
        <v>579114</v>
      </c>
      <c r="C331" s="7">
        <v>277720</v>
      </c>
      <c r="D331" s="7" t="s">
        <v>814</v>
      </c>
      <c r="E331" s="7">
        <v>2</v>
      </c>
      <c r="F331" s="4">
        <v>1568734</v>
      </c>
      <c r="G331" s="4">
        <v>55289</v>
      </c>
      <c r="H331" s="4">
        <f t="shared" si="32"/>
        <v>1513294.1367188215</v>
      </c>
      <c r="I331" s="4">
        <f t="shared" si="33"/>
        <v>-55439.863281178521</v>
      </c>
      <c r="J331" s="5">
        <f t="shared" si="34"/>
        <v>-3.5340512337450836E-2</v>
      </c>
      <c r="K331" s="4">
        <f t="shared" si="35"/>
        <v>84179.438603615607</v>
      </c>
      <c r="L331" s="4">
        <f t="shared" si="36"/>
        <v>28890.438603615607</v>
      </c>
      <c r="M331" s="5">
        <f t="shared" si="37"/>
        <v>0.52253501788087342</v>
      </c>
      <c r="N331" s="4">
        <f>IF(SUMPRODUCT($O$2:$AD$2,O331:AD331)&lt;=Kalkulačka!$B$4,SUMPRODUCT($O$2:$AD$2,O331:AD331)*Kalkulačka!$B$5,SUMPRODUCT($O$2:$AD$2,O331:AD331))</f>
        <v>106.5</v>
      </c>
      <c r="O331" s="4">
        <v>27</v>
      </c>
      <c r="P331" s="4">
        <v>0</v>
      </c>
      <c r="Q331" s="4">
        <v>0</v>
      </c>
      <c r="R331" s="4">
        <v>0</v>
      </c>
      <c r="S331" s="4">
        <v>44</v>
      </c>
      <c r="T331" s="4">
        <v>0</v>
      </c>
      <c r="U331" s="4">
        <v>69</v>
      </c>
      <c r="V331" s="4">
        <v>25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4">
        <v>0</v>
      </c>
      <c r="AD331" s="4">
        <v>0</v>
      </c>
    </row>
    <row r="332" spans="1:30" x14ac:dyDescent="0.3">
      <c r="A332" s="16" t="s">
        <v>50</v>
      </c>
      <c r="B332" s="7">
        <v>532894</v>
      </c>
      <c r="C332" s="7">
        <v>302457</v>
      </c>
      <c r="D332" s="7" t="s">
        <v>815</v>
      </c>
      <c r="E332" s="7">
        <v>2</v>
      </c>
      <c r="F332" s="4">
        <v>729055</v>
      </c>
      <c r="G332" s="4">
        <v>21439</v>
      </c>
      <c r="H332" s="4">
        <f t="shared" si="32"/>
        <v>703362.0635453678</v>
      </c>
      <c r="I332" s="4">
        <f t="shared" si="33"/>
        <v>-25692.936454632203</v>
      </c>
      <c r="J332" s="5">
        <f t="shared" si="34"/>
        <v>-3.5241424110159292E-2</v>
      </c>
      <c r="K332" s="4">
        <f t="shared" si="35"/>
        <v>39125.654562243872</v>
      </c>
      <c r="L332" s="4">
        <f t="shared" si="36"/>
        <v>17686.654562243872</v>
      </c>
      <c r="M332" s="5">
        <f t="shared" si="37"/>
        <v>0.82497572471868419</v>
      </c>
      <c r="N332" s="4">
        <f>IF(SUMPRODUCT($O$2:$AD$2,O332:AD332)&lt;=Kalkulačka!$B$4,SUMPRODUCT($O$2:$AD$2,O332:AD332)*Kalkulačka!$B$5,SUMPRODUCT($O$2:$AD$2,O332:AD332))</f>
        <v>49.5</v>
      </c>
      <c r="O332" s="4">
        <v>18</v>
      </c>
      <c r="P332" s="4">
        <v>0</v>
      </c>
      <c r="Q332" s="4">
        <v>0</v>
      </c>
      <c r="R332" s="4">
        <v>0</v>
      </c>
      <c r="S332" s="4">
        <v>15</v>
      </c>
      <c r="T332" s="4">
        <v>0</v>
      </c>
      <c r="U332" s="4">
        <v>33</v>
      </c>
      <c r="V332" s="4">
        <v>15</v>
      </c>
      <c r="W332" s="4">
        <v>0</v>
      </c>
      <c r="X332" s="4">
        <v>0</v>
      </c>
      <c r="Y332" s="4">
        <v>0</v>
      </c>
      <c r="Z332" s="4">
        <v>0</v>
      </c>
      <c r="AA332" s="4">
        <v>0</v>
      </c>
      <c r="AB332" s="4">
        <v>0</v>
      </c>
      <c r="AC332" s="4">
        <v>0</v>
      </c>
      <c r="AD332" s="4">
        <v>0</v>
      </c>
    </row>
    <row r="333" spans="1:30" x14ac:dyDescent="0.3">
      <c r="A333" s="16" t="s">
        <v>56</v>
      </c>
      <c r="B333" s="7">
        <v>599409</v>
      </c>
      <c r="C333" s="7">
        <v>297917</v>
      </c>
      <c r="D333" s="7" t="s">
        <v>816</v>
      </c>
      <c r="E333" s="7">
        <v>2</v>
      </c>
      <c r="F333" s="4">
        <v>4265263</v>
      </c>
      <c r="G333" s="4">
        <v>235853</v>
      </c>
      <c r="H333" s="4">
        <f t="shared" si="32"/>
        <v>3566542.9888866125</v>
      </c>
      <c r="I333" s="4">
        <f t="shared" si="33"/>
        <v>-698720.01111338753</v>
      </c>
      <c r="J333" s="5">
        <f t="shared" si="34"/>
        <v>-0.16381639563923434</v>
      </c>
      <c r="K333" s="4">
        <f t="shared" si="35"/>
        <v>198394.73323481236</v>
      </c>
      <c r="L333" s="4">
        <f t="shared" si="36"/>
        <v>-37458.26676518764</v>
      </c>
      <c r="M333" s="5">
        <f t="shared" si="37"/>
        <v>-0.15882039560738104</v>
      </c>
      <c r="N333" s="4">
        <f>IF(SUMPRODUCT($O$2:$AD$2,O333:AD333)&lt;=Kalkulačka!$B$4,SUMPRODUCT($O$2:$AD$2,O333:AD333)*Kalkulačka!$B$5,SUMPRODUCT($O$2:$AD$2,O333:AD333))</f>
        <v>251</v>
      </c>
      <c r="O333" s="4">
        <v>65</v>
      </c>
      <c r="P333" s="4">
        <v>0</v>
      </c>
      <c r="Q333" s="4">
        <v>0</v>
      </c>
      <c r="R333" s="4">
        <v>0</v>
      </c>
      <c r="S333" s="4">
        <v>186</v>
      </c>
      <c r="T333" s="4">
        <v>0</v>
      </c>
      <c r="U333" s="4">
        <v>226</v>
      </c>
      <c r="V333" s="4">
        <v>55</v>
      </c>
      <c r="W333" s="4">
        <v>0</v>
      </c>
      <c r="X333" s="4">
        <v>0</v>
      </c>
      <c r="Y333" s="4">
        <v>0</v>
      </c>
      <c r="Z333" s="4">
        <v>0</v>
      </c>
      <c r="AA333" s="4">
        <v>0</v>
      </c>
      <c r="AB333" s="4">
        <v>0</v>
      </c>
      <c r="AC333" s="4">
        <v>0</v>
      </c>
      <c r="AD333" s="4">
        <v>0</v>
      </c>
    </row>
    <row r="334" spans="1:30" x14ac:dyDescent="0.3">
      <c r="A334" s="16" t="s">
        <v>23</v>
      </c>
      <c r="B334" s="7">
        <v>549266</v>
      </c>
      <c r="C334" s="7">
        <v>249530</v>
      </c>
      <c r="D334" s="7" t="s">
        <v>817</v>
      </c>
      <c r="E334" s="7">
        <v>2</v>
      </c>
      <c r="F334" s="4">
        <v>4349649</v>
      </c>
      <c r="G334" s="4">
        <v>216037</v>
      </c>
      <c r="H334" s="4">
        <f t="shared" si="32"/>
        <v>3637589.6619720031</v>
      </c>
      <c r="I334" s="4">
        <f t="shared" si="33"/>
        <v>-712059.33802799694</v>
      </c>
      <c r="J334" s="5">
        <f t="shared" si="34"/>
        <v>-0.16370501114641589</v>
      </c>
      <c r="K334" s="4">
        <f t="shared" si="35"/>
        <v>202346.81955423093</v>
      </c>
      <c r="L334" s="4">
        <f t="shared" si="36"/>
        <v>-13690.180445769074</v>
      </c>
      <c r="M334" s="5">
        <f t="shared" si="37"/>
        <v>-6.3369610047209868E-2</v>
      </c>
      <c r="N334" s="4">
        <f>IF(SUMPRODUCT($O$2:$AD$2,O334:AD334)&lt;=Kalkulačka!$B$4,SUMPRODUCT($O$2:$AD$2,O334:AD334)*Kalkulačka!$B$5,SUMPRODUCT($O$2:$AD$2,O334:AD334))</f>
        <v>256</v>
      </c>
      <c r="O334" s="4">
        <v>72</v>
      </c>
      <c r="P334" s="4">
        <v>0</v>
      </c>
      <c r="Q334" s="4">
        <v>0</v>
      </c>
      <c r="R334" s="4">
        <v>0</v>
      </c>
      <c r="S334" s="4">
        <v>184</v>
      </c>
      <c r="T334" s="4">
        <v>0</v>
      </c>
      <c r="U334" s="4">
        <v>246</v>
      </c>
      <c r="V334" s="4">
        <v>70</v>
      </c>
      <c r="W334" s="4">
        <v>0</v>
      </c>
      <c r="X334" s="4">
        <v>0</v>
      </c>
      <c r="Y334" s="4">
        <v>0</v>
      </c>
      <c r="Z334" s="4">
        <v>0</v>
      </c>
      <c r="AA334" s="4">
        <v>0</v>
      </c>
      <c r="AB334" s="4">
        <v>0</v>
      </c>
      <c r="AC334" s="4">
        <v>0</v>
      </c>
      <c r="AD334" s="4">
        <v>0</v>
      </c>
    </row>
    <row r="335" spans="1:30" x14ac:dyDescent="0.3">
      <c r="A335" s="16" t="s">
        <v>44</v>
      </c>
      <c r="B335" s="7">
        <v>591394</v>
      </c>
      <c r="C335" s="7">
        <v>290149</v>
      </c>
      <c r="D335" s="7" t="s">
        <v>818</v>
      </c>
      <c r="E335" s="7">
        <v>2</v>
      </c>
      <c r="F335" s="4">
        <v>1281107</v>
      </c>
      <c r="G335" s="4">
        <v>38149</v>
      </c>
      <c r="H335" s="4">
        <f t="shared" si="32"/>
        <v>1236212.1116857978</v>
      </c>
      <c r="I335" s="4">
        <f t="shared" si="33"/>
        <v>-44894.888314202195</v>
      </c>
      <c r="J335" s="5">
        <f t="shared" si="34"/>
        <v>-3.5043824063253237E-2</v>
      </c>
      <c r="K335" s="4">
        <f t="shared" si="35"/>
        <v>68766.301957883159</v>
      </c>
      <c r="L335" s="4">
        <f t="shared" si="36"/>
        <v>30617.301957883159</v>
      </c>
      <c r="M335" s="5">
        <f t="shared" si="37"/>
        <v>0.80257154729830815</v>
      </c>
      <c r="N335" s="4">
        <f>IF(SUMPRODUCT($O$2:$AD$2,O335:AD335)&lt;=Kalkulačka!$B$4,SUMPRODUCT($O$2:$AD$2,O335:AD335)*Kalkulačka!$B$5,SUMPRODUCT($O$2:$AD$2,O335:AD335))</f>
        <v>87</v>
      </c>
      <c r="O335" s="4">
        <v>31</v>
      </c>
      <c r="P335" s="4">
        <v>0</v>
      </c>
      <c r="Q335" s="4">
        <v>0</v>
      </c>
      <c r="R335" s="4">
        <v>0</v>
      </c>
      <c r="S335" s="4">
        <v>27</v>
      </c>
      <c r="T335" s="4">
        <v>0</v>
      </c>
      <c r="U335" s="4">
        <v>58</v>
      </c>
      <c r="V335" s="4">
        <v>25</v>
      </c>
      <c r="W335" s="4">
        <v>0</v>
      </c>
      <c r="X335" s="4">
        <v>0</v>
      </c>
      <c r="Y335" s="4">
        <v>0</v>
      </c>
      <c r="Z335" s="4">
        <v>0</v>
      </c>
      <c r="AA335" s="4">
        <v>0</v>
      </c>
      <c r="AB335" s="4">
        <v>0</v>
      </c>
      <c r="AC335" s="4">
        <v>0</v>
      </c>
      <c r="AD335" s="4">
        <v>0</v>
      </c>
    </row>
    <row r="336" spans="1:30" x14ac:dyDescent="0.3">
      <c r="A336" s="16" t="s">
        <v>44</v>
      </c>
      <c r="B336" s="7">
        <v>587168</v>
      </c>
      <c r="C336" s="7">
        <v>285889</v>
      </c>
      <c r="D336" s="7" t="s">
        <v>819</v>
      </c>
      <c r="E336" s="7">
        <v>2</v>
      </c>
      <c r="F336" s="4">
        <v>750827</v>
      </c>
      <c r="G336" s="4">
        <v>22803</v>
      </c>
      <c r="H336" s="4">
        <f t="shared" si="32"/>
        <v>724676.06547098502</v>
      </c>
      <c r="I336" s="4">
        <f t="shared" si="33"/>
        <v>-26150.934529014979</v>
      </c>
      <c r="J336" s="5">
        <f t="shared" si="34"/>
        <v>-3.4829507368561607E-2</v>
      </c>
      <c r="K336" s="4">
        <f t="shared" si="35"/>
        <v>40311.280458069443</v>
      </c>
      <c r="L336" s="4">
        <f t="shared" si="36"/>
        <v>17508.280458069443</v>
      </c>
      <c r="M336" s="5">
        <f t="shared" si="37"/>
        <v>0.76780601052797626</v>
      </c>
      <c r="N336" s="4">
        <f>IF(SUMPRODUCT($O$2:$AD$2,O336:AD336)&lt;=Kalkulačka!$B$4,SUMPRODUCT($O$2:$AD$2,O336:AD336)*Kalkulačka!$B$5,SUMPRODUCT($O$2:$AD$2,O336:AD336))</f>
        <v>51</v>
      </c>
      <c r="O336" s="4">
        <v>17</v>
      </c>
      <c r="P336" s="4">
        <v>0</v>
      </c>
      <c r="Q336" s="4">
        <v>0</v>
      </c>
      <c r="R336" s="4">
        <v>0</v>
      </c>
      <c r="S336" s="4">
        <v>17</v>
      </c>
      <c r="T336" s="4">
        <v>0</v>
      </c>
      <c r="U336" s="4">
        <v>34</v>
      </c>
      <c r="V336" s="4">
        <v>17</v>
      </c>
      <c r="W336" s="4">
        <v>0</v>
      </c>
      <c r="X336" s="4">
        <v>0</v>
      </c>
      <c r="Y336" s="4">
        <v>0</v>
      </c>
      <c r="Z336" s="4">
        <v>0</v>
      </c>
      <c r="AA336" s="4">
        <v>0</v>
      </c>
      <c r="AB336" s="4">
        <v>0</v>
      </c>
      <c r="AC336" s="4">
        <v>0</v>
      </c>
      <c r="AD336" s="4">
        <v>0</v>
      </c>
    </row>
    <row r="337" spans="1:30" x14ac:dyDescent="0.3">
      <c r="A337" s="16" t="s">
        <v>38</v>
      </c>
      <c r="B337" s="7">
        <v>574287</v>
      </c>
      <c r="C337" s="7">
        <v>272884</v>
      </c>
      <c r="D337" s="7" t="s">
        <v>820</v>
      </c>
      <c r="E337" s="7">
        <v>2</v>
      </c>
      <c r="F337" s="4">
        <v>3618215</v>
      </c>
      <c r="G337" s="4">
        <v>227871</v>
      </c>
      <c r="H337" s="4">
        <f t="shared" si="32"/>
        <v>3026588.273437643</v>
      </c>
      <c r="I337" s="4">
        <f t="shared" si="33"/>
        <v>-591626.72656235704</v>
      </c>
      <c r="J337" s="5">
        <f t="shared" si="34"/>
        <v>-0.16351342486899123</v>
      </c>
      <c r="K337" s="4">
        <f t="shared" si="35"/>
        <v>168358.87720723121</v>
      </c>
      <c r="L337" s="4">
        <f t="shared" si="36"/>
        <v>-59512.122792768787</v>
      </c>
      <c r="M337" s="5">
        <f t="shared" si="37"/>
        <v>-0.26116584731171932</v>
      </c>
      <c r="N337" s="4">
        <f>IF(SUMPRODUCT($O$2:$AD$2,O337:AD337)&lt;=Kalkulačka!$B$4,SUMPRODUCT($O$2:$AD$2,O337:AD337)*Kalkulačka!$B$5,SUMPRODUCT($O$2:$AD$2,O337:AD337))</f>
        <v>213</v>
      </c>
      <c r="O337" s="4">
        <v>36</v>
      </c>
      <c r="P337" s="4">
        <v>0</v>
      </c>
      <c r="Q337" s="4">
        <v>0</v>
      </c>
      <c r="R337" s="4">
        <v>0</v>
      </c>
      <c r="S337" s="4">
        <v>177</v>
      </c>
      <c r="T337" s="4">
        <v>0</v>
      </c>
      <c r="U337" s="4">
        <v>200</v>
      </c>
      <c r="V337" s="4">
        <v>59</v>
      </c>
      <c r="W337" s="4">
        <v>0</v>
      </c>
      <c r="X337" s="4">
        <v>0</v>
      </c>
      <c r="Y337" s="4">
        <v>0</v>
      </c>
      <c r="Z337" s="4">
        <v>0</v>
      </c>
      <c r="AA337" s="4">
        <v>0</v>
      </c>
      <c r="AB337" s="4">
        <v>0</v>
      </c>
      <c r="AC337" s="4">
        <v>0</v>
      </c>
      <c r="AD337" s="4">
        <v>0</v>
      </c>
    </row>
    <row r="338" spans="1:30" x14ac:dyDescent="0.3">
      <c r="A338" s="16" t="s">
        <v>20</v>
      </c>
      <c r="B338" s="7">
        <v>531243</v>
      </c>
      <c r="C338" s="7">
        <v>233307</v>
      </c>
      <c r="D338" s="7" t="s">
        <v>821</v>
      </c>
      <c r="E338" s="7">
        <v>2</v>
      </c>
      <c r="F338" s="4">
        <v>4042562</v>
      </c>
      <c r="G338" s="4">
        <v>163603</v>
      </c>
      <c r="H338" s="4">
        <f t="shared" si="32"/>
        <v>3381821.6388645964</v>
      </c>
      <c r="I338" s="4">
        <f t="shared" si="33"/>
        <v>-660740.36113540363</v>
      </c>
      <c r="J338" s="5">
        <f t="shared" si="34"/>
        <v>-0.16344594371970145</v>
      </c>
      <c r="K338" s="4">
        <f t="shared" si="35"/>
        <v>188119.30880432407</v>
      </c>
      <c r="L338" s="4">
        <f t="shared" si="36"/>
        <v>24516.308804324071</v>
      </c>
      <c r="M338" s="5">
        <f t="shared" si="37"/>
        <v>0.14985244038510337</v>
      </c>
      <c r="N338" s="4">
        <f>IF(SUMPRODUCT($O$2:$AD$2,O338:AD338)&lt;=Kalkulačka!$B$4,SUMPRODUCT($O$2:$AD$2,O338:AD338)*Kalkulačka!$B$5,SUMPRODUCT($O$2:$AD$2,O338:AD338))</f>
        <v>238</v>
      </c>
      <c r="O338" s="4">
        <v>105</v>
      </c>
      <c r="P338" s="4">
        <v>0</v>
      </c>
      <c r="Q338" s="4">
        <v>0</v>
      </c>
      <c r="R338" s="4">
        <v>0</v>
      </c>
      <c r="S338" s="4">
        <v>133</v>
      </c>
      <c r="T338" s="4">
        <v>0</v>
      </c>
      <c r="U338" s="4">
        <v>236</v>
      </c>
      <c r="V338" s="4">
        <v>82</v>
      </c>
      <c r="W338" s="4">
        <v>0</v>
      </c>
      <c r="X338" s="4">
        <v>0</v>
      </c>
      <c r="Y338" s="4">
        <v>0</v>
      </c>
      <c r="Z338" s="4">
        <v>0</v>
      </c>
      <c r="AA338" s="4">
        <v>0</v>
      </c>
      <c r="AB338" s="4">
        <v>0</v>
      </c>
      <c r="AC338" s="4">
        <v>0</v>
      </c>
      <c r="AD338" s="4">
        <v>0</v>
      </c>
    </row>
    <row r="339" spans="1:30" x14ac:dyDescent="0.3">
      <c r="A339" s="16" t="s">
        <v>38</v>
      </c>
      <c r="B339" s="7">
        <v>573175</v>
      </c>
      <c r="C339" s="7">
        <v>271811</v>
      </c>
      <c r="D339" s="7" t="s">
        <v>822</v>
      </c>
      <c r="E339" s="7">
        <v>2</v>
      </c>
      <c r="F339" s="4">
        <v>3633243</v>
      </c>
      <c r="G339" s="4">
        <v>187833</v>
      </c>
      <c r="H339" s="4">
        <f t="shared" si="32"/>
        <v>3040797.6080547213</v>
      </c>
      <c r="I339" s="4">
        <f t="shared" si="33"/>
        <v>-592445.39194527874</v>
      </c>
      <c r="J339" s="5">
        <f t="shared" si="34"/>
        <v>-0.16306241887627082</v>
      </c>
      <c r="K339" s="4">
        <f t="shared" si="35"/>
        <v>169149.2944711149</v>
      </c>
      <c r="L339" s="4">
        <f t="shared" si="36"/>
        <v>-18683.705528885097</v>
      </c>
      <c r="M339" s="5">
        <f t="shared" si="37"/>
        <v>-9.9469771173782529E-2</v>
      </c>
      <c r="N339" s="4">
        <f>IF(SUMPRODUCT($O$2:$AD$2,O339:AD339)&lt;=Kalkulačka!$B$4,SUMPRODUCT($O$2:$AD$2,O339:AD339)*Kalkulačka!$B$5,SUMPRODUCT($O$2:$AD$2,O339:AD339))</f>
        <v>214</v>
      </c>
      <c r="O339" s="4">
        <v>38</v>
      </c>
      <c r="P339" s="4">
        <v>0</v>
      </c>
      <c r="Q339" s="4">
        <v>0</v>
      </c>
      <c r="R339" s="4">
        <v>0</v>
      </c>
      <c r="S339" s="4">
        <v>176</v>
      </c>
      <c r="T339" s="4">
        <v>0</v>
      </c>
      <c r="U339" s="4">
        <v>187</v>
      </c>
      <c r="V339" s="4">
        <v>60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4">
        <v>0</v>
      </c>
      <c r="AC339" s="4">
        <v>0</v>
      </c>
      <c r="AD339" s="4">
        <v>0</v>
      </c>
    </row>
    <row r="340" spans="1:30" x14ac:dyDescent="0.3">
      <c r="A340" s="16" t="s">
        <v>23</v>
      </c>
      <c r="B340" s="7">
        <v>552534</v>
      </c>
      <c r="C340" s="7">
        <v>252425</v>
      </c>
      <c r="D340" s="7" t="s">
        <v>823</v>
      </c>
      <c r="E340" s="7">
        <v>2</v>
      </c>
      <c r="F340" s="4">
        <v>4854344</v>
      </c>
      <c r="G340" s="4">
        <v>235835</v>
      </c>
      <c r="H340" s="4">
        <f t="shared" si="32"/>
        <v>4063869.7004843471</v>
      </c>
      <c r="I340" s="4">
        <f t="shared" si="33"/>
        <v>-790474.29951565294</v>
      </c>
      <c r="J340" s="5">
        <f t="shared" si="34"/>
        <v>-0.16283854203897641</v>
      </c>
      <c r="K340" s="4">
        <f t="shared" si="35"/>
        <v>226059.33747074235</v>
      </c>
      <c r="L340" s="4">
        <f t="shared" si="36"/>
        <v>-9775.66252925765</v>
      </c>
      <c r="M340" s="5">
        <f t="shared" si="37"/>
        <v>-4.1451279620317805E-2</v>
      </c>
      <c r="N340" s="4">
        <f>IF(SUMPRODUCT($O$2:$AD$2,O340:AD340)&lt;=Kalkulačka!$B$4,SUMPRODUCT($O$2:$AD$2,O340:AD340)*Kalkulačka!$B$5,SUMPRODUCT($O$2:$AD$2,O340:AD340))</f>
        <v>286</v>
      </c>
      <c r="O340" s="4">
        <v>91</v>
      </c>
      <c r="P340" s="4">
        <v>0</v>
      </c>
      <c r="Q340" s="4">
        <v>0</v>
      </c>
      <c r="R340" s="4">
        <v>0</v>
      </c>
      <c r="S340" s="4">
        <v>195</v>
      </c>
      <c r="T340" s="4">
        <v>0</v>
      </c>
      <c r="U340" s="4">
        <v>303</v>
      </c>
      <c r="V340" s="4">
        <v>86</v>
      </c>
      <c r="W340" s="4">
        <v>30</v>
      </c>
      <c r="X340" s="4">
        <v>0</v>
      </c>
      <c r="Y340" s="4">
        <v>0</v>
      </c>
      <c r="Z340" s="4">
        <v>0</v>
      </c>
      <c r="AA340" s="4">
        <v>0</v>
      </c>
      <c r="AB340" s="4">
        <v>0</v>
      </c>
      <c r="AC340" s="4">
        <v>0</v>
      </c>
      <c r="AD340" s="4">
        <v>0</v>
      </c>
    </row>
    <row r="341" spans="1:30" x14ac:dyDescent="0.3">
      <c r="A341" s="16" t="s">
        <v>44</v>
      </c>
      <c r="B341" s="7">
        <v>595501</v>
      </c>
      <c r="C341" s="7">
        <v>842443</v>
      </c>
      <c r="D341" s="7" t="s">
        <v>824</v>
      </c>
      <c r="E341" s="7">
        <v>2</v>
      </c>
      <c r="F341" s="4">
        <v>992894</v>
      </c>
      <c r="G341" s="4">
        <v>29618</v>
      </c>
      <c r="H341" s="4">
        <f t="shared" si="32"/>
        <v>959130.08665277425</v>
      </c>
      <c r="I341" s="4">
        <f t="shared" si="33"/>
        <v>-33763.913347225753</v>
      </c>
      <c r="J341" s="5">
        <f t="shared" si="34"/>
        <v>-3.400555683408879E-2</v>
      </c>
      <c r="K341" s="4">
        <f t="shared" si="35"/>
        <v>53353.165312150733</v>
      </c>
      <c r="L341" s="4">
        <f t="shared" si="36"/>
        <v>23735.165312150733</v>
      </c>
      <c r="M341" s="5">
        <f t="shared" si="37"/>
        <v>0.80137636951011992</v>
      </c>
      <c r="N341" s="4">
        <f>IF(SUMPRODUCT($O$2:$AD$2,O341:AD341)&lt;=Kalkulačka!$B$4,SUMPRODUCT($O$2:$AD$2,O341:AD341)*Kalkulačka!$B$5,SUMPRODUCT($O$2:$AD$2,O341:AD341))</f>
        <v>67.5</v>
      </c>
      <c r="O341" s="4">
        <v>24</v>
      </c>
      <c r="P341" s="4">
        <v>0</v>
      </c>
      <c r="Q341" s="4">
        <v>0</v>
      </c>
      <c r="R341" s="4">
        <v>0</v>
      </c>
      <c r="S341" s="4">
        <v>21</v>
      </c>
      <c r="T341" s="4">
        <v>0</v>
      </c>
      <c r="U341" s="4">
        <v>47</v>
      </c>
      <c r="V341" s="4">
        <v>18</v>
      </c>
      <c r="W341" s="4">
        <v>0</v>
      </c>
      <c r="X341" s="4">
        <v>0</v>
      </c>
      <c r="Y341" s="4">
        <v>0</v>
      </c>
      <c r="Z341" s="4">
        <v>0</v>
      </c>
      <c r="AA341" s="4">
        <v>0</v>
      </c>
      <c r="AB341" s="4">
        <v>0</v>
      </c>
      <c r="AC341" s="4">
        <v>0</v>
      </c>
      <c r="AD341" s="4">
        <v>0</v>
      </c>
    </row>
    <row r="342" spans="1:30" x14ac:dyDescent="0.3">
      <c r="A342" s="16" t="s">
        <v>44</v>
      </c>
      <c r="B342" s="7">
        <v>590673</v>
      </c>
      <c r="C342" s="7">
        <v>289426</v>
      </c>
      <c r="D342" s="7" t="s">
        <v>825</v>
      </c>
      <c r="E342" s="7">
        <v>2</v>
      </c>
      <c r="F342" s="4">
        <v>5310410</v>
      </c>
      <c r="G342" s="4">
        <v>261368</v>
      </c>
      <c r="H342" s="4">
        <f t="shared" si="32"/>
        <v>4446100.8016837491</v>
      </c>
      <c r="I342" s="4">
        <f t="shared" si="33"/>
        <v>-864309.19831625093</v>
      </c>
      <c r="J342" s="5">
        <f t="shared" si="34"/>
        <v>-0.16275752687951606</v>
      </c>
      <c r="K342" s="4">
        <f t="shared" si="35"/>
        <v>247321.56186921426</v>
      </c>
      <c r="L342" s="4">
        <f t="shared" si="36"/>
        <v>-14046.43813078574</v>
      </c>
      <c r="M342" s="5">
        <f t="shared" si="37"/>
        <v>-5.374199646010891E-2</v>
      </c>
      <c r="N342" s="4">
        <f>IF(SUMPRODUCT($O$2:$AD$2,O342:AD342)&lt;=Kalkulačka!$B$4,SUMPRODUCT($O$2:$AD$2,O342:AD342)*Kalkulačka!$B$5,SUMPRODUCT($O$2:$AD$2,O342:AD342))</f>
        <v>312.89999999999998</v>
      </c>
      <c r="O342" s="4">
        <v>74</v>
      </c>
      <c r="P342" s="4">
        <v>0</v>
      </c>
      <c r="Q342" s="4">
        <v>0</v>
      </c>
      <c r="R342" s="4">
        <v>0</v>
      </c>
      <c r="S342" s="4">
        <v>215</v>
      </c>
      <c r="T342" s="4">
        <v>0</v>
      </c>
      <c r="U342" s="4">
        <v>279</v>
      </c>
      <c r="V342" s="4">
        <v>65</v>
      </c>
      <c r="W342" s="4">
        <v>82</v>
      </c>
      <c r="X342" s="4">
        <v>0</v>
      </c>
      <c r="Y342" s="4">
        <v>0</v>
      </c>
      <c r="Z342" s="4">
        <v>0</v>
      </c>
      <c r="AA342" s="4">
        <v>239</v>
      </c>
      <c r="AB342" s="4">
        <v>0</v>
      </c>
      <c r="AC342" s="4">
        <v>0</v>
      </c>
      <c r="AD342" s="4">
        <v>0</v>
      </c>
    </row>
    <row r="343" spans="1:30" x14ac:dyDescent="0.3">
      <c r="A343" s="16" t="s">
        <v>47</v>
      </c>
      <c r="B343" s="7">
        <v>583286</v>
      </c>
      <c r="C343" s="7">
        <v>281999</v>
      </c>
      <c r="D343" s="7" t="s">
        <v>826</v>
      </c>
      <c r="E343" s="7">
        <v>2</v>
      </c>
      <c r="F343" s="4">
        <v>3665675</v>
      </c>
      <c r="G343" s="4">
        <v>157071</v>
      </c>
      <c r="H343" s="4">
        <f t="shared" si="32"/>
        <v>3069216.2772888774</v>
      </c>
      <c r="I343" s="4">
        <f t="shared" si="33"/>
        <v>-596458.72271112259</v>
      </c>
      <c r="J343" s="5">
        <f t="shared" si="34"/>
        <v>-0.1627145676338253</v>
      </c>
      <c r="K343" s="4">
        <f t="shared" si="35"/>
        <v>170730.12899888234</v>
      </c>
      <c r="L343" s="4">
        <f t="shared" si="36"/>
        <v>13659.128998882341</v>
      </c>
      <c r="M343" s="5">
        <f t="shared" si="37"/>
        <v>8.6961495112925613E-2</v>
      </c>
      <c r="N343" s="4">
        <f>IF(SUMPRODUCT($O$2:$AD$2,O343:AD343)&lt;=Kalkulačka!$B$4,SUMPRODUCT($O$2:$AD$2,O343:AD343)*Kalkulačka!$B$5,SUMPRODUCT($O$2:$AD$2,O343:AD343))</f>
        <v>216</v>
      </c>
      <c r="O343" s="4">
        <v>73</v>
      </c>
      <c r="P343" s="4">
        <v>0</v>
      </c>
      <c r="Q343" s="4">
        <v>0</v>
      </c>
      <c r="R343" s="4">
        <v>0</v>
      </c>
      <c r="S343" s="4">
        <v>143</v>
      </c>
      <c r="T343" s="4">
        <v>0</v>
      </c>
      <c r="U343" s="4">
        <v>210</v>
      </c>
      <c r="V343" s="4">
        <v>102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0</v>
      </c>
      <c r="AD343" s="4">
        <v>0</v>
      </c>
    </row>
    <row r="344" spans="1:30" x14ac:dyDescent="0.3">
      <c r="A344" s="16" t="s">
        <v>53</v>
      </c>
      <c r="B344" s="7">
        <v>545244</v>
      </c>
      <c r="C344" s="7">
        <v>304484</v>
      </c>
      <c r="D344" s="7" t="s">
        <v>827</v>
      </c>
      <c r="E344" s="7">
        <v>2</v>
      </c>
      <c r="F344" s="4">
        <v>750098</v>
      </c>
      <c r="G344" s="4">
        <v>23872</v>
      </c>
      <c r="H344" s="4">
        <f t="shared" si="32"/>
        <v>724676.06547098502</v>
      </c>
      <c r="I344" s="4">
        <f t="shared" si="33"/>
        <v>-25421.934529014979</v>
      </c>
      <c r="J344" s="5">
        <f t="shared" si="34"/>
        <v>-3.3891484218082191E-2</v>
      </c>
      <c r="K344" s="4">
        <f t="shared" si="35"/>
        <v>40311.280458069443</v>
      </c>
      <c r="L344" s="4">
        <f t="shared" si="36"/>
        <v>16439.280458069443</v>
      </c>
      <c r="M344" s="5">
        <f t="shared" si="37"/>
        <v>0.68864278058266759</v>
      </c>
      <c r="N344" s="4">
        <f>IF(SUMPRODUCT($O$2:$AD$2,O344:AD344)&lt;=Kalkulačka!$B$4,SUMPRODUCT($O$2:$AD$2,O344:AD344)*Kalkulačka!$B$5,SUMPRODUCT($O$2:$AD$2,O344:AD344))</f>
        <v>51</v>
      </c>
      <c r="O344" s="4">
        <v>14</v>
      </c>
      <c r="P344" s="4">
        <v>0</v>
      </c>
      <c r="Q344" s="4">
        <v>0</v>
      </c>
      <c r="R344" s="4">
        <v>0</v>
      </c>
      <c r="S344" s="4">
        <v>20</v>
      </c>
      <c r="T344" s="4">
        <v>0</v>
      </c>
      <c r="U344" s="4">
        <v>34</v>
      </c>
      <c r="V344" s="4">
        <v>13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>
        <v>0</v>
      </c>
      <c r="AC344" s="4">
        <v>0</v>
      </c>
      <c r="AD344" s="4">
        <v>0</v>
      </c>
    </row>
    <row r="345" spans="1:30" x14ac:dyDescent="0.3">
      <c r="A345" s="16" t="s">
        <v>44</v>
      </c>
      <c r="B345" s="7">
        <v>587010</v>
      </c>
      <c r="C345" s="7">
        <v>373664</v>
      </c>
      <c r="D345" s="7" t="s">
        <v>828</v>
      </c>
      <c r="E345" s="7">
        <v>2</v>
      </c>
      <c r="F345" s="4">
        <v>837645</v>
      </c>
      <c r="G345" s="4">
        <v>24361</v>
      </c>
      <c r="H345" s="4">
        <f t="shared" si="32"/>
        <v>809932.0731734538</v>
      </c>
      <c r="I345" s="4">
        <f t="shared" si="33"/>
        <v>-27712.926826546201</v>
      </c>
      <c r="J345" s="5">
        <f t="shared" si="34"/>
        <v>-3.3084333848523162E-2</v>
      </c>
      <c r="K345" s="4">
        <f t="shared" si="35"/>
        <v>45053.784041371728</v>
      </c>
      <c r="L345" s="4">
        <f t="shared" si="36"/>
        <v>20692.784041371728</v>
      </c>
      <c r="M345" s="5">
        <f t="shared" si="37"/>
        <v>0.8494226033977148</v>
      </c>
      <c r="N345" s="4">
        <f>IF(SUMPRODUCT($O$2:$AD$2,O345:AD345)&lt;=Kalkulačka!$B$4,SUMPRODUCT($O$2:$AD$2,O345:AD345)*Kalkulačka!$B$5,SUMPRODUCT($O$2:$AD$2,O345:AD345))</f>
        <v>57</v>
      </c>
      <c r="O345" s="4">
        <v>22</v>
      </c>
      <c r="P345" s="4">
        <v>0</v>
      </c>
      <c r="Q345" s="4">
        <v>0</v>
      </c>
      <c r="R345" s="4">
        <v>0</v>
      </c>
      <c r="S345" s="4">
        <v>16</v>
      </c>
      <c r="T345" s="4">
        <v>0</v>
      </c>
      <c r="U345" s="4">
        <v>44</v>
      </c>
      <c r="V345" s="4">
        <v>16</v>
      </c>
      <c r="W345" s="4">
        <v>0</v>
      </c>
      <c r="X345" s="4">
        <v>0</v>
      </c>
      <c r="Y345" s="4">
        <v>0</v>
      </c>
      <c r="Z345" s="4">
        <v>0</v>
      </c>
      <c r="AA345" s="4">
        <v>0</v>
      </c>
      <c r="AB345" s="4">
        <v>0</v>
      </c>
      <c r="AC345" s="4">
        <v>0</v>
      </c>
      <c r="AD345" s="4">
        <v>0</v>
      </c>
    </row>
    <row r="346" spans="1:30" x14ac:dyDescent="0.3">
      <c r="A346" s="16" t="s">
        <v>38</v>
      </c>
      <c r="B346" s="7">
        <v>570869</v>
      </c>
      <c r="C346" s="7">
        <v>269549</v>
      </c>
      <c r="D346" s="7" t="s">
        <v>829</v>
      </c>
      <c r="E346" s="7">
        <v>2</v>
      </c>
      <c r="F346" s="4">
        <v>3916500</v>
      </c>
      <c r="G346" s="4">
        <v>203574</v>
      </c>
      <c r="H346" s="4">
        <f t="shared" si="32"/>
        <v>3282356.2965450496</v>
      </c>
      <c r="I346" s="4">
        <f t="shared" si="33"/>
        <v>-634143.70345495036</v>
      </c>
      <c r="J346" s="5">
        <f t="shared" si="34"/>
        <v>-0.16191592070852812</v>
      </c>
      <c r="K346" s="4">
        <f t="shared" si="35"/>
        <v>182586.38795713807</v>
      </c>
      <c r="L346" s="4">
        <f t="shared" si="36"/>
        <v>-20987.612042861932</v>
      </c>
      <c r="M346" s="5">
        <f t="shared" si="37"/>
        <v>-0.10309573935208782</v>
      </c>
      <c r="N346" s="4">
        <f>IF(SUMPRODUCT($O$2:$AD$2,O346:AD346)&lt;=Kalkulačka!$B$4,SUMPRODUCT($O$2:$AD$2,O346:AD346)*Kalkulačka!$B$5,SUMPRODUCT($O$2:$AD$2,O346:AD346))</f>
        <v>231</v>
      </c>
      <c r="O346" s="4">
        <v>46</v>
      </c>
      <c r="P346" s="4">
        <v>0</v>
      </c>
      <c r="Q346" s="4">
        <v>0</v>
      </c>
      <c r="R346" s="4">
        <v>0</v>
      </c>
      <c r="S346" s="4">
        <v>185</v>
      </c>
      <c r="T346" s="4">
        <v>0</v>
      </c>
      <c r="U346" s="4">
        <v>183</v>
      </c>
      <c r="V346" s="4">
        <v>50</v>
      </c>
      <c r="W346" s="4">
        <v>0</v>
      </c>
      <c r="X346" s="4">
        <v>0</v>
      </c>
      <c r="Y346" s="4">
        <v>0</v>
      </c>
      <c r="Z346" s="4">
        <v>0</v>
      </c>
      <c r="AA346" s="4">
        <v>0</v>
      </c>
      <c r="AB346" s="4">
        <v>0</v>
      </c>
      <c r="AC346" s="4">
        <v>0</v>
      </c>
      <c r="AD346" s="4">
        <v>0</v>
      </c>
    </row>
    <row r="347" spans="1:30" x14ac:dyDescent="0.3">
      <c r="A347" s="16" t="s">
        <v>47</v>
      </c>
      <c r="B347" s="7">
        <v>582859</v>
      </c>
      <c r="C347" s="7">
        <v>281611</v>
      </c>
      <c r="D347" s="7" t="s">
        <v>830</v>
      </c>
      <c r="E347" s="7">
        <v>2</v>
      </c>
      <c r="F347" s="4">
        <v>3492481</v>
      </c>
      <c r="G347" s="4">
        <v>147912</v>
      </c>
      <c r="H347" s="4">
        <f t="shared" si="32"/>
        <v>2927122.9311180962</v>
      </c>
      <c r="I347" s="4">
        <f t="shared" si="33"/>
        <v>-565358.06888190378</v>
      </c>
      <c r="J347" s="5">
        <f t="shared" si="34"/>
        <v>-0.16187863838970173</v>
      </c>
      <c r="K347" s="4">
        <f t="shared" si="35"/>
        <v>162825.95636004521</v>
      </c>
      <c r="L347" s="4">
        <f t="shared" si="36"/>
        <v>14913.956360045209</v>
      </c>
      <c r="M347" s="5">
        <f t="shared" si="37"/>
        <v>0.10082992833607296</v>
      </c>
      <c r="N347" s="4">
        <f>IF(SUMPRODUCT($O$2:$AD$2,O347:AD347)&lt;=Kalkulačka!$B$4,SUMPRODUCT($O$2:$AD$2,O347:AD347)*Kalkulačka!$B$5,SUMPRODUCT($O$2:$AD$2,O347:AD347))</f>
        <v>206</v>
      </c>
      <c r="O347" s="4">
        <v>66</v>
      </c>
      <c r="P347" s="4">
        <v>0</v>
      </c>
      <c r="Q347" s="4">
        <v>15</v>
      </c>
      <c r="R347" s="4">
        <v>0</v>
      </c>
      <c r="S347" s="4">
        <v>125</v>
      </c>
      <c r="T347" s="4">
        <v>0</v>
      </c>
      <c r="U347" s="4">
        <v>193</v>
      </c>
      <c r="V347" s="4">
        <v>81</v>
      </c>
      <c r="W347" s="4">
        <v>0</v>
      </c>
      <c r="X347" s="4">
        <v>0</v>
      </c>
      <c r="Y347" s="4">
        <v>0</v>
      </c>
      <c r="Z347" s="4">
        <v>0</v>
      </c>
      <c r="AA347" s="4">
        <v>0</v>
      </c>
      <c r="AB347" s="4">
        <v>0</v>
      </c>
      <c r="AC347" s="4">
        <v>0</v>
      </c>
      <c r="AD347" s="4">
        <v>0</v>
      </c>
    </row>
    <row r="348" spans="1:30" x14ac:dyDescent="0.3">
      <c r="A348" s="16" t="s">
        <v>32</v>
      </c>
      <c r="B348" s="7">
        <v>562751</v>
      </c>
      <c r="C348" s="7">
        <v>261581</v>
      </c>
      <c r="D348" s="7" t="s">
        <v>831</v>
      </c>
      <c r="E348" s="7">
        <v>2</v>
      </c>
      <c r="F348" s="4">
        <v>3712334</v>
      </c>
      <c r="G348" s="4">
        <v>184991</v>
      </c>
      <c r="H348" s="4">
        <f t="shared" si="32"/>
        <v>3111844.2811401119</v>
      </c>
      <c r="I348" s="4">
        <f t="shared" si="33"/>
        <v>-600489.71885988815</v>
      </c>
      <c r="J348" s="5">
        <f t="shared" si="34"/>
        <v>-0.16175530511529623</v>
      </c>
      <c r="K348" s="4">
        <f t="shared" si="35"/>
        <v>173101.3807905335</v>
      </c>
      <c r="L348" s="4">
        <f t="shared" si="36"/>
        <v>-11889.619209466502</v>
      </c>
      <c r="M348" s="5">
        <f t="shared" si="37"/>
        <v>-6.4271338656834653E-2</v>
      </c>
      <c r="N348" s="4">
        <f>IF(SUMPRODUCT($O$2:$AD$2,O348:AD348)&lt;=Kalkulačka!$B$4,SUMPRODUCT($O$2:$AD$2,O348:AD348)*Kalkulačka!$B$5,SUMPRODUCT($O$2:$AD$2,O348:AD348))</f>
        <v>219</v>
      </c>
      <c r="O348" s="4">
        <v>62</v>
      </c>
      <c r="P348" s="4">
        <v>0</v>
      </c>
      <c r="Q348" s="4">
        <v>0</v>
      </c>
      <c r="R348" s="4">
        <v>0</v>
      </c>
      <c r="S348" s="4">
        <v>157</v>
      </c>
      <c r="T348" s="4">
        <v>0</v>
      </c>
      <c r="U348" s="4">
        <v>181</v>
      </c>
      <c r="V348" s="4">
        <v>57</v>
      </c>
      <c r="W348" s="4">
        <v>0</v>
      </c>
      <c r="X348" s="4">
        <v>0</v>
      </c>
      <c r="Y348" s="4">
        <v>0</v>
      </c>
      <c r="Z348" s="4">
        <v>0</v>
      </c>
      <c r="AA348" s="4">
        <v>0</v>
      </c>
      <c r="AB348" s="4">
        <v>0</v>
      </c>
      <c r="AC348" s="4">
        <v>0</v>
      </c>
      <c r="AD348" s="4">
        <v>0</v>
      </c>
    </row>
    <row r="349" spans="1:30" x14ac:dyDescent="0.3">
      <c r="A349" s="16" t="s">
        <v>56</v>
      </c>
      <c r="B349" s="7">
        <v>551805</v>
      </c>
      <c r="C349" s="7">
        <v>576085</v>
      </c>
      <c r="D349" s="7" t="s">
        <v>832</v>
      </c>
      <c r="E349" s="7">
        <v>2</v>
      </c>
      <c r="F349" s="4">
        <v>616617</v>
      </c>
      <c r="G349" s="4">
        <v>13346</v>
      </c>
      <c r="H349" s="4">
        <f t="shared" si="32"/>
        <v>596792.0539172818</v>
      </c>
      <c r="I349" s="4">
        <f t="shared" si="33"/>
        <v>-19824.946082718205</v>
      </c>
      <c r="J349" s="5">
        <f t="shared" si="34"/>
        <v>-3.2151150686273944E-2</v>
      </c>
      <c r="K349" s="4">
        <f t="shared" si="35"/>
        <v>33197.525083116008</v>
      </c>
      <c r="L349" s="4">
        <f t="shared" si="36"/>
        <v>19851.525083116008</v>
      </c>
      <c r="M349" s="5">
        <f t="shared" si="37"/>
        <v>1.487451302496329</v>
      </c>
      <c r="N349" s="4">
        <f>IF(SUMPRODUCT($O$2:$AD$2,O349:AD349)&lt;=Kalkulačka!$B$4,SUMPRODUCT($O$2:$AD$2,O349:AD349)*Kalkulačka!$B$5,SUMPRODUCT($O$2:$AD$2,O349:AD349))</f>
        <v>42</v>
      </c>
      <c r="O349" s="4">
        <v>28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30</v>
      </c>
      <c r="V349" s="4">
        <v>0</v>
      </c>
      <c r="W349" s="4">
        <v>0</v>
      </c>
      <c r="X349" s="4">
        <v>0</v>
      </c>
      <c r="Y349" s="4">
        <v>0</v>
      </c>
      <c r="Z349" s="4">
        <v>0</v>
      </c>
      <c r="AA349" s="4">
        <v>0</v>
      </c>
      <c r="AB349" s="4">
        <v>0</v>
      </c>
      <c r="AC349" s="4">
        <v>0</v>
      </c>
      <c r="AD349" s="4">
        <v>0</v>
      </c>
    </row>
    <row r="350" spans="1:30" x14ac:dyDescent="0.3">
      <c r="A350" s="16" t="s">
        <v>44</v>
      </c>
      <c r="B350" s="7">
        <v>549142</v>
      </c>
      <c r="C350" s="7">
        <v>249416</v>
      </c>
      <c r="D350" s="7" t="s">
        <v>833</v>
      </c>
      <c r="E350" s="7">
        <v>2</v>
      </c>
      <c r="F350" s="4">
        <v>1299293</v>
      </c>
      <c r="G350" s="4">
        <v>37132</v>
      </c>
      <c r="H350" s="4">
        <f t="shared" si="32"/>
        <v>1257526.113611415</v>
      </c>
      <c r="I350" s="4">
        <f t="shared" si="33"/>
        <v>-41766.886388584971</v>
      </c>
      <c r="J350" s="5">
        <f t="shared" si="34"/>
        <v>-3.2145856545509721E-2</v>
      </c>
      <c r="K350" s="4">
        <f t="shared" si="35"/>
        <v>69951.927853708738</v>
      </c>
      <c r="L350" s="4">
        <f t="shared" si="36"/>
        <v>32819.927853708738</v>
      </c>
      <c r="M350" s="5">
        <f t="shared" si="37"/>
        <v>0.88387180474277538</v>
      </c>
      <c r="N350" s="4">
        <f>IF(SUMPRODUCT($O$2:$AD$2,O350:AD350)&lt;=Kalkulačka!$B$4,SUMPRODUCT($O$2:$AD$2,O350:AD350)*Kalkulačka!$B$5,SUMPRODUCT($O$2:$AD$2,O350:AD350))</f>
        <v>88.5</v>
      </c>
      <c r="O350" s="4">
        <v>36</v>
      </c>
      <c r="P350" s="4">
        <v>0</v>
      </c>
      <c r="Q350" s="4">
        <v>0</v>
      </c>
      <c r="R350" s="4">
        <v>0</v>
      </c>
      <c r="S350" s="4">
        <v>23</v>
      </c>
      <c r="T350" s="4">
        <v>0</v>
      </c>
      <c r="U350" s="4">
        <v>59</v>
      </c>
      <c r="V350" s="4">
        <v>22</v>
      </c>
      <c r="W350" s="4">
        <v>0</v>
      </c>
      <c r="X350" s="4">
        <v>0</v>
      </c>
      <c r="Y350" s="4">
        <v>0</v>
      </c>
      <c r="Z350" s="4">
        <v>0</v>
      </c>
      <c r="AA350" s="4">
        <v>0</v>
      </c>
      <c r="AB350" s="4">
        <v>0</v>
      </c>
      <c r="AC350" s="4">
        <v>0</v>
      </c>
      <c r="AD350" s="4">
        <v>0</v>
      </c>
    </row>
    <row r="351" spans="1:30" x14ac:dyDescent="0.3">
      <c r="A351" s="16" t="s">
        <v>47</v>
      </c>
      <c r="B351" s="7">
        <v>586455</v>
      </c>
      <c r="C351" s="7">
        <v>285188</v>
      </c>
      <c r="D351" s="7" t="s">
        <v>834</v>
      </c>
      <c r="E351" s="7">
        <v>2</v>
      </c>
      <c r="F351" s="4">
        <v>726552</v>
      </c>
      <c r="G351" s="4">
        <v>21052</v>
      </c>
      <c r="H351" s="4">
        <f t="shared" si="32"/>
        <v>703362.0635453678</v>
      </c>
      <c r="I351" s="4">
        <f t="shared" si="33"/>
        <v>-23189.936454632203</v>
      </c>
      <c r="J351" s="5">
        <f t="shared" si="34"/>
        <v>-3.191779315813903E-2</v>
      </c>
      <c r="K351" s="4">
        <f t="shared" si="35"/>
        <v>39125.654562243872</v>
      </c>
      <c r="L351" s="4">
        <f t="shared" si="36"/>
        <v>18073.654562243872</v>
      </c>
      <c r="M351" s="5">
        <f t="shared" si="37"/>
        <v>0.85852434743700701</v>
      </c>
      <c r="N351" s="4">
        <f>IF(SUMPRODUCT($O$2:$AD$2,O351:AD351)&lt;=Kalkulačka!$B$4,SUMPRODUCT($O$2:$AD$2,O351:AD351)*Kalkulačka!$B$5,SUMPRODUCT($O$2:$AD$2,O351:AD351))</f>
        <v>49.5</v>
      </c>
      <c r="O351" s="4">
        <v>19</v>
      </c>
      <c r="P351" s="4">
        <v>0</v>
      </c>
      <c r="Q351" s="4">
        <v>0</v>
      </c>
      <c r="R351" s="4">
        <v>0</v>
      </c>
      <c r="S351" s="4">
        <v>14</v>
      </c>
      <c r="T351" s="4">
        <v>0</v>
      </c>
      <c r="U351" s="4">
        <v>33</v>
      </c>
      <c r="V351" s="4">
        <v>14</v>
      </c>
      <c r="W351" s="4">
        <v>0</v>
      </c>
      <c r="X351" s="4">
        <v>0</v>
      </c>
      <c r="Y351" s="4">
        <v>0</v>
      </c>
      <c r="Z351" s="4">
        <v>0</v>
      </c>
      <c r="AA351" s="4">
        <v>0</v>
      </c>
      <c r="AB351" s="4">
        <v>0</v>
      </c>
      <c r="AC351" s="4">
        <v>0</v>
      </c>
      <c r="AD351" s="4">
        <v>0</v>
      </c>
    </row>
    <row r="352" spans="1:30" x14ac:dyDescent="0.3">
      <c r="A352" s="16" t="s">
        <v>47</v>
      </c>
      <c r="B352" s="7">
        <v>530824</v>
      </c>
      <c r="C352" s="7">
        <v>47884541</v>
      </c>
      <c r="D352" s="7" t="s">
        <v>835</v>
      </c>
      <c r="E352" s="7">
        <v>2</v>
      </c>
      <c r="F352" s="4">
        <v>1166733</v>
      </c>
      <c r="G352" s="4">
        <v>42369</v>
      </c>
      <c r="H352" s="4">
        <f t="shared" si="32"/>
        <v>1129642.1020577119</v>
      </c>
      <c r="I352" s="4">
        <f t="shared" si="33"/>
        <v>-37090.89794228808</v>
      </c>
      <c r="J352" s="5">
        <f t="shared" si="34"/>
        <v>-3.1790390725459972E-2</v>
      </c>
      <c r="K352" s="4">
        <f t="shared" si="35"/>
        <v>62838.17247875531</v>
      </c>
      <c r="L352" s="4">
        <f t="shared" si="36"/>
        <v>20469.17247875531</v>
      </c>
      <c r="M352" s="5">
        <f t="shared" si="37"/>
        <v>0.48311672399054295</v>
      </c>
      <c r="N352" s="4">
        <f>IF(SUMPRODUCT($O$2:$AD$2,O352:AD352)&lt;=Kalkulačka!$B$4,SUMPRODUCT($O$2:$AD$2,O352:AD352)*Kalkulačka!$B$5,SUMPRODUCT($O$2:$AD$2,O352:AD352))</f>
        <v>79.5</v>
      </c>
      <c r="O352" s="4">
        <v>16</v>
      </c>
      <c r="P352" s="4">
        <v>0</v>
      </c>
      <c r="Q352" s="4">
        <v>0</v>
      </c>
      <c r="R352" s="4">
        <v>0</v>
      </c>
      <c r="S352" s="4">
        <v>37</v>
      </c>
      <c r="T352" s="4">
        <v>0</v>
      </c>
      <c r="U352" s="4">
        <v>0</v>
      </c>
      <c r="V352" s="4">
        <v>37</v>
      </c>
      <c r="W352" s="4">
        <v>0</v>
      </c>
      <c r="X352" s="4">
        <v>0</v>
      </c>
      <c r="Y352" s="4">
        <v>0</v>
      </c>
      <c r="Z352" s="4">
        <v>0</v>
      </c>
      <c r="AA352" s="4">
        <v>0</v>
      </c>
      <c r="AB352" s="4">
        <v>0</v>
      </c>
      <c r="AC352" s="4">
        <v>0</v>
      </c>
      <c r="AD352" s="4">
        <v>0</v>
      </c>
    </row>
    <row r="353" spans="1:30" x14ac:dyDescent="0.3">
      <c r="A353" s="16" t="s">
        <v>29</v>
      </c>
      <c r="B353" s="7">
        <v>554502</v>
      </c>
      <c r="C353" s="7">
        <v>253910</v>
      </c>
      <c r="D353" s="7" t="s">
        <v>836</v>
      </c>
      <c r="E353" s="7">
        <v>2</v>
      </c>
      <c r="F353" s="4">
        <v>3419968</v>
      </c>
      <c r="G353" s="4">
        <v>174088</v>
      </c>
      <c r="H353" s="4">
        <f t="shared" si="32"/>
        <v>2870285.5926497835</v>
      </c>
      <c r="I353" s="4">
        <f t="shared" si="33"/>
        <v>-549682.40735021653</v>
      </c>
      <c r="J353" s="5">
        <f t="shared" si="34"/>
        <v>-0.16072735398407723</v>
      </c>
      <c r="K353" s="4">
        <f t="shared" si="35"/>
        <v>159664.28730451033</v>
      </c>
      <c r="L353" s="4">
        <f t="shared" si="36"/>
        <v>-14423.712695489667</v>
      </c>
      <c r="M353" s="5">
        <f t="shared" si="37"/>
        <v>-8.2852997883195112E-2</v>
      </c>
      <c r="N353" s="4">
        <f>IF(SUMPRODUCT($O$2:$AD$2,O353:AD353)&lt;=Kalkulačka!$B$4,SUMPRODUCT($O$2:$AD$2,O353:AD353)*Kalkulačka!$B$5,SUMPRODUCT($O$2:$AD$2,O353:AD353))</f>
        <v>202</v>
      </c>
      <c r="O353" s="4">
        <v>35</v>
      </c>
      <c r="P353" s="4">
        <v>0</v>
      </c>
      <c r="Q353" s="4">
        <v>15</v>
      </c>
      <c r="R353" s="4">
        <v>0</v>
      </c>
      <c r="S353" s="4">
        <v>152</v>
      </c>
      <c r="T353" s="4">
        <v>0</v>
      </c>
      <c r="U353" s="4">
        <v>159</v>
      </c>
      <c r="V353" s="4">
        <v>50</v>
      </c>
      <c r="W353" s="4">
        <v>0</v>
      </c>
      <c r="X353" s="4">
        <v>0</v>
      </c>
      <c r="Y353" s="4">
        <v>0</v>
      </c>
      <c r="Z353" s="4">
        <v>0</v>
      </c>
      <c r="AA353" s="4">
        <v>0</v>
      </c>
      <c r="AB353" s="4">
        <v>0</v>
      </c>
      <c r="AC353" s="4">
        <v>0</v>
      </c>
      <c r="AD353" s="4">
        <v>0</v>
      </c>
    </row>
    <row r="354" spans="1:30" x14ac:dyDescent="0.3">
      <c r="A354" s="16" t="s">
        <v>23</v>
      </c>
      <c r="B354" s="7">
        <v>551350</v>
      </c>
      <c r="C354" s="7">
        <v>251437</v>
      </c>
      <c r="D354" s="7" t="s">
        <v>837</v>
      </c>
      <c r="E354" s="7">
        <v>2</v>
      </c>
      <c r="F354" s="4">
        <v>1210398</v>
      </c>
      <c r="G354" s="4">
        <v>37940</v>
      </c>
      <c r="H354" s="4">
        <f t="shared" si="32"/>
        <v>1172270.1059089464</v>
      </c>
      <c r="I354" s="4">
        <f t="shared" si="33"/>
        <v>-38127.894091053633</v>
      </c>
      <c r="J354" s="5">
        <f t="shared" si="34"/>
        <v>-3.1500295019533775E-2</v>
      </c>
      <c r="K354" s="4">
        <f t="shared" si="35"/>
        <v>65209.424270406453</v>
      </c>
      <c r="L354" s="4">
        <f t="shared" si="36"/>
        <v>27269.424270406453</v>
      </c>
      <c r="M354" s="5">
        <f t="shared" si="37"/>
        <v>0.71875129864012788</v>
      </c>
      <c r="N354" s="4">
        <f>IF(SUMPRODUCT($O$2:$AD$2,O354:AD354)&lt;=Kalkulačka!$B$4,SUMPRODUCT($O$2:$AD$2,O354:AD354)*Kalkulačka!$B$5,SUMPRODUCT($O$2:$AD$2,O354:AD354))</f>
        <v>82.5</v>
      </c>
      <c r="O354" s="4">
        <v>27</v>
      </c>
      <c r="P354" s="4">
        <v>0</v>
      </c>
      <c r="Q354" s="4">
        <v>0</v>
      </c>
      <c r="R354" s="4">
        <v>0</v>
      </c>
      <c r="S354" s="4">
        <v>28</v>
      </c>
      <c r="T354" s="4">
        <v>0</v>
      </c>
      <c r="U354" s="4">
        <v>55</v>
      </c>
      <c r="V354" s="4">
        <v>28</v>
      </c>
      <c r="W354" s="4">
        <v>0</v>
      </c>
      <c r="X354" s="4">
        <v>0</v>
      </c>
      <c r="Y354" s="4">
        <v>0</v>
      </c>
      <c r="Z354" s="4">
        <v>0</v>
      </c>
      <c r="AA354" s="4">
        <v>0</v>
      </c>
      <c r="AB354" s="4">
        <v>0</v>
      </c>
      <c r="AC354" s="4">
        <v>0</v>
      </c>
      <c r="AD354" s="4">
        <v>0</v>
      </c>
    </row>
    <row r="355" spans="1:30" x14ac:dyDescent="0.3">
      <c r="A355" s="16" t="s">
        <v>50</v>
      </c>
      <c r="B355" s="7">
        <v>500526</v>
      </c>
      <c r="C355" s="7">
        <v>298654</v>
      </c>
      <c r="D355" s="7" t="s">
        <v>838</v>
      </c>
      <c r="E355" s="7">
        <v>2</v>
      </c>
      <c r="F355" s="4">
        <v>3554784</v>
      </c>
      <c r="G355" s="4">
        <v>140386</v>
      </c>
      <c r="H355" s="4">
        <f t="shared" si="32"/>
        <v>2983960.269586409</v>
      </c>
      <c r="I355" s="4">
        <f t="shared" si="33"/>
        <v>-570823.73041359102</v>
      </c>
      <c r="J355" s="5">
        <f t="shared" si="34"/>
        <v>-0.16057901982612477</v>
      </c>
      <c r="K355" s="4">
        <f t="shared" si="35"/>
        <v>165987.62541558006</v>
      </c>
      <c r="L355" s="4">
        <f t="shared" si="36"/>
        <v>25601.625415580056</v>
      </c>
      <c r="M355" s="5">
        <f t="shared" si="37"/>
        <v>0.18236594400851969</v>
      </c>
      <c r="N355" s="4">
        <f>IF(SUMPRODUCT($O$2:$AD$2,O355:AD355)&lt;=Kalkulačka!$B$4,SUMPRODUCT($O$2:$AD$2,O355:AD355)*Kalkulačka!$B$5,SUMPRODUCT($O$2:$AD$2,O355:AD355))</f>
        <v>210</v>
      </c>
      <c r="O355" s="4">
        <v>104</v>
      </c>
      <c r="P355" s="4">
        <v>0</v>
      </c>
      <c r="Q355" s="4">
        <v>0</v>
      </c>
      <c r="R355" s="4">
        <v>0</v>
      </c>
      <c r="S355" s="4">
        <v>106</v>
      </c>
      <c r="T355" s="4">
        <v>0</v>
      </c>
      <c r="U355" s="4">
        <v>196</v>
      </c>
      <c r="V355" s="4">
        <v>60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  <c r="AB355" s="4">
        <v>0</v>
      </c>
      <c r="AC355" s="4">
        <v>0</v>
      </c>
      <c r="AD355" s="4">
        <v>0</v>
      </c>
    </row>
    <row r="356" spans="1:30" x14ac:dyDescent="0.3">
      <c r="A356" s="16" t="s">
        <v>44</v>
      </c>
      <c r="B356" s="7">
        <v>568945</v>
      </c>
      <c r="C356" s="7">
        <v>267716</v>
      </c>
      <c r="D356" s="7" t="s">
        <v>839</v>
      </c>
      <c r="E356" s="7">
        <v>2</v>
      </c>
      <c r="F356" s="4">
        <v>4146992</v>
      </c>
      <c r="G356" s="4">
        <v>206427</v>
      </c>
      <c r="H356" s="4">
        <f t="shared" si="32"/>
        <v>3481286.9811841436</v>
      </c>
      <c r="I356" s="4">
        <f t="shared" si="33"/>
        <v>-665705.01881585643</v>
      </c>
      <c r="J356" s="5">
        <f t="shared" si="34"/>
        <v>-0.16052720111730534</v>
      </c>
      <c r="K356" s="4">
        <f t="shared" si="35"/>
        <v>193652.22965151008</v>
      </c>
      <c r="L356" s="4">
        <f t="shared" si="36"/>
        <v>-12774.770348489925</v>
      </c>
      <c r="M356" s="5">
        <f t="shared" si="37"/>
        <v>-6.1885171748317425E-2</v>
      </c>
      <c r="N356" s="4">
        <f>IF(SUMPRODUCT($O$2:$AD$2,O356:AD356)&lt;=Kalkulačka!$B$4,SUMPRODUCT($O$2:$AD$2,O356:AD356)*Kalkulačka!$B$5,SUMPRODUCT($O$2:$AD$2,O356:AD356))</f>
        <v>245</v>
      </c>
      <c r="O356" s="4">
        <v>75</v>
      </c>
      <c r="P356" s="4">
        <v>0</v>
      </c>
      <c r="Q356" s="4">
        <v>0</v>
      </c>
      <c r="R356" s="4">
        <v>0</v>
      </c>
      <c r="S356" s="4">
        <v>170</v>
      </c>
      <c r="T356" s="4">
        <v>0</v>
      </c>
      <c r="U356" s="4">
        <v>238</v>
      </c>
      <c r="V356" s="4">
        <v>64</v>
      </c>
      <c r="W356" s="4">
        <v>0</v>
      </c>
      <c r="X356" s="4">
        <v>0</v>
      </c>
      <c r="Y356" s="4">
        <v>0</v>
      </c>
      <c r="Z356" s="4">
        <v>0</v>
      </c>
      <c r="AA356" s="4">
        <v>0</v>
      </c>
      <c r="AB356" s="4">
        <v>0</v>
      </c>
      <c r="AC356" s="4">
        <v>0</v>
      </c>
      <c r="AD356" s="4">
        <v>0</v>
      </c>
    </row>
    <row r="357" spans="1:30" x14ac:dyDescent="0.3">
      <c r="A357" s="16" t="s">
        <v>38</v>
      </c>
      <c r="B357" s="7">
        <v>573272</v>
      </c>
      <c r="C357" s="7">
        <v>271900</v>
      </c>
      <c r="D357" s="7" t="s">
        <v>840</v>
      </c>
      <c r="E357" s="7">
        <v>2</v>
      </c>
      <c r="F357" s="4">
        <v>4821557</v>
      </c>
      <c r="G357" s="4">
        <v>248080</v>
      </c>
      <c r="H357" s="4">
        <f t="shared" si="32"/>
        <v>4049660.3658672692</v>
      </c>
      <c r="I357" s="4">
        <f t="shared" si="33"/>
        <v>-771896.63413273077</v>
      </c>
      <c r="J357" s="5">
        <f t="shared" si="34"/>
        <v>-0.16009281527372399</v>
      </c>
      <c r="K357" s="4">
        <f t="shared" si="35"/>
        <v>225268.92020685866</v>
      </c>
      <c r="L357" s="4">
        <f t="shared" si="36"/>
        <v>-22811.07979314134</v>
      </c>
      <c r="M357" s="5">
        <f t="shared" si="37"/>
        <v>-9.1950499004923136E-2</v>
      </c>
      <c r="N357" s="4">
        <f>IF(SUMPRODUCT($O$2:$AD$2,O357:AD357)&lt;=Kalkulačka!$B$4,SUMPRODUCT($O$2:$AD$2,O357:AD357)*Kalkulačka!$B$5,SUMPRODUCT($O$2:$AD$2,O357:AD357))</f>
        <v>285</v>
      </c>
      <c r="O357" s="4">
        <v>66</v>
      </c>
      <c r="P357" s="4">
        <v>0</v>
      </c>
      <c r="Q357" s="4">
        <v>0</v>
      </c>
      <c r="R357" s="4">
        <v>0</v>
      </c>
      <c r="S357" s="4">
        <v>219</v>
      </c>
      <c r="T357" s="4">
        <v>0</v>
      </c>
      <c r="U357" s="4">
        <v>274</v>
      </c>
      <c r="V357" s="4">
        <v>60</v>
      </c>
      <c r="W357" s="4">
        <v>50</v>
      </c>
      <c r="X357" s="4">
        <v>0</v>
      </c>
      <c r="Y357" s="4">
        <v>0</v>
      </c>
      <c r="Z357" s="4">
        <v>0</v>
      </c>
      <c r="AA357" s="4">
        <v>0</v>
      </c>
      <c r="AB357" s="4">
        <v>0</v>
      </c>
      <c r="AC357" s="4">
        <v>0</v>
      </c>
      <c r="AD357" s="4">
        <v>0</v>
      </c>
    </row>
    <row r="358" spans="1:30" x14ac:dyDescent="0.3">
      <c r="A358" s="16" t="s">
        <v>23</v>
      </c>
      <c r="B358" s="7">
        <v>551660</v>
      </c>
      <c r="C358" s="7">
        <v>251721</v>
      </c>
      <c r="D358" s="7" t="s">
        <v>841</v>
      </c>
      <c r="E358" s="7">
        <v>2</v>
      </c>
      <c r="F358" s="4">
        <v>6208591</v>
      </c>
      <c r="G358" s="4">
        <v>302538</v>
      </c>
      <c r="H358" s="4">
        <f t="shared" si="32"/>
        <v>5214825.8044676762</v>
      </c>
      <c r="I358" s="4">
        <f t="shared" si="33"/>
        <v>-993765.19553232379</v>
      </c>
      <c r="J358" s="5">
        <f t="shared" si="34"/>
        <v>-0.16006291854823806</v>
      </c>
      <c r="K358" s="4">
        <f t="shared" si="35"/>
        <v>290083.13584532327</v>
      </c>
      <c r="L358" s="4">
        <f t="shared" si="36"/>
        <v>-12454.864154676732</v>
      </c>
      <c r="M358" s="5">
        <f t="shared" si="37"/>
        <v>-4.1167933134603651E-2</v>
      </c>
      <c r="N358" s="4">
        <f>IF(SUMPRODUCT($O$2:$AD$2,O358:AD358)&lt;=Kalkulačka!$B$4,SUMPRODUCT($O$2:$AD$2,O358:AD358)*Kalkulačka!$B$5,SUMPRODUCT($O$2:$AD$2,O358:AD358))</f>
        <v>367</v>
      </c>
      <c r="O358" s="4">
        <v>116</v>
      </c>
      <c r="P358" s="4">
        <v>0</v>
      </c>
      <c r="Q358" s="4">
        <v>0</v>
      </c>
      <c r="R358" s="4">
        <v>0</v>
      </c>
      <c r="S358" s="4">
        <v>251</v>
      </c>
      <c r="T358" s="4">
        <v>0</v>
      </c>
      <c r="U358" s="4">
        <v>353</v>
      </c>
      <c r="V358" s="4">
        <v>88</v>
      </c>
      <c r="W358" s="4">
        <v>0</v>
      </c>
      <c r="X358" s="4">
        <v>0</v>
      </c>
      <c r="Y358" s="4">
        <v>0</v>
      </c>
      <c r="Z358" s="4">
        <v>0</v>
      </c>
      <c r="AA358" s="4">
        <v>0</v>
      </c>
      <c r="AB358" s="4">
        <v>0</v>
      </c>
      <c r="AC358" s="4">
        <v>0</v>
      </c>
      <c r="AD358" s="4">
        <v>0</v>
      </c>
    </row>
    <row r="359" spans="1:30" x14ac:dyDescent="0.3">
      <c r="A359" s="16" t="s">
        <v>56</v>
      </c>
      <c r="B359" s="7">
        <v>507270</v>
      </c>
      <c r="C359" s="7">
        <v>300144</v>
      </c>
      <c r="D359" s="7" t="s">
        <v>147</v>
      </c>
      <c r="E359" s="7">
        <v>2</v>
      </c>
      <c r="F359" s="4">
        <v>9015679</v>
      </c>
      <c r="G359" s="4">
        <v>435633</v>
      </c>
      <c r="H359" s="4">
        <f t="shared" si="32"/>
        <v>7573575.3509026468</v>
      </c>
      <c r="I359" s="4">
        <f t="shared" si="33"/>
        <v>-1442103.6490973532</v>
      </c>
      <c r="J359" s="5">
        <f t="shared" si="34"/>
        <v>-0.15995507926772379</v>
      </c>
      <c r="K359" s="4">
        <f t="shared" si="35"/>
        <v>421292.40165001986</v>
      </c>
      <c r="L359" s="4">
        <f t="shared" si="36"/>
        <v>-14340.598349980137</v>
      </c>
      <c r="M359" s="5">
        <f t="shared" si="37"/>
        <v>-3.2918989952506195E-2</v>
      </c>
      <c r="N359" s="4">
        <f>IF(SUMPRODUCT($O$2:$AD$2,O359:AD359)&lt;=Kalkulačka!$B$4,SUMPRODUCT($O$2:$AD$2,O359:AD359)*Kalkulačka!$B$5,SUMPRODUCT($O$2:$AD$2,O359:AD359))</f>
        <v>533</v>
      </c>
      <c r="O359" s="4">
        <v>178</v>
      </c>
      <c r="P359" s="4">
        <v>0</v>
      </c>
      <c r="Q359" s="4">
        <v>0</v>
      </c>
      <c r="R359" s="4">
        <v>0</v>
      </c>
      <c r="S359" s="4">
        <v>355</v>
      </c>
      <c r="T359" s="4">
        <v>0</v>
      </c>
      <c r="U359" s="4">
        <v>560</v>
      </c>
      <c r="V359" s="4">
        <v>130</v>
      </c>
      <c r="W359" s="4">
        <v>23</v>
      </c>
      <c r="X359" s="4">
        <v>0</v>
      </c>
      <c r="Y359" s="4">
        <v>0</v>
      </c>
      <c r="Z359" s="4">
        <v>0</v>
      </c>
      <c r="AA359" s="4">
        <v>0</v>
      </c>
      <c r="AB359" s="4">
        <v>0</v>
      </c>
      <c r="AC359" s="4">
        <v>0</v>
      </c>
      <c r="AD359" s="4">
        <v>0</v>
      </c>
    </row>
    <row r="360" spans="1:30" x14ac:dyDescent="0.3">
      <c r="A360" s="16" t="s">
        <v>41</v>
      </c>
      <c r="B360" s="7">
        <v>578631</v>
      </c>
      <c r="C360" s="7">
        <v>277231</v>
      </c>
      <c r="D360" s="7" t="s">
        <v>842</v>
      </c>
      <c r="E360" s="7">
        <v>2</v>
      </c>
      <c r="F360" s="4">
        <v>747618</v>
      </c>
      <c r="G360" s="4">
        <v>23844</v>
      </c>
      <c r="H360" s="4">
        <f t="shared" si="32"/>
        <v>724676.06547098502</v>
      </c>
      <c r="I360" s="4">
        <f t="shared" si="33"/>
        <v>-22941.934529014979</v>
      </c>
      <c r="J360" s="5">
        <f t="shared" si="34"/>
        <v>-3.0686707020182724E-2</v>
      </c>
      <c r="K360" s="4">
        <f t="shared" si="35"/>
        <v>40311.280458069443</v>
      </c>
      <c r="L360" s="4">
        <f t="shared" si="36"/>
        <v>16467.280458069443</v>
      </c>
      <c r="M360" s="5">
        <f t="shared" si="37"/>
        <v>0.69062575314835772</v>
      </c>
      <c r="N360" s="4">
        <f>IF(SUMPRODUCT($O$2:$AD$2,O360:AD360)&lt;=Kalkulačka!$B$4,SUMPRODUCT($O$2:$AD$2,O360:AD360)*Kalkulačka!$B$5,SUMPRODUCT($O$2:$AD$2,O360:AD360))</f>
        <v>51</v>
      </c>
      <c r="O360" s="4">
        <v>14</v>
      </c>
      <c r="P360" s="4">
        <v>0</v>
      </c>
      <c r="Q360" s="4">
        <v>0</v>
      </c>
      <c r="R360" s="4">
        <v>0</v>
      </c>
      <c r="S360" s="4">
        <v>20</v>
      </c>
      <c r="T360" s="4">
        <v>0</v>
      </c>
      <c r="U360" s="4">
        <v>32</v>
      </c>
      <c r="V360" s="4">
        <v>19</v>
      </c>
      <c r="W360" s="4">
        <v>0</v>
      </c>
      <c r="X360" s="4">
        <v>0</v>
      </c>
      <c r="Y360" s="4">
        <v>0</v>
      </c>
      <c r="Z360" s="4">
        <v>0</v>
      </c>
      <c r="AA360" s="4">
        <v>0</v>
      </c>
      <c r="AB360" s="4">
        <v>0</v>
      </c>
      <c r="AC360" s="4">
        <v>0</v>
      </c>
      <c r="AD360" s="4">
        <v>0</v>
      </c>
    </row>
    <row r="361" spans="1:30" x14ac:dyDescent="0.3">
      <c r="A361" s="16" t="s">
        <v>41</v>
      </c>
      <c r="B361" s="7">
        <v>572209</v>
      </c>
      <c r="C361" s="7">
        <v>270865</v>
      </c>
      <c r="D361" s="7" t="s">
        <v>843</v>
      </c>
      <c r="E361" s="7">
        <v>2</v>
      </c>
      <c r="F361" s="4">
        <v>967337</v>
      </c>
      <c r="G361" s="4">
        <v>30151</v>
      </c>
      <c r="H361" s="4">
        <f t="shared" si="32"/>
        <v>937816.08472715702</v>
      </c>
      <c r="I361" s="4">
        <f t="shared" si="33"/>
        <v>-29520.915272842976</v>
      </c>
      <c r="J361" s="5">
        <f t="shared" si="34"/>
        <v>-3.0517715411322976E-2</v>
      </c>
      <c r="K361" s="4">
        <f t="shared" si="35"/>
        <v>52167.539416325162</v>
      </c>
      <c r="L361" s="4">
        <f t="shared" si="36"/>
        <v>22016.539416325162</v>
      </c>
      <c r="M361" s="5">
        <f t="shared" si="37"/>
        <v>0.73020926059915636</v>
      </c>
      <c r="N361" s="4">
        <f>IF(SUMPRODUCT($O$2:$AD$2,O361:AD361)&lt;=Kalkulačka!$B$4,SUMPRODUCT($O$2:$AD$2,O361:AD361)*Kalkulačka!$B$5,SUMPRODUCT($O$2:$AD$2,O361:AD361))</f>
        <v>66</v>
      </c>
      <c r="O361" s="4">
        <v>20</v>
      </c>
      <c r="P361" s="4">
        <v>0</v>
      </c>
      <c r="Q361" s="4">
        <v>0</v>
      </c>
      <c r="R361" s="4">
        <v>0</v>
      </c>
      <c r="S361" s="4">
        <v>24</v>
      </c>
      <c r="T361" s="4">
        <v>0</v>
      </c>
      <c r="U361" s="4">
        <v>44</v>
      </c>
      <c r="V361" s="4">
        <v>24</v>
      </c>
      <c r="W361" s="4">
        <v>0</v>
      </c>
      <c r="X361" s="4">
        <v>0</v>
      </c>
      <c r="Y361" s="4">
        <v>0</v>
      </c>
      <c r="Z361" s="4">
        <v>0</v>
      </c>
      <c r="AA361" s="4">
        <v>0</v>
      </c>
      <c r="AB361" s="4">
        <v>0</v>
      </c>
      <c r="AC361" s="4">
        <v>0</v>
      </c>
      <c r="AD361" s="4">
        <v>0</v>
      </c>
    </row>
    <row r="362" spans="1:30" x14ac:dyDescent="0.3">
      <c r="A362" s="16" t="s">
        <v>23</v>
      </c>
      <c r="B362" s="7">
        <v>551856</v>
      </c>
      <c r="C362" s="7">
        <v>251895</v>
      </c>
      <c r="D362" s="7" t="s">
        <v>844</v>
      </c>
      <c r="E362" s="7">
        <v>2</v>
      </c>
      <c r="F362" s="4">
        <v>3838496</v>
      </c>
      <c r="G362" s="4">
        <v>202540</v>
      </c>
      <c r="H362" s="4">
        <f t="shared" si="32"/>
        <v>3225518.9580767369</v>
      </c>
      <c r="I362" s="4">
        <f t="shared" si="33"/>
        <v>-612977.04192326311</v>
      </c>
      <c r="J362" s="5">
        <f t="shared" si="34"/>
        <v>-0.15969198402792739</v>
      </c>
      <c r="K362" s="4">
        <f t="shared" si="35"/>
        <v>179424.71890160319</v>
      </c>
      <c r="L362" s="4">
        <f t="shared" si="36"/>
        <v>-23115.281098396808</v>
      </c>
      <c r="M362" s="5">
        <f t="shared" si="37"/>
        <v>-0.11412699268488602</v>
      </c>
      <c r="N362" s="4">
        <f>IF(SUMPRODUCT($O$2:$AD$2,O362:AD362)&lt;=Kalkulačka!$B$4,SUMPRODUCT($O$2:$AD$2,O362:AD362)*Kalkulačka!$B$5,SUMPRODUCT($O$2:$AD$2,O362:AD362))</f>
        <v>227</v>
      </c>
      <c r="O362" s="4">
        <v>46</v>
      </c>
      <c r="P362" s="4">
        <v>0</v>
      </c>
      <c r="Q362" s="4">
        <v>0</v>
      </c>
      <c r="R362" s="4">
        <v>0</v>
      </c>
      <c r="S362" s="4">
        <v>181</v>
      </c>
      <c r="T362" s="4">
        <v>0</v>
      </c>
      <c r="U362" s="4">
        <v>199</v>
      </c>
      <c r="V362" s="4">
        <v>62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0</v>
      </c>
      <c r="AC362" s="4">
        <v>0</v>
      </c>
      <c r="AD362" s="4">
        <v>0</v>
      </c>
    </row>
    <row r="363" spans="1:30" x14ac:dyDescent="0.3">
      <c r="A363" s="16" t="s">
        <v>35</v>
      </c>
      <c r="B363" s="7">
        <v>577162</v>
      </c>
      <c r="C363" s="7">
        <v>275778</v>
      </c>
      <c r="D363" s="7" t="s">
        <v>845</v>
      </c>
      <c r="E363" s="7">
        <v>2</v>
      </c>
      <c r="F363" s="4">
        <v>3466171</v>
      </c>
      <c r="G363" s="4">
        <v>169431</v>
      </c>
      <c r="H363" s="4">
        <f t="shared" si="32"/>
        <v>2912913.5965010179</v>
      </c>
      <c r="I363" s="4">
        <f t="shared" si="33"/>
        <v>-553257.40349898208</v>
      </c>
      <c r="J363" s="5">
        <f t="shared" si="34"/>
        <v>-0.15961630384045744</v>
      </c>
      <c r="K363" s="4">
        <f t="shared" si="35"/>
        <v>162035.53909616149</v>
      </c>
      <c r="L363" s="4">
        <f t="shared" si="36"/>
        <v>-7395.4609038385097</v>
      </c>
      <c r="M363" s="5">
        <f t="shared" si="37"/>
        <v>-4.364880632138457E-2</v>
      </c>
      <c r="N363" s="4">
        <f>IF(SUMPRODUCT($O$2:$AD$2,O363:AD363)&lt;=Kalkulačka!$B$4,SUMPRODUCT($O$2:$AD$2,O363:AD363)*Kalkulačka!$B$5,SUMPRODUCT($O$2:$AD$2,O363:AD363))</f>
        <v>205</v>
      </c>
      <c r="O363" s="4">
        <v>38</v>
      </c>
      <c r="P363" s="4">
        <v>0</v>
      </c>
      <c r="Q363" s="4">
        <v>0</v>
      </c>
      <c r="R363" s="4">
        <v>0</v>
      </c>
      <c r="S363" s="4">
        <v>137</v>
      </c>
      <c r="T363" s="4">
        <v>0</v>
      </c>
      <c r="U363" s="4">
        <v>174</v>
      </c>
      <c r="V363" s="4">
        <v>40</v>
      </c>
      <c r="W363" s="4">
        <v>0</v>
      </c>
      <c r="X363" s="4">
        <v>0</v>
      </c>
      <c r="Y363" s="4">
        <v>0</v>
      </c>
      <c r="Z363" s="4">
        <v>0</v>
      </c>
      <c r="AA363" s="4">
        <v>300</v>
      </c>
      <c r="AB363" s="4">
        <v>0</v>
      </c>
      <c r="AC363" s="4">
        <v>0</v>
      </c>
      <c r="AD363" s="4">
        <v>0</v>
      </c>
    </row>
    <row r="364" spans="1:30" x14ac:dyDescent="0.3">
      <c r="A364" s="16" t="s">
        <v>38</v>
      </c>
      <c r="B364" s="7">
        <v>576247</v>
      </c>
      <c r="C364" s="7">
        <v>274844</v>
      </c>
      <c r="D364" s="7" t="s">
        <v>846</v>
      </c>
      <c r="E364" s="7">
        <v>2</v>
      </c>
      <c r="F364" s="4">
        <v>1780278</v>
      </c>
      <c r="G364" s="4">
        <v>95476</v>
      </c>
      <c r="H364" s="4">
        <f t="shared" si="32"/>
        <v>1726434.1559749937</v>
      </c>
      <c r="I364" s="4">
        <f t="shared" si="33"/>
        <v>-53843.844025006285</v>
      </c>
      <c r="J364" s="5">
        <f t="shared" si="34"/>
        <v>-3.0244626976801525E-2</v>
      </c>
      <c r="K364" s="4">
        <f t="shared" si="35"/>
        <v>96035.697561871319</v>
      </c>
      <c r="L364" s="4">
        <f t="shared" si="36"/>
        <v>559.69756187131861</v>
      </c>
      <c r="M364" s="5">
        <f t="shared" si="37"/>
        <v>5.8621806723293535E-3</v>
      </c>
      <c r="N364" s="4">
        <f>IF(SUMPRODUCT($O$2:$AD$2,O364:AD364)&lt;=Kalkulačka!$B$4,SUMPRODUCT($O$2:$AD$2,O364:AD364)*Kalkulačka!$B$5,SUMPRODUCT($O$2:$AD$2,O364:AD364))</f>
        <v>121.5</v>
      </c>
      <c r="O364" s="4">
        <v>29</v>
      </c>
      <c r="P364" s="4">
        <v>0</v>
      </c>
      <c r="Q364" s="4">
        <v>0</v>
      </c>
      <c r="R364" s="4">
        <v>0</v>
      </c>
      <c r="S364" s="4">
        <v>52</v>
      </c>
      <c r="T364" s="4">
        <v>0</v>
      </c>
      <c r="U364" s="4">
        <v>79</v>
      </c>
      <c r="V364" s="4">
        <v>15</v>
      </c>
      <c r="W364" s="4">
        <v>0</v>
      </c>
      <c r="X364" s="4">
        <v>0</v>
      </c>
      <c r="Y364" s="4">
        <v>0</v>
      </c>
      <c r="Z364" s="4">
        <v>0</v>
      </c>
      <c r="AA364" s="4">
        <v>0</v>
      </c>
      <c r="AB364" s="4">
        <v>0</v>
      </c>
      <c r="AC364" s="4">
        <v>0</v>
      </c>
      <c r="AD364" s="4">
        <v>0</v>
      </c>
    </row>
    <row r="365" spans="1:30" x14ac:dyDescent="0.3">
      <c r="A365" s="16" t="s">
        <v>50</v>
      </c>
      <c r="B365" s="7">
        <v>505293</v>
      </c>
      <c r="C365" s="7">
        <v>299570</v>
      </c>
      <c r="D365" s="7" t="s">
        <v>847</v>
      </c>
      <c r="E365" s="7">
        <v>2</v>
      </c>
      <c r="F365" s="4">
        <v>3938079</v>
      </c>
      <c r="G365" s="4">
        <v>199864</v>
      </c>
      <c r="H365" s="4">
        <f t="shared" si="32"/>
        <v>3310774.9657792058</v>
      </c>
      <c r="I365" s="4">
        <f t="shared" si="33"/>
        <v>-627304.03422079422</v>
      </c>
      <c r="J365" s="5">
        <f t="shared" si="34"/>
        <v>-0.15929188678561157</v>
      </c>
      <c r="K365" s="4">
        <f t="shared" si="35"/>
        <v>184167.22248490551</v>
      </c>
      <c r="L365" s="4">
        <f t="shared" si="36"/>
        <v>-15696.777515094494</v>
      </c>
      <c r="M365" s="5">
        <f t="shared" si="37"/>
        <v>-7.8537292934668046E-2</v>
      </c>
      <c r="N365" s="4">
        <f>IF(SUMPRODUCT($O$2:$AD$2,O365:AD365)&lt;=Kalkulačka!$B$4,SUMPRODUCT($O$2:$AD$2,O365:AD365)*Kalkulačka!$B$5,SUMPRODUCT($O$2:$AD$2,O365:AD365))</f>
        <v>233</v>
      </c>
      <c r="O365" s="4">
        <v>59</v>
      </c>
      <c r="P365" s="4">
        <v>0</v>
      </c>
      <c r="Q365" s="4">
        <v>0</v>
      </c>
      <c r="R365" s="4">
        <v>0</v>
      </c>
      <c r="S365" s="4">
        <v>174</v>
      </c>
      <c r="T365" s="4">
        <v>0</v>
      </c>
      <c r="U365" s="4">
        <v>274</v>
      </c>
      <c r="V365" s="4">
        <v>60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  <c r="AC365" s="4">
        <v>0</v>
      </c>
      <c r="AD365" s="4">
        <v>0</v>
      </c>
    </row>
    <row r="366" spans="1:30" x14ac:dyDescent="0.3">
      <c r="A366" s="16" t="s">
        <v>25</v>
      </c>
      <c r="B366" s="7">
        <v>558869</v>
      </c>
      <c r="C366" s="7">
        <v>257753</v>
      </c>
      <c r="D366" s="7" t="s">
        <v>848</v>
      </c>
      <c r="E366" s="7">
        <v>2</v>
      </c>
      <c r="F366" s="4">
        <v>4121087</v>
      </c>
      <c r="G366" s="4">
        <v>203676</v>
      </c>
      <c r="H366" s="4">
        <f t="shared" si="32"/>
        <v>3467077.6465670653</v>
      </c>
      <c r="I366" s="4">
        <f t="shared" si="33"/>
        <v>-654009.35343293473</v>
      </c>
      <c r="J366" s="5">
        <f t="shared" si="34"/>
        <v>-0.15869826417955624</v>
      </c>
      <c r="K366" s="4">
        <f t="shared" si="35"/>
        <v>192861.81238762636</v>
      </c>
      <c r="L366" s="4">
        <f t="shared" si="36"/>
        <v>-10814.187612373644</v>
      </c>
      <c r="M366" s="5">
        <f t="shared" si="37"/>
        <v>-5.3095051024046214E-2</v>
      </c>
      <c r="N366" s="4">
        <f>IF(SUMPRODUCT($O$2:$AD$2,O366:AD366)&lt;=Kalkulačka!$B$4,SUMPRODUCT($O$2:$AD$2,O366:AD366)*Kalkulačka!$B$5,SUMPRODUCT($O$2:$AD$2,O366:AD366))</f>
        <v>244</v>
      </c>
      <c r="O366" s="4">
        <v>61</v>
      </c>
      <c r="P366" s="4">
        <v>0</v>
      </c>
      <c r="Q366" s="4">
        <v>13</v>
      </c>
      <c r="R366" s="4">
        <v>0</v>
      </c>
      <c r="S366" s="4">
        <v>170</v>
      </c>
      <c r="T366" s="4">
        <v>0</v>
      </c>
      <c r="U366" s="4">
        <v>209</v>
      </c>
      <c r="V366" s="4">
        <v>85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v>0</v>
      </c>
      <c r="AD366" s="4">
        <v>0</v>
      </c>
    </row>
    <row r="367" spans="1:30" x14ac:dyDescent="0.3">
      <c r="A367" s="16" t="s">
        <v>47</v>
      </c>
      <c r="B367" s="7">
        <v>594890</v>
      </c>
      <c r="C367" s="7">
        <v>293598</v>
      </c>
      <c r="D367" s="7" t="s">
        <v>849</v>
      </c>
      <c r="E367" s="7">
        <v>2</v>
      </c>
      <c r="F367" s="4">
        <v>965799</v>
      </c>
      <c r="G367" s="4">
        <v>28194</v>
      </c>
      <c r="H367" s="4">
        <f t="shared" si="32"/>
        <v>937816.08472715702</v>
      </c>
      <c r="I367" s="4">
        <f t="shared" si="33"/>
        <v>-27982.915272842976</v>
      </c>
      <c r="J367" s="5">
        <f t="shared" si="34"/>
        <v>-2.8973849913742855E-2</v>
      </c>
      <c r="K367" s="4">
        <f t="shared" si="35"/>
        <v>52167.539416325162</v>
      </c>
      <c r="L367" s="4">
        <f t="shared" si="36"/>
        <v>23973.539416325162</v>
      </c>
      <c r="M367" s="5">
        <f t="shared" si="37"/>
        <v>0.85030642747837004</v>
      </c>
      <c r="N367" s="4">
        <f>IF(SUMPRODUCT($O$2:$AD$2,O367:AD367)&lt;=Kalkulačka!$B$4,SUMPRODUCT($O$2:$AD$2,O367:AD367)*Kalkulačka!$B$5,SUMPRODUCT($O$2:$AD$2,O367:AD367))</f>
        <v>66</v>
      </c>
      <c r="O367" s="4">
        <v>25</v>
      </c>
      <c r="P367" s="4">
        <v>0</v>
      </c>
      <c r="Q367" s="4">
        <v>0</v>
      </c>
      <c r="R367" s="4">
        <v>0</v>
      </c>
      <c r="S367" s="4">
        <v>19</v>
      </c>
      <c r="T367" s="4">
        <v>0</v>
      </c>
      <c r="U367" s="4">
        <v>43</v>
      </c>
      <c r="V367" s="4">
        <v>19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  <c r="AC367" s="4">
        <v>0</v>
      </c>
      <c r="AD367" s="4">
        <v>0</v>
      </c>
    </row>
    <row r="368" spans="1:30" x14ac:dyDescent="0.3">
      <c r="A368" s="16" t="s">
        <v>44</v>
      </c>
      <c r="B368" s="7">
        <v>588121</v>
      </c>
      <c r="C368" s="7">
        <v>286842</v>
      </c>
      <c r="D368" s="7" t="s">
        <v>850</v>
      </c>
      <c r="E368" s="7">
        <v>2</v>
      </c>
      <c r="F368" s="4">
        <v>3781247</v>
      </c>
      <c r="G368" s="4">
        <v>191084</v>
      </c>
      <c r="H368" s="4">
        <f t="shared" si="32"/>
        <v>3182890.9542255029</v>
      </c>
      <c r="I368" s="4">
        <f t="shared" si="33"/>
        <v>-598356.04577449709</v>
      </c>
      <c r="J368" s="5">
        <f t="shared" si="34"/>
        <v>-0.15824304674476364</v>
      </c>
      <c r="K368" s="4">
        <f t="shared" si="35"/>
        <v>177053.46710995206</v>
      </c>
      <c r="L368" s="4">
        <f t="shared" si="36"/>
        <v>-14030.532890047936</v>
      </c>
      <c r="M368" s="5">
        <f t="shared" si="37"/>
        <v>-7.3425995321680149E-2</v>
      </c>
      <c r="N368" s="4">
        <f>IF(SUMPRODUCT($O$2:$AD$2,O368:AD368)&lt;=Kalkulačka!$B$4,SUMPRODUCT($O$2:$AD$2,O368:AD368)*Kalkulačka!$B$5,SUMPRODUCT($O$2:$AD$2,O368:AD368))</f>
        <v>224</v>
      </c>
      <c r="O368" s="4">
        <v>49</v>
      </c>
      <c r="P368" s="4">
        <v>0</v>
      </c>
      <c r="Q368" s="4">
        <v>15</v>
      </c>
      <c r="R368" s="4">
        <v>0</v>
      </c>
      <c r="S368" s="4">
        <v>160</v>
      </c>
      <c r="T368" s="4">
        <v>0</v>
      </c>
      <c r="U368" s="4">
        <v>215</v>
      </c>
      <c r="V368" s="4">
        <v>87</v>
      </c>
      <c r="W368" s="4">
        <v>0</v>
      </c>
      <c r="X368" s="4">
        <v>0</v>
      </c>
      <c r="Y368" s="4">
        <v>0</v>
      </c>
      <c r="Z368" s="4">
        <v>0</v>
      </c>
      <c r="AA368" s="4">
        <v>0</v>
      </c>
      <c r="AB368" s="4">
        <v>0</v>
      </c>
      <c r="AC368" s="4">
        <v>0</v>
      </c>
      <c r="AD368" s="4">
        <v>0</v>
      </c>
    </row>
    <row r="369" spans="1:30" x14ac:dyDescent="0.3">
      <c r="A369" s="16" t="s">
        <v>56</v>
      </c>
      <c r="B369" s="7">
        <v>597368</v>
      </c>
      <c r="C369" s="7">
        <v>296015</v>
      </c>
      <c r="D369" s="7" t="s">
        <v>851</v>
      </c>
      <c r="E369" s="7">
        <v>2</v>
      </c>
      <c r="F369" s="4">
        <v>1468621</v>
      </c>
      <c r="G369" s="4">
        <v>73929</v>
      </c>
      <c r="H369" s="4">
        <f t="shared" si="32"/>
        <v>1428038.1290163528</v>
      </c>
      <c r="I369" s="4">
        <f t="shared" si="33"/>
        <v>-40582.870983647183</v>
      </c>
      <c r="J369" s="5">
        <f t="shared" si="34"/>
        <v>-2.7633317910915833E-2</v>
      </c>
      <c r="K369" s="4">
        <f t="shared" si="35"/>
        <v>79436.935020313307</v>
      </c>
      <c r="L369" s="4">
        <f t="shared" si="36"/>
        <v>5507.9350203133072</v>
      </c>
      <c r="M369" s="5">
        <f t="shared" si="37"/>
        <v>7.4503036972139558E-2</v>
      </c>
      <c r="N369" s="4">
        <f>IF(SUMPRODUCT($O$2:$AD$2,O369:AD369)&lt;=Kalkulačka!$B$4,SUMPRODUCT($O$2:$AD$2,O369:AD369)*Kalkulačka!$B$5,SUMPRODUCT($O$2:$AD$2,O369:AD369))</f>
        <v>100.5</v>
      </c>
      <c r="O369" s="4">
        <v>34</v>
      </c>
      <c r="P369" s="4">
        <v>0</v>
      </c>
      <c r="Q369" s="4">
        <v>0</v>
      </c>
      <c r="R369" s="4">
        <v>0</v>
      </c>
      <c r="S369" s="4">
        <v>33</v>
      </c>
      <c r="T369" s="4">
        <v>0</v>
      </c>
      <c r="U369" s="4">
        <v>67</v>
      </c>
      <c r="V369" s="4">
        <v>26</v>
      </c>
      <c r="W369" s="4">
        <v>0</v>
      </c>
      <c r="X369" s="4">
        <v>0</v>
      </c>
      <c r="Y369" s="4">
        <v>0</v>
      </c>
      <c r="Z369" s="4">
        <v>0</v>
      </c>
      <c r="AA369" s="4">
        <v>0</v>
      </c>
      <c r="AB369" s="4">
        <v>0</v>
      </c>
      <c r="AC369" s="4">
        <v>0</v>
      </c>
      <c r="AD369" s="4">
        <v>0</v>
      </c>
    </row>
    <row r="370" spans="1:30" x14ac:dyDescent="0.3">
      <c r="A370" s="16" t="s">
        <v>20</v>
      </c>
      <c r="B370" s="7">
        <v>534617</v>
      </c>
      <c r="C370" s="7">
        <v>236641</v>
      </c>
      <c r="D370" s="7" t="s">
        <v>852</v>
      </c>
      <c r="E370" s="7">
        <v>2</v>
      </c>
      <c r="F370" s="4">
        <v>5294147</v>
      </c>
      <c r="G370" s="4">
        <v>260450</v>
      </c>
      <c r="H370" s="4">
        <f t="shared" si="32"/>
        <v>4461731.0697625354</v>
      </c>
      <c r="I370" s="4">
        <f t="shared" si="33"/>
        <v>-832415.93023746461</v>
      </c>
      <c r="J370" s="5">
        <f t="shared" si="34"/>
        <v>-0.157233248384955</v>
      </c>
      <c r="K370" s="4">
        <f t="shared" si="35"/>
        <v>248191.02085948637</v>
      </c>
      <c r="L370" s="4">
        <f t="shared" si="36"/>
        <v>-12258.979140513635</v>
      </c>
      <c r="M370" s="5">
        <f t="shared" si="37"/>
        <v>-4.7068455137314835E-2</v>
      </c>
      <c r="N370" s="4">
        <f>IF(SUMPRODUCT($O$2:$AD$2,O370:AD370)&lt;=Kalkulačka!$B$4,SUMPRODUCT($O$2:$AD$2,O370:AD370)*Kalkulačka!$B$5,SUMPRODUCT($O$2:$AD$2,O370:AD370))</f>
        <v>314</v>
      </c>
      <c r="O370" s="4">
        <v>95</v>
      </c>
      <c r="P370" s="4">
        <v>0</v>
      </c>
      <c r="Q370" s="4">
        <v>0</v>
      </c>
      <c r="R370" s="4">
        <v>0</v>
      </c>
      <c r="S370" s="4">
        <v>219</v>
      </c>
      <c r="T370" s="4">
        <v>0</v>
      </c>
      <c r="U370" s="4">
        <v>301</v>
      </c>
      <c r="V370" s="4">
        <v>60</v>
      </c>
      <c r="W370" s="4">
        <v>0</v>
      </c>
      <c r="X370" s="4">
        <v>0</v>
      </c>
      <c r="Y370" s="4">
        <v>0</v>
      </c>
      <c r="Z370" s="4">
        <v>0</v>
      </c>
      <c r="AA370" s="4">
        <v>0</v>
      </c>
      <c r="AB370" s="4">
        <v>0</v>
      </c>
      <c r="AC370" s="4">
        <v>0</v>
      </c>
      <c r="AD370" s="4">
        <v>0</v>
      </c>
    </row>
    <row r="371" spans="1:30" x14ac:dyDescent="0.3">
      <c r="A371" s="16" t="s">
        <v>56</v>
      </c>
      <c r="B371" s="7">
        <v>553093</v>
      </c>
      <c r="C371" s="7">
        <v>635596</v>
      </c>
      <c r="D371" s="7" t="s">
        <v>853</v>
      </c>
      <c r="E371" s="7">
        <v>2</v>
      </c>
      <c r="F371" s="4">
        <v>1249221</v>
      </c>
      <c r="G371" s="4">
        <v>35048</v>
      </c>
      <c r="H371" s="4">
        <f t="shared" si="32"/>
        <v>1214898.1097601808</v>
      </c>
      <c r="I371" s="4">
        <f t="shared" si="33"/>
        <v>-34322.890239819186</v>
      </c>
      <c r="J371" s="5">
        <f t="shared" si="34"/>
        <v>-2.7475434882874405E-2</v>
      </c>
      <c r="K371" s="4">
        <f t="shared" si="35"/>
        <v>67580.676062057595</v>
      </c>
      <c r="L371" s="4">
        <f t="shared" si="36"/>
        <v>32532.676062057595</v>
      </c>
      <c r="M371" s="5">
        <f t="shared" si="37"/>
        <v>0.92823202642255187</v>
      </c>
      <c r="N371" s="4">
        <f>IF(SUMPRODUCT($O$2:$AD$2,O371:AD371)&lt;=Kalkulačka!$B$4,SUMPRODUCT($O$2:$AD$2,O371:AD371)*Kalkulačka!$B$5,SUMPRODUCT($O$2:$AD$2,O371:AD371))</f>
        <v>85.5</v>
      </c>
      <c r="O371" s="4">
        <v>36</v>
      </c>
      <c r="P371" s="4">
        <v>0</v>
      </c>
      <c r="Q371" s="4">
        <v>0</v>
      </c>
      <c r="R371" s="4">
        <v>0</v>
      </c>
      <c r="S371" s="4">
        <v>21</v>
      </c>
      <c r="T371" s="4">
        <v>0</v>
      </c>
      <c r="U371" s="4">
        <v>0</v>
      </c>
      <c r="V371" s="4">
        <v>20</v>
      </c>
      <c r="W371" s="4">
        <v>0</v>
      </c>
      <c r="X371" s="4">
        <v>0</v>
      </c>
      <c r="Y371" s="4">
        <v>0</v>
      </c>
      <c r="Z371" s="4">
        <v>0</v>
      </c>
      <c r="AA371" s="4">
        <v>0</v>
      </c>
      <c r="AB371" s="4">
        <v>0</v>
      </c>
      <c r="AC371" s="4">
        <v>0</v>
      </c>
      <c r="AD371" s="4">
        <v>0</v>
      </c>
    </row>
    <row r="372" spans="1:30" x14ac:dyDescent="0.3">
      <c r="A372" s="16" t="s">
        <v>20</v>
      </c>
      <c r="B372" s="7">
        <v>532576</v>
      </c>
      <c r="C372" s="7">
        <v>234630</v>
      </c>
      <c r="D372" s="7" t="s">
        <v>854</v>
      </c>
      <c r="E372" s="7">
        <v>2</v>
      </c>
      <c r="F372" s="4">
        <v>5242434</v>
      </c>
      <c r="G372" s="4">
        <v>235825</v>
      </c>
      <c r="H372" s="4">
        <f t="shared" si="32"/>
        <v>4419103.0659113005</v>
      </c>
      <c r="I372" s="4">
        <f t="shared" si="33"/>
        <v>-823330.93408869952</v>
      </c>
      <c r="J372" s="5">
        <f t="shared" si="34"/>
        <v>-0.1570512731469198</v>
      </c>
      <c r="K372" s="4">
        <f t="shared" si="35"/>
        <v>245819.76906783524</v>
      </c>
      <c r="L372" s="4">
        <f t="shared" si="36"/>
        <v>9994.7690678352374</v>
      </c>
      <c r="M372" s="5">
        <f t="shared" si="37"/>
        <v>4.2382143826291685E-2</v>
      </c>
      <c r="N372" s="4">
        <f>IF(SUMPRODUCT($O$2:$AD$2,O372:AD372)&lt;=Kalkulačka!$B$4,SUMPRODUCT($O$2:$AD$2,O372:AD372)*Kalkulačka!$B$5,SUMPRODUCT($O$2:$AD$2,O372:AD372))</f>
        <v>311</v>
      </c>
      <c r="O372" s="4">
        <v>107</v>
      </c>
      <c r="P372" s="4">
        <v>0</v>
      </c>
      <c r="Q372" s="4">
        <v>10</v>
      </c>
      <c r="R372" s="4">
        <v>0</v>
      </c>
      <c r="S372" s="4">
        <v>164</v>
      </c>
      <c r="T372" s="4">
        <v>15</v>
      </c>
      <c r="U372" s="4">
        <v>107</v>
      </c>
      <c r="V372" s="4">
        <v>72</v>
      </c>
      <c r="W372" s="4">
        <v>0</v>
      </c>
      <c r="X372" s="4">
        <v>0</v>
      </c>
      <c r="Y372" s="4">
        <v>0</v>
      </c>
      <c r="Z372" s="4">
        <v>0</v>
      </c>
      <c r="AA372" s="4">
        <v>0</v>
      </c>
      <c r="AB372" s="4">
        <v>0</v>
      </c>
      <c r="AC372" s="4">
        <v>0</v>
      </c>
      <c r="AD372" s="4">
        <v>0</v>
      </c>
    </row>
    <row r="373" spans="1:30" x14ac:dyDescent="0.3">
      <c r="A373" s="16" t="s">
        <v>23</v>
      </c>
      <c r="B373" s="7">
        <v>551201</v>
      </c>
      <c r="C373" s="7">
        <v>251305</v>
      </c>
      <c r="D373" s="7" t="s">
        <v>855</v>
      </c>
      <c r="E373" s="7">
        <v>2</v>
      </c>
      <c r="F373" s="4">
        <v>4787025</v>
      </c>
      <c r="G373" s="4">
        <v>242158</v>
      </c>
      <c r="H373" s="4">
        <f t="shared" si="32"/>
        <v>4035451.0312501909</v>
      </c>
      <c r="I373" s="4">
        <f t="shared" si="33"/>
        <v>-751573.96874980908</v>
      </c>
      <c r="J373" s="5">
        <f t="shared" si="34"/>
        <v>-0.1570023070173665</v>
      </c>
      <c r="K373" s="4">
        <f t="shared" si="35"/>
        <v>224478.50294297494</v>
      </c>
      <c r="L373" s="4">
        <f t="shared" si="36"/>
        <v>-17679.497057025059</v>
      </c>
      <c r="M373" s="5">
        <f t="shared" si="37"/>
        <v>-7.300810651320655E-2</v>
      </c>
      <c r="N373" s="4">
        <f>IF(SUMPRODUCT($O$2:$AD$2,O373:AD373)&lt;=Kalkulačka!$B$4,SUMPRODUCT($O$2:$AD$2,O373:AD373)*Kalkulačka!$B$5,SUMPRODUCT($O$2:$AD$2,O373:AD373))</f>
        <v>284</v>
      </c>
      <c r="O373" s="4">
        <v>74</v>
      </c>
      <c r="P373" s="4">
        <v>0</v>
      </c>
      <c r="Q373" s="4">
        <v>0</v>
      </c>
      <c r="R373" s="4">
        <v>0</v>
      </c>
      <c r="S373" s="4">
        <v>210</v>
      </c>
      <c r="T373" s="4">
        <v>0</v>
      </c>
      <c r="U373" s="4">
        <v>270</v>
      </c>
      <c r="V373" s="4">
        <v>60</v>
      </c>
      <c r="W373" s="4">
        <v>0</v>
      </c>
      <c r="X373" s="4">
        <v>0</v>
      </c>
      <c r="Y373" s="4">
        <v>0</v>
      </c>
      <c r="Z373" s="4">
        <v>0</v>
      </c>
      <c r="AA373" s="4">
        <v>0</v>
      </c>
      <c r="AB373" s="4">
        <v>0</v>
      </c>
      <c r="AC373" s="4">
        <v>0</v>
      </c>
      <c r="AD373" s="4">
        <v>0</v>
      </c>
    </row>
    <row r="374" spans="1:30" x14ac:dyDescent="0.3">
      <c r="A374" s="16" t="s">
        <v>23</v>
      </c>
      <c r="B374" s="7">
        <v>550663</v>
      </c>
      <c r="C374" s="7">
        <v>250821</v>
      </c>
      <c r="D374" s="7" t="s">
        <v>856</v>
      </c>
      <c r="E374" s="7">
        <v>2</v>
      </c>
      <c r="F374" s="4">
        <v>7077355</v>
      </c>
      <c r="G374" s="4">
        <v>362033</v>
      </c>
      <c r="H374" s="4">
        <f t="shared" si="32"/>
        <v>5967920.539172818</v>
      </c>
      <c r="I374" s="4">
        <f t="shared" si="33"/>
        <v>-1109434.460827182</v>
      </c>
      <c r="J374" s="5">
        <f t="shared" si="34"/>
        <v>-0.15675834557220625</v>
      </c>
      <c r="K374" s="4">
        <f t="shared" si="35"/>
        <v>331975.25083116011</v>
      </c>
      <c r="L374" s="4">
        <f t="shared" si="36"/>
        <v>-30057.749168839888</v>
      </c>
      <c r="M374" s="5">
        <f t="shared" si="37"/>
        <v>-8.3024887700402727E-2</v>
      </c>
      <c r="N374" s="4">
        <f>IF(SUMPRODUCT($O$2:$AD$2,O374:AD374)&lt;=Kalkulačka!$B$4,SUMPRODUCT($O$2:$AD$2,O374:AD374)*Kalkulačka!$B$5,SUMPRODUCT($O$2:$AD$2,O374:AD374))</f>
        <v>420</v>
      </c>
      <c r="O374" s="4">
        <v>97</v>
      </c>
      <c r="P374" s="4">
        <v>0</v>
      </c>
      <c r="Q374" s="4">
        <v>0</v>
      </c>
      <c r="R374" s="4">
        <v>0</v>
      </c>
      <c r="S374" s="4">
        <v>305</v>
      </c>
      <c r="T374" s="4">
        <v>0</v>
      </c>
      <c r="U374" s="4">
        <v>357</v>
      </c>
      <c r="V374" s="4">
        <v>82</v>
      </c>
      <c r="W374" s="4">
        <v>0</v>
      </c>
      <c r="X374" s="4">
        <v>0</v>
      </c>
      <c r="Y374" s="4">
        <v>0</v>
      </c>
      <c r="Z374" s="4">
        <v>0</v>
      </c>
      <c r="AA374" s="4">
        <v>180</v>
      </c>
      <c r="AB374" s="4">
        <v>0</v>
      </c>
      <c r="AC374" s="4">
        <v>0</v>
      </c>
      <c r="AD374" s="4">
        <v>0</v>
      </c>
    </row>
    <row r="375" spans="1:30" x14ac:dyDescent="0.3">
      <c r="A375" s="16" t="s">
        <v>53</v>
      </c>
      <c r="B375" s="7">
        <v>585076</v>
      </c>
      <c r="C375" s="7">
        <v>283771</v>
      </c>
      <c r="D375" s="7" t="s">
        <v>857</v>
      </c>
      <c r="E375" s="7">
        <v>2</v>
      </c>
      <c r="F375" s="4">
        <v>1182780</v>
      </c>
      <c r="G375" s="4">
        <v>39127</v>
      </c>
      <c r="H375" s="4">
        <f t="shared" si="32"/>
        <v>1150956.1039833291</v>
      </c>
      <c r="I375" s="4">
        <f t="shared" si="33"/>
        <v>-31823.896016670857</v>
      </c>
      <c r="J375" s="5">
        <f t="shared" si="34"/>
        <v>-2.6906014657561705E-2</v>
      </c>
      <c r="K375" s="4">
        <f t="shared" si="35"/>
        <v>64023.798374580882</v>
      </c>
      <c r="L375" s="4">
        <f t="shared" si="36"/>
        <v>24896.798374580882</v>
      </c>
      <c r="M375" s="5">
        <f t="shared" si="37"/>
        <v>0.63630736766378404</v>
      </c>
      <c r="N375" s="4">
        <f>IF(SUMPRODUCT($O$2:$AD$2,O375:AD375)&lt;=Kalkulačka!$B$4,SUMPRODUCT($O$2:$AD$2,O375:AD375)*Kalkulačka!$B$5,SUMPRODUCT($O$2:$AD$2,O375:AD375))</f>
        <v>81</v>
      </c>
      <c r="O375" s="4">
        <v>19</v>
      </c>
      <c r="P375" s="4">
        <v>0</v>
      </c>
      <c r="Q375" s="4">
        <v>0</v>
      </c>
      <c r="R375" s="4">
        <v>0</v>
      </c>
      <c r="S375" s="4">
        <v>35</v>
      </c>
      <c r="T375" s="4">
        <v>0</v>
      </c>
      <c r="U375" s="4">
        <v>46</v>
      </c>
      <c r="V375" s="4">
        <v>26</v>
      </c>
      <c r="W375" s="4">
        <v>0</v>
      </c>
      <c r="X375" s="4">
        <v>0</v>
      </c>
      <c r="Y375" s="4">
        <v>0</v>
      </c>
      <c r="Z375" s="4">
        <v>0</v>
      </c>
      <c r="AA375" s="4">
        <v>0</v>
      </c>
      <c r="AB375" s="4">
        <v>0</v>
      </c>
      <c r="AC375" s="4">
        <v>0</v>
      </c>
      <c r="AD375" s="4">
        <v>0</v>
      </c>
    </row>
    <row r="376" spans="1:30" x14ac:dyDescent="0.3">
      <c r="A376" s="16" t="s">
        <v>38</v>
      </c>
      <c r="B376" s="7">
        <v>579777</v>
      </c>
      <c r="C376" s="7">
        <v>278386</v>
      </c>
      <c r="D376" s="7" t="s">
        <v>392</v>
      </c>
      <c r="E376" s="7">
        <v>2</v>
      </c>
      <c r="F376" s="4">
        <v>15943481</v>
      </c>
      <c r="G376" s="4">
        <v>798429</v>
      </c>
      <c r="H376" s="4">
        <f t="shared" si="32"/>
        <v>13449135.215064457</v>
      </c>
      <c r="I376" s="4">
        <f t="shared" si="33"/>
        <v>-2494345.7849355433</v>
      </c>
      <c r="J376" s="5">
        <f t="shared" si="34"/>
        <v>-0.15644925878705807</v>
      </c>
      <c r="K376" s="4">
        <f t="shared" si="35"/>
        <v>748129.94026593585</v>
      </c>
      <c r="L376" s="4">
        <f t="shared" si="36"/>
        <v>-50299.059734064154</v>
      </c>
      <c r="M376" s="5">
        <f t="shared" si="37"/>
        <v>-6.2997536079055449E-2</v>
      </c>
      <c r="N376" s="4">
        <f>IF(SUMPRODUCT($O$2:$AD$2,O376:AD376)&lt;=Kalkulačka!$B$4,SUMPRODUCT($O$2:$AD$2,O376:AD376)*Kalkulačka!$B$5,SUMPRODUCT($O$2:$AD$2,O376:AD376))</f>
        <v>946.5</v>
      </c>
      <c r="O376" s="4">
        <v>149</v>
      </c>
      <c r="P376" s="4">
        <v>0</v>
      </c>
      <c r="Q376" s="4">
        <v>0</v>
      </c>
      <c r="R376" s="4">
        <v>0</v>
      </c>
      <c r="S376" s="4">
        <v>511</v>
      </c>
      <c r="T376" s="4">
        <v>0</v>
      </c>
      <c r="U376" s="4">
        <v>748</v>
      </c>
      <c r="V376" s="4">
        <v>136</v>
      </c>
      <c r="W376" s="4">
        <v>58</v>
      </c>
      <c r="X376" s="4">
        <v>0</v>
      </c>
      <c r="Y376" s="4">
        <v>235</v>
      </c>
      <c r="Z376" s="4">
        <v>0</v>
      </c>
      <c r="AA376" s="4">
        <v>515</v>
      </c>
      <c r="AB376" s="4">
        <v>0</v>
      </c>
      <c r="AC376" s="4">
        <v>0</v>
      </c>
      <c r="AD376" s="4">
        <v>0</v>
      </c>
    </row>
    <row r="377" spans="1:30" x14ac:dyDescent="0.3">
      <c r="A377" s="16" t="s">
        <v>20</v>
      </c>
      <c r="B377" s="7">
        <v>534765</v>
      </c>
      <c r="C377" s="7">
        <v>236799</v>
      </c>
      <c r="D377" s="7" t="s">
        <v>858</v>
      </c>
      <c r="E377" s="7">
        <v>2</v>
      </c>
      <c r="F377" s="4">
        <v>4714200</v>
      </c>
      <c r="G377" s="4">
        <v>260558</v>
      </c>
      <c r="H377" s="4">
        <f t="shared" si="32"/>
        <v>3978613.6927818782</v>
      </c>
      <c r="I377" s="4">
        <f t="shared" si="33"/>
        <v>-735586.30721812183</v>
      </c>
      <c r="J377" s="5">
        <f t="shared" si="34"/>
        <v>-0.15603629613044034</v>
      </c>
      <c r="K377" s="4">
        <f t="shared" si="35"/>
        <v>221316.83388744007</v>
      </c>
      <c r="L377" s="4">
        <f t="shared" si="36"/>
        <v>-39241.166112559935</v>
      </c>
      <c r="M377" s="5">
        <f t="shared" si="37"/>
        <v>-0.15060434188380301</v>
      </c>
      <c r="N377" s="4">
        <f>IF(SUMPRODUCT($O$2:$AD$2,O377:AD377)&lt;=Kalkulačka!$B$4,SUMPRODUCT($O$2:$AD$2,O377:AD377)*Kalkulačka!$B$5,SUMPRODUCT($O$2:$AD$2,O377:AD377))</f>
        <v>280</v>
      </c>
      <c r="O377" s="4">
        <v>48</v>
      </c>
      <c r="P377" s="4">
        <v>0</v>
      </c>
      <c r="Q377" s="4">
        <v>0</v>
      </c>
      <c r="R377" s="4">
        <v>0</v>
      </c>
      <c r="S377" s="4">
        <v>232</v>
      </c>
      <c r="T377" s="4">
        <v>0</v>
      </c>
      <c r="U377" s="4">
        <v>241</v>
      </c>
      <c r="V377" s="4">
        <v>60</v>
      </c>
      <c r="W377" s="4">
        <v>0</v>
      </c>
      <c r="X377" s="4">
        <v>0</v>
      </c>
      <c r="Y377" s="4">
        <v>0</v>
      </c>
      <c r="Z377" s="4">
        <v>0</v>
      </c>
      <c r="AA377" s="4">
        <v>0</v>
      </c>
      <c r="AB377" s="4">
        <v>0</v>
      </c>
      <c r="AC377" s="4">
        <v>0</v>
      </c>
      <c r="AD377" s="4">
        <v>0</v>
      </c>
    </row>
    <row r="378" spans="1:30" x14ac:dyDescent="0.3">
      <c r="A378" s="16" t="s">
        <v>56</v>
      </c>
      <c r="B378" s="7">
        <v>506460</v>
      </c>
      <c r="C378" s="7">
        <v>299898</v>
      </c>
      <c r="D378" s="7" t="s">
        <v>144</v>
      </c>
      <c r="E378" s="7">
        <v>2</v>
      </c>
      <c r="F378" s="4">
        <v>6195337</v>
      </c>
      <c r="G378" s="4">
        <v>297536</v>
      </c>
      <c r="H378" s="4">
        <f t="shared" si="32"/>
        <v>5229035.1390847545</v>
      </c>
      <c r="I378" s="4">
        <f t="shared" si="33"/>
        <v>-966301.86091524549</v>
      </c>
      <c r="J378" s="5">
        <f t="shared" si="34"/>
        <v>-0.15597244523021836</v>
      </c>
      <c r="K378" s="4">
        <f t="shared" si="35"/>
        <v>290873.55310920696</v>
      </c>
      <c r="L378" s="4">
        <f t="shared" si="36"/>
        <v>-6662.4468907930423</v>
      </c>
      <c r="M378" s="5">
        <f t="shared" si="37"/>
        <v>-2.2392069836231765E-2</v>
      </c>
      <c r="N378" s="4">
        <f>IF(SUMPRODUCT($O$2:$AD$2,O378:AD378)&lt;=Kalkulačka!$B$4,SUMPRODUCT($O$2:$AD$2,O378:AD378)*Kalkulačka!$B$5,SUMPRODUCT($O$2:$AD$2,O378:AD378))</f>
        <v>368</v>
      </c>
      <c r="O378" s="4">
        <v>117</v>
      </c>
      <c r="P378" s="4">
        <v>0</v>
      </c>
      <c r="Q378" s="4">
        <v>0</v>
      </c>
      <c r="R378" s="4">
        <v>0</v>
      </c>
      <c r="S378" s="4">
        <v>251</v>
      </c>
      <c r="T378" s="4">
        <v>0</v>
      </c>
      <c r="U378" s="4">
        <v>313</v>
      </c>
      <c r="V378" s="4">
        <v>80</v>
      </c>
      <c r="W378" s="4">
        <v>0</v>
      </c>
      <c r="X378" s="4">
        <v>166</v>
      </c>
      <c r="Y378" s="4">
        <v>0</v>
      </c>
      <c r="Z378" s="4">
        <v>0</v>
      </c>
      <c r="AA378" s="4">
        <v>0</v>
      </c>
      <c r="AB378" s="4">
        <v>0</v>
      </c>
      <c r="AC378" s="4">
        <v>0</v>
      </c>
      <c r="AD378" s="4">
        <v>0</v>
      </c>
    </row>
    <row r="379" spans="1:30" x14ac:dyDescent="0.3">
      <c r="A379" s="16" t="s">
        <v>29</v>
      </c>
      <c r="B379" s="7">
        <v>560545</v>
      </c>
      <c r="C379" s="7">
        <v>259497</v>
      </c>
      <c r="D379" s="7" t="s">
        <v>410</v>
      </c>
      <c r="E379" s="7">
        <v>2</v>
      </c>
      <c r="F379" s="4">
        <v>3450888</v>
      </c>
      <c r="G379" s="4">
        <v>177693</v>
      </c>
      <c r="H379" s="4">
        <f t="shared" si="32"/>
        <v>2912913.5965010179</v>
      </c>
      <c r="I379" s="4">
        <f t="shared" si="33"/>
        <v>-537974.40349898208</v>
      </c>
      <c r="J379" s="5">
        <f t="shared" si="34"/>
        <v>-0.15589448382531745</v>
      </c>
      <c r="K379" s="4">
        <f t="shared" si="35"/>
        <v>162035.53909616149</v>
      </c>
      <c r="L379" s="4">
        <f t="shared" si="36"/>
        <v>-15657.46090383851</v>
      </c>
      <c r="M379" s="5">
        <f t="shared" si="37"/>
        <v>-8.8115237537992552E-2</v>
      </c>
      <c r="N379" s="4">
        <f>IF(SUMPRODUCT($O$2:$AD$2,O379:AD379)&lt;=Kalkulačka!$B$4,SUMPRODUCT($O$2:$AD$2,O379:AD379)*Kalkulačka!$B$5,SUMPRODUCT($O$2:$AD$2,O379:AD379))</f>
        <v>205</v>
      </c>
      <c r="O379" s="4">
        <v>46</v>
      </c>
      <c r="P379" s="4">
        <v>0</v>
      </c>
      <c r="Q379" s="4">
        <v>0</v>
      </c>
      <c r="R379" s="4">
        <v>0</v>
      </c>
      <c r="S379" s="4">
        <v>159</v>
      </c>
      <c r="T379" s="4">
        <v>0</v>
      </c>
      <c r="U379" s="4">
        <v>174</v>
      </c>
      <c r="V379" s="4">
        <v>54</v>
      </c>
      <c r="W379" s="4">
        <v>0</v>
      </c>
      <c r="X379" s="4">
        <v>0</v>
      </c>
      <c r="Y379" s="4">
        <v>0</v>
      </c>
      <c r="Z379" s="4">
        <v>0</v>
      </c>
      <c r="AA379" s="4">
        <v>0</v>
      </c>
      <c r="AB379" s="4">
        <v>0</v>
      </c>
      <c r="AC379" s="4">
        <v>0</v>
      </c>
      <c r="AD379" s="4">
        <v>0</v>
      </c>
    </row>
    <row r="380" spans="1:30" x14ac:dyDescent="0.3">
      <c r="A380" s="16" t="s">
        <v>35</v>
      </c>
      <c r="B380" s="7">
        <v>563706</v>
      </c>
      <c r="C380" s="7">
        <v>262463</v>
      </c>
      <c r="D380" s="7" t="s">
        <v>859</v>
      </c>
      <c r="E380" s="7">
        <v>2</v>
      </c>
      <c r="F380" s="4">
        <v>3501018</v>
      </c>
      <c r="G380" s="4">
        <v>182973</v>
      </c>
      <c r="H380" s="4">
        <f t="shared" si="32"/>
        <v>2955541.6003522524</v>
      </c>
      <c r="I380" s="4">
        <f t="shared" si="33"/>
        <v>-545476.39964774763</v>
      </c>
      <c r="J380" s="5">
        <f t="shared" si="34"/>
        <v>-0.1558050828781079</v>
      </c>
      <c r="K380" s="4">
        <f t="shared" si="35"/>
        <v>164406.79088781262</v>
      </c>
      <c r="L380" s="4">
        <f t="shared" si="36"/>
        <v>-18566.209112187382</v>
      </c>
      <c r="M380" s="5">
        <f t="shared" si="37"/>
        <v>-0.10146966553637626</v>
      </c>
      <c r="N380" s="4">
        <f>IF(SUMPRODUCT($O$2:$AD$2,O380:AD380)&lt;=Kalkulačka!$B$4,SUMPRODUCT($O$2:$AD$2,O380:AD380)*Kalkulačka!$B$5,SUMPRODUCT($O$2:$AD$2,O380:AD380))</f>
        <v>208</v>
      </c>
      <c r="O380" s="4">
        <v>45</v>
      </c>
      <c r="P380" s="4">
        <v>0</v>
      </c>
      <c r="Q380" s="4">
        <v>0</v>
      </c>
      <c r="R380" s="4">
        <v>0</v>
      </c>
      <c r="S380" s="4">
        <v>163</v>
      </c>
      <c r="T380" s="4">
        <v>0</v>
      </c>
      <c r="U380" s="4">
        <v>192</v>
      </c>
      <c r="V380" s="4">
        <v>44</v>
      </c>
      <c r="W380" s="4">
        <v>0</v>
      </c>
      <c r="X380" s="4">
        <v>0</v>
      </c>
      <c r="Y380" s="4">
        <v>0</v>
      </c>
      <c r="Z380" s="4">
        <v>0</v>
      </c>
      <c r="AA380" s="4">
        <v>0</v>
      </c>
      <c r="AB380" s="4">
        <v>0</v>
      </c>
      <c r="AC380" s="4">
        <v>0</v>
      </c>
      <c r="AD380" s="4">
        <v>0</v>
      </c>
    </row>
    <row r="381" spans="1:30" x14ac:dyDescent="0.3">
      <c r="A381" s="16" t="s">
        <v>20</v>
      </c>
      <c r="B381" s="7">
        <v>532720</v>
      </c>
      <c r="C381" s="7">
        <v>234788</v>
      </c>
      <c r="D381" s="7" t="s">
        <v>860</v>
      </c>
      <c r="E381" s="7">
        <v>2</v>
      </c>
      <c r="F381" s="4">
        <v>4207865</v>
      </c>
      <c r="G381" s="4">
        <v>207317</v>
      </c>
      <c r="H381" s="4">
        <f t="shared" si="32"/>
        <v>3552333.6542695342</v>
      </c>
      <c r="I381" s="4">
        <f t="shared" si="33"/>
        <v>-655531.34573046584</v>
      </c>
      <c r="J381" s="5">
        <f t="shared" si="34"/>
        <v>-0.15578716183396235</v>
      </c>
      <c r="K381" s="4">
        <f t="shared" si="35"/>
        <v>197604.31597092864</v>
      </c>
      <c r="L381" s="4">
        <f t="shared" si="36"/>
        <v>-9712.684029071359</v>
      </c>
      <c r="M381" s="5">
        <f t="shared" si="37"/>
        <v>-4.6849433616497294E-2</v>
      </c>
      <c r="N381" s="4">
        <f>IF(SUMPRODUCT($O$2:$AD$2,O381:AD381)&lt;=Kalkulačka!$B$4,SUMPRODUCT($O$2:$AD$2,O381:AD381)*Kalkulačka!$B$5,SUMPRODUCT($O$2:$AD$2,O381:AD381))</f>
        <v>250</v>
      </c>
      <c r="O381" s="4">
        <v>68</v>
      </c>
      <c r="P381" s="4">
        <v>0</v>
      </c>
      <c r="Q381" s="4">
        <v>0</v>
      </c>
      <c r="R381" s="4">
        <v>0</v>
      </c>
      <c r="S381" s="4">
        <v>182</v>
      </c>
      <c r="T381" s="4">
        <v>0</v>
      </c>
      <c r="U381" s="4">
        <v>220</v>
      </c>
      <c r="V381" s="4">
        <v>63</v>
      </c>
      <c r="W381" s="4">
        <v>41</v>
      </c>
      <c r="X381" s="4">
        <v>0</v>
      </c>
      <c r="Y381" s="4">
        <v>0</v>
      </c>
      <c r="Z381" s="4">
        <v>0</v>
      </c>
      <c r="AA381" s="4">
        <v>0</v>
      </c>
      <c r="AB381" s="4">
        <v>0</v>
      </c>
      <c r="AC381" s="4">
        <v>0</v>
      </c>
      <c r="AD381" s="4">
        <v>0</v>
      </c>
    </row>
    <row r="382" spans="1:30" x14ac:dyDescent="0.3">
      <c r="A382" s="16" t="s">
        <v>41</v>
      </c>
      <c r="B382" s="7">
        <v>555240</v>
      </c>
      <c r="C382" s="7">
        <v>67441513</v>
      </c>
      <c r="D382" s="7" t="s">
        <v>861</v>
      </c>
      <c r="E382" s="7">
        <v>2</v>
      </c>
      <c r="F382" s="4">
        <v>1575028</v>
      </c>
      <c r="G382" s="4">
        <v>51111</v>
      </c>
      <c r="H382" s="4">
        <f t="shared" si="32"/>
        <v>1534608.1386444387</v>
      </c>
      <c r="I382" s="4">
        <f t="shared" si="33"/>
        <v>-40419.861355561297</v>
      </c>
      <c r="J382" s="5">
        <f t="shared" si="34"/>
        <v>-2.5662947805093816E-2</v>
      </c>
      <c r="K382" s="4">
        <f t="shared" si="35"/>
        <v>85365.06449944117</v>
      </c>
      <c r="L382" s="4">
        <f t="shared" si="36"/>
        <v>34254.06449944117</v>
      </c>
      <c r="M382" s="5">
        <f t="shared" si="37"/>
        <v>0.67018967540140428</v>
      </c>
      <c r="N382" s="4">
        <f>IF(SUMPRODUCT($O$2:$AD$2,O382:AD382)&lt;=Kalkulačka!$B$4,SUMPRODUCT($O$2:$AD$2,O382:AD382)*Kalkulačka!$B$5,SUMPRODUCT($O$2:$AD$2,O382:AD382))</f>
        <v>108</v>
      </c>
      <c r="O382" s="4">
        <v>28</v>
      </c>
      <c r="P382" s="4">
        <v>0</v>
      </c>
      <c r="Q382" s="4">
        <v>0</v>
      </c>
      <c r="R382" s="4">
        <v>0</v>
      </c>
      <c r="S382" s="4">
        <v>44</v>
      </c>
      <c r="T382" s="4">
        <v>0</v>
      </c>
      <c r="U382" s="4">
        <v>71</v>
      </c>
      <c r="V382" s="4">
        <v>26</v>
      </c>
      <c r="W382" s="4">
        <v>0</v>
      </c>
      <c r="X382" s="4">
        <v>0</v>
      </c>
      <c r="Y382" s="4">
        <v>0</v>
      </c>
      <c r="Z382" s="4">
        <v>0</v>
      </c>
      <c r="AA382" s="4">
        <v>0</v>
      </c>
      <c r="AB382" s="4">
        <v>0</v>
      </c>
      <c r="AC382" s="4">
        <v>0</v>
      </c>
      <c r="AD382" s="4">
        <v>0</v>
      </c>
    </row>
    <row r="383" spans="1:30" x14ac:dyDescent="0.3">
      <c r="A383" s="16" t="s">
        <v>47</v>
      </c>
      <c r="B383" s="7">
        <v>593079</v>
      </c>
      <c r="C383" s="7">
        <v>372102</v>
      </c>
      <c r="D383" s="7" t="s">
        <v>862</v>
      </c>
      <c r="E383" s="7">
        <v>2</v>
      </c>
      <c r="F383" s="4">
        <v>1465386</v>
      </c>
      <c r="G383" s="4">
        <v>44081</v>
      </c>
      <c r="H383" s="4">
        <f t="shared" si="32"/>
        <v>1428038.1290163528</v>
      </c>
      <c r="I383" s="4">
        <f t="shared" si="33"/>
        <v>-37347.870983647183</v>
      </c>
      <c r="J383" s="5">
        <f t="shared" si="34"/>
        <v>-2.5486712022393498E-2</v>
      </c>
      <c r="K383" s="4">
        <f t="shared" si="35"/>
        <v>79436.935020313307</v>
      </c>
      <c r="L383" s="4">
        <f t="shared" si="36"/>
        <v>35355.935020313307</v>
      </c>
      <c r="M383" s="5">
        <f t="shared" si="37"/>
        <v>0.80206744448431988</v>
      </c>
      <c r="N383" s="4">
        <f>IF(SUMPRODUCT($O$2:$AD$2,O383:AD383)&lt;=Kalkulačka!$B$4,SUMPRODUCT($O$2:$AD$2,O383:AD383)*Kalkulačka!$B$5,SUMPRODUCT($O$2:$AD$2,O383:AD383))</f>
        <v>100.5</v>
      </c>
      <c r="O383" s="4">
        <v>35</v>
      </c>
      <c r="P383" s="4">
        <v>0</v>
      </c>
      <c r="Q383" s="4">
        <v>0</v>
      </c>
      <c r="R383" s="4">
        <v>0</v>
      </c>
      <c r="S383" s="4">
        <v>32</v>
      </c>
      <c r="T383" s="4">
        <v>0</v>
      </c>
      <c r="U383" s="4">
        <v>64</v>
      </c>
      <c r="V383" s="4">
        <v>25</v>
      </c>
      <c r="W383" s="4">
        <v>0</v>
      </c>
      <c r="X383" s="4">
        <v>0</v>
      </c>
      <c r="Y383" s="4">
        <v>0</v>
      </c>
      <c r="Z383" s="4">
        <v>0</v>
      </c>
      <c r="AA383" s="4">
        <v>0</v>
      </c>
      <c r="AB383" s="4">
        <v>0</v>
      </c>
      <c r="AC383" s="4">
        <v>0</v>
      </c>
      <c r="AD383" s="4">
        <v>0</v>
      </c>
    </row>
    <row r="384" spans="1:30" x14ac:dyDescent="0.3">
      <c r="A384" s="16" t="s">
        <v>29</v>
      </c>
      <c r="B384" s="7">
        <v>554812</v>
      </c>
      <c r="C384" s="7">
        <v>254231</v>
      </c>
      <c r="D384" s="7" t="s">
        <v>863</v>
      </c>
      <c r="E384" s="7">
        <v>2</v>
      </c>
      <c r="F384" s="4">
        <v>4273210</v>
      </c>
      <c r="G384" s="4">
        <v>219131</v>
      </c>
      <c r="H384" s="4">
        <f t="shared" si="32"/>
        <v>3609170.9927378469</v>
      </c>
      <c r="I384" s="4">
        <f t="shared" si="33"/>
        <v>-664039.00726215309</v>
      </c>
      <c r="J384" s="5">
        <f t="shared" si="34"/>
        <v>-0.15539582825607756</v>
      </c>
      <c r="K384" s="4">
        <f t="shared" si="35"/>
        <v>200765.98502646349</v>
      </c>
      <c r="L384" s="4">
        <f t="shared" si="36"/>
        <v>-18365.014973536512</v>
      </c>
      <c r="M384" s="5">
        <f t="shared" si="37"/>
        <v>-8.3808383905227934E-2</v>
      </c>
      <c r="N384" s="4">
        <f>IF(SUMPRODUCT($O$2:$AD$2,O384:AD384)&lt;=Kalkulačka!$B$4,SUMPRODUCT($O$2:$AD$2,O384:AD384)*Kalkulačka!$B$5,SUMPRODUCT($O$2:$AD$2,O384:AD384))</f>
        <v>254</v>
      </c>
      <c r="O384" s="4">
        <v>67</v>
      </c>
      <c r="P384" s="4">
        <v>0</v>
      </c>
      <c r="Q384" s="4">
        <v>0</v>
      </c>
      <c r="R384" s="4">
        <v>0</v>
      </c>
      <c r="S384" s="4">
        <v>187</v>
      </c>
      <c r="T384" s="4">
        <v>0</v>
      </c>
      <c r="U384" s="4">
        <v>222</v>
      </c>
      <c r="V384" s="4">
        <v>73</v>
      </c>
      <c r="W384" s="4">
        <v>0</v>
      </c>
      <c r="X384" s="4">
        <v>0</v>
      </c>
      <c r="Y384" s="4">
        <v>0</v>
      </c>
      <c r="Z384" s="4">
        <v>0</v>
      </c>
      <c r="AA384" s="4">
        <v>0</v>
      </c>
      <c r="AB384" s="4">
        <v>0</v>
      </c>
      <c r="AC384" s="4">
        <v>0</v>
      </c>
      <c r="AD384" s="4">
        <v>0</v>
      </c>
    </row>
    <row r="385" spans="1:30" x14ac:dyDescent="0.3">
      <c r="A385" s="16" t="s">
        <v>44</v>
      </c>
      <c r="B385" s="7">
        <v>569593</v>
      </c>
      <c r="C385" s="7">
        <v>268356</v>
      </c>
      <c r="D385" s="7" t="s">
        <v>864</v>
      </c>
      <c r="E385" s="7">
        <v>2</v>
      </c>
      <c r="F385" s="4">
        <v>4945474</v>
      </c>
      <c r="G385" s="4">
        <v>251815</v>
      </c>
      <c r="H385" s="4">
        <f t="shared" si="32"/>
        <v>4177544.3774209721</v>
      </c>
      <c r="I385" s="4">
        <f t="shared" si="33"/>
        <v>-767929.6225790279</v>
      </c>
      <c r="J385" s="5">
        <f t="shared" si="34"/>
        <v>-0.15527927607728353</v>
      </c>
      <c r="K385" s="4">
        <f t="shared" si="35"/>
        <v>232382.67558181207</v>
      </c>
      <c r="L385" s="4">
        <f t="shared" si="36"/>
        <v>-19432.324418187927</v>
      </c>
      <c r="M385" s="5">
        <f t="shared" si="37"/>
        <v>-7.7169050367086656E-2</v>
      </c>
      <c r="N385" s="4">
        <f>IF(SUMPRODUCT($O$2:$AD$2,O385:AD385)&lt;=Kalkulačka!$B$4,SUMPRODUCT($O$2:$AD$2,O385:AD385)*Kalkulačka!$B$5,SUMPRODUCT($O$2:$AD$2,O385:AD385))</f>
        <v>294</v>
      </c>
      <c r="O385" s="4">
        <v>76</v>
      </c>
      <c r="P385" s="4">
        <v>0</v>
      </c>
      <c r="Q385" s="4">
        <v>0</v>
      </c>
      <c r="R385" s="4">
        <v>0</v>
      </c>
      <c r="S385" s="4">
        <v>218</v>
      </c>
      <c r="T385" s="4">
        <v>0</v>
      </c>
      <c r="U385" s="4">
        <v>281</v>
      </c>
      <c r="V385" s="4">
        <v>113</v>
      </c>
      <c r="W385" s="4">
        <v>0</v>
      </c>
      <c r="X385" s="4">
        <v>0</v>
      </c>
      <c r="Y385" s="4">
        <v>0</v>
      </c>
      <c r="Z385" s="4">
        <v>0</v>
      </c>
      <c r="AA385" s="4">
        <v>0</v>
      </c>
      <c r="AB385" s="4">
        <v>0</v>
      </c>
      <c r="AC385" s="4">
        <v>0</v>
      </c>
      <c r="AD385" s="4">
        <v>0</v>
      </c>
    </row>
    <row r="386" spans="1:30" x14ac:dyDescent="0.3">
      <c r="A386" s="16" t="s">
        <v>53</v>
      </c>
      <c r="B386" s="7">
        <v>585912</v>
      </c>
      <c r="C386" s="7">
        <v>284637</v>
      </c>
      <c r="D386" s="7" t="s">
        <v>865</v>
      </c>
      <c r="E386" s="7">
        <v>2</v>
      </c>
      <c r="F386" s="4">
        <v>4103676</v>
      </c>
      <c r="G386" s="4">
        <v>207953</v>
      </c>
      <c r="H386" s="4">
        <f t="shared" si="32"/>
        <v>3467077.6465670653</v>
      </c>
      <c r="I386" s="4">
        <f t="shared" si="33"/>
        <v>-636598.35343293473</v>
      </c>
      <c r="J386" s="5">
        <f t="shared" si="34"/>
        <v>-0.1551288048649393</v>
      </c>
      <c r="K386" s="4">
        <f t="shared" si="35"/>
        <v>192861.81238762636</v>
      </c>
      <c r="L386" s="4">
        <f t="shared" si="36"/>
        <v>-15091.187612373644</v>
      </c>
      <c r="M386" s="5">
        <f t="shared" si="37"/>
        <v>-7.2570184668524385E-2</v>
      </c>
      <c r="N386" s="4">
        <f>IF(SUMPRODUCT($O$2:$AD$2,O386:AD386)&lt;=Kalkulačka!$B$4,SUMPRODUCT($O$2:$AD$2,O386:AD386)*Kalkulačka!$B$5,SUMPRODUCT($O$2:$AD$2,O386:AD386))</f>
        <v>244</v>
      </c>
      <c r="O386" s="4">
        <v>64</v>
      </c>
      <c r="P386" s="4">
        <v>0</v>
      </c>
      <c r="Q386" s="4">
        <v>0</v>
      </c>
      <c r="R386" s="4">
        <v>0</v>
      </c>
      <c r="S386" s="4">
        <v>180</v>
      </c>
      <c r="T386" s="4">
        <v>0</v>
      </c>
      <c r="U386" s="4">
        <v>236</v>
      </c>
      <c r="V386" s="4">
        <v>52</v>
      </c>
      <c r="W386" s="4">
        <v>0</v>
      </c>
      <c r="X386" s="4">
        <v>0</v>
      </c>
      <c r="Y386" s="4">
        <v>0</v>
      </c>
      <c r="Z386" s="4">
        <v>0</v>
      </c>
      <c r="AA386" s="4">
        <v>0</v>
      </c>
      <c r="AB386" s="4">
        <v>0</v>
      </c>
      <c r="AC386" s="4">
        <v>0</v>
      </c>
      <c r="AD386" s="4">
        <v>0</v>
      </c>
    </row>
    <row r="387" spans="1:30" x14ac:dyDescent="0.3">
      <c r="A387" s="16" t="s">
        <v>32</v>
      </c>
      <c r="B387" s="7">
        <v>545929</v>
      </c>
      <c r="C387" s="7">
        <v>555932</v>
      </c>
      <c r="D387" s="7" t="s">
        <v>866</v>
      </c>
      <c r="E387" s="7">
        <v>2</v>
      </c>
      <c r="F387" s="4">
        <v>612161</v>
      </c>
      <c r="G387" s="4">
        <v>13296</v>
      </c>
      <c r="H387" s="4">
        <f t="shared" si="32"/>
        <v>596792.0539172818</v>
      </c>
      <c r="I387" s="4">
        <f t="shared" si="33"/>
        <v>-15368.946082718205</v>
      </c>
      <c r="J387" s="5">
        <f t="shared" si="34"/>
        <v>-2.5106052301140047E-2</v>
      </c>
      <c r="K387" s="4">
        <f t="shared" si="35"/>
        <v>33197.525083116008</v>
      </c>
      <c r="L387" s="4">
        <f t="shared" si="36"/>
        <v>19901.525083116008</v>
      </c>
      <c r="M387" s="5">
        <f t="shared" si="37"/>
        <v>1.496805436455777</v>
      </c>
      <c r="N387" s="4">
        <f>IF(SUMPRODUCT($O$2:$AD$2,O387:AD387)&lt;=Kalkulačka!$B$4,SUMPRODUCT($O$2:$AD$2,O387:AD387)*Kalkulačka!$B$5,SUMPRODUCT($O$2:$AD$2,O387:AD387))</f>
        <v>42</v>
      </c>
      <c r="O387" s="4">
        <v>28</v>
      </c>
      <c r="P387" s="4">
        <v>0</v>
      </c>
      <c r="Q387" s="4">
        <v>0</v>
      </c>
      <c r="R387" s="4">
        <v>0</v>
      </c>
      <c r="S387" s="4">
        <v>0</v>
      </c>
      <c r="T387" s="4">
        <v>0</v>
      </c>
      <c r="U387" s="4">
        <v>28</v>
      </c>
      <c r="V387" s="4">
        <v>0</v>
      </c>
      <c r="W387" s="4">
        <v>0</v>
      </c>
      <c r="X387" s="4">
        <v>0</v>
      </c>
      <c r="Y387" s="4">
        <v>0</v>
      </c>
      <c r="Z387" s="4">
        <v>0</v>
      </c>
      <c r="AA387" s="4">
        <v>0</v>
      </c>
      <c r="AB387" s="4">
        <v>0</v>
      </c>
      <c r="AC387" s="4">
        <v>0</v>
      </c>
      <c r="AD387" s="4">
        <v>0</v>
      </c>
    </row>
    <row r="388" spans="1:30" x14ac:dyDescent="0.3">
      <c r="A388" s="16" t="s">
        <v>50</v>
      </c>
      <c r="B388" s="7">
        <v>516686</v>
      </c>
      <c r="C388" s="7">
        <v>301701</v>
      </c>
      <c r="D388" s="7" t="s">
        <v>867</v>
      </c>
      <c r="E388" s="7">
        <v>2</v>
      </c>
      <c r="F388" s="4">
        <v>961852</v>
      </c>
      <c r="G388" s="4">
        <v>30864</v>
      </c>
      <c r="H388" s="4">
        <f t="shared" si="32"/>
        <v>937816.08472715702</v>
      </c>
      <c r="I388" s="4">
        <f t="shared" si="33"/>
        <v>-24035.915272842976</v>
      </c>
      <c r="J388" s="5">
        <f t="shared" si="34"/>
        <v>-2.4989203404310656E-2</v>
      </c>
      <c r="K388" s="4">
        <f t="shared" si="35"/>
        <v>52167.539416325162</v>
      </c>
      <c r="L388" s="4">
        <f t="shared" si="36"/>
        <v>21303.539416325162</v>
      </c>
      <c r="M388" s="5">
        <f t="shared" si="37"/>
        <v>0.69023909461914079</v>
      </c>
      <c r="N388" s="4">
        <f>IF(SUMPRODUCT($O$2:$AD$2,O388:AD388)&lt;=Kalkulačka!$B$4,SUMPRODUCT($O$2:$AD$2,O388:AD388)*Kalkulačka!$B$5,SUMPRODUCT($O$2:$AD$2,O388:AD388))</f>
        <v>66</v>
      </c>
      <c r="O388" s="4">
        <v>20</v>
      </c>
      <c r="P388" s="4">
        <v>0</v>
      </c>
      <c r="Q388" s="4">
        <v>0</v>
      </c>
      <c r="R388" s="4">
        <v>0</v>
      </c>
      <c r="S388" s="4">
        <v>24</v>
      </c>
      <c r="T388" s="4">
        <v>0</v>
      </c>
      <c r="U388" s="4">
        <v>0</v>
      </c>
      <c r="V388" s="4">
        <v>22</v>
      </c>
      <c r="W388" s="4">
        <v>0</v>
      </c>
      <c r="X388" s="4">
        <v>0</v>
      </c>
      <c r="Y388" s="4">
        <v>0</v>
      </c>
      <c r="Z388" s="4">
        <v>0</v>
      </c>
      <c r="AA388" s="4">
        <v>0</v>
      </c>
      <c r="AB388" s="4">
        <v>0</v>
      </c>
      <c r="AC388" s="4">
        <v>0</v>
      </c>
      <c r="AD388" s="4">
        <v>0</v>
      </c>
    </row>
    <row r="389" spans="1:30" x14ac:dyDescent="0.3">
      <c r="A389" s="16" t="s">
        <v>38</v>
      </c>
      <c r="B389" s="7">
        <v>579874</v>
      </c>
      <c r="C389" s="7">
        <v>278491</v>
      </c>
      <c r="D389" s="7" t="s">
        <v>868</v>
      </c>
      <c r="E389" s="7">
        <v>2</v>
      </c>
      <c r="F389" s="4">
        <v>5942790</v>
      </c>
      <c r="G389" s="4">
        <v>280267</v>
      </c>
      <c r="H389" s="4">
        <f t="shared" si="32"/>
        <v>5022999.787137121</v>
      </c>
      <c r="I389" s="4">
        <f t="shared" si="33"/>
        <v>-919790.21286287904</v>
      </c>
      <c r="J389" s="5">
        <f t="shared" si="34"/>
        <v>-0.1547741402376458</v>
      </c>
      <c r="K389" s="4">
        <f t="shared" si="35"/>
        <v>279412.50278289308</v>
      </c>
      <c r="L389" s="4">
        <f t="shared" si="36"/>
        <v>-854.49721710692393</v>
      </c>
      <c r="M389" s="5">
        <f t="shared" si="37"/>
        <v>-3.0488684615275208E-3</v>
      </c>
      <c r="N389" s="4">
        <f>IF(SUMPRODUCT($O$2:$AD$2,O389:AD389)&lt;=Kalkulačka!$B$4,SUMPRODUCT($O$2:$AD$2,O389:AD389)*Kalkulačka!$B$5,SUMPRODUCT($O$2:$AD$2,O389:AD389))</f>
        <v>353.5</v>
      </c>
      <c r="O389" s="4">
        <v>96</v>
      </c>
      <c r="P389" s="4">
        <v>15</v>
      </c>
      <c r="Q389" s="4">
        <v>0</v>
      </c>
      <c r="R389" s="4">
        <v>0</v>
      </c>
      <c r="S389" s="4">
        <v>211</v>
      </c>
      <c r="T389" s="4">
        <v>0</v>
      </c>
      <c r="U389" s="4">
        <v>313</v>
      </c>
      <c r="V389" s="4">
        <v>51</v>
      </c>
      <c r="W389" s="4">
        <v>0</v>
      </c>
      <c r="X389" s="4">
        <v>0</v>
      </c>
      <c r="Y389" s="4">
        <v>0</v>
      </c>
      <c r="Z389" s="4">
        <v>0</v>
      </c>
      <c r="AA389" s="4">
        <v>165</v>
      </c>
      <c r="AB389" s="4">
        <v>0</v>
      </c>
      <c r="AC389" s="4">
        <v>0</v>
      </c>
      <c r="AD389" s="4">
        <v>0</v>
      </c>
    </row>
    <row r="390" spans="1:30" x14ac:dyDescent="0.3">
      <c r="A390" s="16" t="s">
        <v>41</v>
      </c>
      <c r="B390" s="7">
        <v>572365</v>
      </c>
      <c r="C390" s="7">
        <v>579521</v>
      </c>
      <c r="D390" s="7" t="s">
        <v>869</v>
      </c>
      <c r="E390" s="7">
        <v>2</v>
      </c>
      <c r="F390" s="4">
        <v>633778</v>
      </c>
      <c r="G390" s="4">
        <v>13940</v>
      </c>
      <c r="H390" s="4">
        <f t="shared" ref="H390:H453" si="38">N390*$A$3</f>
        <v>618106.0558428989</v>
      </c>
      <c r="I390" s="4">
        <f t="shared" ref="I390:I453" si="39">H390-F390</f>
        <v>-15671.944157101098</v>
      </c>
      <c r="J390" s="5">
        <f t="shared" ref="J390:J453" si="40">IFERROR(H390/F390-1,0)</f>
        <v>-2.4727813456921988E-2</v>
      </c>
      <c r="K390" s="4">
        <f t="shared" ref="K390:K453" si="41">N390*$A$4</f>
        <v>34383.15097894158</v>
      </c>
      <c r="L390" s="4">
        <f t="shared" ref="L390:L453" si="42">K390-G390</f>
        <v>20443.15097894158</v>
      </c>
      <c r="M390" s="5">
        <f t="shared" ref="M390:M453" si="43">IFERROR(K390/G390-1,0)</f>
        <v>1.4665101132669713</v>
      </c>
      <c r="N390" s="4">
        <f>IF(SUMPRODUCT($O$2:$AD$2,O390:AD390)&lt;=Kalkulačka!$B$4,SUMPRODUCT($O$2:$AD$2,O390:AD390)*Kalkulačka!$B$5,SUMPRODUCT($O$2:$AD$2,O390:AD390))</f>
        <v>43.5</v>
      </c>
      <c r="O390" s="4">
        <v>29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29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  <c r="AA390" s="4">
        <v>0</v>
      </c>
      <c r="AB390" s="4">
        <v>0</v>
      </c>
      <c r="AC390" s="4">
        <v>0</v>
      </c>
      <c r="AD390" s="4">
        <v>0</v>
      </c>
    </row>
    <row r="391" spans="1:30" x14ac:dyDescent="0.3">
      <c r="A391" s="16" t="s">
        <v>47</v>
      </c>
      <c r="B391" s="7">
        <v>586331</v>
      </c>
      <c r="C391" s="7">
        <v>285064</v>
      </c>
      <c r="D391" s="7" t="s">
        <v>870</v>
      </c>
      <c r="E391" s="7">
        <v>2</v>
      </c>
      <c r="F391" s="4">
        <v>1464177</v>
      </c>
      <c r="G391" s="4">
        <v>43707</v>
      </c>
      <c r="H391" s="4">
        <f t="shared" si="38"/>
        <v>1428038.1290163528</v>
      </c>
      <c r="I391" s="4">
        <f t="shared" si="39"/>
        <v>-36138.870983647183</v>
      </c>
      <c r="J391" s="5">
        <f t="shared" si="40"/>
        <v>-2.4682037064949869E-2</v>
      </c>
      <c r="K391" s="4">
        <f t="shared" si="41"/>
        <v>79436.935020313307</v>
      </c>
      <c r="L391" s="4">
        <f t="shared" si="42"/>
        <v>35729.935020313307</v>
      </c>
      <c r="M391" s="5">
        <f t="shared" si="43"/>
        <v>0.81748770266349347</v>
      </c>
      <c r="N391" s="4">
        <f>IF(SUMPRODUCT($O$2:$AD$2,O391:AD391)&lt;=Kalkulačka!$B$4,SUMPRODUCT($O$2:$AD$2,O391:AD391)*Kalkulačka!$B$5,SUMPRODUCT($O$2:$AD$2,O391:AD391))</f>
        <v>100.5</v>
      </c>
      <c r="O391" s="4">
        <v>36</v>
      </c>
      <c r="P391" s="4">
        <v>0</v>
      </c>
      <c r="Q391" s="4">
        <v>0</v>
      </c>
      <c r="R391" s="4">
        <v>0</v>
      </c>
      <c r="S391" s="4">
        <v>31</v>
      </c>
      <c r="T391" s="4">
        <v>0</v>
      </c>
      <c r="U391" s="4">
        <v>66</v>
      </c>
      <c r="V391" s="4">
        <v>20</v>
      </c>
      <c r="W391" s="4">
        <v>0</v>
      </c>
      <c r="X391" s="4">
        <v>0</v>
      </c>
      <c r="Y391" s="4">
        <v>0</v>
      </c>
      <c r="Z391" s="4">
        <v>0</v>
      </c>
      <c r="AA391" s="4">
        <v>0</v>
      </c>
      <c r="AB391" s="4">
        <v>0</v>
      </c>
      <c r="AC391" s="4">
        <v>0</v>
      </c>
      <c r="AD391" s="4">
        <v>0</v>
      </c>
    </row>
    <row r="392" spans="1:30" x14ac:dyDescent="0.3">
      <c r="A392" s="16" t="s">
        <v>53</v>
      </c>
      <c r="B392" s="7">
        <v>592749</v>
      </c>
      <c r="C392" s="7">
        <v>291480</v>
      </c>
      <c r="D392" s="7" t="s">
        <v>467</v>
      </c>
      <c r="E392" s="7">
        <v>2</v>
      </c>
      <c r="F392" s="4">
        <v>7581176</v>
      </c>
      <c r="G392" s="4">
        <v>360178</v>
      </c>
      <c r="H392" s="4">
        <f t="shared" si="38"/>
        <v>6408409.9123022398</v>
      </c>
      <c r="I392" s="4">
        <f t="shared" si="39"/>
        <v>-1172766.0876977602</v>
      </c>
      <c r="J392" s="5">
        <f t="shared" si="40"/>
        <v>-0.15469448113297468</v>
      </c>
      <c r="K392" s="4">
        <f t="shared" si="41"/>
        <v>356478.18601155526</v>
      </c>
      <c r="L392" s="4">
        <f t="shared" si="42"/>
        <v>-3699.8139884447446</v>
      </c>
      <c r="M392" s="5">
        <f t="shared" si="43"/>
        <v>-1.0272182055663381E-2</v>
      </c>
      <c r="N392" s="4">
        <f>IF(SUMPRODUCT($O$2:$AD$2,O392:AD392)&lt;=Kalkulačka!$B$4,SUMPRODUCT($O$2:$AD$2,O392:AD392)*Kalkulačka!$B$5,SUMPRODUCT($O$2:$AD$2,O392:AD392))</f>
        <v>451</v>
      </c>
      <c r="O392" s="4">
        <v>137</v>
      </c>
      <c r="P392" s="4">
        <v>13</v>
      </c>
      <c r="Q392" s="4">
        <v>0</v>
      </c>
      <c r="R392" s="4">
        <v>0</v>
      </c>
      <c r="S392" s="4">
        <v>288</v>
      </c>
      <c r="T392" s="4">
        <v>0</v>
      </c>
      <c r="U392" s="4">
        <v>386</v>
      </c>
      <c r="V392" s="4">
        <v>81</v>
      </c>
      <c r="W392" s="4">
        <v>270</v>
      </c>
      <c r="X392" s="4">
        <v>618</v>
      </c>
      <c r="Y392" s="4">
        <v>0</v>
      </c>
      <c r="Z392" s="4">
        <v>0</v>
      </c>
      <c r="AA392" s="4">
        <v>0</v>
      </c>
      <c r="AB392" s="4">
        <v>0</v>
      </c>
      <c r="AC392" s="4">
        <v>0</v>
      </c>
      <c r="AD392" s="4">
        <v>0</v>
      </c>
    </row>
    <row r="393" spans="1:30" x14ac:dyDescent="0.3">
      <c r="A393" s="16" t="s">
        <v>47</v>
      </c>
      <c r="B393" s="7">
        <v>584924</v>
      </c>
      <c r="C393" s="7">
        <v>283614</v>
      </c>
      <c r="D393" s="7" t="s">
        <v>871</v>
      </c>
      <c r="E393" s="7">
        <v>2</v>
      </c>
      <c r="F393" s="4">
        <v>3931920</v>
      </c>
      <c r="G393" s="4">
        <v>197915</v>
      </c>
      <c r="H393" s="4">
        <f t="shared" si="38"/>
        <v>3324984.3003962841</v>
      </c>
      <c r="I393" s="4">
        <f t="shared" si="39"/>
        <v>-606935.69960371591</v>
      </c>
      <c r="J393" s="5">
        <f t="shared" si="40"/>
        <v>-0.15436115170291254</v>
      </c>
      <c r="K393" s="4">
        <f t="shared" si="41"/>
        <v>184957.6397487892</v>
      </c>
      <c r="L393" s="4">
        <f t="shared" si="42"/>
        <v>-12957.360251210805</v>
      </c>
      <c r="M393" s="5">
        <f t="shared" si="43"/>
        <v>-6.5469318905645335E-2</v>
      </c>
      <c r="N393" s="4">
        <f>IF(SUMPRODUCT($O$2:$AD$2,O393:AD393)&lt;=Kalkulačka!$B$4,SUMPRODUCT($O$2:$AD$2,O393:AD393)*Kalkulačka!$B$5,SUMPRODUCT($O$2:$AD$2,O393:AD393))</f>
        <v>234</v>
      </c>
      <c r="O393" s="4">
        <v>64</v>
      </c>
      <c r="P393" s="4">
        <v>0</v>
      </c>
      <c r="Q393" s="4">
        <v>0</v>
      </c>
      <c r="R393" s="4">
        <v>0</v>
      </c>
      <c r="S393" s="4">
        <v>170</v>
      </c>
      <c r="T393" s="4">
        <v>0</v>
      </c>
      <c r="U393" s="4">
        <v>215</v>
      </c>
      <c r="V393" s="4">
        <v>60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  <c r="AB393" s="4">
        <v>0</v>
      </c>
      <c r="AC393" s="4">
        <v>0</v>
      </c>
      <c r="AD393" s="4">
        <v>0</v>
      </c>
    </row>
    <row r="394" spans="1:30" x14ac:dyDescent="0.3">
      <c r="A394" s="16" t="s">
        <v>23</v>
      </c>
      <c r="B394" s="7">
        <v>546666</v>
      </c>
      <c r="C394" s="7">
        <v>247014</v>
      </c>
      <c r="D394" s="7" t="s">
        <v>872</v>
      </c>
      <c r="E394" s="7">
        <v>2</v>
      </c>
      <c r="F394" s="4">
        <v>829878</v>
      </c>
      <c r="G394" s="4">
        <v>25168</v>
      </c>
      <c r="H394" s="4">
        <f t="shared" si="38"/>
        <v>809932.0731734538</v>
      </c>
      <c r="I394" s="4">
        <f t="shared" si="39"/>
        <v>-19945.926826546201</v>
      </c>
      <c r="J394" s="5">
        <f t="shared" si="40"/>
        <v>-2.4034769962026026E-2</v>
      </c>
      <c r="K394" s="4">
        <f t="shared" si="41"/>
        <v>45053.784041371728</v>
      </c>
      <c r="L394" s="4">
        <f t="shared" si="42"/>
        <v>19885.784041371728</v>
      </c>
      <c r="M394" s="5">
        <f t="shared" si="43"/>
        <v>0.79012174353829168</v>
      </c>
      <c r="N394" s="4">
        <f>IF(SUMPRODUCT($O$2:$AD$2,O394:AD394)&lt;=Kalkulačka!$B$4,SUMPRODUCT($O$2:$AD$2,O394:AD394)*Kalkulačka!$B$5,SUMPRODUCT($O$2:$AD$2,O394:AD394))</f>
        <v>57</v>
      </c>
      <c r="O394" s="4">
        <v>20</v>
      </c>
      <c r="P394" s="4">
        <v>0</v>
      </c>
      <c r="Q394" s="4">
        <v>0</v>
      </c>
      <c r="R394" s="4">
        <v>0</v>
      </c>
      <c r="S394" s="4">
        <v>18</v>
      </c>
      <c r="T394" s="4">
        <v>0</v>
      </c>
      <c r="U394" s="4">
        <v>38</v>
      </c>
      <c r="V394" s="4">
        <v>18</v>
      </c>
      <c r="W394" s="4">
        <v>0</v>
      </c>
      <c r="X394" s="4">
        <v>0</v>
      </c>
      <c r="Y394" s="4">
        <v>0</v>
      </c>
      <c r="Z394" s="4">
        <v>0</v>
      </c>
      <c r="AA394" s="4">
        <v>0</v>
      </c>
      <c r="AB394" s="4">
        <v>0</v>
      </c>
      <c r="AC394" s="4">
        <v>0</v>
      </c>
      <c r="AD394" s="4">
        <v>0</v>
      </c>
    </row>
    <row r="395" spans="1:30" x14ac:dyDescent="0.3">
      <c r="A395" s="16" t="s">
        <v>20</v>
      </c>
      <c r="B395" s="7">
        <v>531961</v>
      </c>
      <c r="C395" s="7">
        <v>234010</v>
      </c>
      <c r="D395" s="7" t="s">
        <v>873</v>
      </c>
      <c r="E395" s="7">
        <v>2</v>
      </c>
      <c r="F395" s="4">
        <v>3779381</v>
      </c>
      <c r="G395" s="4">
        <v>147666</v>
      </c>
      <c r="H395" s="4">
        <f t="shared" si="38"/>
        <v>3197100.2888425807</v>
      </c>
      <c r="I395" s="4">
        <f t="shared" si="39"/>
        <v>-582280.71115741925</v>
      </c>
      <c r="J395" s="5">
        <f t="shared" si="40"/>
        <v>-0.15406774579155136</v>
      </c>
      <c r="K395" s="4">
        <f t="shared" si="41"/>
        <v>177843.88437383578</v>
      </c>
      <c r="L395" s="4">
        <f t="shared" si="42"/>
        <v>30177.884373835783</v>
      </c>
      <c r="M395" s="5">
        <f t="shared" si="43"/>
        <v>0.20436582811097881</v>
      </c>
      <c r="N395" s="4">
        <f>IF(SUMPRODUCT($O$2:$AD$2,O395:AD395)&lt;=Kalkulačka!$B$4,SUMPRODUCT($O$2:$AD$2,O395:AD395)*Kalkulačka!$B$5,SUMPRODUCT($O$2:$AD$2,O395:AD395))</f>
        <v>225</v>
      </c>
      <c r="O395" s="4">
        <v>118</v>
      </c>
      <c r="P395" s="4">
        <v>0</v>
      </c>
      <c r="Q395" s="4">
        <v>0</v>
      </c>
      <c r="R395" s="4">
        <v>0</v>
      </c>
      <c r="S395" s="4">
        <v>107</v>
      </c>
      <c r="T395" s="4">
        <v>0</v>
      </c>
      <c r="U395" s="4">
        <v>146</v>
      </c>
      <c r="V395" s="4">
        <v>86</v>
      </c>
      <c r="W395" s="4">
        <v>0</v>
      </c>
      <c r="X395" s="4">
        <v>0</v>
      </c>
      <c r="Y395" s="4">
        <v>0</v>
      </c>
      <c r="Z395" s="4">
        <v>0</v>
      </c>
      <c r="AA395" s="4">
        <v>0</v>
      </c>
      <c r="AB395" s="4">
        <v>0</v>
      </c>
      <c r="AC395" s="4">
        <v>0</v>
      </c>
      <c r="AD395" s="4">
        <v>0</v>
      </c>
    </row>
    <row r="396" spans="1:30" x14ac:dyDescent="0.3">
      <c r="A396" s="16" t="s">
        <v>41</v>
      </c>
      <c r="B396" s="7">
        <v>580571</v>
      </c>
      <c r="C396" s="7">
        <v>279161</v>
      </c>
      <c r="D396" s="7" t="s">
        <v>874</v>
      </c>
      <c r="E396" s="7">
        <v>2</v>
      </c>
      <c r="F396" s="4">
        <v>742334</v>
      </c>
      <c r="G396" s="4">
        <v>22348</v>
      </c>
      <c r="H396" s="4">
        <f t="shared" si="38"/>
        <v>724676.06547098502</v>
      </c>
      <c r="I396" s="4">
        <f t="shared" si="39"/>
        <v>-17657.934529014979</v>
      </c>
      <c r="J396" s="5">
        <f t="shared" si="40"/>
        <v>-2.3787048052514081E-2</v>
      </c>
      <c r="K396" s="4">
        <f t="shared" si="41"/>
        <v>40311.280458069443</v>
      </c>
      <c r="L396" s="4">
        <f t="shared" si="42"/>
        <v>17963.280458069443</v>
      </c>
      <c r="M396" s="5">
        <f t="shared" si="43"/>
        <v>0.80379812323561128</v>
      </c>
      <c r="N396" s="4">
        <f>IF(SUMPRODUCT($O$2:$AD$2,O396:AD396)&lt;=Kalkulačka!$B$4,SUMPRODUCT($O$2:$AD$2,O396:AD396)*Kalkulačka!$B$5,SUMPRODUCT($O$2:$AD$2,O396:AD396))</f>
        <v>51</v>
      </c>
      <c r="O396" s="4">
        <v>18</v>
      </c>
      <c r="P396" s="4">
        <v>0</v>
      </c>
      <c r="Q396" s="4">
        <v>0</v>
      </c>
      <c r="R396" s="4">
        <v>0</v>
      </c>
      <c r="S396" s="4">
        <v>16</v>
      </c>
      <c r="T396" s="4">
        <v>0</v>
      </c>
      <c r="U396" s="4">
        <v>35</v>
      </c>
      <c r="V396" s="4">
        <v>16</v>
      </c>
      <c r="W396" s="4">
        <v>0</v>
      </c>
      <c r="X396" s="4">
        <v>0</v>
      </c>
      <c r="Y396" s="4">
        <v>0</v>
      </c>
      <c r="Z396" s="4">
        <v>0</v>
      </c>
      <c r="AA396" s="4">
        <v>0</v>
      </c>
      <c r="AB396" s="4">
        <v>0</v>
      </c>
      <c r="AC396" s="4">
        <v>0</v>
      </c>
      <c r="AD396" s="4">
        <v>0</v>
      </c>
    </row>
    <row r="397" spans="1:30" x14ac:dyDescent="0.3">
      <c r="A397" s="16" t="s">
        <v>38</v>
      </c>
      <c r="B397" s="7">
        <v>570958</v>
      </c>
      <c r="C397" s="7">
        <v>269638</v>
      </c>
      <c r="D397" s="7" t="s">
        <v>875</v>
      </c>
      <c r="E397" s="7">
        <v>2</v>
      </c>
      <c r="F397" s="4">
        <v>632816</v>
      </c>
      <c r="G397" s="4">
        <v>13929</v>
      </c>
      <c r="H397" s="4">
        <f t="shared" si="38"/>
        <v>618106.0558428989</v>
      </c>
      <c r="I397" s="4">
        <f t="shared" si="39"/>
        <v>-14709.944157101098</v>
      </c>
      <c r="J397" s="5">
        <f t="shared" si="40"/>
        <v>-2.32452152870678E-2</v>
      </c>
      <c r="K397" s="4">
        <f t="shared" si="41"/>
        <v>34383.15097894158</v>
      </c>
      <c r="L397" s="4">
        <f t="shared" si="42"/>
        <v>20454.15097894158</v>
      </c>
      <c r="M397" s="5">
        <f t="shared" si="43"/>
        <v>1.4684579638840964</v>
      </c>
      <c r="N397" s="4">
        <f>IF(SUMPRODUCT($O$2:$AD$2,O397:AD397)&lt;=Kalkulačka!$B$4,SUMPRODUCT($O$2:$AD$2,O397:AD397)*Kalkulačka!$B$5,SUMPRODUCT($O$2:$AD$2,O397:AD397))</f>
        <v>43.5</v>
      </c>
      <c r="O397" s="4">
        <v>29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28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  <c r="AA397" s="4">
        <v>0</v>
      </c>
      <c r="AB397" s="4">
        <v>0</v>
      </c>
      <c r="AC397" s="4">
        <v>0</v>
      </c>
      <c r="AD397" s="4">
        <v>0</v>
      </c>
    </row>
    <row r="398" spans="1:30" x14ac:dyDescent="0.3">
      <c r="A398" s="16" t="s">
        <v>41</v>
      </c>
      <c r="B398" s="7">
        <v>580015</v>
      </c>
      <c r="C398" s="7">
        <v>278637</v>
      </c>
      <c r="D398" s="7" t="s">
        <v>876</v>
      </c>
      <c r="E398" s="7">
        <v>2</v>
      </c>
      <c r="F398" s="4">
        <v>6462004</v>
      </c>
      <c r="G398" s="4">
        <v>325075</v>
      </c>
      <c r="H398" s="4">
        <f t="shared" si="38"/>
        <v>5470593.8275750829</v>
      </c>
      <c r="I398" s="4">
        <f t="shared" si="39"/>
        <v>-991410.17242491711</v>
      </c>
      <c r="J398" s="5">
        <f t="shared" si="40"/>
        <v>-0.15342147303296583</v>
      </c>
      <c r="K398" s="4">
        <f t="shared" si="41"/>
        <v>304310.64659523009</v>
      </c>
      <c r="L398" s="4">
        <f t="shared" si="42"/>
        <v>-20764.353404769907</v>
      </c>
      <c r="M398" s="5">
        <f t="shared" si="43"/>
        <v>-6.3875577650603366E-2</v>
      </c>
      <c r="N398" s="4">
        <f>IF(SUMPRODUCT($O$2:$AD$2,O398:AD398)&lt;=Kalkulačka!$B$4,SUMPRODUCT($O$2:$AD$2,O398:AD398)*Kalkulačka!$B$5,SUMPRODUCT($O$2:$AD$2,O398:AD398))</f>
        <v>385</v>
      </c>
      <c r="O398" s="4">
        <v>95</v>
      </c>
      <c r="P398" s="4">
        <v>0</v>
      </c>
      <c r="Q398" s="4">
        <v>11</v>
      </c>
      <c r="R398" s="4">
        <v>0</v>
      </c>
      <c r="S398" s="4">
        <v>279</v>
      </c>
      <c r="T398" s="4">
        <v>0</v>
      </c>
      <c r="U398" s="4">
        <v>381</v>
      </c>
      <c r="V398" s="4">
        <v>90</v>
      </c>
      <c r="W398" s="4">
        <v>0</v>
      </c>
      <c r="X398" s="4">
        <v>0</v>
      </c>
      <c r="Y398" s="4">
        <v>0</v>
      </c>
      <c r="Z398" s="4">
        <v>0</v>
      </c>
      <c r="AA398" s="4">
        <v>0</v>
      </c>
      <c r="AB398" s="4">
        <v>0</v>
      </c>
      <c r="AC398" s="4">
        <v>0</v>
      </c>
      <c r="AD398" s="4">
        <v>0</v>
      </c>
    </row>
    <row r="399" spans="1:30" x14ac:dyDescent="0.3">
      <c r="A399" s="16" t="s">
        <v>50</v>
      </c>
      <c r="B399" s="7">
        <v>536571</v>
      </c>
      <c r="C399" s="7">
        <v>302759</v>
      </c>
      <c r="D399" s="7" t="s">
        <v>877</v>
      </c>
      <c r="E399" s="7">
        <v>2</v>
      </c>
      <c r="F399" s="4">
        <v>741699</v>
      </c>
      <c r="G399" s="4">
        <v>23418</v>
      </c>
      <c r="H399" s="4">
        <f t="shared" si="38"/>
        <v>724676.06547098502</v>
      </c>
      <c r="I399" s="4">
        <f t="shared" si="39"/>
        <v>-17022.934529014979</v>
      </c>
      <c r="J399" s="5">
        <f t="shared" si="40"/>
        <v>-2.2951270702825544E-2</v>
      </c>
      <c r="K399" s="4">
        <f t="shared" si="41"/>
        <v>40311.280458069443</v>
      </c>
      <c r="L399" s="4">
        <f t="shared" si="42"/>
        <v>16893.280458069443</v>
      </c>
      <c r="M399" s="5">
        <f t="shared" si="43"/>
        <v>0.72138015449950643</v>
      </c>
      <c r="N399" s="4">
        <f>IF(SUMPRODUCT($O$2:$AD$2,O399:AD399)&lt;=Kalkulačka!$B$4,SUMPRODUCT($O$2:$AD$2,O399:AD399)*Kalkulačka!$B$5,SUMPRODUCT($O$2:$AD$2,O399:AD399))</f>
        <v>51</v>
      </c>
      <c r="O399" s="4">
        <v>15</v>
      </c>
      <c r="P399" s="4">
        <v>0</v>
      </c>
      <c r="Q399" s="4">
        <v>0</v>
      </c>
      <c r="R399" s="4">
        <v>0</v>
      </c>
      <c r="S399" s="4">
        <v>19</v>
      </c>
      <c r="T399" s="4">
        <v>0</v>
      </c>
      <c r="U399" s="4">
        <v>32</v>
      </c>
      <c r="V399" s="4">
        <v>14</v>
      </c>
      <c r="W399" s="4">
        <v>0</v>
      </c>
      <c r="X399" s="4">
        <v>0</v>
      </c>
      <c r="Y399" s="4">
        <v>0</v>
      </c>
      <c r="Z399" s="4">
        <v>0</v>
      </c>
      <c r="AA399" s="4">
        <v>0</v>
      </c>
      <c r="AB399" s="4">
        <v>0</v>
      </c>
      <c r="AC399" s="4">
        <v>0</v>
      </c>
      <c r="AD399" s="4">
        <v>0</v>
      </c>
    </row>
    <row r="400" spans="1:30" x14ac:dyDescent="0.3">
      <c r="A400" s="16" t="s">
        <v>47</v>
      </c>
      <c r="B400" s="7">
        <v>595071</v>
      </c>
      <c r="C400" s="7">
        <v>293784</v>
      </c>
      <c r="D400" s="7" t="s">
        <v>878</v>
      </c>
      <c r="E400" s="7">
        <v>2</v>
      </c>
      <c r="F400" s="4">
        <v>3657995</v>
      </c>
      <c r="G400" s="4">
        <v>193804</v>
      </c>
      <c r="H400" s="4">
        <f t="shared" si="38"/>
        <v>3097634.946523034</v>
      </c>
      <c r="I400" s="4">
        <f t="shared" si="39"/>
        <v>-560360.05347696599</v>
      </c>
      <c r="J400" s="5">
        <f t="shared" si="40"/>
        <v>-0.15318775817817298</v>
      </c>
      <c r="K400" s="4">
        <f t="shared" si="41"/>
        <v>172310.96352664978</v>
      </c>
      <c r="L400" s="4">
        <f t="shared" si="42"/>
        <v>-21493.036473350221</v>
      </c>
      <c r="M400" s="5">
        <f t="shared" si="43"/>
        <v>-0.11090089200094022</v>
      </c>
      <c r="N400" s="4">
        <f>IF(SUMPRODUCT($O$2:$AD$2,O400:AD400)&lt;=Kalkulačka!$B$4,SUMPRODUCT($O$2:$AD$2,O400:AD400)*Kalkulačka!$B$5,SUMPRODUCT($O$2:$AD$2,O400:AD400))</f>
        <v>218</v>
      </c>
      <c r="O400" s="4">
        <v>46</v>
      </c>
      <c r="P400" s="4">
        <v>0</v>
      </c>
      <c r="Q400" s="4">
        <v>0</v>
      </c>
      <c r="R400" s="4">
        <v>0</v>
      </c>
      <c r="S400" s="4">
        <v>172</v>
      </c>
      <c r="T400" s="4">
        <v>0</v>
      </c>
      <c r="U400" s="4">
        <v>227</v>
      </c>
      <c r="V400" s="4">
        <v>68</v>
      </c>
      <c r="W400" s="4">
        <v>78</v>
      </c>
      <c r="X400" s="4">
        <v>0</v>
      </c>
      <c r="Y400" s="4">
        <v>0</v>
      </c>
      <c r="Z400" s="4">
        <v>0</v>
      </c>
      <c r="AA400" s="4">
        <v>0</v>
      </c>
      <c r="AB400" s="4">
        <v>0</v>
      </c>
      <c r="AC400" s="4">
        <v>0</v>
      </c>
      <c r="AD400" s="4">
        <v>0</v>
      </c>
    </row>
    <row r="401" spans="1:30" x14ac:dyDescent="0.3">
      <c r="A401" s="16" t="s">
        <v>44</v>
      </c>
      <c r="B401" s="7">
        <v>591301</v>
      </c>
      <c r="C401" s="7">
        <v>290050</v>
      </c>
      <c r="D401" s="7" t="s">
        <v>879</v>
      </c>
      <c r="E401" s="7">
        <v>2</v>
      </c>
      <c r="F401" s="4">
        <v>6141021</v>
      </c>
      <c r="G401" s="4">
        <v>320029</v>
      </c>
      <c r="H401" s="4">
        <f t="shared" si="38"/>
        <v>5200616.4698505979</v>
      </c>
      <c r="I401" s="4">
        <f t="shared" si="39"/>
        <v>-940404.5301494021</v>
      </c>
      <c r="J401" s="5">
        <f t="shared" si="40"/>
        <v>-0.15313488264401021</v>
      </c>
      <c r="K401" s="4">
        <f t="shared" si="41"/>
        <v>289292.71858143952</v>
      </c>
      <c r="L401" s="4">
        <f t="shared" si="42"/>
        <v>-30736.28141856048</v>
      </c>
      <c r="M401" s="5">
        <f t="shared" si="43"/>
        <v>-9.6042175610836722E-2</v>
      </c>
      <c r="N401" s="4">
        <f>IF(SUMPRODUCT($O$2:$AD$2,O401:AD401)&lt;=Kalkulačka!$B$4,SUMPRODUCT($O$2:$AD$2,O401:AD401)*Kalkulačka!$B$5,SUMPRODUCT($O$2:$AD$2,O401:AD401))</f>
        <v>366</v>
      </c>
      <c r="O401" s="4">
        <v>88</v>
      </c>
      <c r="P401" s="4">
        <v>0</v>
      </c>
      <c r="Q401" s="4">
        <v>0</v>
      </c>
      <c r="R401" s="4">
        <v>0</v>
      </c>
      <c r="S401" s="4">
        <v>278</v>
      </c>
      <c r="T401" s="4">
        <v>0</v>
      </c>
      <c r="U401" s="4">
        <v>373</v>
      </c>
      <c r="V401" s="4">
        <v>101</v>
      </c>
      <c r="W401" s="4">
        <v>120</v>
      </c>
      <c r="X401" s="4">
        <v>0</v>
      </c>
      <c r="Y401" s="4">
        <v>0</v>
      </c>
      <c r="Z401" s="4">
        <v>0</v>
      </c>
      <c r="AA401" s="4">
        <v>0</v>
      </c>
      <c r="AB401" s="4">
        <v>0</v>
      </c>
      <c r="AC401" s="4">
        <v>0</v>
      </c>
      <c r="AD401" s="4">
        <v>0</v>
      </c>
    </row>
    <row r="402" spans="1:30" x14ac:dyDescent="0.3">
      <c r="A402" s="16" t="s">
        <v>20</v>
      </c>
      <c r="B402" s="7">
        <v>532452</v>
      </c>
      <c r="C402" s="7">
        <v>234508</v>
      </c>
      <c r="D402" s="7" t="s">
        <v>880</v>
      </c>
      <c r="E402" s="7">
        <v>2</v>
      </c>
      <c r="F402" s="4">
        <v>4278279</v>
      </c>
      <c r="G402" s="4">
        <v>237656</v>
      </c>
      <c r="H402" s="4">
        <f t="shared" si="38"/>
        <v>3623380.3273549248</v>
      </c>
      <c r="I402" s="4">
        <f t="shared" si="39"/>
        <v>-654898.67264507525</v>
      </c>
      <c r="J402" s="5">
        <f t="shared" si="40"/>
        <v>-0.15307526055338494</v>
      </c>
      <c r="K402" s="4">
        <f t="shared" si="41"/>
        <v>201556.40229034721</v>
      </c>
      <c r="L402" s="4">
        <f t="shared" si="42"/>
        <v>-36099.597709652793</v>
      </c>
      <c r="M402" s="5">
        <f t="shared" si="43"/>
        <v>-0.1518985327938398</v>
      </c>
      <c r="N402" s="4">
        <f>IF(SUMPRODUCT($O$2:$AD$2,O402:AD402)&lt;=Kalkulačka!$B$4,SUMPRODUCT($O$2:$AD$2,O402:AD402)*Kalkulačka!$B$5,SUMPRODUCT($O$2:$AD$2,O402:AD402))</f>
        <v>255</v>
      </c>
      <c r="O402" s="4">
        <v>44</v>
      </c>
      <c r="P402" s="4">
        <v>0</v>
      </c>
      <c r="Q402" s="4">
        <v>0</v>
      </c>
      <c r="R402" s="4">
        <v>0</v>
      </c>
      <c r="S402" s="4">
        <v>211</v>
      </c>
      <c r="T402" s="4">
        <v>0</v>
      </c>
      <c r="U402" s="4">
        <v>198</v>
      </c>
      <c r="V402" s="4">
        <v>49</v>
      </c>
      <c r="W402" s="4">
        <v>0</v>
      </c>
      <c r="X402" s="4">
        <v>0</v>
      </c>
      <c r="Y402" s="4">
        <v>0</v>
      </c>
      <c r="Z402" s="4">
        <v>0</v>
      </c>
      <c r="AA402" s="4">
        <v>0</v>
      </c>
      <c r="AB402" s="4">
        <v>0</v>
      </c>
      <c r="AC402" s="4">
        <v>0</v>
      </c>
      <c r="AD402" s="4">
        <v>0</v>
      </c>
    </row>
    <row r="403" spans="1:30" x14ac:dyDescent="0.3">
      <c r="A403" s="16" t="s">
        <v>25</v>
      </c>
      <c r="B403" s="7">
        <v>556181</v>
      </c>
      <c r="C403" s="7">
        <v>255467</v>
      </c>
      <c r="D403" s="7" t="s">
        <v>562</v>
      </c>
      <c r="E403" s="7">
        <v>2</v>
      </c>
      <c r="F403" s="4">
        <v>1264513</v>
      </c>
      <c r="G403" s="4">
        <v>43853</v>
      </c>
      <c r="H403" s="4">
        <f t="shared" si="38"/>
        <v>1236212.1116857978</v>
      </c>
      <c r="I403" s="4">
        <f t="shared" si="39"/>
        <v>-28300.888314202195</v>
      </c>
      <c r="J403" s="5">
        <f t="shared" si="40"/>
        <v>-2.2380859915399953E-2</v>
      </c>
      <c r="K403" s="4">
        <f t="shared" si="41"/>
        <v>68766.301957883159</v>
      </c>
      <c r="L403" s="4">
        <f t="shared" si="42"/>
        <v>24913.301957883159</v>
      </c>
      <c r="M403" s="5">
        <f t="shared" si="43"/>
        <v>0.568109410026296</v>
      </c>
      <c r="N403" s="4">
        <f>IF(SUMPRODUCT($O$2:$AD$2,O403:AD403)&lt;=Kalkulačka!$B$4,SUMPRODUCT($O$2:$AD$2,O403:AD403)*Kalkulačka!$B$5,SUMPRODUCT($O$2:$AD$2,O403:AD403))</f>
        <v>87</v>
      </c>
      <c r="O403" s="4">
        <v>34</v>
      </c>
      <c r="P403" s="4">
        <v>0</v>
      </c>
      <c r="Q403" s="4">
        <v>0</v>
      </c>
      <c r="R403" s="4">
        <v>0</v>
      </c>
      <c r="S403" s="4">
        <v>24</v>
      </c>
      <c r="T403" s="4">
        <v>0</v>
      </c>
      <c r="U403" s="4">
        <v>61</v>
      </c>
      <c r="V403" s="4">
        <v>25</v>
      </c>
      <c r="W403" s="4">
        <v>0</v>
      </c>
      <c r="X403" s="4">
        <v>0</v>
      </c>
      <c r="Y403" s="4">
        <v>0</v>
      </c>
      <c r="Z403" s="4">
        <v>0</v>
      </c>
      <c r="AA403" s="4">
        <v>0</v>
      </c>
      <c r="AB403" s="4">
        <v>0</v>
      </c>
      <c r="AC403" s="4">
        <v>0</v>
      </c>
      <c r="AD403" s="4">
        <v>0</v>
      </c>
    </row>
    <row r="404" spans="1:30" x14ac:dyDescent="0.3">
      <c r="A404" s="16" t="s">
        <v>32</v>
      </c>
      <c r="B404" s="7">
        <v>567337</v>
      </c>
      <c r="C404" s="7">
        <v>266116</v>
      </c>
      <c r="D404" s="7" t="s">
        <v>881</v>
      </c>
      <c r="E404" s="7">
        <v>2</v>
      </c>
      <c r="F404" s="4">
        <v>4274786</v>
      </c>
      <c r="G404" s="4">
        <v>218287</v>
      </c>
      <c r="H404" s="4">
        <f t="shared" si="38"/>
        <v>3623380.3273549248</v>
      </c>
      <c r="I404" s="4">
        <f t="shared" si="39"/>
        <v>-651405.67264507525</v>
      </c>
      <c r="J404" s="5">
        <f t="shared" si="40"/>
        <v>-0.15238322401286875</v>
      </c>
      <c r="K404" s="4">
        <f t="shared" si="41"/>
        <v>201556.40229034721</v>
      </c>
      <c r="L404" s="4">
        <f t="shared" si="42"/>
        <v>-16730.597709652793</v>
      </c>
      <c r="M404" s="5">
        <f t="shared" si="43"/>
        <v>-7.6644956912930162E-2</v>
      </c>
      <c r="N404" s="4">
        <f>IF(SUMPRODUCT($O$2:$AD$2,O404:AD404)&lt;=Kalkulačka!$B$4,SUMPRODUCT($O$2:$AD$2,O404:AD404)*Kalkulačka!$B$5,SUMPRODUCT($O$2:$AD$2,O404:AD404))</f>
        <v>255</v>
      </c>
      <c r="O404" s="4">
        <v>58</v>
      </c>
      <c r="P404" s="4">
        <v>0</v>
      </c>
      <c r="Q404" s="4">
        <v>0</v>
      </c>
      <c r="R404" s="4">
        <v>0</v>
      </c>
      <c r="S404" s="4">
        <v>197</v>
      </c>
      <c r="T404" s="4">
        <v>0</v>
      </c>
      <c r="U404" s="4">
        <v>137</v>
      </c>
      <c r="V404" s="4">
        <v>25</v>
      </c>
      <c r="W404" s="4">
        <v>0</v>
      </c>
      <c r="X404" s="4">
        <v>0</v>
      </c>
      <c r="Y404" s="4">
        <v>0</v>
      </c>
      <c r="Z404" s="4">
        <v>0</v>
      </c>
      <c r="AA404" s="4">
        <v>0</v>
      </c>
      <c r="AB404" s="4">
        <v>0</v>
      </c>
      <c r="AC404" s="4">
        <v>0</v>
      </c>
      <c r="AD404" s="4">
        <v>0</v>
      </c>
    </row>
    <row r="405" spans="1:30" x14ac:dyDescent="0.3">
      <c r="A405" s="16" t="s">
        <v>56</v>
      </c>
      <c r="B405" s="7">
        <v>598135</v>
      </c>
      <c r="C405" s="7">
        <v>296635</v>
      </c>
      <c r="D405" s="7" t="s">
        <v>882</v>
      </c>
      <c r="E405" s="7">
        <v>2</v>
      </c>
      <c r="F405" s="4">
        <v>4794269</v>
      </c>
      <c r="G405" s="4">
        <v>233822</v>
      </c>
      <c r="H405" s="4">
        <f t="shared" si="38"/>
        <v>4063869.7004843471</v>
      </c>
      <c r="I405" s="4">
        <f t="shared" si="39"/>
        <v>-730399.29951565294</v>
      </c>
      <c r="J405" s="5">
        <f t="shared" si="40"/>
        <v>-0.15234841839614188</v>
      </c>
      <c r="K405" s="4">
        <f t="shared" si="41"/>
        <v>226059.33747074235</v>
      </c>
      <c r="L405" s="4">
        <f t="shared" si="42"/>
        <v>-7762.66252925765</v>
      </c>
      <c r="M405" s="5">
        <f t="shared" si="43"/>
        <v>-3.3199025452085973E-2</v>
      </c>
      <c r="N405" s="4">
        <f>IF(SUMPRODUCT($O$2:$AD$2,O405:AD405)&lt;=Kalkulačka!$B$4,SUMPRODUCT($O$2:$AD$2,O405:AD405)*Kalkulačka!$B$5,SUMPRODUCT($O$2:$AD$2,O405:AD405))</f>
        <v>286</v>
      </c>
      <c r="O405" s="4">
        <v>85</v>
      </c>
      <c r="P405" s="4">
        <v>0</v>
      </c>
      <c r="Q405" s="4">
        <v>0</v>
      </c>
      <c r="R405" s="4">
        <v>0</v>
      </c>
      <c r="S405" s="4">
        <v>201</v>
      </c>
      <c r="T405" s="4">
        <v>0</v>
      </c>
      <c r="U405" s="4">
        <v>268</v>
      </c>
      <c r="V405" s="4">
        <v>72</v>
      </c>
      <c r="W405" s="4">
        <v>0</v>
      </c>
      <c r="X405" s="4">
        <v>0</v>
      </c>
      <c r="Y405" s="4">
        <v>0</v>
      </c>
      <c r="Z405" s="4">
        <v>0</v>
      </c>
      <c r="AA405" s="4">
        <v>0</v>
      </c>
      <c r="AB405" s="4">
        <v>0</v>
      </c>
      <c r="AC405" s="4">
        <v>0</v>
      </c>
      <c r="AD405" s="4">
        <v>0</v>
      </c>
    </row>
    <row r="406" spans="1:30" x14ac:dyDescent="0.3">
      <c r="A406" s="16" t="s">
        <v>47</v>
      </c>
      <c r="B406" s="7">
        <v>586404</v>
      </c>
      <c r="C406" s="7">
        <v>285137</v>
      </c>
      <c r="D406" s="7" t="s">
        <v>883</v>
      </c>
      <c r="E406" s="7">
        <v>2</v>
      </c>
      <c r="F406" s="4">
        <v>4559446</v>
      </c>
      <c r="G406" s="4">
        <v>249520</v>
      </c>
      <c r="H406" s="4">
        <f t="shared" si="38"/>
        <v>3864939.0158452531</v>
      </c>
      <c r="I406" s="4">
        <f t="shared" si="39"/>
        <v>-694506.98415474687</v>
      </c>
      <c r="J406" s="5">
        <f t="shared" si="40"/>
        <v>-0.15232266905995751</v>
      </c>
      <c r="K406" s="4">
        <f t="shared" si="41"/>
        <v>214993.49577637037</v>
      </c>
      <c r="L406" s="4">
        <f t="shared" si="42"/>
        <v>-34526.504223629629</v>
      </c>
      <c r="M406" s="5">
        <f t="shared" si="43"/>
        <v>-0.13837169054035603</v>
      </c>
      <c r="N406" s="4">
        <f>IF(SUMPRODUCT($O$2:$AD$2,O406:AD406)&lt;=Kalkulačka!$B$4,SUMPRODUCT($O$2:$AD$2,O406:AD406)*Kalkulačka!$B$5,SUMPRODUCT($O$2:$AD$2,O406:AD406))</f>
        <v>272</v>
      </c>
      <c r="O406" s="4">
        <v>48</v>
      </c>
      <c r="P406" s="4">
        <v>0</v>
      </c>
      <c r="Q406" s="4">
        <v>0</v>
      </c>
      <c r="R406" s="4">
        <v>0</v>
      </c>
      <c r="S406" s="4">
        <v>224</v>
      </c>
      <c r="T406" s="4">
        <v>0</v>
      </c>
      <c r="U406" s="4">
        <v>197</v>
      </c>
      <c r="V406" s="4">
        <v>45</v>
      </c>
      <c r="W406" s="4">
        <v>0</v>
      </c>
      <c r="X406" s="4">
        <v>0</v>
      </c>
      <c r="Y406" s="4">
        <v>0</v>
      </c>
      <c r="Z406" s="4">
        <v>0</v>
      </c>
      <c r="AA406" s="4">
        <v>0</v>
      </c>
      <c r="AB406" s="4">
        <v>0</v>
      </c>
      <c r="AC406" s="4">
        <v>0</v>
      </c>
      <c r="AD406" s="4">
        <v>0</v>
      </c>
    </row>
    <row r="407" spans="1:30" x14ac:dyDescent="0.3">
      <c r="A407" s="16" t="s">
        <v>35</v>
      </c>
      <c r="B407" s="7">
        <v>564532</v>
      </c>
      <c r="C407" s="7">
        <v>263303</v>
      </c>
      <c r="D407" s="7" t="s">
        <v>884</v>
      </c>
      <c r="E407" s="7">
        <v>2</v>
      </c>
      <c r="F407" s="4">
        <v>610119</v>
      </c>
      <c r="G407" s="4">
        <v>13273</v>
      </c>
      <c r="H407" s="4">
        <f t="shared" si="38"/>
        <v>596792.0539172818</v>
      </c>
      <c r="I407" s="4">
        <f t="shared" si="39"/>
        <v>-13326.946082718205</v>
      </c>
      <c r="J407" s="5">
        <f t="shared" si="40"/>
        <v>-2.1843191381875071E-2</v>
      </c>
      <c r="K407" s="4">
        <f t="shared" si="41"/>
        <v>33197.525083116008</v>
      </c>
      <c r="L407" s="4">
        <f t="shared" si="42"/>
        <v>19924.525083116008</v>
      </c>
      <c r="M407" s="5">
        <f t="shared" si="43"/>
        <v>1.5011320035497633</v>
      </c>
      <c r="N407" s="4">
        <f>IF(SUMPRODUCT($O$2:$AD$2,O407:AD407)&lt;=Kalkulačka!$B$4,SUMPRODUCT($O$2:$AD$2,O407:AD407)*Kalkulačka!$B$5,SUMPRODUCT($O$2:$AD$2,O407:AD407))</f>
        <v>42</v>
      </c>
      <c r="O407" s="4">
        <v>28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28</v>
      </c>
      <c r="V407" s="4">
        <v>0</v>
      </c>
      <c r="W407" s="4">
        <v>0</v>
      </c>
      <c r="X407" s="4">
        <v>0</v>
      </c>
      <c r="Y407" s="4">
        <v>0</v>
      </c>
      <c r="Z407" s="4">
        <v>0</v>
      </c>
      <c r="AA407" s="4">
        <v>0</v>
      </c>
      <c r="AB407" s="4">
        <v>0</v>
      </c>
      <c r="AC407" s="4">
        <v>0</v>
      </c>
      <c r="AD407" s="4">
        <v>0</v>
      </c>
    </row>
    <row r="408" spans="1:30" x14ac:dyDescent="0.3">
      <c r="A408" s="16" t="s">
        <v>53</v>
      </c>
      <c r="B408" s="7">
        <v>585220</v>
      </c>
      <c r="C408" s="7">
        <v>283932</v>
      </c>
      <c r="D408" s="7" t="s">
        <v>885</v>
      </c>
      <c r="E408" s="7">
        <v>2</v>
      </c>
      <c r="F408" s="4">
        <v>4271507</v>
      </c>
      <c r="G408" s="4">
        <v>221578</v>
      </c>
      <c r="H408" s="4">
        <f t="shared" si="38"/>
        <v>3623380.3273549248</v>
      </c>
      <c r="I408" s="4">
        <f t="shared" si="39"/>
        <v>-648126.67264507525</v>
      </c>
      <c r="J408" s="5">
        <f t="shared" si="40"/>
        <v>-0.15173255542951825</v>
      </c>
      <c r="K408" s="4">
        <f t="shared" si="41"/>
        <v>201556.40229034721</v>
      </c>
      <c r="L408" s="4">
        <f t="shared" si="42"/>
        <v>-20021.597709652793</v>
      </c>
      <c r="M408" s="5">
        <f t="shared" si="43"/>
        <v>-9.0359140842740659E-2</v>
      </c>
      <c r="N408" s="4">
        <f>IF(SUMPRODUCT($O$2:$AD$2,O408:AD408)&lt;=Kalkulačka!$B$4,SUMPRODUCT($O$2:$AD$2,O408:AD408)*Kalkulačka!$B$5,SUMPRODUCT($O$2:$AD$2,O408:AD408))</f>
        <v>255</v>
      </c>
      <c r="O408" s="4">
        <v>64</v>
      </c>
      <c r="P408" s="4">
        <v>0</v>
      </c>
      <c r="Q408" s="4">
        <v>0</v>
      </c>
      <c r="R408" s="4">
        <v>0</v>
      </c>
      <c r="S408" s="4">
        <v>191</v>
      </c>
      <c r="T408" s="4">
        <v>0</v>
      </c>
      <c r="U408" s="4">
        <v>239</v>
      </c>
      <c r="V408" s="4">
        <v>59</v>
      </c>
      <c r="W408" s="4">
        <v>0</v>
      </c>
      <c r="X408" s="4">
        <v>0</v>
      </c>
      <c r="Y408" s="4">
        <v>0</v>
      </c>
      <c r="Z408" s="4">
        <v>0</v>
      </c>
      <c r="AA408" s="4">
        <v>0</v>
      </c>
      <c r="AB408" s="4">
        <v>0</v>
      </c>
      <c r="AC408" s="4">
        <v>0</v>
      </c>
      <c r="AD408" s="4">
        <v>0</v>
      </c>
    </row>
    <row r="409" spans="1:30" x14ac:dyDescent="0.3">
      <c r="A409" s="16" t="s">
        <v>20</v>
      </c>
      <c r="B409" s="7">
        <v>541818</v>
      </c>
      <c r="C409" s="7">
        <v>243809</v>
      </c>
      <c r="D409" s="7" t="s">
        <v>886</v>
      </c>
      <c r="E409" s="7">
        <v>2</v>
      </c>
      <c r="F409" s="4">
        <v>979658</v>
      </c>
      <c r="G409" s="4">
        <v>44553</v>
      </c>
      <c r="H409" s="4">
        <f t="shared" si="38"/>
        <v>959130.08665277425</v>
      </c>
      <c r="I409" s="4">
        <f t="shared" si="39"/>
        <v>-20527.913347225753</v>
      </c>
      <c r="J409" s="5">
        <f t="shared" si="40"/>
        <v>-2.0954162929538445E-2</v>
      </c>
      <c r="K409" s="4">
        <f t="shared" si="41"/>
        <v>53353.165312150733</v>
      </c>
      <c r="L409" s="4">
        <f t="shared" si="42"/>
        <v>8800.1653121507334</v>
      </c>
      <c r="M409" s="5">
        <f t="shared" si="43"/>
        <v>0.19752127381210549</v>
      </c>
      <c r="N409" s="4">
        <f>IF(SUMPRODUCT($O$2:$AD$2,O409:AD409)&lt;=Kalkulačka!$B$4,SUMPRODUCT($O$2:$AD$2,O409:AD409)*Kalkulačka!$B$5,SUMPRODUCT($O$2:$AD$2,O409:AD409))</f>
        <v>67.5</v>
      </c>
      <c r="O409" s="4">
        <v>23</v>
      </c>
      <c r="P409" s="4">
        <v>0</v>
      </c>
      <c r="Q409" s="4">
        <v>0</v>
      </c>
      <c r="R409" s="4">
        <v>0</v>
      </c>
      <c r="S409" s="4">
        <v>22</v>
      </c>
      <c r="T409" s="4">
        <v>0</v>
      </c>
      <c r="U409" s="4">
        <v>45</v>
      </c>
      <c r="V409" s="4">
        <v>22</v>
      </c>
      <c r="W409" s="4">
        <v>0</v>
      </c>
      <c r="X409" s="4">
        <v>0</v>
      </c>
      <c r="Y409" s="4">
        <v>0</v>
      </c>
      <c r="Z409" s="4">
        <v>0</v>
      </c>
      <c r="AA409" s="4">
        <v>0</v>
      </c>
      <c r="AB409" s="4">
        <v>0</v>
      </c>
      <c r="AC409" s="4">
        <v>0</v>
      </c>
      <c r="AD409" s="4">
        <v>0</v>
      </c>
    </row>
    <row r="410" spans="1:30" x14ac:dyDescent="0.3">
      <c r="A410" s="16" t="s">
        <v>38</v>
      </c>
      <c r="B410" s="7">
        <v>570044</v>
      </c>
      <c r="C410" s="7">
        <v>268801</v>
      </c>
      <c r="D410" s="7" t="s">
        <v>887</v>
      </c>
      <c r="E410" s="7">
        <v>2</v>
      </c>
      <c r="F410" s="4">
        <v>1284427</v>
      </c>
      <c r="G410" s="4">
        <v>36964</v>
      </c>
      <c r="H410" s="4">
        <f t="shared" si="38"/>
        <v>1257526.113611415</v>
      </c>
      <c r="I410" s="4">
        <f t="shared" si="39"/>
        <v>-26900.886388584971</v>
      </c>
      <c r="J410" s="5">
        <f t="shared" si="40"/>
        <v>-2.0943881114757756E-2</v>
      </c>
      <c r="K410" s="4">
        <f t="shared" si="41"/>
        <v>69951.927853708738</v>
      </c>
      <c r="L410" s="4">
        <f t="shared" si="42"/>
        <v>32987.927853708738</v>
      </c>
      <c r="M410" s="5">
        <f t="shared" si="43"/>
        <v>0.89243393176357366</v>
      </c>
      <c r="N410" s="4">
        <f>IF(SUMPRODUCT($O$2:$AD$2,O410:AD410)&lt;=Kalkulačka!$B$4,SUMPRODUCT($O$2:$AD$2,O410:AD410)*Kalkulačka!$B$5,SUMPRODUCT($O$2:$AD$2,O410:AD410))</f>
        <v>88.5</v>
      </c>
      <c r="O410" s="4">
        <v>36</v>
      </c>
      <c r="P410" s="4">
        <v>0</v>
      </c>
      <c r="Q410" s="4">
        <v>0</v>
      </c>
      <c r="R410" s="4">
        <v>0</v>
      </c>
      <c r="S410" s="4">
        <v>23</v>
      </c>
      <c r="T410" s="4">
        <v>0</v>
      </c>
      <c r="U410" s="4">
        <v>58</v>
      </c>
      <c r="V410" s="4">
        <v>20</v>
      </c>
      <c r="W410" s="4">
        <v>0</v>
      </c>
      <c r="X410" s="4">
        <v>0</v>
      </c>
      <c r="Y410" s="4">
        <v>0</v>
      </c>
      <c r="Z410" s="4">
        <v>0</v>
      </c>
      <c r="AA410" s="4">
        <v>0</v>
      </c>
      <c r="AB410" s="4">
        <v>0</v>
      </c>
      <c r="AC410" s="4">
        <v>0</v>
      </c>
      <c r="AD410" s="4">
        <v>0</v>
      </c>
    </row>
    <row r="411" spans="1:30" x14ac:dyDescent="0.3">
      <c r="A411" s="16" t="s">
        <v>50</v>
      </c>
      <c r="B411" s="7">
        <v>523917</v>
      </c>
      <c r="C411" s="7">
        <v>302333</v>
      </c>
      <c r="D411" s="7" t="s">
        <v>888</v>
      </c>
      <c r="E411" s="7">
        <v>2</v>
      </c>
      <c r="F411" s="4">
        <v>3432165</v>
      </c>
      <c r="G411" s="4">
        <v>182699</v>
      </c>
      <c r="H411" s="4">
        <f t="shared" si="38"/>
        <v>2912913.5965010179</v>
      </c>
      <c r="I411" s="4">
        <f t="shared" si="39"/>
        <v>-519251.40349898208</v>
      </c>
      <c r="J411" s="5">
        <f t="shared" si="40"/>
        <v>-0.15128975544560996</v>
      </c>
      <c r="K411" s="4">
        <f t="shared" si="41"/>
        <v>162035.53909616149</v>
      </c>
      <c r="L411" s="4">
        <f t="shared" si="42"/>
        <v>-20663.46090383851</v>
      </c>
      <c r="M411" s="5">
        <f t="shared" si="43"/>
        <v>-0.11310111661168654</v>
      </c>
      <c r="N411" s="4">
        <f>IF(SUMPRODUCT($O$2:$AD$2,O411:AD411)&lt;=Kalkulačka!$B$4,SUMPRODUCT($O$2:$AD$2,O411:AD411)*Kalkulačka!$B$5,SUMPRODUCT($O$2:$AD$2,O411:AD411))</f>
        <v>205</v>
      </c>
      <c r="O411" s="4">
        <v>44</v>
      </c>
      <c r="P411" s="4">
        <v>0</v>
      </c>
      <c r="Q411" s="4">
        <v>0</v>
      </c>
      <c r="R411" s="4">
        <v>0</v>
      </c>
      <c r="S411" s="4">
        <v>161</v>
      </c>
      <c r="T411" s="4">
        <v>0</v>
      </c>
      <c r="U411" s="4">
        <v>196</v>
      </c>
      <c r="V411" s="4">
        <v>78</v>
      </c>
      <c r="W411" s="4">
        <v>0</v>
      </c>
      <c r="X411" s="4">
        <v>0</v>
      </c>
      <c r="Y411" s="4">
        <v>0</v>
      </c>
      <c r="Z411" s="4">
        <v>0</v>
      </c>
      <c r="AA411" s="4">
        <v>0</v>
      </c>
      <c r="AB411" s="4">
        <v>0</v>
      </c>
      <c r="AC411" s="4">
        <v>0</v>
      </c>
      <c r="AD411" s="4">
        <v>0</v>
      </c>
    </row>
    <row r="412" spans="1:30" x14ac:dyDescent="0.3">
      <c r="A412" s="16" t="s">
        <v>56</v>
      </c>
      <c r="B412" s="7">
        <v>507423</v>
      </c>
      <c r="C412" s="7">
        <v>493619</v>
      </c>
      <c r="D412" s="7" t="s">
        <v>889</v>
      </c>
      <c r="E412" s="7">
        <v>2</v>
      </c>
      <c r="F412" s="4">
        <v>4301518</v>
      </c>
      <c r="G412" s="4">
        <v>213354</v>
      </c>
      <c r="H412" s="4">
        <f t="shared" si="38"/>
        <v>3651798.9965890814</v>
      </c>
      <c r="I412" s="4">
        <f t="shared" si="39"/>
        <v>-649719.00341091864</v>
      </c>
      <c r="J412" s="5">
        <f t="shared" si="40"/>
        <v>-0.15104412056648808</v>
      </c>
      <c r="K412" s="4">
        <f t="shared" si="41"/>
        <v>203137.23681811464</v>
      </c>
      <c r="L412" s="4">
        <f t="shared" si="42"/>
        <v>-10216.763181885355</v>
      </c>
      <c r="M412" s="5">
        <f t="shared" si="43"/>
        <v>-4.7886438416365973E-2</v>
      </c>
      <c r="N412" s="4">
        <f>IF(SUMPRODUCT($O$2:$AD$2,O412:AD412)&lt;=Kalkulačka!$B$4,SUMPRODUCT($O$2:$AD$2,O412:AD412)*Kalkulačka!$B$5,SUMPRODUCT($O$2:$AD$2,O412:AD412))</f>
        <v>257</v>
      </c>
      <c r="O412" s="4">
        <v>67</v>
      </c>
      <c r="P412" s="4">
        <v>0</v>
      </c>
      <c r="Q412" s="4">
        <v>0</v>
      </c>
      <c r="R412" s="4">
        <v>0</v>
      </c>
      <c r="S412" s="4">
        <v>190</v>
      </c>
      <c r="T412" s="4">
        <v>0</v>
      </c>
      <c r="U412" s="4">
        <v>246</v>
      </c>
      <c r="V412" s="4">
        <v>90</v>
      </c>
      <c r="W412" s="4">
        <v>0</v>
      </c>
      <c r="X412" s="4">
        <v>0</v>
      </c>
      <c r="Y412" s="4">
        <v>0</v>
      </c>
      <c r="Z412" s="4">
        <v>0</v>
      </c>
      <c r="AA412" s="4">
        <v>0</v>
      </c>
      <c r="AB412" s="4">
        <v>0</v>
      </c>
      <c r="AC412" s="4">
        <v>0</v>
      </c>
      <c r="AD412" s="4">
        <v>0</v>
      </c>
    </row>
    <row r="413" spans="1:30" x14ac:dyDescent="0.3">
      <c r="A413" s="16" t="s">
        <v>20</v>
      </c>
      <c r="B413" s="7">
        <v>539902</v>
      </c>
      <c r="C413" s="7">
        <v>241890</v>
      </c>
      <c r="D413" s="7" t="s">
        <v>890</v>
      </c>
      <c r="E413" s="7">
        <v>2</v>
      </c>
      <c r="F413" s="4">
        <v>4032839</v>
      </c>
      <c r="G413" s="4">
        <v>171807</v>
      </c>
      <c r="H413" s="4">
        <f t="shared" si="38"/>
        <v>3424449.6427158308</v>
      </c>
      <c r="I413" s="4">
        <f t="shared" si="39"/>
        <v>-608389.35728416918</v>
      </c>
      <c r="J413" s="5">
        <f t="shared" si="40"/>
        <v>-0.15085882607368384</v>
      </c>
      <c r="K413" s="4">
        <f t="shared" si="41"/>
        <v>190490.5605959752</v>
      </c>
      <c r="L413" s="4">
        <f t="shared" si="42"/>
        <v>18683.560595975199</v>
      </c>
      <c r="M413" s="5">
        <f t="shared" si="43"/>
        <v>0.10874737697518255</v>
      </c>
      <c r="N413" s="4">
        <f>IF(SUMPRODUCT($O$2:$AD$2,O413:AD413)&lt;=Kalkulačka!$B$4,SUMPRODUCT($O$2:$AD$2,O413:AD413)*Kalkulačka!$B$5,SUMPRODUCT($O$2:$AD$2,O413:AD413))</f>
        <v>241</v>
      </c>
      <c r="O413" s="4">
        <v>90</v>
      </c>
      <c r="P413" s="4">
        <v>0</v>
      </c>
      <c r="Q413" s="4">
        <v>0</v>
      </c>
      <c r="R413" s="4">
        <v>0</v>
      </c>
      <c r="S413" s="4">
        <v>151</v>
      </c>
      <c r="T413" s="4">
        <v>0</v>
      </c>
      <c r="U413" s="4">
        <v>264</v>
      </c>
      <c r="V413" s="4">
        <v>90</v>
      </c>
      <c r="W413" s="4">
        <v>0</v>
      </c>
      <c r="X413" s="4">
        <v>0</v>
      </c>
      <c r="Y413" s="4">
        <v>0</v>
      </c>
      <c r="Z413" s="4">
        <v>0</v>
      </c>
      <c r="AA413" s="4">
        <v>0</v>
      </c>
      <c r="AB413" s="4">
        <v>0</v>
      </c>
      <c r="AC413" s="4">
        <v>0</v>
      </c>
      <c r="AD413" s="4">
        <v>0</v>
      </c>
    </row>
    <row r="414" spans="1:30" x14ac:dyDescent="0.3">
      <c r="A414" s="16" t="s">
        <v>41</v>
      </c>
      <c r="B414" s="7">
        <v>578908</v>
      </c>
      <c r="C414" s="7">
        <v>277517</v>
      </c>
      <c r="D414" s="7" t="s">
        <v>891</v>
      </c>
      <c r="E414" s="7">
        <v>2</v>
      </c>
      <c r="F414" s="4">
        <v>3480056</v>
      </c>
      <c r="G414" s="4">
        <v>187435</v>
      </c>
      <c r="H414" s="4">
        <f t="shared" si="38"/>
        <v>2955541.6003522524</v>
      </c>
      <c r="I414" s="4">
        <f t="shared" si="39"/>
        <v>-524514.39964774763</v>
      </c>
      <c r="J414" s="5">
        <f t="shared" si="40"/>
        <v>-0.15072010325343832</v>
      </c>
      <c r="K414" s="4">
        <f t="shared" si="41"/>
        <v>164406.79088781262</v>
      </c>
      <c r="L414" s="4">
        <f t="shared" si="42"/>
        <v>-23028.209112187382</v>
      </c>
      <c r="M414" s="5">
        <f t="shared" si="43"/>
        <v>-0.12285970662996437</v>
      </c>
      <c r="N414" s="4">
        <f>IF(SUMPRODUCT($O$2:$AD$2,O414:AD414)&lt;=Kalkulačka!$B$4,SUMPRODUCT($O$2:$AD$2,O414:AD414)*Kalkulačka!$B$5,SUMPRODUCT($O$2:$AD$2,O414:AD414))</f>
        <v>208</v>
      </c>
      <c r="O414" s="4">
        <v>42</v>
      </c>
      <c r="P414" s="4">
        <v>0</v>
      </c>
      <c r="Q414" s="4">
        <v>0</v>
      </c>
      <c r="R414" s="4">
        <v>0</v>
      </c>
      <c r="S414" s="4">
        <v>166</v>
      </c>
      <c r="T414" s="4">
        <v>0</v>
      </c>
      <c r="U414" s="4">
        <v>195</v>
      </c>
      <c r="V414" s="4">
        <v>50</v>
      </c>
      <c r="W414" s="4">
        <v>0</v>
      </c>
      <c r="X414" s="4">
        <v>0</v>
      </c>
      <c r="Y414" s="4">
        <v>0</v>
      </c>
      <c r="Z414" s="4">
        <v>0</v>
      </c>
      <c r="AA414" s="4">
        <v>0</v>
      </c>
      <c r="AB414" s="4">
        <v>0</v>
      </c>
      <c r="AC414" s="4">
        <v>0</v>
      </c>
      <c r="AD414" s="4">
        <v>0</v>
      </c>
    </row>
    <row r="415" spans="1:30" x14ac:dyDescent="0.3">
      <c r="A415" s="16" t="s">
        <v>38</v>
      </c>
      <c r="B415" s="7">
        <v>579548</v>
      </c>
      <c r="C415" s="7">
        <v>278149</v>
      </c>
      <c r="D415" s="7" t="s">
        <v>892</v>
      </c>
      <c r="E415" s="7">
        <v>2</v>
      </c>
      <c r="F415" s="4">
        <v>3931636</v>
      </c>
      <c r="G415" s="4">
        <v>200807</v>
      </c>
      <c r="H415" s="4">
        <f t="shared" si="38"/>
        <v>3339193.6350133624</v>
      </c>
      <c r="I415" s="4">
        <f t="shared" si="39"/>
        <v>-592442.36498663761</v>
      </c>
      <c r="J415" s="5">
        <f t="shared" si="40"/>
        <v>-0.15068596507576937</v>
      </c>
      <c r="K415" s="4">
        <f t="shared" si="41"/>
        <v>185748.05701267291</v>
      </c>
      <c r="L415" s="4">
        <f t="shared" si="42"/>
        <v>-15058.942987327086</v>
      </c>
      <c r="M415" s="5">
        <f t="shared" si="43"/>
        <v>-7.4992121725473093E-2</v>
      </c>
      <c r="N415" s="4">
        <f>IF(SUMPRODUCT($O$2:$AD$2,O415:AD415)&lt;=Kalkulačka!$B$4,SUMPRODUCT($O$2:$AD$2,O415:AD415)*Kalkulačka!$B$5,SUMPRODUCT($O$2:$AD$2,O415:AD415))</f>
        <v>235</v>
      </c>
      <c r="O415" s="4">
        <v>61</v>
      </c>
      <c r="P415" s="4">
        <v>0</v>
      </c>
      <c r="Q415" s="4">
        <v>0</v>
      </c>
      <c r="R415" s="4">
        <v>0</v>
      </c>
      <c r="S415" s="4">
        <v>174</v>
      </c>
      <c r="T415" s="4">
        <v>0</v>
      </c>
      <c r="U415" s="4">
        <v>213</v>
      </c>
      <c r="V415" s="4">
        <v>49</v>
      </c>
      <c r="W415" s="4">
        <v>12</v>
      </c>
      <c r="X415" s="4">
        <v>0</v>
      </c>
      <c r="Y415" s="4">
        <v>0</v>
      </c>
      <c r="Z415" s="4">
        <v>0</v>
      </c>
      <c r="AA415" s="4">
        <v>0</v>
      </c>
      <c r="AB415" s="4">
        <v>0</v>
      </c>
      <c r="AC415" s="4">
        <v>0</v>
      </c>
      <c r="AD415" s="4">
        <v>0</v>
      </c>
    </row>
    <row r="416" spans="1:30" x14ac:dyDescent="0.3">
      <c r="A416" s="16" t="s">
        <v>20</v>
      </c>
      <c r="B416" s="7">
        <v>534579</v>
      </c>
      <c r="C416" s="7">
        <v>236608</v>
      </c>
      <c r="D416" s="7" t="s">
        <v>893</v>
      </c>
      <c r="E416" s="7">
        <v>2</v>
      </c>
      <c r="F416" s="4">
        <v>956939</v>
      </c>
      <c r="G416" s="4">
        <v>31958</v>
      </c>
      <c r="H416" s="4">
        <f t="shared" si="38"/>
        <v>937816.08472715702</v>
      </c>
      <c r="I416" s="4">
        <f t="shared" si="39"/>
        <v>-19122.915272842976</v>
      </c>
      <c r="J416" s="5">
        <f t="shared" si="40"/>
        <v>-1.9983421380927124E-2</v>
      </c>
      <c r="K416" s="4">
        <f t="shared" si="41"/>
        <v>52167.539416325162</v>
      </c>
      <c r="L416" s="4">
        <f t="shared" si="42"/>
        <v>20209.539416325162</v>
      </c>
      <c r="M416" s="5">
        <f t="shared" si="43"/>
        <v>0.63237810302037567</v>
      </c>
      <c r="N416" s="4">
        <f>IF(SUMPRODUCT($O$2:$AD$2,O416:AD416)&lt;=Kalkulačka!$B$4,SUMPRODUCT($O$2:$AD$2,O416:AD416)*Kalkulačka!$B$5,SUMPRODUCT($O$2:$AD$2,O416:AD416))</f>
        <v>66</v>
      </c>
      <c r="O416" s="4">
        <v>19</v>
      </c>
      <c r="P416" s="4">
        <v>0</v>
      </c>
      <c r="Q416" s="4">
        <v>0</v>
      </c>
      <c r="R416" s="4">
        <v>0</v>
      </c>
      <c r="S416" s="4">
        <v>25</v>
      </c>
      <c r="T416" s="4">
        <v>0</v>
      </c>
      <c r="U416" s="4">
        <v>42</v>
      </c>
      <c r="V416" s="4">
        <v>18</v>
      </c>
      <c r="W416" s="4">
        <v>0</v>
      </c>
      <c r="X416" s="4">
        <v>0</v>
      </c>
      <c r="Y416" s="4">
        <v>0</v>
      </c>
      <c r="Z416" s="4">
        <v>0</v>
      </c>
      <c r="AA416" s="4">
        <v>0</v>
      </c>
      <c r="AB416" s="4">
        <v>0</v>
      </c>
      <c r="AC416" s="4">
        <v>0</v>
      </c>
      <c r="AD416" s="4">
        <v>0</v>
      </c>
    </row>
    <row r="417" spans="1:30" x14ac:dyDescent="0.3">
      <c r="A417" s="16" t="s">
        <v>50</v>
      </c>
      <c r="B417" s="7">
        <v>505081</v>
      </c>
      <c r="C417" s="7">
        <v>299421</v>
      </c>
      <c r="D417" s="7" t="s">
        <v>894</v>
      </c>
      <c r="E417" s="7">
        <v>2</v>
      </c>
      <c r="F417" s="4">
        <v>5319954</v>
      </c>
      <c r="G417" s="4">
        <v>267588</v>
      </c>
      <c r="H417" s="4">
        <f t="shared" si="38"/>
        <v>4518568.4082308477</v>
      </c>
      <c r="I417" s="4">
        <f t="shared" si="39"/>
        <v>-801385.59176915232</v>
      </c>
      <c r="J417" s="5">
        <f t="shared" si="40"/>
        <v>-0.15063769193665066</v>
      </c>
      <c r="K417" s="4">
        <f t="shared" si="41"/>
        <v>251352.68991502124</v>
      </c>
      <c r="L417" s="4">
        <f t="shared" si="42"/>
        <v>-16235.310084978759</v>
      </c>
      <c r="M417" s="5">
        <f t="shared" si="43"/>
        <v>-6.0672788334973027E-2</v>
      </c>
      <c r="N417" s="4">
        <f>IF(SUMPRODUCT($O$2:$AD$2,O417:AD417)&lt;=Kalkulačka!$B$4,SUMPRODUCT($O$2:$AD$2,O417:AD417)*Kalkulačka!$B$5,SUMPRODUCT($O$2:$AD$2,O417:AD417))</f>
        <v>318</v>
      </c>
      <c r="O417" s="4">
        <v>84</v>
      </c>
      <c r="P417" s="4">
        <v>0</v>
      </c>
      <c r="Q417" s="4">
        <v>0</v>
      </c>
      <c r="R417" s="4">
        <v>0</v>
      </c>
      <c r="S417" s="4">
        <v>234</v>
      </c>
      <c r="T417" s="4">
        <v>0</v>
      </c>
      <c r="U417" s="4">
        <v>374</v>
      </c>
      <c r="V417" s="4">
        <v>96</v>
      </c>
      <c r="W417" s="4">
        <v>0</v>
      </c>
      <c r="X417" s="4">
        <v>0</v>
      </c>
      <c r="Y417" s="4">
        <v>0</v>
      </c>
      <c r="Z417" s="4">
        <v>0</v>
      </c>
      <c r="AA417" s="4">
        <v>0</v>
      </c>
      <c r="AB417" s="4">
        <v>0</v>
      </c>
      <c r="AC417" s="4">
        <v>0</v>
      </c>
      <c r="AD417" s="4">
        <v>0</v>
      </c>
    </row>
    <row r="418" spans="1:30" x14ac:dyDescent="0.3">
      <c r="A418" s="16" t="s">
        <v>29</v>
      </c>
      <c r="B418" s="7">
        <v>539112</v>
      </c>
      <c r="C418" s="7">
        <v>572748</v>
      </c>
      <c r="D418" s="7" t="s">
        <v>895</v>
      </c>
      <c r="E418" s="7">
        <v>2</v>
      </c>
      <c r="F418" s="4">
        <v>478419</v>
      </c>
      <c r="G418" s="4">
        <v>14917</v>
      </c>
      <c r="H418" s="4">
        <f t="shared" si="38"/>
        <v>468908.04236357851</v>
      </c>
      <c r="I418" s="4">
        <f t="shared" si="39"/>
        <v>-9510.9576364214881</v>
      </c>
      <c r="J418" s="5">
        <f t="shared" si="40"/>
        <v>-1.9879974742686879E-2</v>
      </c>
      <c r="K418" s="4">
        <f t="shared" si="41"/>
        <v>26083.769708162581</v>
      </c>
      <c r="L418" s="4">
        <f t="shared" si="42"/>
        <v>11166.769708162581</v>
      </c>
      <c r="M418" s="5">
        <f t="shared" si="43"/>
        <v>0.74859353141801854</v>
      </c>
      <c r="N418" s="4">
        <f>IF(SUMPRODUCT($O$2:$AD$2,O418:AD418)&lt;=Kalkulačka!$B$4,SUMPRODUCT($O$2:$AD$2,O418:AD418)*Kalkulačka!$B$5,SUMPRODUCT($O$2:$AD$2,O418:AD418))</f>
        <v>33</v>
      </c>
      <c r="O418" s="4">
        <v>10</v>
      </c>
      <c r="P418" s="4">
        <v>0</v>
      </c>
      <c r="Q418" s="4">
        <v>0</v>
      </c>
      <c r="R418" s="4">
        <v>0</v>
      </c>
      <c r="S418" s="4">
        <v>12</v>
      </c>
      <c r="T418" s="4">
        <v>0</v>
      </c>
      <c r="U418" s="4">
        <v>22</v>
      </c>
      <c r="V418" s="4">
        <v>12</v>
      </c>
      <c r="W418" s="4">
        <v>0</v>
      </c>
      <c r="X418" s="4">
        <v>0</v>
      </c>
      <c r="Y418" s="4">
        <v>0</v>
      </c>
      <c r="Z418" s="4">
        <v>0</v>
      </c>
      <c r="AA418" s="4">
        <v>0</v>
      </c>
      <c r="AB418" s="4">
        <v>0</v>
      </c>
      <c r="AC418" s="4">
        <v>0</v>
      </c>
      <c r="AD418" s="4">
        <v>0</v>
      </c>
    </row>
    <row r="419" spans="1:30" x14ac:dyDescent="0.3">
      <c r="A419" s="16" t="s">
        <v>35</v>
      </c>
      <c r="B419" s="7">
        <v>576981</v>
      </c>
      <c r="C419" s="7">
        <v>275581</v>
      </c>
      <c r="D419" s="7" t="s">
        <v>896</v>
      </c>
      <c r="E419" s="7">
        <v>2</v>
      </c>
      <c r="F419" s="4">
        <v>1543965</v>
      </c>
      <c r="G419" s="4">
        <v>52793</v>
      </c>
      <c r="H419" s="4">
        <f t="shared" si="38"/>
        <v>1513294.1367188215</v>
      </c>
      <c r="I419" s="4">
        <f t="shared" si="39"/>
        <v>-30670.863281178521</v>
      </c>
      <c r="J419" s="5">
        <f t="shared" si="40"/>
        <v>-1.9864999064861277E-2</v>
      </c>
      <c r="K419" s="4">
        <f t="shared" si="41"/>
        <v>84179.438603615607</v>
      </c>
      <c r="L419" s="4">
        <f t="shared" si="42"/>
        <v>31386.438603615607</v>
      </c>
      <c r="M419" s="5">
        <f t="shared" si="43"/>
        <v>0.59451894386785376</v>
      </c>
      <c r="N419" s="4">
        <f>IF(SUMPRODUCT($O$2:$AD$2,O419:AD419)&lt;=Kalkulačka!$B$4,SUMPRODUCT($O$2:$AD$2,O419:AD419)*Kalkulačka!$B$5,SUMPRODUCT($O$2:$AD$2,O419:AD419))</f>
        <v>106.5</v>
      </c>
      <c r="O419" s="4">
        <v>20</v>
      </c>
      <c r="P419" s="4">
        <v>0</v>
      </c>
      <c r="Q419" s="4">
        <v>0</v>
      </c>
      <c r="R419" s="4">
        <v>0</v>
      </c>
      <c r="S419" s="4">
        <v>51</v>
      </c>
      <c r="T419" s="4">
        <v>0</v>
      </c>
      <c r="U419" s="4">
        <v>70</v>
      </c>
      <c r="V419" s="4">
        <v>49</v>
      </c>
      <c r="W419" s="4">
        <v>0</v>
      </c>
      <c r="X419" s="4">
        <v>0</v>
      </c>
      <c r="Y419" s="4">
        <v>0</v>
      </c>
      <c r="Z419" s="4">
        <v>0</v>
      </c>
      <c r="AA419" s="4">
        <v>0</v>
      </c>
      <c r="AB419" s="4">
        <v>0</v>
      </c>
      <c r="AC419" s="4">
        <v>0</v>
      </c>
      <c r="AD419" s="4">
        <v>0</v>
      </c>
    </row>
    <row r="420" spans="1:30" x14ac:dyDescent="0.3">
      <c r="A420" s="16" t="s">
        <v>20</v>
      </c>
      <c r="B420" s="7">
        <v>533947</v>
      </c>
      <c r="C420" s="7">
        <v>235962</v>
      </c>
      <c r="D420" s="7" t="s">
        <v>897</v>
      </c>
      <c r="E420" s="7">
        <v>2</v>
      </c>
      <c r="F420" s="4">
        <v>4064738</v>
      </c>
      <c r="G420" s="4">
        <v>211921</v>
      </c>
      <c r="H420" s="4">
        <f t="shared" si="38"/>
        <v>3452868.3119499874</v>
      </c>
      <c r="I420" s="4">
        <f t="shared" si="39"/>
        <v>-611869.68805001257</v>
      </c>
      <c r="J420" s="5">
        <f t="shared" si="40"/>
        <v>-0.15053115060552802</v>
      </c>
      <c r="K420" s="4">
        <f t="shared" si="41"/>
        <v>192071.39512374264</v>
      </c>
      <c r="L420" s="4">
        <f t="shared" si="42"/>
        <v>-19849.604876257363</v>
      </c>
      <c r="M420" s="5">
        <f t="shared" si="43"/>
        <v>-9.3665115190365134E-2</v>
      </c>
      <c r="N420" s="4">
        <f>IF(SUMPRODUCT($O$2:$AD$2,O420:AD420)&lt;=Kalkulačka!$B$4,SUMPRODUCT($O$2:$AD$2,O420:AD420)*Kalkulačka!$B$5,SUMPRODUCT($O$2:$AD$2,O420:AD420))</f>
        <v>243</v>
      </c>
      <c r="O420" s="4">
        <v>51</v>
      </c>
      <c r="P420" s="4">
        <v>0</v>
      </c>
      <c r="Q420" s="4">
        <v>0</v>
      </c>
      <c r="R420" s="4">
        <v>0</v>
      </c>
      <c r="S420" s="4">
        <v>192</v>
      </c>
      <c r="T420" s="4">
        <v>0</v>
      </c>
      <c r="U420" s="4">
        <v>192</v>
      </c>
      <c r="V420" s="4">
        <v>68</v>
      </c>
      <c r="W420" s="4">
        <v>27</v>
      </c>
      <c r="X420" s="4">
        <v>0</v>
      </c>
      <c r="Y420" s="4">
        <v>0</v>
      </c>
      <c r="Z420" s="4">
        <v>0</v>
      </c>
      <c r="AA420" s="4">
        <v>0</v>
      </c>
      <c r="AB420" s="4">
        <v>0</v>
      </c>
      <c r="AC420" s="4">
        <v>0</v>
      </c>
      <c r="AD420" s="4">
        <v>0</v>
      </c>
    </row>
    <row r="421" spans="1:30" x14ac:dyDescent="0.3">
      <c r="A421" s="16" t="s">
        <v>44</v>
      </c>
      <c r="B421" s="7">
        <v>569011</v>
      </c>
      <c r="C421" s="7">
        <v>267783</v>
      </c>
      <c r="D421" s="7" t="s">
        <v>898</v>
      </c>
      <c r="E421" s="7">
        <v>2</v>
      </c>
      <c r="F421" s="4">
        <v>1000247</v>
      </c>
      <c r="G421" s="4">
        <v>30101</v>
      </c>
      <c r="H421" s="4">
        <f t="shared" si="38"/>
        <v>980444.08857839147</v>
      </c>
      <c r="I421" s="4">
        <f t="shared" si="39"/>
        <v>-19802.911421608529</v>
      </c>
      <c r="J421" s="5">
        <f t="shared" si="40"/>
        <v>-1.9798021310344915E-2</v>
      </c>
      <c r="K421" s="4">
        <f t="shared" si="41"/>
        <v>54538.791207976305</v>
      </c>
      <c r="L421" s="4">
        <f t="shared" si="42"/>
        <v>24437.791207976305</v>
      </c>
      <c r="M421" s="5">
        <f t="shared" si="43"/>
        <v>0.81185977900987694</v>
      </c>
      <c r="N421" s="4">
        <f>IF(SUMPRODUCT($O$2:$AD$2,O421:AD421)&lt;=Kalkulačka!$B$4,SUMPRODUCT($O$2:$AD$2,O421:AD421)*Kalkulačka!$B$5,SUMPRODUCT($O$2:$AD$2,O421:AD421))</f>
        <v>69</v>
      </c>
      <c r="O421" s="4">
        <v>25</v>
      </c>
      <c r="P421" s="4">
        <v>0</v>
      </c>
      <c r="Q421" s="4">
        <v>0</v>
      </c>
      <c r="R421" s="4">
        <v>0</v>
      </c>
      <c r="S421" s="4">
        <v>21</v>
      </c>
      <c r="T421" s="4">
        <v>0</v>
      </c>
      <c r="U421" s="4">
        <v>46</v>
      </c>
      <c r="V421" s="4">
        <v>15</v>
      </c>
      <c r="W421" s="4">
        <v>0</v>
      </c>
      <c r="X421" s="4">
        <v>0</v>
      </c>
      <c r="Y421" s="4">
        <v>0</v>
      </c>
      <c r="Z421" s="4">
        <v>0</v>
      </c>
      <c r="AA421" s="4">
        <v>0</v>
      </c>
      <c r="AB421" s="4">
        <v>0</v>
      </c>
      <c r="AC421" s="4">
        <v>0</v>
      </c>
      <c r="AD421" s="4">
        <v>0</v>
      </c>
    </row>
    <row r="422" spans="1:30" x14ac:dyDescent="0.3">
      <c r="A422" s="16" t="s">
        <v>50</v>
      </c>
      <c r="B422" s="7">
        <v>513067</v>
      </c>
      <c r="C422" s="7">
        <v>301141</v>
      </c>
      <c r="D422" s="7" t="s">
        <v>899</v>
      </c>
      <c r="E422" s="7">
        <v>2</v>
      </c>
      <c r="F422" s="4">
        <v>978490</v>
      </c>
      <c r="G422" s="4">
        <v>29814</v>
      </c>
      <c r="H422" s="4">
        <f t="shared" si="38"/>
        <v>959130.08665277425</v>
      </c>
      <c r="I422" s="4">
        <f t="shared" si="39"/>
        <v>-19359.913347225753</v>
      </c>
      <c r="J422" s="5">
        <f t="shared" si="40"/>
        <v>-1.9785499440184151E-2</v>
      </c>
      <c r="K422" s="4">
        <f t="shared" si="41"/>
        <v>53353.165312150733</v>
      </c>
      <c r="L422" s="4">
        <f t="shared" si="42"/>
        <v>23539.165312150733</v>
      </c>
      <c r="M422" s="5">
        <f t="shared" si="43"/>
        <v>0.78953395425473705</v>
      </c>
      <c r="N422" s="4">
        <f>IF(SUMPRODUCT($O$2:$AD$2,O422:AD422)&lt;=Kalkulačka!$B$4,SUMPRODUCT($O$2:$AD$2,O422:AD422)*Kalkulačka!$B$5,SUMPRODUCT($O$2:$AD$2,O422:AD422))</f>
        <v>67.5</v>
      </c>
      <c r="O422" s="4">
        <v>23</v>
      </c>
      <c r="P422" s="4">
        <v>0</v>
      </c>
      <c r="Q422" s="4">
        <v>0</v>
      </c>
      <c r="R422" s="4">
        <v>0</v>
      </c>
      <c r="S422" s="4">
        <v>22</v>
      </c>
      <c r="T422" s="4">
        <v>0</v>
      </c>
      <c r="U422" s="4">
        <v>43</v>
      </c>
      <c r="V422" s="4">
        <v>18</v>
      </c>
      <c r="W422" s="4">
        <v>0</v>
      </c>
      <c r="X422" s="4">
        <v>0</v>
      </c>
      <c r="Y422" s="4">
        <v>0</v>
      </c>
      <c r="Z422" s="4">
        <v>0</v>
      </c>
      <c r="AA422" s="4">
        <v>0</v>
      </c>
      <c r="AB422" s="4">
        <v>0</v>
      </c>
      <c r="AC422" s="4">
        <v>0</v>
      </c>
      <c r="AD422" s="4">
        <v>0</v>
      </c>
    </row>
    <row r="423" spans="1:30" x14ac:dyDescent="0.3">
      <c r="A423" s="16" t="s">
        <v>29</v>
      </c>
      <c r="B423" s="7">
        <v>555592</v>
      </c>
      <c r="C423" s="7">
        <v>255017</v>
      </c>
      <c r="D423" s="7" t="s">
        <v>900</v>
      </c>
      <c r="E423" s="7">
        <v>2</v>
      </c>
      <c r="F423" s="4">
        <v>304411</v>
      </c>
      <c r="G423" s="4">
        <v>6629</v>
      </c>
      <c r="H423" s="4">
        <f t="shared" si="38"/>
        <v>298396.0269586409</v>
      </c>
      <c r="I423" s="4">
        <f t="shared" si="39"/>
        <v>-6014.9730413591024</v>
      </c>
      <c r="J423" s="5">
        <f t="shared" si="40"/>
        <v>-1.9759381367161821E-2</v>
      </c>
      <c r="K423" s="4">
        <f t="shared" si="41"/>
        <v>16598.762541558004</v>
      </c>
      <c r="L423" s="4">
        <f t="shared" si="42"/>
        <v>9969.7625415580042</v>
      </c>
      <c r="M423" s="5">
        <f t="shared" si="43"/>
        <v>1.5039617652071207</v>
      </c>
      <c r="N423" s="4">
        <f>IF(SUMPRODUCT($O$2:$AD$2,O423:AD423)&lt;=Kalkulačka!$B$4,SUMPRODUCT($O$2:$AD$2,O423:AD423)*Kalkulačka!$B$5,SUMPRODUCT($O$2:$AD$2,O423:AD423))</f>
        <v>21</v>
      </c>
      <c r="O423" s="4">
        <v>14</v>
      </c>
      <c r="P423" s="4">
        <v>0</v>
      </c>
      <c r="Q423" s="4">
        <v>0</v>
      </c>
      <c r="R423" s="4">
        <v>0</v>
      </c>
      <c r="S423" s="4">
        <v>0</v>
      </c>
      <c r="T423" s="4">
        <v>0</v>
      </c>
      <c r="U423" s="4">
        <v>13</v>
      </c>
      <c r="V423" s="4">
        <v>0</v>
      </c>
      <c r="W423" s="4">
        <v>0</v>
      </c>
      <c r="X423" s="4">
        <v>0</v>
      </c>
      <c r="Y423" s="4">
        <v>0</v>
      </c>
      <c r="Z423" s="4">
        <v>0</v>
      </c>
      <c r="AA423" s="4">
        <v>0</v>
      </c>
      <c r="AB423" s="4">
        <v>0</v>
      </c>
      <c r="AC423" s="4">
        <v>0</v>
      </c>
      <c r="AD423" s="4">
        <v>0</v>
      </c>
    </row>
    <row r="424" spans="1:30" x14ac:dyDescent="0.3">
      <c r="A424" s="16" t="s">
        <v>47</v>
      </c>
      <c r="B424" s="7">
        <v>583081</v>
      </c>
      <c r="C424" s="7">
        <v>281824</v>
      </c>
      <c r="D424" s="7" t="s">
        <v>901</v>
      </c>
      <c r="E424" s="7">
        <v>2</v>
      </c>
      <c r="F424" s="4">
        <v>6404722</v>
      </c>
      <c r="G424" s="4">
        <v>269273</v>
      </c>
      <c r="H424" s="4">
        <f t="shared" si="38"/>
        <v>5442175.1583409263</v>
      </c>
      <c r="I424" s="4">
        <f t="shared" si="39"/>
        <v>-962546.84165907372</v>
      </c>
      <c r="J424" s="5">
        <f t="shared" si="40"/>
        <v>-0.15028706033752504</v>
      </c>
      <c r="K424" s="4">
        <f t="shared" si="41"/>
        <v>302729.81206746266</v>
      </c>
      <c r="L424" s="4">
        <f t="shared" si="42"/>
        <v>33456.812067462655</v>
      </c>
      <c r="M424" s="5">
        <f t="shared" si="43"/>
        <v>0.12424866981636717</v>
      </c>
      <c r="N424" s="4">
        <f>IF(SUMPRODUCT($O$2:$AD$2,O424:AD424)&lt;=Kalkulačka!$B$4,SUMPRODUCT($O$2:$AD$2,O424:AD424)*Kalkulačka!$B$5,SUMPRODUCT($O$2:$AD$2,O424:AD424))</f>
        <v>383</v>
      </c>
      <c r="O424" s="4">
        <v>154</v>
      </c>
      <c r="P424" s="4">
        <v>0</v>
      </c>
      <c r="Q424" s="4">
        <v>0</v>
      </c>
      <c r="R424" s="4">
        <v>0</v>
      </c>
      <c r="S424" s="4">
        <v>229</v>
      </c>
      <c r="T424" s="4">
        <v>0</v>
      </c>
      <c r="U424" s="4">
        <v>359</v>
      </c>
      <c r="V424" s="4">
        <v>149</v>
      </c>
      <c r="W424" s="4">
        <v>0</v>
      </c>
      <c r="X424" s="4">
        <v>0</v>
      </c>
      <c r="Y424" s="4">
        <v>0</v>
      </c>
      <c r="Z424" s="4">
        <v>0</v>
      </c>
      <c r="AA424" s="4">
        <v>0</v>
      </c>
      <c r="AB424" s="4">
        <v>0</v>
      </c>
      <c r="AC424" s="4">
        <v>0</v>
      </c>
      <c r="AD424" s="4">
        <v>0</v>
      </c>
    </row>
    <row r="425" spans="1:30" x14ac:dyDescent="0.3">
      <c r="A425" s="16" t="s">
        <v>56</v>
      </c>
      <c r="B425" s="7">
        <v>597473</v>
      </c>
      <c r="C425" s="7">
        <v>296104</v>
      </c>
      <c r="D425" s="7" t="s">
        <v>902</v>
      </c>
      <c r="E425" s="7">
        <v>2</v>
      </c>
      <c r="F425" s="4">
        <v>1000000</v>
      </c>
      <c r="G425" s="4">
        <v>33213</v>
      </c>
      <c r="H425" s="4">
        <f t="shared" si="38"/>
        <v>980444.08857839147</v>
      </c>
      <c r="I425" s="4">
        <f t="shared" si="39"/>
        <v>-19555.911421608529</v>
      </c>
      <c r="J425" s="5">
        <f t="shared" si="40"/>
        <v>-1.9555911421608507E-2</v>
      </c>
      <c r="K425" s="4">
        <f t="shared" si="41"/>
        <v>54538.791207976305</v>
      </c>
      <c r="L425" s="4">
        <f t="shared" si="42"/>
        <v>21325.791207976305</v>
      </c>
      <c r="M425" s="5">
        <f t="shared" si="43"/>
        <v>0.64209168723019006</v>
      </c>
      <c r="N425" s="4">
        <f>IF(SUMPRODUCT($O$2:$AD$2,O425:AD425)&lt;=Kalkulačka!$B$4,SUMPRODUCT($O$2:$AD$2,O425:AD425)*Kalkulačka!$B$5,SUMPRODUCT($O$2:$AD$2,O425:AD425))</f>
        <v>69</v>
      </c>
      <c r="O425" s="4">
        <v>18</v>
      </c>
      <c r="P425" s="4">
        <v>0</v>
      </c>
      <c r="Q425" s="4">
        <v>0</v>
      </c>
      <c r="R425" s="4">
        <v>0</v>
      </c>
      <c r="S425" s="4">
        <v>28</v>
      </c>
      <c r="T425" s="4">
        <v>0</v>
      </c>
      <c r="U425" s="4">
        <v>42</v>
      </c>
      <c r="V425" s="4">
        <v>28</v>
      </c>
      <c r="W425" s="4">
        <v>0</v>
      </c>
      <c r="X425" s="4">
        <v>0</v>
      </c>
      <c r="Y425" s="4">
        <v>0</v>
      </c>
      <c r="Z425" s="4">
        <v>0</v>
      </c>
      <c r="AA425" s="4">
        <v>0</v>
      </c>
      <c r="AB425" s="4">
        <v>0</v>
      </c>
      <c r="AC425" s="4">
        <v>0</v>
      </c>
      <c r="AD425" s="4">
        <v>0</v>
      </c>
    </row>
    <row r="426" spans="1:30" x14ac:dyDescent="0.3">
      <c r="A426" s="16" t="s">
        <v>32</v>
      </c>
      <c r="B426" s="7">
        <v>566322</v>
      </c>
      <c r="C426" s="7">
        <v>265098</v>
      </c>
      <c r="D426" s="7" t="s">
        <v>903</v>
      </c>
      <c r="E426" s="7">
        <v>2</v>
      </c>
      <c r="F426" s="4">
        <v>3979285</v>
      </c>
      <c r="G426" s="4">
        <v>206066</v>
      </c>
      <c r="H426" s="4">
        <f t="shared" si="38"/>
        <v>3381821.6388645964</v>
      </c>
      <c r="I426" s="4">
        <f t="shared" si="39"/>
        <v>-597463.36113540363</v>
      </c>
      <c r="J426" s="5">
        <f t="shared" si="40"/>
        <v>-0.15014339539274102</v>
      </c>
      <c r="K426" s="4">
        <f t="shared" si="41"/>
        <v>188119.30880432407</v>
      </c>
      <c r="L426" s="4">
        <f t="shared" si="42"/>
        <v>-17946.691195675929</v>
      </c>
      <c r="M426" s="5">
        <f t="shared" si="43"/>
        <v>-8.7091956924848946E-2</v>
      </c>
      <c r="N426" s="4">
        <f>IF(SUMPRODUCT($O$2:$AD$2,O426:AD426)&lt;=Kalkulačka!$B$4,SUMPRODUCT($O$2:$AD$2,O426:AD426)*Kalkulačka!$B$5,SUMPRODUCT($O$2:$AD$2,O426:AD426))</f>
        <v>238</v>
      </c>
      <c r="O426" s="4">
        <v>47</v>
      </c>
      <c r="P426" s="4">
        <v>0</v>
      </c>
      <c r="Q426" s="4">
        <v>15</v>
      </c>
      <c r="R426" s="4">
        <v>0</v>
      </c>
      <c r="S426" s="4">
        <v>176</v>
      </c>
      <c r="T426" s="4">
        <v>0</v>
      </c>
      <c r="U426" s="4">
        <v>222</v>
      </c>
      <c r="V426" s="4">
        <v>68</v>
      </c>
      <c r="W426" s="4">
        <v>50</v>
      </c>
      <c r="X426" s="4">
        <v>0</v>
      </c>
      <c r="Y426" s="4">
        <v>0</v>
      </c>
      <c r="Z426" s="4">
        <v>0</v>
      </c>
      <c r="AA426" s="4">
        <v>0</v>
      </c>
      <c r="AB426" s="4">
        <v>0</v>
      </c>
      <c r="AC426" s="4">
        <v>0</v>
      </c>
      <c r="AD426" s="4">
        <v>0</v>
      </c>
    </row>
    <row r="427" spans="1:30" x14ac:dyDescent="0.3">
      <c r="A427" s="16" t="s">
        <v>56</v>
      </c>
      <c r="B427" s="7">
        <v>597937</v>
      </c>
      <c r="C427" s="7">
        <v>296422</v>
      </c>
      <c r="D427" s="7" t="s">
        <v>904</v>
      </c>
      <c r="E427" s="7">
        <v>2</v>
      </c>
      <c r="F427" s="4">
        <v>1456129</v>
      </c>
      <c r="G427" s="4">
        <v>45061</v>
      </c>
      <c r="H427" s="4">
        <f t="shared" si="38"/>
        <v>1428038.1290163528</v>
      </c>
      <c r="I427" s="4">
        <f t="shared" si="39"/>
        <v>-28090.870983647183</v>
      </c>
      <c r="J427" s="5">
        <f t="shared" si="40"/>
        <v>-1.9291471417468675E-2</v>
      </c>
      <c r="K427" s="4">
        <f t="shared" si="41"/>
        <v>79436.935020313307</v>
      </c>
      <c r="L427" s="4">
        <f t="shared" si="42"/>
        <v>34375.935020313307</v>
      </c>
      <c r="M427" s="5">
        <f t="shared" si="43"/>
        <v>0.76287554693223192</v>
      </c>
      <c r="N427" s="4">
        <f>IF(SUMPRODUCT($O$2:$AD$2,O427:AD427)&lt;=Kalkulačka!$B$4,SUMPRODUCT($O$2:$AD$2,O427:AD427)*Kalkulačka!$B$5,SUMPRODUCT($O$2:$AD$2,O427:AD427))</f>
        <v>100.5</v>
      </c>
      <c r="O427" s="4">
        <v>32</v>
      </c>
      <c r="P427" s="4">
        <v>0</v>
      </c>
      <c r="Q427" s="4">
        <v>0</v>
      </c>
      <c r="R427" s="4">
        <v>0</v>
      </c>
      <c r="S427" s="4">
        <v>35</v>
      </c>
      <c r="T427" s="4">
        <v>0</v>
      </c>
      <c r="U427" s="4">
        <v>66</v>
      </c>
      <c r="V427" s="4">
        <v>32</v>
      </c>
      <c r="W427" s="4">
        <v>0</v>
      </c>
      <c r="X427" s="4">
        <v>0</v>
      </c>
      <c r="Y427" s="4">
        <v>0</v>
      </c>
      <c r="Z427" s="4">
        <v>0</v>
      </c>
      <c r="AA427" s="4">
        <v>0</v>
      </c>
      <c r="AB427" s="4">
        <v>0</v>
      </c>
      <c r="AC427" s="4">
        <v>0</v>
      </c>
      <c r="AD427" s="4">
        <v>0</v>
      </c>
    </row>
    <row r="428" spans="1:30" x14ac:dyDescent="0.3">
      <c r="A428" s="16" t="s">
        <v>50</v>
      </c>
      <c r="B428" s="7">
        <v>589942</v>
      </c>
      <c r="C428" s="7">
        <v>288691</v>
      </c>
      <c r="D428" s="7" t="s">
        <v>905</v>
      </c>
      <c r="E428" s="7">
        <v>2</v>
      </c>
      <c r="F428" s="4">
        <v>5014779</v>
      </c>
      <c r="G428" s="4">
        <v>254016</v>
      </c>
      <c r="H428" s="4">
        <f t="shared" si="38"/>
        <v>4262800.385123441</v>
      </c>
      <c r="I428" s="4">
        <f t="shared" si="39"/>
        <v>-751978.614876559</v>
      </c>
      <c r="J428" s="5">
        <f t="shared" si="40"/>
        <v>-0.1499524933953339</v>
      </c>
      <c r="K428" s="4">
        <f t="shared" si="41"/>
        <v>237125.17916511436</v>
      </c>
      <c r="L428" s="4">
        <f t="shared" si="42"/>
        <v>-16890.820834885642</v>
      </c>
      <c r="M428" s="5">
        <f t="shared" si="43"/>
        <v>-6.6495105957442235E-2</v>
      </c>
      <c r="N428" s="4">
        <f>IF(SUMPRODUCT($O$2:$AD$2,O428:AD428)&lt;=Kalkulačka!$B$4,SUMPRODUCT($O$2:$AD$2,O428:AD428)*Kalkulačka!$B$5,SUMPRODUCT($O$2:$AD$2,O428:AD428))</f>
        <v>300</v>
      </c>
      <c r="O428" s="4">
        <v>68</v>
      </c>
      <c r="P428" s="4">
        <v>0</v>
      </c>
      <c r="Q428" s="4">
        <v>0</v>
      </c>
      <c r="R428" s="4">
        <v>0</v>
      </c>
      <c r="S428" s="4">
        <v>232</v>
      </c>
      <c r="T428" s="4">
        <v>0</v>
      </c>
      <c r="U428" s="4">
        <v>370</v>
      </c>
      <c r="V428" s="4">
        <v>108</v>
      </c>
      <c r="W428" s="4">
        <v>0</v>
      </c>
      <c r="X428" s="4">
        <v>0</v>
      </c>
      <c r="Y428" s="4">
        <v>0</v>
      </c>
      <c r="Z428" s="4">
        <v>0</v>
      </c>
      <c r="AA428" s="4">
        <v>0</v>
      </c>
      <c r="AB428" s="4">
        <v>0</v>
      </c>
      <c r="AC428" s="4">
        <v>0</v>
      </c>
      <c r="AD428" s="4">
        <v>0</v>
      </c>
    </row>
    <row r="429" spans="1:30" x14ac:dyDescent="0.3">
      <c r="A429" s="16" t="s">
        <v>25</v>
      </c>
      <c r="B429" s="7">
        <v>559521</v>
      </c>
      <c r="C429" s="7">
        <v>258415</v>
      </c>
      <c r="D429" s="7" t="s">
        <v>906</v>
      </c>
      <c r="E429" s="7">
        <v>2</v>
      </c>
      <c r="F429" s="4">
        <v>8696818</v>
      </c>
      <c r="G429" s="4">
        <v>405936</v>
      </c>
      <c r="H429" s="4">
        <f t="shared" si="38"/>
        <v>7393116.8012657538</v>
      </c>
      <c r="I429" s="4">
        <f t="shared" si="39"/>
        <v>-1303701.1987342462</v>
      </c>
      <c r="J429" s="5">
        <f t="shared" si="40"/>
        <v>-0.14990554001868805</v>
      </c>
      <c r="K429" s="4">
        <f t="shared" si="41"/>
        <v>411254.10239869665</v>
      </c>
      <c r="L429" s="4">
        <f t="shared" si="42"/>
        <v>5318.1023986966466</v>
      </c>
      <c r="M429" s="5">
        <f t="shared" si="43"/>
        <v>1.3100839537997677E-2</v>
      </c>
      <c r="N429" s="4">
        <f>IF(SUMPRODUCT($O$2:$AD$2,O429:AD429)&lt;=Kalkulačka!$B$4,SUMPRODUCT($O$2:$AD$2,O429:AD429)*Kalkulačka!$B$5,SUMPRODUCT($O$2:$AD$2,O429:AD429))</f>
        <v>520.29999999999995</v>
      </c>
      <c r="O429" s="4">
        <v>179</v>
      </c>
      <c r="P429" s="4">
        <v>0</v>
      </c>
      <c r="Q429" s="4">
        <v>0</v>
      </c>
      <c r="R429" s="4">
        <v>0</v>
      </c>
      <c r="S429" s="4">
        <v>310</v>
      </c>
      <c r="T429" s="4">
        <v>0</v>
      </c>
      <c r="U429" s="4">
        <v>476</v>
      </c>
      <c r="V429" s="4">
        <v>126</v>
      </c>
      <c r="W429" s="4">
        <v>0</v>
      </c>
      <c r="X429" s="4">
        <v>687</v>
      </c>
      <c r="Y429" s="4">
        <v>0</v>
      </c>
      <c r="Z429" s="4">
        <v>0</v>
      </c>
      <c r="AA429" s="4">
        <v>313</v>
      </c>
      <c r="AB429" s="4">
        <v>0</v>
      </c>
      <c r="AC429" s="4">
        <v>0</v>
      </c>
      <c r="AD429" s="4">
        <v>0</v>
      </c>
    </row>
    <row r="430" spans="1:30" x14ac:dyDescent="0.3">
      <c r="A430" s="16" t="s">
        <v>53</v>
      </c>
      <c r="B430" s="7">
        <v>592081</v>
      </c>
      <c r="C430" s="7">
        <v>290840</v>
      </c>
      <c r="D430" s="7" t="s">
        <v>907</v>
      </c>
      <c r="E430" s="7">
        <v>2</v>
      </c>
      <c r="F430" s="4">
        <v>4211467</v>
      </c>
      <c r="G430" s="4">
        <v>213539</v>
      </c>
      <c r="H430" s="4">
        <f t="shared" si="38"/>
        <v>3580752.3235036903</v>
      </c>
      <c r="I430" s="4">
        <f t="shared" si="39"/>
        <v>-630714.67649630969</v>
      </c>
      <c r="J430" s="5">
        <f t="shared" si="40"/>
        <v>-0.14976127712654752</v>
      </c>
      <c r="K430" s="4">
        <f t="shared" si="41"/>
        <v>199185.15049869608</v>
      </c>
      <c r="L430" s="4">
        <f t="shared" si="42"/>
        <v>-14353.849501303921</v>
      </c>
      <c r="M430" s="5">
        <f t="shared" si="43"/>
        <v>-6.7218866349022521E-2</v>
      </c>
      <c r="N430" s="4">
        <f>IF(SUMPRODUCT($O$2:$AD$2,O430:AD430)&lt;=Kalkulačka!$B$4,SUMPRODUCT($O$2:$AD$2,O430:AD430)*Kalkulačka!$B$5,SUMPRODUCT($O$2:$AD$2,O430:AD430))</f>
        <v>252</v>
      </c>
      <c r="O430" s="4">
        <v>62</v>
      </c>
      <c r="P430" s="4">
        <v>0</v>
      </c>
      <c r="Q430" s="4">
        <v>12</v>
      </c>
      <c r="R430" s="4">
        <v>0</v>
      </c>
      <c r="S430" s="4">
        <v>178</v>
      </c>
      <c r="T430" s="4">
        <v>0</v>
      </c>
      <c r="U430" s="4">
        <v>241</v>
      </c>
      <c r="V430" s="4">
        <v>57</v>
      </c>
      <c r="W430" s="4">
        <v>0</v>
      </c>
      <c r="X430" s="4">
        <v>0</v>
      </c>
      <c r="Y430" s="4">
        <v>0</v>
      </c>
      <c r="Z430" s="4">
        <v>0</v>
      </c>
      <c r="AA430" s="4">
        <v>0</v>
      </c>
      <c r="AB430" s="4">
        <v>0</v>
      </c>
      <c r="AC430" s="4">
        <v>0</v>
      </c>
      <c r="AD430" s="4">
        <v>0</v>
      </c>
    </row>
    <row r="431" spans="1:30" x14ac:dyDescent="0.3">
      <c r="A431" s="16" t="s">
        <v>47</v>
      </c>
      <c r="B431" s="7">
        <v>584703</v>
      </c>
      <c r="C431" s="7">
        <v>283401</v>
      </c>
      <c r="D431" s="7" t="s">
        <v>908</v>
      </c>
      <c r="E431" s="7">
        <v>2</v>
      </c>
      <c r="F431" s="4">
        <v>1259936</v>
      </c>
      <c r="G431" s="4">
        <v>39771</v>
      </c>
      <c r="H431" s="4">
        <f t="shared" si="38"/>
        <v>1236212.1116857978</v>
      </c>
      <c r="I431" s="4">
        <f t="shared" si="39"/>
        <v>-23723.888314202195</v>
      </c>
      <c r="J431" s="5">
        <f t="shared" si="40"/>
        <v>-1.8829439205009013E-2</v>
      </c>
      <c r="K431" s="4">
        <f t="shared" si="41"/>
        <v>68766.301957883159</v>
      </c>
      <c r="L431" s="4">
        <f t="shared" si="42"/>
        <v>28995.301957883159</v>
      </c>
      <c r="M431" s="5">
        <f t="shared" si="43"/>
        <v>0.72905639681886703</v>
      </c>
      <c r="N431" s="4">
        <f>IF(SUMPRODUCT($O$2:$AD$2,O431:AD431)&lt;=Kalkulačka!$B$4,SUMPRODUCT($O$2:$AD$2,O431:AD431)*Kalkulačka!$B$5,SUMPRODUCT($O$2:$AD$2,O431:AD431))</f>
        <v>87</v>
      </c>
      <c r="O431" s="4">
        <v>26</v>
      </c>
      <c r="P431" s="4">
        <v>0</v>
      </c>
      <c r="Q431" s="4">
        <v>0</v>
      </c>
      <c r="R431" s="4">
        <v>0</v>
      </c>
      <c r="S431" s="4">
        <v>32</v>
      </c>
      <c r="T431" s="4">
        <v>0</v>
      </c>
      <c r="U431" s="4">
        <v>57</v>
      </c>
      <c r="V431" s="4">
        <v>25</v>
      </c>
      <c r="W431" s="4">
        <v>0</v>
      </c>
      <c r="X431" s="4">
        <v>0</v>
      </c>
      <c r="Y431" s="4">
        <v>0</v>
      </c>
      <c r="Z431" s="4">
        <v>0</v>
      </c>
      <c r="AA431" s="4">
        <v>0</v>
      </c>
      <c r="AB431" s="4">
        <v>0</v>
      </c>
      <c r="AC431" s="4">
        <v>0</v>
      </c>
      <c r="AD431" s="4">
        <v>0</v>
      </c>
    </row>
    <row r="432" spans="1:30" x14ac:dyDescent="0.3">
      <c r="A432" s="16" t="s">
        <v>50</v>
      </c>
      <c r="B432" s="7">
        <v>552402</v>
      </c>
      <c r="C432" s="7">
        <v>576263</v>
      </c>
      <c r="D432" s="7" t="s">
        <v>909</v>
      </c>
      <c r="E432" s="7">
        <v>2</v>
      </c>
      <c r="F432" s="4">
        <v>629932</v>
      </c>
      <c r="G432" s="4">
        <v>13897</v>
      </c>
      <c r="H432" s="4">
        <f t="shared" si="38"/>
        <v>618106.0558428989</v>
      </c>
      <c r="I432" s="4">
        <f t="shared" si="39"/>
        <v>-11825.944157101098</v>
      </c>
      <c r="J432" s="5">
        <f t="shared" si="40"/>
        <v>-1.8773366263503233E-2</v>
      </c>
      <c r="K432" s="4">
        <f t="shared" si="41"/>
        <v>34383.15097894158</v>
      </c>
      <c r="L432" s="4">
        <f t="shared" si="42"/>
        <v>20486.15097894158</v>
      </c>
      <c r="M432" s="5">
        <f t="shared" si="43"/>
        <v>1.4741419715723953</v>
      </c>
      <c r="N432" s="4">
        <f>IF(SUMPRODUCT($O$2:$AD$2,O432:AD432)&lt;=Kalkulačka!$B$4,SUMPRODUCT($O$2:$AD$2,O432:AD432)*Kalkulačka!$B$5,SUMPRODUCT($O$2:$AD$2,O432:AD432))</f>
        <v>43.5</v>
      </c>
      <c r="O432" s="4">
        <v>29</v>
      </c>
      <c r="P432" s="4">
        <v>0</v>
      </c>
      <c r="Q432" s="4">
        <v>0</v>
      </c>
      <c r="R432" s="4">
        <v>0</v>
      </c>
      <c r="S432" s="4">
        <v>0</v>
      </c>
      <c r="T432" s="4">
        <v>0</v>
      </c>
      <c r="U432" s="4">
        <v>0</v>
      </c>
      <c r="V432" s="4">
        <v>0</v>
      </c>
      <c r="W432" s="4">
        <v>0</v>
      </c>
      <c r="X432" s="4">
        <v>0</v>
      </c>
      <c r="Y432" s="4">
        <v>0</v>
      </c>
      <c r="Z432" s="4">
        <v>0</v>
      </c>
      <c r="AA432" s="4">
        <v>0</v>
      </c>
      <c r="AB432" s="4">
        <v>0</v>
      </c>
      <c r="AC432" s="4">
        <v>0</v>
      </c>
      <c r="AD432" s="4">
        <v>0</v>
      </c>
    </row>
    <row r="433" spans="1:30" x14ac:dyDescent="0.3">
      <c r="A433" s="16" t="s">
        <v>50</v>
      </c>
      <c r="B433" s="7">
        <v>590240</v>
      </c>
      <c r="C433" s="7">
        <v>288993</v>
      </c>
      <c r="D433" s="7" t="s">
        <v>910</v>
      </c>
      <c r="E433" s="7">
        <v>2</v>
      </c>
      <c r="F433" s="4">
        <v>629932</v>
      </c>
      <c r="G433" s="4">
        <v>13897</v>
      </c>
      <c r="H433" s="4">
        <f t="shared" si="38"/>
        <v>618106.0558428989</v>
      </c>
      <c r="I433" s="4">
        <f t="shared" si="39"/>
        <v>-11825.944157101098</v>
      </c>
      <c r="J433" s="5">
        <f t="shared" si="40"/>
        <v>-1.8773366263503233E-2</v>
      </c>
      <c r="K433" s="4">
        <f t="shared" si="41"/>
        <v>34383.15097894158</v>
      </c>
      <c r="L433" s="4">
        <f t="shared" si="42"/>
        <v>20486.15097894158</v>
      </c>
      <c r="M433" s="5">
        <f t="shared" si="43"/>
        <v>1.4741419715723953</v>
      </c>
      <c r="N433" s="4">
        <f>IF(SUMPRODUCT($O$2:$AD$2,O433:AD433)&lt;=Kalkulačka!$B$4,SUMPRODUCT($O$2:$AD$2,O433:AD433)*Kalkulačka!$B$5,SUMPRODUCT($O$2:$AD$2,O433:AD433))</f>
        <v>43.5</v>
      </c>
      <c r="O433" s="4">
        <v>29</v>
      </c>
      <c r="P433" s="4">
        <v>0</v>
      </c>
      <c r="Q433" s="4">
        <v>0</v>
      </c>
      <c r="R433" s="4">
        <v>0</v>
      </c>
      <c r="S433" s="4">
        <v>0</v>
      </c>
      <c r="T433" s="4">
        <v>0</v>
      </c>
      <c r="U433" s="4">
        <v>0</v>
      </c>
      <c r="V433" s="4">
        <v>0</v>
      </c>
      <c r="W433" s="4">
        <v>0</v>
      </c>
      <c r="X433" s="4">
        <v>0</v>
      </c>
      <c r="Y433" s="4">
        <v>0</v>
      </c>
      <c r="Z433" s="4">
        <v>0</v>
      </c>
      <c r="AA433" s="4">
        <v>0</v>
      </c>
      <c r="AB433" s="4">
        <v>0</v>
      </c>
      <c r="AC433" s="4">
        <v>0</v>
      </c>
      <c r="AD433" s="4">
        <v>0</v>
      </c>
    </row>
    <row r="434" spans="1:30" x14ac:dyDescent="0.3">
      <c r="A434" s="16" t="s">
        <v>32</v>
      </c>
      <c r="B434" s="7">
        <v>566454</v>
      </c>
      <c r="C434" s="7">
        <v>265233</v>
      </c>
      <c r="D434" s="7" t="s">
        <v>330</v>
      </c>
      <c r="E434" s="7">
        <v>2</v>
      </c>
      <c r="F434" s="4">
        <v>3508775</v>
      </c>
      <c r="G434" s="4">
        <v>182618</v>
      </c>
      <c r="H434" s="4">
        <f t="shared" si="38"/>
        <v>2983960.269586409</v>
      </c>
      <c r="I434" s="4">
        <f t="shared" si="39"/>
        <v>-524814.73041359102</v>
      </c>
      <c r="J434" s="5">
        <f t="shared" si="40"/>
        <v>-0.14957206729231454</v>
      </c>
      <c r="K434" s="4">
        <f t="shared" si="41"/>
        <v>165987.62541558006</v>
      </c>
      <c r="L434" s="4">
        <f t="shared" si="42"/>
        <v>-16630.374584419944</v>
      </c>
      <c r="M434" s="5">
        <f t="shared" si="43"/>
        <v>-9.1066458861776778E-2</v>
      </c>
      <c r="N434" s="4">
        <f>IF(SUMPRODUCT($O$2:$AD$2,O434:AD434)&lt;=Kalkulačka!$B$4,SUMPRODUCT($O$2:$AD$2,O434:AD434)*Kalkulačka!$B$5,SUMPRODUCT($O$2:$AD$2,O434:AD434))</f>
        <v>210</v>
      </c>
      <c r="O434" s="4">
        <v>50</v>
      </c>
      <c r="P434" s="4">
        <v>0</v>
      </c>
      <c r="Q434" s="4">
        <v>0</v>
      </c>
      <c r="R434" s="4">
        <v>0</v>
      </c>
      <c r="S434" s="4">
        <v>160</v>
      </c>
      <c r="T434" s="4">
        <v>0</v>
      </c>
      <c r="U434" s="4">
        <v>182</v>
      </c>
      <c r="V434" s="4">
        <v>60</v>
      </c>
      <c r="W434" s="4">
        <v>22</v>
      </c>
      <c r="X434" s="4">
        <v>0</v>
      </c>
      <c r="Y434" s="4">
        <v>0</v>
      </c>
      <c r="Z434" s="4">
        <v>0</v>
      </c>
      <c r="AA434" s="4">
        <v>0</v>
      </c>
      <c r="AB434" s="4">
        <v>0</v>
      </c>
      <c r="AC434" s="4">
        <v>0</v>
      </c>
      <c r="AD434" s="4">
        <v>0</v>
      </c>
    </row>
    <row r="435" spans="1:30" x14ac:dyDescent="0.3">
      <c r="A435" s="16" t="s">
        <v>23</v>
      </c>
      <c r="B435" s="7">
        <v>550345</v>
      </c>
      <c r="C435" s="7">
        <v>250520</v>
      </c>
      <c r="D435" s="7" t="s">
        <v>911</v>
      </c>
      <c r="E435" s="7">
        <v>2</v>
      </c>
      <c r="F435" s="4">
        <v>325729</v>
      </c>
      <c r="G435" s="4">
        <v>7270</v>
      </c>
      <c r="H435" s="4">
        <f t="shared" si="38"/>
        <v>319710.02888425806</v>
      </c>
      <c r="I435" s="4">
        <f t="shared" si="39"/>
        <v>-6018.971115741937</v>
      </c>
      <c r="J435" s="5">
        <f t="shared" si="40"/>
        <v>-1.8478462512524052E-2</v>
      </c>
      <c r="K435" s="4">
        <f t="shared" si="41"/>
        <v>17784.388437383579</v>
      </c>
      <c r="L435" s="4">
        <f t="shared" si="42"/>
        <v>10514.388437383579</v>
      </c>
      <c r="M435" s="5">
        <f t="shared" si="43"/>
        <v>1.4462707616758705</v>
      </c>
      <c r="N435" s="4">
        <f>IF(SUMPRODUCT($O$2:$AD$2,O435:AD435)&lt;=Kalkulačka!$B$4,SUMPRODUCT($O$2:$AD$2,O435:AD435)*Kalkulačka!$B$5,SUMPRODUCT($O$2:$AD$2,O435:AD435))</f>
        <v>22.5</v>
      </c>
      <c r="O435" s="4">
        <v>15</v>
      </c>
      <c r="P435" s="4">
        <v>0</v>
      </c>
      <c r="Q435" s="4">
        <v>0</v>
      </c>
      <c r="R435" s="4">
        <v>0</v>
      </c>
      <c r="S435" s="4">
        <v>0</v>
      </c>
      <c r="T435" s="4">
        <v>0</v>
      </c>
      <c r="U435" s="4">
        <v>15</v>
      </c>
      <c r="V435" s="4">
        <v>0</v>
      </c>
      <c r="W435" s="4">
        <v>0</v>
      </c>
      <c r="X435" s="4">
        <v>0</v>
      </c>
      <c r="Y435" s="4">
        <v>0</v>
      </c>
      <c r="Z435" s="4">
        <v>0</v>
      </c>
      <c r="AA435" s="4">
        <v>0</v>
      </c>
      <c r="AB435" s="4">
        <v>0</v>
      </c>
      <c r="AC435" s="4">
        <v>0</v>
      </c>
      <c r="AD435" s="4">
        <v>0</v>
      </c>
    </row>
    <row r="436" spans="1:30" x14ac:dyDescent="0.3">
      <c r="A436" s="16" t="s">
        <v>23</v>
      </c>
      <c r="B436" s="7">
        <v>551554</v>
      </c>
      <c r="C436" s="7">
        <v>251623</v>
      </c>
      <c r="D436" s="7" t="s">
        <v>912</v>
      </c>
      <c r="E436" s="7">
        <v>2</v>
      </c>
      <c r="F436" s="4">
        <v>325729</v>
      </c>
      <c r="G436" s="4">
        <v>7270</v>
      </c>
      <c r="H436" s="4">
        <f t="shared" si="38"/>
        <v>319710.02888425806</v>
      </c>
      <c r="I436" s="4">
        <f t="shared" si="39"/>
        <v>-6018.971115741937</v>
      </c>
      <c r="J436" s="5">
        <f t="shared" si="40"/>
        <v>-1.8478462512524052E-2</v>
      </c>
      <c r="K436" s="4">
        <f t="shared" si="41"/>
        <v>17784.388437383579</v>
      </c>
      <c r="L436" s="4">
        <f t="shared" si="42"/>
        <v>10514.388437383579</v>
      </c>
      <c r="M436" s="5">
        <f t="shared" si="43"/>
        <v>1.4462707616758705</v>
      </c>
      <c r="N436" s="4">
        <f>IF(SUMPRODUCT($O$2:$AD$2,O436:AD436)&lt;=Kalkulačka!$B$4,SUMPRODUCT($O$2:$AD$2,O436:AD436)*Kalkulačka!$B$5,SUMPRODUCT($O$2:$AD$2,O436:AD436))</f>
        <v>22.5</v>
      </c>
      <c r="O436" s="4">
        <v>15</v>
      </c>
      <c r="P436" s="4">
        <v>0</v>
      </c>
      <c r="Q436" s="4">
        <v>0</v>
      </c>
      <c r="R436" s="4">
        <v>0</v>
      </c>
      <c r="S436" s="4">
        <v>0</v>
      </c>
      <c r="T436" s="4">
        <v>0</v>
      </c>
      <c r="U436" s="4">
        <v>15</v>
      </c>
      <c r="V436" s="4">
        <v>0</v>
      </c>
      <c r="W436" s="4">
        <v>0</v>
      </c>
      <c r="X436" s="4">
        <v>0</v>
      </c>
      <c r="Y436" s="4">
        <v>0</v>
      </c>
      <c r="Z436" s="4">
        <v>0</v>
      </c>
      <c r="AA436" s="4">
        <v>0</v>
      </c>
      <c r="AB436" s="4">
        <v>0</v>
      </c>
      <c r="AC436" s="4">
        <v>0</v>
      </c>
      <c r="AD436" s="4">
        <v>0</v>
      </c>
    </row>
    <row r="437" spans="1:30" x14ac:dyDescent="0.3">
      <c r="A437" s="16" t="s">
        <v>41</v>
      </c>
      <c r="B437" s="7">
        <v>580023</v>
      </c>
      <c r="C437" s="7">
        <v>278645</v>
      </c>
      <c r="D437" s="7" t="s">
        <v>913</v>
      </c>
      <c r="E437" s="7">
        <v>2</v>
      </c>
      <c r="F437" s="4">
        <v>434296</v>
      </c>
      <c r="G437" s="4">
        <v>17114</v>
      </c>
      <c r="H437" s="4">
        <f t="shared" si="38"/>
        <v>426280.03851234412</v>
      </c>
      <c r="I437" s="4">
        <f t="shared" si="39"/>
        <v>-8015.9614876558771</v>
      </c>
      <c r="J437" s="5">
        <f t="shared" si="40"/>
        <v>-1.8457368908891381E-2</v>
      </c>
      <c r="K437" s="4">
        <f t="shared" si="41"/>
        <v>23712.517916511435</v>
      </c>
      <c r="L437" s="4">
        <f t="shared" si="42"/>
        <v>6598.517916511435</v>
      </c>
      <c r="M437" s="5">
        <f t="shared" si="43"/>
        <v>0.38556257546520012</v>
      </c>
      <c r="N437" s="4">
        <f>IF(SUMPRODUCT($O$2:$AD$2,O437:AD437)&lt;=Kalkulačka!$B$4,SUMPRODUCT($O$2:$AD$2,O437:AD437)*Kalkulačka!$B$5,SUMPRODUCT($O$2:$AD$2,O437:AD437))</f>
        <v>30</v>
      </c>
      <c r="O437" s="4">
        <v>0</v>
      </c>
      <c r="P437" s="4">
        <v>0</v>
      </c>
      <c r="Q437" s="4">
        <v>0</v>
      </c>
      <c r="R437" s="4">
        <v>0</v>
      </c>
      <c r="S437" s="4">
        <v>20</v>
      </c>
      <c r="T437" s="4">
        <v>0</v>
      </c>
      <c r="U437" s="4">
        <v>0</v>
      </c>
      <c r="V437" s="4">
        <v>20</v>
      </c>
      <c r="W437" s="4">
        <v>0</v>
      </c>
      <c r="X437" s="4">
        <v>0</v>
      </c>
      <c r="Y437" s="4">
        <v>0</v>
      </c>
      <c r="Z437" s="4">
        <v>0</v>
      </c>
      <c r="AA437" s="4">
        <v>0</v>
      </c>
      <c r="AB437" s="4">
        <v>0</v>
      </c>
      <c r="AC437" s="4">
        <v>0</v>
      </c>
      <c r="AD437" s="4">
        <v>0</v>
      </c>
    </row>
    <row r="438" spans="1:30" x14ac:dyDescent="0.3">
      <c r="A438" s="16" t="s">
        <v>47</v>
      </c>
      <c r="B438" s="7">
        <v>584525</v>
      </c>
      <c r="C438" s="7">
        <v>600172</v>
      </c>
      <c r="D438" s="7" t="s">
        <v>914</v>
      </c>
      <c r="E438" s="7">
        <v>2</v>
      </c>
      <c r="F438" s="4">
        <v>629668</v>
      </c>
      <c r="G438" s="4">
        <v>13894</v>
      </c>
      <c r="H438" s="4">
        <f t="shared" si="38"/>
        <v>618106.0558428989</v>
      </c>
      <c r="I438" s="4">
        <f t="shared" si="39"/>
        <v>-11561.944157101098</v>
      </c>
      <c r="J438" s="5">
        <f t="shared" si="40"/>
        <v>-1.8361968778945581E-2</v>
      </c>
      <c r="K438" s="4">
        <f t="shared" si="41"/>
        <v>34383.15097894158</v>
      </c>
      <c r="L438" s="4">
        <f t="shared" si="42"/>
        <v>20489.15097894158</v>
      </c>
      <c r="M438" s="5">
        <f t="shared" si="43"/>
        <v>1.4746761896460039</v>
      </c>
      <c r="N438" s="4">
        <f>IF(SUMPRODUCT($O$2:$AD$2,O438:AD438)&lt;=Kalkulačka!$B$4,SUMPRODUCT($O$2:$AD$2,O438:AD438)*Kalkulačka!$B$5,SUMPRODUCT($O$2:$AD$2,O438:AD438))</f>
        <v>43.5</v>
      </c>
      <c r="O438" s="4">
        <v>29</v>
      </c>
      <c r="P438" s="4">
        <v>0</v>
      </c>
      <c r="Q438" s="4">
        <v>0</v>
      </c>
      <c r="R438" s="4">
        <v>0</v>
      </c>
      <c r="S438" s="4">
        <v>0</v>
      </c>
      <c r="T438" s="4">
        <v>0</v>
      </c>
      <c r="U438" s="4">
        <v>29</v>
      </c>
      <c r="V438" s="4">
        <v>0</v>
      </c>
      <c r="W438" s="4">
        <v>0</v>
      </c>
      <c r="X438" s="4">
        <v>0</v>
      </c>
      <c r="Y438" s="4">
        <v>0</v>
      </c>
      <c r="Z438" s="4">
        <v>0</v>
      </c>
      <c r="AA438" s="4">
        <v>0</v>
      </c>
      <c r="AB438" s="4">
        <v>0</v>
      </c>
      <c r="AC438" s="4">
        <v>0</v>
      </c>
      <c r="AD438" s="4">
        <v>0</v>
      </c>
    </row>
    <row r="439" spans="1:30" x14ac:dyDescent="0.3">
      <c r="A439" s="16" t="s">
        <v>53</v>
      </c>
      <c r="B439" s="7">
        <v>592706</v>
      </c>
      <c r="C439" s="7">
        <v>291439</v>
      </c>
      <c r="D439" s="7" t="s">
        <v>915</v>
      </c>
      <c r="E439" s="7">
        <v>2</v>
      </c>
      <c r="F439" s="4">
        <v>3974759</v>
      </c>
      <c r="G439" s="4">
        <v>208448</v>
      </c>
      <c r="H439" s="4">
        <f t="shared" si="38"/>
        <v>3381821.6388645964</v>
      </c>
      <c r="I439" s="4">
        <f t="shared" si="39"/>
        <v>-592937.36113540363</v>
      </c>
      <c r="J439" s="5">
        <f t="shared" si="40"/>
        <v>-0.14917567609392257</v>
      </c>
      <c r="K439" s="4">
        <f t="shared" si="41"/>
        <v>188119.30880432407</v>
      </c>
      <c r="L439" s="4">
        <f t="shared" si="42"/>
        <v>-20328.691195675929</v>
      </c>
      <c r="M439" s="5">
        <f t="shared" si="43"/>
        <v>-9.7524040507349197E-2</v>
      </c>
      <c r="N439" s="4">
        <f>IF(SUMPRODUCT($O$2:$AD$2,O439:AD439)&lt;=Kalkulačka!$B$4,SUMPRODUCT($O$2:$AD$2,O439:AD439)*Kalkulačka!$B$5,SUMPRODUCT($O$2:$AD$2,O439:AD439))</f>
        <v>238</v>
      </c>
      <c r="O439" s="4">
        <v>43</v>
      </c>
      <c r="P439" s="4">
        <v>0</v>
      </c>
      <c r="Q439" s="4">
        <v>0</v>
      </c>
      <c r="R439" s="4">
        <v>0</v>
      </c>
      <c r="S439" s="4">
        <v>195</v>
      </c>
      <c r="T439" s="4">
        <v>0</v>
      </c>
      <c r="U439" s="4">
        <v>227</v>
      </c>
      <c r="V439" s="4">
        <v>83</v>
      </c>
      <c r="W439" s="4">
        <v>77</v>
      </c>
      <c r="X439" s="4">
        <v>0</v>
      </c>
      <c r="Y439" s="4">
        <v>0</v>
      </c>
      <c r="Z439" s="4">
        <v>0</v>
      </c>
      <c r="AA439" s="4">
        <v>0</v>
      </c>
      <c r="AB439" s="4">
        <v>0</v>
      </c>
      <c r="AC439" s="4">
        <v>0</v>
      </c>
      <c r="AD439" s="4">
        <v>0</v>
      </c>
    </row>
    <row r="440" spans="1:30" x14ac:dyDescent="0.3">
      <c r="A440" s="16" t="s">
        <v>44</v>
      </c>
      <c r="B440" s="7">
        <v>547760</v>
      </c>
      <c r="C440" s="7">
        <v>248037</v>
      </c>
      <c r="D440" s="7" t="s">
        <v>916</v>
      </c>
      <c r="E440" s="7">
        <v>2</v>
      </c>
      <c r="F440" s="4">
        <v>3857490</v>
      </c>
      <c r="G440" s="4">
        <v>187948</v>
      </c>
      <c r="H440" s="4">
        <f t="shared" si="38"/>
        <v>3282356.2965450496</v>
      </c>
      <c r="I440" s="4">
        <f t="shared" si="39"/>
        <v>-575133.70345495036</v>
      </c>
      <c r="J440" s="5">
        <f t="shared" si="40"/>
        <v>-0.14909531935402309</v>
      </c>
      <c r="K440" s="4">
        <f t="shared" si="41"/>
        <v>182586.38795713807</v>
      </c>
      <c r="L440" s="4">
        <f t="shared" si="42"/>
        <v>-5361.6120428619324</v>
      </c>
      <c r="M440" s="5">
        <f t="shared" si="43"/>
        <v>-2.8527103469374149E-2</v>
      </c>
      <c r="N440" s="4">
        <f>IF(SUMPRODUCT($O$2:$AD$2,O440:AD440)&lt;=Kalkulačka!$B$4,SUMPRODUCT($O$2:$AD$2,O440:AD440)*Kalkulačka!$B$5,SUMPRODUCT($O$2:$AD$2,O440:AD440))</f>
        <v>231</v>
      </c>
      <c r="O440" s="4">
        <v>73</v>
      </c>
      <c r="P440" s="4">
        <v>0</v>
      </c>
      <c r="Q440" s="4">
        <v>0</v>
      </c>
      <c r="R440" s="4">
        <v>0</v>
      </c>
      <c r="S440" s="4">
        <v>158</v>
      </c>
      <c r="T440" s="4">
        <v>0</v>
      </c>
      <c r="U440" s="4">
        <v>222</v>
      </c>
      <c r="V440" s="4">
        <v>64</v>
      </c>
      <c r="W440" s="4">
        <v>0</v>
      </c>
      <c r="X440" s="4">
        <v>0</v>
      </c>
      <c r="Y440" s="4">
        <v>0</v>
      </c>
      <c r="Z440" s="4">
        <v>0</v>
      </c>
      <c r="AA440" s="4">
        <v>0</v>
      </c>
      <c r="AB440" s="4">
        <v>0</v>
      </c>
      <c r="AC440" s="4">
        <v>0</v>
      </c>
      <c r="AD440" s="4">
        <v>0</v>
      </c>
    </row>
    <row r="441" spans="1:30" x14ac:dyDescent="0.3">
      <c r="A441" s="16" t="s">
        <v>53</v>
      </c>
      <c r="B441" s="7">
        <v>589195</v>
      </c>
      <c r="C441" s="7">
        <v>287938</v>
      </c>
      <c r="D441" s="7" t="s">
        <v>456</v>
      </c>
      <c r="E441" s="7">
        <v>2</v>
      </c>
      <c r="F441" s="4">
        <v>4992366</v>
      </c>
      <c r="G441" s="4">
        <v>247942</v>
      </c>
      <c r="H441" s="4">
        <f t="shared" si="38"/>
        <v>4248591.0505063627</v>
      </c>
      <c r="I441" s="4">
        <f t="shared" si="39"/>
        <v>-743774.94949363731</v>
      </c>
      <c r="J441" s="5">
        <f t="shared" si="40"/>
        <v>-0.1489824563130262</v>
      </c>
      <c r="K441" s="4">
        <f t="shared" si="41"/>
        <v>236334.76190123064</v>
      </c>
      <c r="L441" s="4">
        <f t="shared" si="42"/>
        <v>-11607.238098769361</v>
      </c>
      <c r="M441" s="5">
        <f t="shared" si="43"/>
        <v>-4.6814327942701794E-2</v>
      </c>
      <c r="N441" s="4">
        <f>IF(SUMPRODUCT($O$2:$AD$2,O441:AD441)&lt;=Kalkulačka!$B$4,SUMPRODUCT($O$2:$AD$2,O441:AD441)*Kalkulačka!$B$5,SUMPRODUCT($O$2:$AD$2,O441:AD441))</f>
        <v>299</v>
      </c>
      <c r="O441" s="4">
        <v>89</v>
      </c>
      <c r="P441" s="4">
        <v>0</v>
      </c>
      <c r="Q441" s="4">
        <v>0</v>
      </c>
      <c r="R441" s="4">
        <v>0</v>
      </c>
      <c r="S441" s="4">
        <v>210</v>
      </c>
      <c r="T441" s="4">
        <v>0</v>
      </c>
      <c r="U441" s="4">
        <v>289</v>
      </c>
      <c r="V441" s="4">
        <v>78</v>
      </c>
      <c r="W441" s="4">
        <v>0</v>
      </c>
      <c r="X441" s="4">
        <v>0</v>
      </c>
      <c r="Y441" s="4">
        <v>0</v>
      </c>
      <c r="Z441" s="4">
        <v>0</v>
      </c>
      <c r="AA441" s="4">
        <v>0</v>
      </c>
      <c r="AB441" s="4">
        <v>0</v>
      </c>
      <c r="AC441" s="4">
        <v>0</v>
      </c>
      <c r="AD441" s="4">
        <v>0</v>
      </c>
    </row>
    <row r="442" spans="1:30" x14ac:dyDescent="0.3">
      <c r="A442" s="16" t="s">
        <v>47</v>
      </c>
      <c r="B442" s="7">
        <v>593770</v>
      </c>
      <c r="C442" s="7">
        <v>292516</v>
      </c>
      <c r="D442" s="7" t="s">
        <v>917</v>
      </c>
      <c r="E442" s="7">
        <v>2</v>
      </c>
      <c r="F442" s="4">
        <v>3639267</v>
      </c>
      <c r="G442" s="4">
        <v>184354</v>
      </c>
      <c r="H442" s="4">
        <f t="shared" si="38"/>
        <v>3097634.946523034</v>
      </c>
      <c r="I442" s="4">
        <f t="shared" si="39"/>
        <v>-541632.05347696599</v>
      </c>
      <c r="J442" s="5">
        <f t="shared" si="40"/>
        <v>-0.148829985125292</v>
      </c>
      <c r="K442" s="4">
        <f t="shared" si="41"/>
        <v>172310.96352664978</v>
      </c>
      <c r="L442" s="4">
        <f t="shared" si="42"/>
        <v>-12043.036473350221</v>
      </c>
      <c r="M442" s="5">
        <f t="shared" si="43"/>
        <v>-6.5325604398875137E-2</v>
      </c>
      <c r="N442" s="4">
        <f>IF(SUMPRODUCT($O$2:$AD$2,O442:AD442)&lt;=Kalkulačka!$B$4,SUMPRODUCT($O$2:$AD$2,O442:AD442)*Kalkulačka!$B$5,SUMPRODUCT($O$2:$AD$2,O442:AD442))</f>
        <v>218</v>
      </c>
      <c r="O442" s="4">
        <v>60</v>
      </c>
      <c r="P442" s="4">
        <v>0</v>
      </c>
      <c r="Q442" s="4">
        <v>0</v>
      </c>
      <c r="R442" s="4">
        <v>0</v>
      </c>
      <c r="S442" s="4">
        <v>158</v>
      </c>
      <c r="T442" s="4">
        <v>0</v>
      </c>
      <c r="U442" s="4">
        <v>216</v>
      </c>
      <c r="V442" s="4">
        <v>60</v>
      </c>
      <c r="W442" s="4">
        <v>0</v>
      </c>
      <c r="X442" s="4">
        <v>0</v>
      </c>
      <c r="Y442" s="4">
        <v>0</v>
      </c>
      <c r="Z442" s="4">
        <v>0</v>
      </c>
      <c r="AA442" s="4">
        <v>0</v>
      </c>
      <c r="AB442" s="4">
        <v>0</v>
      </c>
      <c r="AC442" s="4">
        <v>0</v>
      </c>
      <c r="AD442" s="4">
        <v>0</v>
      </c>
    </row>
    <row r="443" spans="1:30" x14ac:dyDescent="0.3">
      <c r="A443" s="16" t="s">
        <v>47</v>
      </c>
      <c r="B443" s="7">
        <v>584053</v>
      </c>
      <c r="C443" s="7">
        <v>488348</v>
      </c>
      <c r="D443" s="7" t="s">
        <v>918</v>
      </c>
      <c r="E443" s="7">
        <v>2</v>
      </c>
      <c r="F443" s="4">
        <v>629319</v>
      </c>
      <c r="G443" s="4">
        <v>13890</v>
      </c>
      <c r="H443" s="4">
        <f t="shared" si="38"/>
        <v>618106.0558428989</v>
      </c>
      <c r="I443" s="4">
        <f t="shared" si="39"/>
        <v>-11212.944157101098</v>
      </c>
      <c r="J443" s="5">
        <f t="shared" si="40"/>
        <v>-1.7817584018758548E-2</v>
      </c>
      <c r="K443" s="4">
        <f t="shared" si="41"/>
        <v>34383.15097894158</v>
      </c>
      <c r="L443" s="4">
        <f t="shared" si="42"/>
        <v>20493.15097894158</v>
      </c>
      <c r="M443" s="5">
        <f t="shared" si="43"/>
        <v>1.4753888393766434</v>
      </c>
      <c r="N443" s="4">
        <f>IF(SUMPRODUCT($O$2:$AD$2,O443:AD443)&lt;=Kalkulačka!$B$4,SUMPRODUCT($O$2:$AD$2,O443:AD443)*Kalkulačka!$B$5,SUMPRODUCT($O$2:$AD$2,O443:AD443))</f>
        <v>43.5</v>
      </c>
      <c r="O443" s="4">
        <v>29</v>
      </c>
      <c r="P443" s="4">
        <v>0</v>
      </c>
      <c r="Q443" s="4">
        <v>0</v>
      </c>
      <c r="R443" s="4">
        <v>0</v>
      </c>
      <c r="S443" s="4">
        <v>0</v>
      </c>
      <c r="T443" s="4">
        <v>0</v>
      </c>
      <c r="U443" s="4">
        <v>29</v>
      </c>
      <c r="V443" s="4">
        <v>0</v>
      </c>
      <c r="W443" s="4">
        <v>0</v>
      </c>
      <c r="X443" s="4">
        <v>0</v>
      </c>
      <c r="Y443" s="4">
        <v>0</v>
      </c>
      <c r="Z443" s="4">
        <v>0</v>
      </c>
      <c r="AA443" s="4">
        <v>0</v>
      </c>
      <c r="AB443" s="4">
        <v>0</v>
      </c>
      <c r="AC443" s="4">
        <v>0</v>
      </c>
      <c r="AD443" s="4">
        <v>0</v>
      </c>
    </row>
    <row r="444" spans="1:30" x14ac:dyDescent="0.3">
      <c r="A444" s="16" t="s">
        <v>35</v>
      </c>
      <c r="B444" s="7">
        <v>577529</v>
      </c>
      <c r="C444" s="7">
        <v>276138</v>
      </c>
      <c r="D444" s="7" t="s">
        <v>919</v>
      </c>
      <c r="E444" s="7">
        <v>2</v>
      </c>
      <c r="F444" s="4">
        <v>1149610</v>
      </c>
      <c r="G444" s="4">
        <v>37124</v>
      </c>
      <c r="H444" s="4">
        <f t="shared" si="38"/>
        <v>1129642.1020577119</v>
      </c>
      <c r="I444" s="4">
        <f t="shared" si="39"/>
        <v>-19967.89794228808</v>
      </c>
      <c r="J444" s="5">
        <f t="shared" si="40"/>
        <v>-1.7369279966500062E-2</v>
      </c>
      <c r="K444" s="4">
        <f t="shared" si="41"/>
        <v>62838.17247875531</v>
      </c>
      <c r="L444" s="4">
        <f t="shared" si="42"/>
        <v>25714.17247875531</v>
      </c>
      <c r="M444" s="5">
        <f t="shared" si="43"/>
        <v>0.6926562999341479</v>
      </c>
      <c r="N444" s="4">
        <f>IF(SUMPRODUCT($O$2:$AD$2,O444:AD444)&lt;=Kalkulačka!$B$4,SUMPRODUCT($O$2:$AD$2,O444:AD444)*Kalkulačka!$B$5,SUMPRODUCT($O$2:$AD$2,O444:AD444))</f>
        <v>79.5</v>
      </c>
      <c r="O444" s="4">
        <v>21</v>
      </c>
      <c r="P444" s="4">
        <v>0</v>
      </c>
      <c r="Q444" s="4">
        <v>0</v>
      </c>
      <c r="R444" s="4">
        <v>0</v>
      </c>
      <c r="S444" s="4">
        <v>32</v>
      </c>
      <c r="T444" s="4">
        <v>0</v>
      </c>
      <c r="U444" s="4">
        <v>53</v>
      </c>
      <c r="V444" s="4">
        <v>23</v>
      </c>
      <c r="W444" s="4">
        <v>0</v>
      </c>
      <c r="X444" s="4">
        <v>0</v>
      </c>
      <c r="Y444" s="4">
        <v>0</v>
      </c>
      <c r="Z444" s="4">
        <v>0</v>
      </c>
      <c r="AA444" s="4">
        <v>0</v>
      </c>
      <c r="AB444" s="4">
        <v>0</v>
      </c>
      <c r="AC444" s="4">
        <v>0</v>
      </c>
      <c r="AD444" s="4">
        <v>0</v>
      </c>
    </row>
    <row r="445" spans="1:30" x14ac:dyDescent="0.3">
      <c r="A445" s="16" t="s">
        <v>50</v>
      </c>
      <c r="B445" s="7">
        <v>590100</v>
      </c>
      <c r="C445" s="7">
        <v>288853</v>
      </c>
      <c r="D445" s="7" t="s">
        <v>920</v>
      </c>
      <c r="E445" s="7">
        <v>2</v>
      </c>
      <c r="F445" s="4">
        <v>737467</v>
      </c>
      <c r="G445" s="4">
        <v>22293</v>
      </c>
      <c r="H445" s="4">
        <f t="shared" si="38"/>
        <v>724676.06547098502</v>
      </c>
      <c r="I445" s="4">
        <f t="shared" si="39"/>
        <v>-12790.934529014979</v>
      </c>
      <c r="J445" s="5">
        <f t="shared" si="40"/>
        <v>-1.7344416128470819E-2</v>
      </c>
      <c r="K445" s="4">
        <f t="shared" si="41"/>
        <v>40311.280458069443</v>
      </c>
      <c r="L445" s="4">
        <f t="shared" si="42"/>
        <v>18018.280458069443</v>
      </c>
      <c r="M445" s="5">
        <f t="shared" si="43"/>
        <v>0.80824834961958647</v>
      </c>
      <c r="N445" s="4">
        <f>IF(SUMPRODUCT($O$2:$AD$2,O445:AD445)&lt;=Kalkulačka!$B$4,SUMPRODUCT($O$2:$AD$2,O445:AD445)*Kalkulačka!$B$5,SUMPRODUCT($O$2:$AD$2,O445:AD445))</f>
        <v>51</v>
      </c>
      <c r="O445" s="4">
        <v>18</v>
      </c>
      <c r="P445" s="4">
        <v>0</v>
      </c>
      <c r="Q445" s="4">
        <v>0</v>
      </c>
      <c r="R445" s="4">
        <v>0</v>
      </c>
      <c r="S445" s="4">
        <v>16</v>
      </c>
      <c r="T445" s="4">
        <v>0</v>
      </c>
      <c r="U445" s="4">
        <v>34</v>
      </c>
      <c r="V445" s="4">
        <v>16</v>
      </c>
      <c r="W445" s="4">
        <v>0</v>
      </c>
      <c r="X445" s="4">
        <v>0</v>
      </c>
      <c r="Y445" s="4">
        <v>0</v>
      </c>
      <c r="Z445" s="4">
        <v>0</v>
      </c>
      <c r="AA445" s="4">
        <v>0</v>
      </c>
      <c r="AB445" s="4">
        <v>0</v>
      </c>
      <c r="AC445" s="4">
        <v>0</v>
      </c>
      <c r="AD445" s="4">
        <v>0</v>
      </c>
    </row>
    <row r="446" spans="1:30" x14ac:dyDescent="0.3">
      <c r="A446" s="16" t="s">
        <v>53</v>
      </c>
      <c r="B446" s="7">
        <v>592013</v>
      </c>
      <c r="C446" s="7">
        <v>290777</v>
      </c>
      <c r="D446" s="7" t="s">
        <v>921</v>
      </c>
      <c r="E446" s="7">
        <v>2</v>
      </c>
      <c r="F446" s="4">
        <v>4437982</v>
      </c>
      <c r="G446" s="4">
        <v>226694</v>
      </c>
      <c r="H446" s="4">
        <f t="shared" si="38"/>
        <v>3779683.0081427842</v>
      </c>
      <c r="I446" s="4">
        <f t="shared" si="39"/>
        <v>-658298.99185721576</v>
      </c>
      <c r="J446" s="5">
        <f t="shared" si="40"/>
        <v>-0.14833295670356839</v>
      </c>
      <c r="K446" s="4">
        <f t="shared" si="41"/>
        <v>210250.99219306806</v>
      </c>
      <c r="L446" s="4">
        <f t="shared" si="42"/>
        <v>-16443.007806931942</v>
      </c>
      <c r="M446" s="5">
        <f t="shared" si="43"/>
        <v>-7.2533934761978447E-2</v>
      </c>
      <c r="N446" s="4">
        <f>IF(SUMPRODUCT($O$2:$AD$2,O446:AD446)&lt;=Kalkulačka!$B$4,SUMPRODUCT($O$2:$AD$2,O446:AD446)*Kalkulačka!$B$5,SUMPRODUCT($O$2:$AD$2,O446:AD446))</f>
        <v>266</v>
      </c>
      <c r="O446" s="4">
        <v>74</v>
      </c>
      <c r="P446" s="4">
        <v>0</v>
      </c>
      <c r="Q446" s="4">
        <v>0</v>
      </c>
      <c r="R446" s="4">
        <v>0</v>
      </c>
      <c r="S446" s="4">
        <v>192</v>
      </c>
      <c r="T446" s="4">
        <v>0</v>
      </c>
      <c r="U446" s="4">
        <v>262</v>
      </c>
      <c r="V446" s="4">
        <v>60</v>
      </c>
      <c r="W446" s="4">
        <v>58</v>
      </c>
      <c r="X446" s="4">
        <v>0</v>
      </c>
      <c r="Y446" s="4">
        <v>0</v>
      </c>
      <c r="Z446" s="4">
        <v>0</v>
      </c>
      <c r="AA446" s="4">
        <v>0</v>
      </c>
      <c r="AB446" s="4">
        <v>0</v>
      </c>
      <c r="AC446" s="4">
        <v>0</v>
      </c>
      <c r="AD446" s="4">
        <v>0</v>
      </c>
    </row>
    <row r="447" spans="1:30" x14ac:dyDescent="0.3">
      <c r="A447" s="16" t="s">
        <v>23</v>
      </c>
      <c r="B447" s="7">
        <v>546542</v>
      </c>
      <c r="C447" s="7">
        <v>246905</v>
      </c>
      <c r="D447" s="7" t="s">
        <v>922</v>
      </c>
      <c r="E447" s="7">
        <v>2</v>
      </c>
      <c r="F447" s="4">
        <v>5670000</v>
      </c>
      <c r="G447" s="4">
        <v>294584</v>
      </c>
      <c r="H447" s="4">
        <f t="shared" si="38"/>
        <v>4831173.7698065666</v>
      </c>
      <c r="I447" s="4">
        <f t="shared" si="39"/>
        <v>-838826.23019343335</v>
      </c>
      <c r="J447" s="5">
        <f t="shared" si="40"/>
        <v>-0.14794113407291598</v>
      </c>
      <c r="K447" s="4">
        <f t="shared" si="41"/>
        <v>268741.86972046294</v>
      </c>
      <c r="L447" s="4">
        <f t="shared" si="42"/>
        <v>-25842.130279537058</v>
      </c>
      <c r="M447" s="5">
        <f t="shared" si="43"/>
        <v>-8.7724147542083242E-2</v>
      </c>
      <c r="N447" s="4">
        <f>IF(SUMPRODUCT($O$2:$AD$2,O447:AD447)&lt;=Kalkulačka!$B$4,SUMPRODUCT($O$2:$AD$2,O447:AD447)*Kalkulačka!$B$5,SUMPRODUCT($O$2:$AD$2,O447:AD447))</f>
        <v>340</v>
      </c>
      <c r="O447" s="4">
        <v>79</v>
      </c>
      <c r="P447" s="4">
        <v>0</v>
      </c>
      <c r="Q447" s="4">
        <v>0</v>
      </c>
      <c r="R447" s="4">
        <v>0</v>
      </c>
      <c r="S447" s="4">
        <v>261</v>
      </c>
      <c r="T447" s="4">
        <v>0</v>
      </c>
      <c r="U447" s="4">
        <v>371</v>
      </c>
      <c r="V447" s="4">
        <v>91</v>
      </c>
      <c r="W447" s="4">
        <v>0</v>
      </c>
      <c r="X447" s="4">
        <v>0</v>
      </c>
      <c r="Y447" s="4">
        <v>0</v>
      </c>
      <c r="Z447" s="4">
        <v>0</v>
      </c>
      <c r="AA447" s="4">
        <v>0</v>
      </c>
      <c r="AB447" s="4">
        <v>0</v>
      </c>
      <c r="AC447" s="4">
        <v>0</v>
      </c>
      <c r="AD447" s="4">
        <v>0</v>
      </c>
    </row>
    <row r="448" spans="1:30" x14ac:dyDescent="0.3">
      <c r="A448" s="16" t="s">
        <v>47</v>
      </c>
      <c r="B448" s="7">
        <v>586358</v>
      </c>
      <c r="C448" s="7">
        <v>44164343</v>
      </c>
      <c r="D448" s="7" t="s">
        <v>923</v>
      </c>
      <c r="E448" s="7">
        <v>2</v>
      </c>
      <c r="F448" s="4">
        <v>4869286</v>
      </c>
      <c r="G448" s="4">
        <v>236324</v>
      </c>
      <c r="H448" s="4">
        <f t="shared" si="38"/>
        <v>4149125.708186816</v>
      </c>
      <c r="I448" s="4">
        <f t="shared" si="39"/>
        <v>-720160.29181318404</v>
      </c>
      <c r="J448" s="5">
        <f t="shared" si="40"/>
        <v>-0.14789854032258198</v>
      </c>
      <c r="K448" s="4">
        <f t="shared" si="41"/>
        <v>230801.84105404466</v>
      </c>
      <c r="L448" s="4">
        <f t="shared" si="42"/>
        <v>-5522.1589459553361</v>
      </c>
      <c r="M448" s="5">
        <f t="shared" si="43"/>
        <v>-2.3366898605115538E-2</v>
      </c>
      <c r="N448" s="4">
        <f>IF(SUMPRODUCT($O$2:$AD$2,O448:AD448)&lt;=Kalkulačka!$B$4,SUMPRODUCT($O$2:$AD$2,O448:AD448)*Kalkulačka!$B$5,SUMPRODUCT($O$2:$AD$2,O448:AD448))</f>
        <v>292</v>
      </c>
      <c r="O448" s="4">
        <v>89</v>
      </c>
      <c r="P448" s="4">
        <v>0</v>
      </c>
      <c r="Q448" s="4">
        <v>0</v>
      </c>
      <c r="R448" s="4">
        <v>0</v>
      </c>
      <c r="S448" s="4">
        <v>203</v>
      </c>
      <c r="T448" s="4">
        <v>0</v>
      </c>
      <c r="U448" s="4">
        <v>269</v>
      </c>
      <c r="V448" s="4">
        <v>65</v>
      </c>
      <c r="W448" s="4">
        <v>0</v>
      </c>
      <c r="X448" s="4">
        <v>0</v>
      </c>
      <c r="Y448" s="4">
        <v>0</v>
      </c>
      <c r="Z448" s="4">
        <v>0</v>
      </c>
      <c r="AA448" s="4">
        <v>0</v>
      </c>
      <c r="AB448" s="4">
        <v>0</v>
      </c>
      <c r="AC448" s="4">
        <v>0</v>
      </c>
      <c r="AD448" s="4">
        <v>0</v>
      </c>
    </row>
    <row r="449" spans="1:30" x14ac:dyDescent="0.3">
      <c r="A449" s="16" t="s">
        <v>38</v>
      </c>
      <c r="B449" s="7">
        <v>579432</v>
      </c>
      <c r="C449" s="7">
        <v>278041</v>
      </c>
      <c r="D449" s="7" t="s">
        <v>924</v>
      </c>
      <c r="E449" s="7">
        <v>2</v>
      </c>
      <c r="F449" s="4">
        <v>6135545</v>
      </c>
      <c r="G449" s="4">
        <v>330241</v>
      </c>
      <c r="H449" s="4">
        <f t="shared" si="38"/>
        <v>5229035.1390847545</v>
      </c>
      <c r="I449" s="4">
        <f t="shared" si="39"/>
        <v>-906509.86091524549</v>
      </c>
      <c r="J449" s="5">
        <f t="shared" si="40"/>
        <v>-0.14774724346659429</v>
      </c>
      <c r="K449" s="4">
        <f t="shared" si="41"/>
        <v>290873.55310920696</v>
      </c>
      <c r="L449" s="4">
        <f t="shared" si="42"/>
        <v>-39367.446890793042</v>
      </c>
      <c r="M449" s="5">
        <f t="shared" si="43"/>
        <v>-0.11920823547286086</v>
      </c>
      <c r="N449" s="4">
        <f>IF(SUMPRODUCT($O$2:$AD$2,O449:AD449)&lt;=Kalkulačka!$B$4,SUMPRODUCT($O$2:$AD$2,O449:AD449)*Kalkulačka!$B$5,SUMPRODUCT($O$2:$AD$2,O449:AD449))</f>
        <v>368</v>
      </c>
      <c r="O449" s="4">
        <v>73</v>
      </c>
      <c r="P449" s="4">
        <v>0</v>
      </c>
      <c r="Q449" s="4">
        <v>0</v>
      </c>
      <c r="R449" s="4">
        <v>0</v>
      </c>
      <c r="S449" s="4">
        <v>295</v>
      </c>
      <c r="T449" s="4">
        <v>0</v>
      </c>
      <c r="U449" s="4">
        <v>373</v>
      </c>
      <c r="V449" s="4">
        <v>82</v>
      </c>
      <c r="W449" s="4">
        <v>0</v>
      </c>
      <c r="X449" s="4">
        <v>0</v>
      </c>
      <c r="Y449" s="4">
        <v>0</v>
      </c>
      <c r="Z449" s="4">
        <v>0</v>
      </c>
      <c r="AA449" s="4">
        <v>0</v>
      </c>
      <c r="AB449" s="4">
        <v>0</v>
      </c>
      <c r="AC449" s="4">
        <v>0</v>
      </c>
      <c r="AD449" s="4">
        <v>0</v>
      </c>
    </row>
    <row r="450" spans="1:30" x14ac:dyDescent="0.3">
      <c r="A450" s="16" t="s">
        <v>50</v>
      </c>
      <c r="B450" s="7">
        <v>540030</v>
      </c>
      <c r="C450" s="7">
        <v>302929</v>
      </c>
      <c r="D450" s="7" t="s">
        <v>209</v>
      </c>
      <c r="E450" s="7">
        <v>2</v>
      </c>
      <c r="F450" s="4">
        <v>3901260</v>
      </c>
      <c r="G450" s="4">
        <v>204742</v>
      </c>
      <c r="H450" s="4">
        <f t="shared" si="38"/>
        <v>3324984.3003962841</v>
      </c>
      <c r="I450" s="4">
        <f t="shared" si="39"/>
        <v>-576275.69960371591</v>
      </c>
      <c r="J450" s="5">
        <f t="shared" si="40"/>
        <v>-0.14771527650136518</v>
      </c>
      <c r="K450" s="4">
        <f t="shared" si="41"/>
        <v>184957.6397487892</v>
      </c>
      <c r="L450" s="4">
        <f t="shared" si="42"/>
        <v>-19784.360251210805</v>
      </c>
      <c r="M450" s="5">
        <f t="shared" si="43"/>
        <v>-9.6630687651829139E-2</v>
      </c>
      <c r="N450" s="4">
        <f>IF(SUMPRODUCT($O$2:$AD$2,O450:AD450)&lt;=Kalkulačka!$B$4,SUMPRODUCT($O$2:$AD$2,O450:AD450)*Kalkulačka!$B$5,SUMPRODUCT($O$2:$AD$2,O450:AD450))</f>
        <v>234</v>
      </c>
      <c r="O450" s="4">
        <v>52</v>
      </c>
      <c r="P450" s="4">
        <v>0</v>
      </c>
      <c r="Q450" s="4">
        <v>0</v>
      </c>
      <c r="R450" s="4">
        <v>0</v>
      </c>
      <c r="S450" s="4">
        <v>182</v>
      </c>
      <c r="T450" s="4">
        <v>0</v>
      </c>
      <c r="U450" s="4">
        <v>198</v>
      </c>
      <c r="V450" s="4">
        <v>60</v>
      </c>
      <c r="W450" s="4">
        <v>25</v>
      </c>
      <c r="X450" s="4">
        <v>0</v>
      </c>
      <c r="Y450" s="4">
        <v>0</v>
      </c>
      <c r="Z450" s="4">
        <v>0</v>
      </c>
      <c r="AA450" s="4">
        <v>0</v>
      </c>
      <c r="AB450" s="4">
        <v>0</v>
      </c>
      <c r="AC450" s="4">
        <v>0</v>
      </c>
      <c r="AD450" s="4">
        <v>0</v>
      </c>
    </row>
    <row r="451" spans="1:30" x14ac:dyDescent="0.3">
      <c r="A451" s="16" t="s">
        <v>23</v>
      </c>
      <c r="B451" s="7">
        <v>547263</v>
      </c>
      <c r="C451" s="7">
        <v>247545</v>
      </c>
      <c r="D451" s="7" t="s">
        <v>925</v>
      </c>
      <c r="E451" s="7">
        <v>2</v>
      </c>
      <c r="F451" s="4">
        <v>5051111</v>
      </c>
      <c r="G451" s="4">
        <v>255220</v>
      </c>
      <c r="H451" s="4">
        <f t="shared" si="38"/>
        <v>4305428.3889746759</v>
      </c>
      <c r="I451" s="4">
        <f t="shared" si="39"/>
        <v>-745682.61102532409</v>
      </c>
      <c r="J451" s="5">
        <f t="shared" si="40"/>
        <v>-0.14762744493742552</v>
      </c>
      <c r="K451" s="4">
        <f t="shared" si="41"/>
        <v>239496.43095676551</v>
      </c>
      <c r="L451" s="4">
        <f t="shared" si="42"/>
        <v>-15723.569043234485</v>
      </c>
      <c r="M451" s="5">
        <f t="shared" si="43"/>
        <v>-6.1607903155060262E-2</v>
      </c>
      <c r="N451" s="4">
        <f>IF(SUMPRODUCT($O$2:$AD$2,O451:AD451)&lt;=Kalkulačka!$B$4,SUMPRODUCT($O$2:$AD$2,O451:AD451)*Kalkulačka!$B$5,SUMPRODUCT($O$2:$AD$2,O451:AD451))</f>
        <v>303</v>
      </c>
      <c r="O451" s="4">
        <v>79</v>
      </c>
      <c r="P451" s="4">
        <v>0</v>
      </c>
      <c r="Q451" s="4">
        <v>0</v>
      </c>
      <c r="R451" s="4">
        <v>0</v>
      </c>
      <c r="S451" s="4">
        <v>224</v>
      </c>
      <c r="T451" s="4">
        <v>0</v>
      </c>
      <c r="U451" s="4">
        <v>283</v>
      </c>
      <c r="V451" s="4">
        <v>90</v>
      </c>
      <c r="W451" s="4">
        <v>0</v>
      </c>
      <c r="X451" s="4">
        <v>0</v>
      </c>
      <c r="Y451" s="4">
        <v>0</v>
      </c>
      <c r="Z451" s="4">
        <v>0</v>
      </c>
      <c r="AA451" s="4">
        <v>0</v>
      </c>
      <c r="AB451" s="4">
        <v>0</v>
      </c>
      <c r="AC451" s="4">
        <v>0</v>
      </c>
      <c r="AD451" s="4">
        <v>0</v>
      </c>
    </row>
    <row r="452" spans="1:30" x14ac:dyDescent="0.3">
      <c r="A452" s="16" t="s">
        <v>47</v>
      </c>
      <c r="B452" s="7">
        <v>586374</v>
      </c>
      <c r="C452" s="7">
        <v>285102</v>
      </c>
      <c r="D452" s="7" t="s">
        <v>926</v>
      </c>
      <c r="E452" s="7">
        <v>2</v>
      </c>
      <c r="F452" s="4">
        <v>4116455</v>
      </c>
      <c r="G452" s="4">
        <v>208089</v>
      </c>
      <c r="H452" s="4">
        <f t="shared" si="38"/>
        <v>3509705.6504182997</v>
      </c>
      <c r="I452" s="4">
        <f t="shared" si="39"/>
        <v>-606749.34958170028</v>
      </c>
      <c r="J452" s="5">
        <f t="shared" si="40"/>
        <v>-0.14739608463634368</v>
      </c>
      <c r="K452" s="4">
        <f t="shared" si="41"/>
        <v>195233.06417927748</v>
      </c>
      <c r="L452" s="4">
        <f t="shared" si="42"/>
        <v>-12855.935820722516</v>
      </c>
      <c r="M452" s="5">
        <f t="shared" si="43"/>
        <v>-6.1780948636028454E-2</v>
      </c>
      <c r="N452" s="4">
        <f>IF(SUMPRODUCT($O$2:$AD$2,O452:AD452)&lt;=Kalkulačka!$B$4,SUMPRODUCT($O$2:$AD$2,O452:AD452)*Kalkulačka!$B$5,SUMPRODUCT($O$2:$AD$2,O452:AD452))</f>
        <v>247</v>
      </c>
      <c r="O452" s="4">
        <v>62</v>
      </c>
      <c r="P452" s="4">
        <v>0</v>
      </c>
      <c r="Q452" s="4">
        <v>0</v>
      </c>
      <c r="R452" s="4">
        <v>0</v>
      </c>
      <c r="S452" s="4">
        <v>185</v>
      </c>
      <c r="T452" s="4">
        <v>0</v>
      </c>
      <c r="U452" s="4">
        <v>207</v>
      </c>
      <c r="V452" s="4">
        <v>40</v>
      </c>
      <c r="W452" s="4">
        <v>0</v>
      </c>
      <c r="X452" s="4">
        <v>0</v>
      </c>
      <c r="Y452" s="4">
        <v>0</v>
      </c>
      <c r="Z452" s="4">
        <v>0</v>
      </c>
      <c r="AA452" s="4">
        <v>0</v>
      </c>
      <c r="AB452" s="4">
        <v>0</v>
      </c>
      <c r="AC452" s="4">
        <v>0</v>
      </c>
      <c r="AD452" s="4">
        <v>0</v>
      </c>
    </row>
    <row r="453" spans="1:30" x14ac:dyDescent="0.3">
      <c r="A453" s="16" t="s">
        <v>25</v>
      </c>
      <c r="B453" s="7">
        <v>556718</v>
      </c>
      <c r="C453" s="7">
        <v>255823</v>
      </c>
      <c r="D453" s="7" t="s">
        <v>927</v>
      </c>
      <c r="E453" s="7">
        <v>2</v>
      </c>
      <c r="F453" s="4">
        <v>1407958</v>
      </c>
      <c r="G453" s="4">
        <v>43577</v>
      </c>
      <c r="H453" s="4">
        <f t="shared" si="38"/>
        <v>1385410.1251651184</v>
      </c>
      <c r="I453" s="4">
        <f t="shared" si="39"/>
        <v>-22547.87483488163</v>
      </c>
      <c r="J453" s="5">
        <f t="shared" si="40"/>
        <v>-1.6014593357814411E-2</v>
      </c>
      <c r="K453" s="4">
        <f t="shared" si="41"/>
        <v>77065.683228662165</v>
      </c>
      <c r="L453" s="4">
        <f t="shared" si="42"/>
        <v>33488.683228662165</v>
      </c>
      <c r="M453" s="5">
        <f t="shared" si="43"/>
        <v>0.76849446333300064</v>
      </c>
      <c r="N453" s="4">
        <f>IF(SUMPRODUCT($O$2:$AD$2,O453:AD453)&lt;=Kalkulačka!$B$4,SUMPRODUCT($O$2:$AD$2,O453:AD453)*Kalkulačka!$B$5,SUMPRODUCT($O$2:$AD$2,O453:AD453))</f>
        <v>97.5</v>
      </c>
      <c r="O453" s="4">
        <v>32</v>
      </c>
      <c r="P453" s="4">
        <v>0</v>
      </c>
      <c r="Q453" s="4">
        <v>0</v>
      </c>
      <c r="R453" s="4">
        <v>0</v>
      </c>
      <c r="S453" s="4">
        <v>33</v>
      </c>
      <c r="T453" s="4">
        <v>0</v>
      </c>
      <c r="U453" s="4">
        <v>67</v>
      </c>
      <c r="V453" s="4">
        <v>30</v>
      </c>
      <c r="W453" s="4">
        <v>0</v>
      </c>
      <c r="X453" s="4">
        <v>0</v>
      </c>
      <c r="Y453" s="4">
        <v>0</v>
      </c>
      <c r="Z453" s="4">
        <v>0</v>
      </c>
      <c r="AA453" s="4">
        <v>0</v>
      </c>
      <c r="AB453" s="4">
        <v>0</v>
      </c>
      <c r="AC453" s="4">
        <v>0</v>
      </c>
      <c r="AD453" s="4">
        <v>0</v>
      </c>
    </row>
    <row r="454" spans="1:30" x14ac:dyDescent="0.3">
      <c r="A454" s="16" t="s">
        <v>23</v>
      </c>
      <c r="B454" s="7">
        <v>546674</v>
      </c>
      <c r="C454" s="7">
        <v>247022</v>
      </c>
      <c r="D454" s="7" t="s">
        <v>928</v>
      </c>
      <c r="E454" s="7">
        <v>2</v>
      </c>
      <c r="F454" s="4">
        <v>4464987</v>
      </c>
      <c r="G454" s="4">
        <v>220538</v>
      </c>
      <c r="H454" s="4">
        <f t="shared" ref="H454:H517" si="44">N454*$A$3</f>
        <v>3808101.6773769408</v>
      </c>
      <c r="I454" s="4">
        <f t="shared" ref="I454:I517" si="45">H454-F454</f>
        <v>-656885.32262305915</v>
      </c>
      <c r="J454" s="5">
        <f t="shared" ref="J454:J517" si="46">IFERROR(H454/F454-1,0)</f>
        <v>-0.14711920160642333</v>
      </c>
      <c r="K454" s="4">
        <f t="shared" ref="K454:K517" si="47">N454*$A$4</f>
        <v>211831.8267208355</v>
      </c>
      <c r="L454" s="4">
        <f t="shared" ref="L454:L517" si="48">K454-G454</f>
        <v>-8706.1732791645045</v>
      </c>
      <c r="M454" s="5">
        <f t="shared" ref="M454:M517" si="49">IFERROR(K454/G454-1,0)</f>
        <v>-3.9476975755491139E-2</v>
      </c>
      <c r="N454" s="4">
        <f>IF(SUMPRODUCT($O$2:$AD$2,O454:AD454)&lt;=Kalkulačka!$B$4,SUMPRODUCT($O$2:$AD$2,O454:AD454)*Kalkulačka!$B$5,SUMPRODUCT($O$2:$AD$2,O454:AD454))</f>
        <v>268</v>
      </c>
      <c r="O454" s="4">
        <v>89</v>
      </c>
      <c r="P454" s="4">
        <v>0</v>
      </c>
      <c r="Q454" s="4">
        <v>0</v>
      </c>
      <c r="R454" s="4">
        <v>0</v>
      </c>
      <c r="S454" s="4">
        <v>179</v>
      </c>
      <c r="T454" s="4">
        <v>0</v>
      </c>
      <c r="U454" s="4">
        <v>268</v>
      </c>
      <c r="V454" s="4">
        <v>45</v>
      </c>
      <c r="W454" s="4">
        <v>0</v>
      </c>
      <c r="X454" s="4">
        <v>0</v>
      </c>
      <c r="Y454" s="4">
        <v>0</v>
      </c>
      <c r="Z454" s="4">
        <v>0</v>
      </c>
      <c r="AA454" s="4">
        <v>0</v>
      </c>
      <c r="AB454" s="4">
        <v>0</v>
      </c>
      <c r="AC454" s="4">
        <v>0</v>
      </c>
      <c r="AD454" s="4">
        <v>0</v>
      </c>
    </row>
    <row r="455" spans="1:30" x14ac:dyDescent="0.3">
      <c r="A455" s="16" t="s">
        <v>56</v>
      </c>
      <c r="B455" s="7">
        <v>508144</v>
      </c>
      <c r="C455" s="7">
        <v>300420</v>
      </c>
      <c r="D455" s="7" t="s">
        <v>148</v>
      </c>
      <c r="E455" s="7">
        <v>2</v>
      </c>
      <c r="F455" s="4">
        <v>4931052</v>
      </c>
      <c r="G455" s="4">
        <v>242717</v>
      </c>
      <c r="H455" s="4">
        <f t="shared" si="44"/>
        <v>4205963.0466551287</v>
      </c>
      <c r="I455" s="4">
        <f t="shared" si="45"/>
        <v>-725088.95334487129</v>
      </c>
      <c r="J455" s="5">
        <f t="shared" si="46"/>
        <v>-0.14704548914610338</v>
      </c>
      <c r="K455" s="4">
        <f t="shared" si="47"/>
        <v>233963.51010957951</v>
      </c>
      <c r="L455" s="4">
        <f t="shared" si="48"/>
        <v>-8753.4898904204892</v>
      </c>
      <c r="M455" s="5">
        <f t="shared" si="49"/>
        <v>-3.6064593293508418E-2</v>
      </c>
      <c r="N455" s="4">
        <f>IF(SUMPRODUCT($O$2:$AD$2,O455:AD455)&lt;=Kalkulačka!$B$4,SUMPRODUCT($O$2:$AD$2,O455:AD455)*Kalkulačka!$B$5,SUMPRODUCT($O$2:$AD$2,O455:AD455))</f>
        <v>296</v>
      </c>
      <c r="O455" s="4">
        <v>78</v>
      </c>
      <c r="P455" s="4">
        <v>0</v>
      </c>
      <c r="Q455" s="4">
        <v>0</v>
      </c>
      <c r="R455" s="4">
        <v>0</v>
      </c>
      <c r="S455" s="4">
        <v>218</v>
      </c>
      <c r="T455" s="4">
        <v>0</v>
      </c>
      <c r="U455" s="4">
        <v>265</v>
      </c>
      <c r="V455" s="4">
        <v>126</v>
      </c>
      <c r="W455" s="4">
        <v>0</v>
      </c>
      <c r="X455" s="4">
        <v>0</v>
      </c>
      <c r="Y455" s="4">
        <v>0</v>
      </c>
      <c r="Z455" s="4">
        <v>0</v>
      </c>
      <c r="AA455" s="4">
        <v>0</v>
      </c>
      <c r="AB455" s="4">
        <v>0</v>
      </c>
      <c r="AC455" s="4">
        <v>0</v>
      </c>
      <c r="AD455" s="4">
        <v>0</v>
      </c>
    </row>
    <row r="456" spans="1:30" x14ac:dyDescent="0.3">
      <c r="A456" s="16" t="s">
        <v>20</v>
      </c>
      <c r="B456" s="7">
        <v>541770</v>
      </c>
      <c r="C456" s="7">
        <v>243761</v>
      </c>
      <c r="D456" s="7" t="s">
        <v>929</v>
      </c>
      <c r="E456" s="7">
        <v>2</v>
      </c>
      <c r="F456" s="4">
        <v>951977</v>
      </c>
      <c r="G456" s="4">
        <v>29651</v>
      </c>
      <c r="H456" s="4">
        <f t="shared" si="44"/>
        <v>937816.08472715702</v>
      </c>
      <c r="I456" s="4">
        <f t="shared" si="45"/>
        <v>-14160.915272842976</v>
      </c>
      <c r="J456" s="5">
        <f t="shared" si="46"/>
        <v>-1.4875270382417871E-2</v>
      </c>
      <c r="K456" s="4">
        <f t="shared" si="47"/>
        <v>52167.539416325162</v>
      </c>
      <c r="L456" s="4">
        <f t="shared" si="48"/>
        <v>22516.539416325162</v>
      </c>
      <c r="M456" s="5">
        <f t="shared" si="49"/>
        <v>0.75938549851017378</v>
      </c>
      <c r="N456" s="4">
        <f>IF(SUMPRODUCT($O$2:$AD$2,O456:AD456)&lt;=Kalkulačka!$B$4,SUMPRODUCT($O$2:$AD$2,O456:AD456)*Kalkulačka!$B$5,SUMPRODUCT($O$2:$AD$2,O456:AD456))</f>
        <v>66</v>
      </c>
      <c r="O456" s="4">
        <v>21</v>
      </c>
      <c r="P456" s="4">
        <v>0</v>
      </c>
      <c r="Q456" s="4">
        <v>0</v>
      </c>
      <c r="R456" s="4">
        <v>0</v>
      </c>
      <c r="S456" s="4">
        <v>23</v>
      </c>
      <c r="T456" s="4">
        <v>0</v>
      </c>
      <c r="U456" s="4">
        <v>43</v>
      </c>
      <c r="V456" s="4">
        <v>18</v>
      </c>
      <c r="W456" s="4">
        <v>0</v>
      </c>
      <c r="X456" s="4">
        <v>0</v>
      </c>
      <c r="Y456" s="4">
        <v>0</v>
      </c>
      <c r="Z456" s="4">
        <v>0</v>
      </c>
      <c r="AA456" s="4">
        <v>0</v>
      </c>
      <c r="AB456" s="4">
        <v>0</v>
      </c>
      <c r="AC456" s="4">
        <v>0</v>
      </c>
      <c r="AD456" s="4">
        <v>0</v>
      </c>
    </row>
    <row r="457" spans="1:30" x14ac:dyDescent="0.3">
      <c r="A457" s="16" t="s">
        <v>35</v>
      </c>
      <c r="B457" s="7">
        <v>563595</v>
      </c>
      <c r="C457" s="7">
        <v>262358</v>
      </c>
      <c r="D457" s="7" t="s">
        <v>930</v>
      </c>
      <c r="E457" s="7">
        <v>2</v>
      </c>
      <c r="F457" s="4">
        <v>3527851</v>
      </c>
      <c r="G457" s="4">
        <v>182767</v>
      </c>
      <c r="H457" s="4">
        <f t="shared" si="44"/>
        <v>3012378.9388205651</v>
      </c>
      <c r="I457" s="4">
        <f t="shared" si="45"/>
        <v>-515472.06117943488</v>
      </c>
      <c r="J457" s="5">
        <f t="shared" si="46"/>
        <v>-0.14611503183650187</v>
      </c>
      <c r="K457" s="4">
        <f t="shared" si="47"/>
        <v>167568.45994334749</v>
      </c>
      <c r="L457" s="4">
        <f t="shared" si="48"/>
        <v>-15198.540056652506</v>
      </c>
      <c r="M457" s="5">
        <f t="shared" si="49"/>
        <v>-8.3158010235176549E-2</v>
      </c>
      <c r="N457" s="4">
        <f>IF(SUMPRODUCT($O$2:$AD$2,O457:AD457)&lt;=Kalkulačka!$B$4,SUMPRODUCT($O$2:$AD$2,O457:AD457)*Kalkulačka!$B$5,SUMPRODUCT($O$2:$AD$2,O457:AD457))</f>
        <v>212</v>
      </c>
      <c r="O457" s="4">
        <v>44</v>
      </c>
      <c r="P457" s="4">
        <v>0</v>
      </c>
      <c r="Q457" s="4">
        <v>0</v>
      </c>
      <c r="R457" s="4">
        <v>0</v>
      </c>
      <c r="S457" s="4">
        <v>168</v>
      </c>
      <c r="T457" s="4">
        <v>0</v>
      </c>
      <c r="U457" s="4">
        <v>205</v>
      </c>
      <c r="V457" s="4">
        <v>48</v>
      </c>
      <c r="W457" s="4">
        <v>24</v>
      </c>
      <c r="X457" s="4">
        <v>0</v>
      </c>
      <c r="Y457" s="4">
        <v>0</v>
      </c>
      <c r="Z457" s="4">
        <v>0</v>
      </c>
      <c r="AA457" s="4">
        <v>0</v>
      </c>
      <c r="AB457" s="4">
        <v>0</v>
      </c>
      <c r="AC457" s="4">
        <v>0</v>
      </c>
      <c r="AD457" s="4">
        <v>0</v>
      </c>
    </row>
    <row r="458" spans="1:30" x14ac:dyDescent="0.3">
      <c r="A458" s="16" t="s">
        <v>41</v>
      </c>
      <c r="B458" s="7">
        <v>571661</v>
      </c>
      <c r="C458" s="7">
        <v>270334</v>
      </c>
      <c r="D458" s="7" t="s">
        <v>931</v>
      </c>
      <c r="E458" s="7">
        <v>2</v>
      </c>
      <c r="F458" s="4">
        <v>3744076</v>
      </c>
      <c r="G458" s="4">
        <v>196272</v>
      </c>
      <c r="H458" s="4">
        <f t="shared" si="44"/>
        <v>3197100.2888425807</v>
      </c>
      <c r="I458" s="4">
        <f t="shared" si="45"/>
        <v>-546975.71115741925</v>
      </c>
      <c r="J458" s="5">
        <f t="shared" si="46"/>
        <v>-0.14609097442397512</v>
      </c>
      <c r="K458" s="4">
        <f t="shared" si="47"/>
        <v>177843.88437383578</v>
      </c>
      <c r="L458" s="4">
        <f t="shared" si="48"/>
        <v>-18428.115626164217</v>
      </c>
      <c r="M458" s="5">
        <f t="shared" si="49"/>
        <v>-9.3890700793614057E-2</v>
      </c>
      <c r="N458" s="4">
        <f>IF(SUMPRODUCT($O$2:$AD$2,O458:AD458)&lt;=Kalkulačka!$B$4,SUMPRODUCT($O$2:$AD$2,O458:AD458)*Kalkulačka!$B$5,SUMPRODUCT($O$2:$AD$2,O458:AD458))</f>
        <v>225</v>
      </c>
      <c r="O458" s="4">
        <v>52</v>
      </c>
      <c r="P458" s="4">
        <v>0</v>
      </c>
      <c r="Q458" s="4">
        <v>0</v>
      </c>
      <c r="R458" s="4">
        <v>0</v>
      </c>
      <c r="S458" s="4">
        <v>173</v>
      </c>
      <c r="T458" s="4">
        <v>0</v>
      </c>
      <c r="U458" s="4">
        <v>209</v>
      </c>
      <c r="V458" s="4">
        <v>60</v>
      </c>
      <c r="W458" s="4">
        <v>0</v>
      </c>
      <c r="X458" s="4">
        <v>0</v>
      </c>
      <c r="Y458" s="4">
        <v>0</v>
      </c>
      <c r="Z458" s="4">
        <v>0</v>
      </c>
      <c r="AA458" s="4">
        <v>0</v>
      </c>
      <c r="AB458" s="4">
        <v>0</v>
      </c>
      <c r="AC458" s="4">
        <v>0</v>
      </c>
      <c r="AD458" s="4">
        <v>0</v>
      </c>
    </row>
    <row r="459" spans="1:30" x14ac:dyDescent="0.3">
      <c r="A459" s="16" t="s">
        <v>41</v>
      </c>
      <c r="B459" s="7">
        <v>571491</v>
      </c>
      <c r="C459" s="7">
        <v>270156</v>
      </c>
      <c r="D459" s="7" t="s">
        <v>932</v>
      </c>
      <c r="E459" s="7">
        <v>2</v>
      </c>
      <c r="F459" s="4">
        <v>6087417</v>
      </c>
      <c r="G459" s="4">
        <v>313039</v>
      </c>
      <c r="H459" s="4">
        <f t="shared" si="44"/>
        <v>5200616.4698505979</v>
      </c>
      <c r="I459" s="4">
        <f t="shared" si="45"/>
        <v>-886800.5301494021</v>
      </c>
      <c r="J459" s="5">
        <f t="shared" si="46"/>
        <v>-0.14567763801122913</v>
      </c>
      <c r="K459" s="4">
        <f t="shared" si="47"/>
        <v>289292.71858143952</v>
      </c>
      <c r="L459" s="4">
        <f t="shared" si="48"/>
        <v>-23746.28141856048</v>
      </c>
      <c r="M459" s="5">
        <f t="shared" si="49"/>
        <v>-7.5857261934009768E-2</v>
      </c>
      <c r="N459" s="4">
        <f>IF(SUMPRODUCT($O$2:$AD$2,O459:AD459)&lt;=Kalkulačka!$B$4,SUMPRODUCT($O$2:$AD$2,O459:AD459)*Kalkulačka!$B$5,SUMPRODUCT($O$2:$AD$2,O459:AD459))</f>
        <v>366</v>
      </c>
      <c r="O459" s="4">
        <v>93</v>
      </c>
      <c r="P459" s="4">
        <v>0</v>
      </c>
      <c r="Q459" s="4">
        <v>0</v>
      </c>
      <c r="R459" s="4">
        <v>0</v>
      </c>
      <c r="S459" s="4">
        <v>273</v>
      </c>
      <c r="T459" s="4">
        <v>0</v>
      </c>
      <c r="U459" s="4">
        <v>314</v>
      </c>
      <c r="V459" s="4">
        <v>59</v>
      </c>
      <c r="W459" s="4">
        <v>42</v>
      </c>
      <c r="X459" s="4">
        <v>0</v>
      </c>
      <c r="Y459" s="4">
        <v>0</v>
      </c>
      <c r="Z459" s="4">
        <v>0</v>
      </c>
      <c r="AA459" s="4">
        <v>0</v>
      </c>
      <c r="AB459" s="4">
        <v>0</v>
      </c>
      <c r="AC459" s="4">
        <v>0</v>
      </c>
      <c r="AD459" s="4">
        <v>0</v>
      </c>
    </row>
    <row r="460" spans="1:30" x14ac:dyDescent="0.3">
      <c r="A460" s="16" t="s">
        <v>56</v>
      </c>
      <c r="B460" s="7">
        <v>599506</v>
      </c>
      <c r="C460" s="7">
        <v>298018</v>
      </c>
      <c r="D460" s="7" t="s">
        <v>933</v>
      </c>
      <c r="E460" s="7">
        <v>2</v>
      </c>
      <c r="F460" s="4">
        <v>3957852</v>
      </c>
      <c r="G460" s="4">
        <v>196148</v>
      </c>
      <c r="H460" s="4">
        <f t="shared" si="44"/>
        <v>3381821.6388645964</v>
      </c>
      <c r="I460" s="4">
        <f t="shared" si="45"/>
        <v>-576030.36113540363</v>
      </c>
      <c r="J460" s="5">
        <f t="shared" si="46"/>
        <v>-0.14554115746000695</v>
      </c>
      <c r="K460" s="4">
        <f t="shared" si="47"/>
        <v>188119.30880432407</v>
      </c>
      <c r="L460" s="4">
        <f t="shared" si="48"/>
        <v>-8028.6911956759286</v>
      </c>
      <c r="M460" s="5">
        <f t="shared" si="49"/>
        <v>-4.0931802494422187E-2</v>
      </c>
      <c r="N460" s="4">
        <f>IF(SUMPRODUCT($O$2:$AD$2,O460:AD460)&lt;=Kalkulačka!$B$4,SUMPRODUCT($O$2:$AD$2,O460:AD460)*Kalkulačka!$B$5,SUMPRODUCT($O$2:$AD$2,O460:AD460))</f>
        <v>238</v>
      </c>
      <c r="O460" s="4">
        <v>63</v>
      </c>
      <c r="P460" s="4">
        <v>0</v>
      </c>
      <c r="Q460" s="4">
        <v>0</v>
      </c>
      <c r="R460" s="4">
        <v>0</v>
      </c>
      <c r="S460" s="4">
        <v>175</v>
      </c>
      <c r="T460" s="4">
        <v>0</v>
      </c>
      <c r="U460" s="4">
        <v>219</v>
      </c>
      <c r="V460" s="4">
        <v>76</v>
      </c>
      <c r="W460" s="4">
        <v>0</v>
      </c>
      <c r="X460" s="4">
        <v>0</v>
      </c>
      <c r="Y460" s="4">
        <v>0</v>
      </c>
      <c r="Z460" s="4">
        <v>0</v>
      </c>
      <c r="AA460" s="4">
        <v>0</v>
      </c>
      <c r="AB460" s="4">
        <v>0</v>
      </c>
      <c r="AC460" s="4">
        <v>0</v>
      </c>
      <c r="AD460" s="4">
        <v>0</v>
      </c>
    </row>
    <row r="461" spans="1:30" x14ac:dyDescent="0.3">
      <c r="A461" s="16" t="s">
        <v>23</v>
      </c>
      <c r="B461" s="7">
        <v>544426</v>
      </c>
      <c r="C461" s="7">
        <v>244830</v>
      </c>
      <c r="D461" s="7" t="s">
        <v>934</v>
      </c>
      <c r="E461" s="7">
        <v>2</v>
      </c>
      <c r="F461" s="4">
        <v>4972173</v>
      </c>
      <c r="G461" s="4">
        <v>246991</v>
      </c>
      <c r="H461" s="4">
        <f t="shared" si="44"/>
        <v>4248591.0505063627</v>
      </c>
      <c r="I461" s="4">
        <f t="shared" si="45"/>
        <v>-723581.94949363731</v>
      </c>
      <c r="J461" s="5">
        <f t="shared" si="46"/>
        <v>-0.14552630197976568</v>
      </c>
      <c r="K461" s="4">
        <f t="shared" si="47"/>
        <v>236334.76190123064</v>
      </c>
      <c r="L461" s="4">
        <f t="shared" si="48"/>
        <v>-10656.238098769361</v>
      </c>
      <c r="M461" s="5">
        <f t="shared" si="49"/>
        <v>-4.3144236424684901E-2</v>
      </c>
      <c r="N461" s="4">
        <f>IF(SUMPRODUCT($O$2:$AD$2,O461:AD461)&lt;=Kalkulačka!$B$4,SUMPRODUCT($O$2:$AD$2,O461:AD461)*Kalkulačka!$B$5,SUMPRODUCT($O$2:$AD$2,O461:AD461))</f>
        <v>299</v>
      </c>
      <c r="O461" s="4">
        <v>97</v>
      </c>
      <c r="P461" s="4">
        <v>0</v>
      </c>
      <c r="Q461" s="4">
        <v>0</v>
      </c>
      <c r="R461" s="4">
        <v>0</v>
      </c>
      <c r="S461" s="4">
        <v>202</v>
      </c>
      <c r="T461" s="4">
        <v>0</v>
      </c>
      <c r="U461" s="4">
        <v>293</v>
      </c>
      <c r="V461" s="4">
        <v>75</v>
      </c>
      <c r="W461" s="4">
        <v>0</v>
      </c>
      <c r="X461" s="4">
        <v>0</v>
      </c>
      <c r="Y461" s="4">
        <v>0</v>
      </c>
      <c r="Z461" s="4">
        <v>0</v>
      </c>
      <c r="AA461" s="4">
        <v>0</v>
      </c>
      <c r="AB461" s="4">
        <v>0</v>
      </c>
      <c r="AC461" s="4">
        <v>0</v>
      </c>
      <c r="AD461" s="4">
        <v>0</v>
      </c>
    </row>
    <row r="462" spans="1:30" x14ac:dyDescent="0.3">
      <c r="A462" s="16" t="s">
        <v>29</v>
      </c>
      <c r="B462" s="7">
        <v>554634</v>
      </c>
      <c r="C462" s="7">
        <v>254053</v>
      </c>
      <c r="D462" s="7" t="s">
        <v>935</v>
      </c>
      <c r="E462" s="7">
        <v>2</v>
      </c>
      <c r="F462" s="4">
        <v>4938271</v>
      </c>
      <c r="G462" s="4">
        <v>247504</v>
      </c>
      <c r="H462" s="4">
        <f t="shared" si="44"/>
        <v>4220172.381272207</v>
      </c>
      <c r="I462" s="4">
        <f t="shared" si="45"/>
        <v>-718098.61872779299</v>
      </c>
      <c r="J462" s="5">
        <f t="shared" si="46"/>
        <v>-0.14541498810571407</v>
      </c>
      <c r="K462" s="4">
        <f t="shared" si="47"/>
        <v>234753.92737346323</v>
      </c>
      <c r="L462" s="4">
        <f t="shared" si="48"/>
        <v>-12750.07262653677</v>
      </c>
      <c r="M462" s="5">
        <f t="shared" si="49"/>
        <v>-5.1514612396311832E-2</v>
      </c>
      <c r="N462" s="4">
        <f>IF(SUMPRODUCT($O$2:$AD$2,O462:AD462)&lt;=Kalkulačka!$B$4,SUMPRODUCT($O$2:$AD$2,O462:AD462)*Kalkulačka!$B$5,SUMPRODUCT($O$2:$AD$2,O462:AD462))</f>
        <v>297</v>
      </c>
      <c r="O462" s="4">
        <v>68</v>
      </c>
      <c r="P462" s="4">
        <v>0</v>
      </c>
      <c r="Q462" s="4">
        <v>0</v>
      </c>
      <c r="R462" s="4">
        <v>0</v>
      </c>
      <c r="S462" s="4">
        <v>204</v>
      </c>
      <c r="T462" s="4">
        <v>0</v>
      </c>
      <c r="U462" s="4">
        <v>241</v>
      </c>
      <c r="V462" s="4">
        <v>56</v>
      </c>
      <c r="W462" s="4">
        <v>0</v>
      </c>
      <c r="X462" s="4">
        <v>232</v>
      </c>
      <c r="Y462" s="4">
        <v>0</v>
      </c>
      <c r="Z462" s="4">
        <v>0</v>
      </c>
      <c r="AA462" s="4">
        <v>250</v>
      </c>
      <c r="AB462" s="4">
        <v>0</v>
      </c>
      <c r="AC462" s="4">
        <v>0</v>
      </c>
      <c r="AD462" s="4">
        <v>0</v>
      </c>
    </row>
    <row r="463" spans="1:30" x14ac:dyDescent="0.3">
      <c r="A463" s="16" t="s">
        <v>20</v>
      </c>
      <c r="B463" s="7">
        <v>541991</v>
      </c>
      <c r="C463" s="7">
        <v>243981</v>
      </c>
      <c r="D463" s="7" t="s">
        <v>936</v>
      </c>
      <c r="E463" s="7">
        <v>2</v>
      </c>
      <c r="F463" s="4">
        <v>5801629</v>
      </c>
      <c r="G463" s="4">
        <v>296865</v>
      </c>
      <c r="H463" s="4">
        <f t="shared" si="44"/>
        <v>4959057.7813602695</v>
      </c>
      <c r="I463" s="4">
        <f t="shared" si="45"/>
        <v>-842571.21863973048</v>
      </c>
      <c r="J463" s="5">
        <f t="shared" si="46"/>
        <v>-0.14523011013626186</v>
      </c>
      <c r="K463" s="4">
        <f t="shared" si="47"/>
        <v>275855.62509541638</v>
      </c>
      <c r="L463" s="4">
        <f t="shared" si="48"/>
        <v>-21009.374904583616</v>
      </c>
      <c r="M463" s="5">
        <f t="shared" si="49"/>
        <v>-7.0770804589909919E-2</v>
      </c>
      <c r="N463" s="4">
        <f>IF(SUMPRODUCT($O$2:$AD$2,O463:AD463)&lt;=Kalkulačka!$B$4,SUMPRODUCT($O$2:$AD$2,O463:AD463)*Kalkulačka!$B$5,SUMPRODUCT($O$2:$AD$2,O463:AD463))</f>
        <v>349</v>
      </c>
      <c r="O463" s="4">
        <v>97</v>
      </c>
      <c r="P463" s="4">
        <v>0</v>
      </c>
      <c r="Q463" s="4">
        <v>0</v>
      </c>
      <c r="R463" s="4">
        <v>0</v>
      </c>
      <c r="S463" s="4">
        <v>252</v>
      </c>
      <c r="T463" s="4">
        <v>0</v>
      </c>
      <c r="U463" s="4">
        <v>344</v>
      </c>
      <c r="V463" s="4">
        <v>90</v>
      </c>
      <c r="W463" s="4">
        <v>0</v>
      </c>
      <c r="X463" s="4">
        <v>0</v>
      </c>
      <c r="Y463" s="4">
        <v>0</v>
      </c>
      <c r="Z463" s="4">
        <v>0</v>
      </c>
      <c r="AA463" s="4">
        <v>0</v>
      </c>
      <c r="AB463" s="4">
        <v>0</v>
      </c>
      <c r="AC463" s="4">
        <v>0</v>
      </c>
      <c r="AD463" s="4">
        <v>0</v>
      </c>
    </row>
    <row r="464" spans="1:30" x14ac:dyDescent="0.3">
      <c r="A464" s="16" t="s">
        <v>38</v>
      </c>
      <c r="B464" s="7">
        <v>573957</v>
      </c>
      <c r="C464" s="7">
        <v>272558</v>
      </c>
      <c r="D464" s="7" t="s">
        <v>937</v>
      </c>
      <c r="E464" s="7">
        <v>2</v>
      </c>
      <c r="F464" s="4">
        <v>1490893</v>
      </c>
      <c r="G464" s="4">
        <v>45892</v>
      </c>
      <c r="H464" s="4">
        <f t="shared" si="44"/>
        <v>1470666.1328675873</v>
      </c>
      <c r="I464" s="4">
        <f t="shared" si="45"/>
        <v>-20226.867132412735</v>
      </c>
      <c r="J464" s="5">
        <f t="shared" si="46"/>
        <v>-1.356694754916199E-2</v>
      </c>
      <c r="K464" s="4">
        <f t="shared" si="47"/>
        <v>81808.18681196445</v>
      </c>
      <c r="L464" s="4">
        <f t="shared" si="48"/>
        <v>35916.18681196445</v>
      </c>
      <c r="M464" s="5">
        <f t="shared" si="49"/>
        <v>0.78262413518618601</v>
      </c>
      <c r="N464" s="4">
        <f>IF(SUMPRODUCT($O$2:$AD$2,O464:AD464)&lt;=Kalkulačka!$B$4,SUMPRODUCT($O$2:$AD$2,O464:AD464)*Kalkulačka!$B$5,SUMPRODUCT($O$2:$AD$2,O464:AD464))</f>
        <v>103.5</v>
      </c>
      <c r="O464" s="4">
        <v>35</v>
      </c>
      <c r="P464" s="4">
        <v>0</v>
      </c>
      <c r="Q464" s="4">
        <v>0</v>
      </c>
      <c r="R464" s="4">
        <v>0</v>
      </c>
      <c r="S464" s="4">
        <v>34</v>
      </c>
      <c r="T464" s="4">
        <v>0</v>
      </c>
      <c r="U464" s="4">
        <v>70</v>
      </c>
      <c r="V464" s="4">
        <v>32</v>
      </c>
      <c r="W464" s="4">
        <v>0</v>
      </c>
      <c r="X464" s="4">
        <v>0</v>
      </c>
      <c r="Y464" s="4">
        <v>0</v>
      </c>
      <c r="Z464" s="4">
        <v>0</v>
      </c>
      <c r="AA464" s="4">
        <v>0</v>
      </c>
      <c r="AB464" s="4">
        <v>0</v>
      </c>
      <c r="AC464" s="4">
        <v>0</v>
      </c>
      <c r="AD464" s="4">
        <v>0</v>
      </c>
    </row>
    <row r="465" spans="1:30" x14ac:dyDescent="0.3">
      <c r="A465" s="16" t="s">
        <v>38</v>
      </c>
      <c r="B465" s="7">
        <v>574465</v>
      </c>
      <c r="C465" s="7">
        <v>273066</v>
      </c>
      <c r="D465" s="7" t="s">
        <v>938</v>
      </c>
      <c r="E465" s="7">
        <v>2</v>
      </c>
      <c r="F465" s="4">
        <v>1771746</v>
      </c>
      <c r="G465" s="4">
        <v>69270</v>
      </c>
      <c r="H465" s="4">
        <f t="shared" si="44"/>
        <v>1747748.1579006109</v>
      </c>
      <c r="I465" s="4">
        <f t="shared" si="45"/>
        <v>-23997.842099389061</v>
      </c>
      <c r="J465" s="5">
        <f t="shared" si="46"/>
        <v>-1.3544741796729931E-2</v>
      </c>
      <c r="K465" s="4">
        <f t="shared" si="47"/>
        <v>97221.323457696897</v>
      </c>
      <c r="L465" s="4">
        <f t="shared" si="48"/>
        <v>27951.323457696897</v>
      </c>
      <c r="M465" s="5">
        <f t="shared" si="49"/>
        <v>0.40351268164713283</v>
      </c>
      <c r="N465" s="4">
        <f>IF(SUMPRODUCT($O$2:$AD$2,O465:AD465)&lt;=Kalkulačka!$B$4,SUMPRODUCT($O$2:$AD$2,O465:AD465)*Kalkulačka!$B$5,SUMPRODUCT($O$2:$AD$2,O465:AD465))</f>
        <v>123</v>
      </c>
      <c r="O465" s="4">
        <v>21</v>
      </c>
      <c r="P465" s="4">
        <v>0</v>
      </c>
      <c r="Q465" s="4">
        <v>0</v>
      </c>
      <c r="R465" s="4">
        <v>0</v>
      </c>
      <c r="S465" s="4">
        <v>61</v>
      </c>
      <c r="T465" s="4">
        <v>0</v>
      </c>
      <c r="U465" s="4">
        <v>78</v>
      </c>
      <c r="V465" s="4">
        <v>28</v>
      </c>
      <c r="W465" s="4">
        <v>0</v>
      </c>
      <c r="X465" s="4">
        <v>0</v>
      </c>
      <c r="Y465" s="4">
        <v>0</v>
      </c>
      <c r="Z465" s="4">
        <v>0</v>
      </c>
      <c r="AA465" s="4">
        <v>0</v>
      </c>
      <c r="AB465" s="4">
        <v>0</v>
      </c>
      <c r="AC465" s="4">
        <v>0</v>
      </c>
      <c r="AD465" s="4">
        <v>0</v>
      </c>
    </row>
    <row r="466" spans="1:30" x14ac:dyDescent="0.3">
      <c r="A466" s="16" t="s">
        <v>29</v>
      </c>
      <c r="B466" s="7">
        <v>560570</v>
      </c>
      <c r="C466" s="7">
        <v>259527</v>
      </c>
      <c r="D466" s="7" t="s">
        <v>939</v>
      </c>
      <c r="E466" s="7">
        <v>2</v>
      </c>
      <c r="F466" s="4">
        <v>4320641</v>
      </c>
      <c r="G466" s="4">
        <v>216108</v>
      </c>
      <c r="H466" s="4">
        <f t="shared" si="44"/>
        <v>3694427.0004403158</v>
      </c>
      <c r="I466" s="4">
        <f t="shared" si="45"/>
        <v>-626213.99955968419</v>
      </c>
      <c r="J466" s="5">
        <f t="shared" si="46"/>
        <v>-0.14493543887577887</v>
      </c>
      <c r="K466" s="4">
        <f t="shared" si="47"/>
        <v>205508.48860976577</v>
      </c>
      <c r="L466" s="4">
        <f t="shared" si="48"/>
        <v>-10599.511390234227</v>
      </c>
      <c r="M466" s="5">
        <f t="shared" si="49"/>
        <v>-4.9047288347651263E-2</v>
      </c>
      <c r="N466" s="4">
        <f>IF(SUMPRODUCT($O$2:$AD$2,O466:AD466)&lt;=Kalkulačka!$B$4,SUMPRODUCT($O$2:$AD$2,O466:AD466)*Kalkulačka!$B$5,SUMPRODUCT($O$2:$AD$2,O466:AD466))</f>
        <v>260</v>
      </c>
      <c r="O466" s="4">
        <v>74</v>
      </c>
      <c r="P466" s="4">
        <v>0</v>
      </c>
      <c r="Q466" s="4">
        <v>0</v>
      </c>
      <c r="R466" s="4">
        <v>0</v>
      </c>
      <c r="S466" s="4">
        <v>186</v>
      </c>
      <c r="T466" s="4">
        <v>0</v>
      </c>
      <c r="U466" s="4">
        <v>214</v>
      </c>
      <c r="V466" s="4">
        <v>64</v>
      </c>
      <c r="W466" s="4">
        <v>0</v>
      </c>
      <c r="X466" s="4">
        <v>0</v>
      </c>
      <c r="Y466" s="4">
        <v>0</v>
      </c>
      <c r="Z466" s="4">
        <v>0</v>
      </c>
      <c r="AA466" s="4">
        <v>0</v>
      </c>
      <c r="AB466" s="4">
        <v>0</v>
      </c>
      <c r="AC466" s="4">
        <v>0</v>
      </c>
      <c r="AD466" s="4">
        <v>0</v>
      </c>
    </row>
    <row r="467" spans="1:30" x14ac:dyDescent="0.3">
      <c r="A467" s="16" t="s">
        <v>20</v>
      </c>
      <c r="B467" s="7">
        <v>537772</v>
      </c>
      <c r="C467" s="7">
        <v>239739</v>
      </c>
      <c r="D467" s="7" t="s">
        <v>940</v>
      </c>
      <c r="E467" s="7">
        <v>2</v>
      </c>
      <c r="F467" s="4">
        <v>626471</v>
      </c>
      <c r="G467" s="4">
        <v>13858</v>
      </c>
      <c r="H467" s="4">
        <f t="shared" si="44"/>
        <v>618106.0558428989</v>
      </c>
      <c r="I467" s="4">
        <f t="shared" si="45"/>
        <v>-8364.9441571010975</v>
      </c>
      <c r="J467" s="5">
        <f t="shared" si="46"/>
        <v>-1.3352484244444018E-2</v>
      </c>
      <c r="K467" s="4">
        <f t="shared" si="47"/>
        <v>34383.15097894158</v>
      </c>
      <c r="L467" s="4">
        <f t="shared" si="48"/>
        <v>20525.15097894158</v>
      </c>
      <c r="M467" s="5">
        <f t="shared" si="49"/>
        <v>1.4811048476650006</v>
      </c>
      <c r="N467" s="4">
        <f>IF(SUMPRODUCT($O$2:$AD$2,O467:AD467)&lt;=Kalkulačka!$B$4,SUMPRODUCT($O$2:$AD$2,O467:AD467)*Kalkulačka!$B$5,SUMPRODUCT($O$2:$AD$2,O467:AD467))</f>
        <v>43.5</v>
      </c>
      <c r="O467" s="4">
        <v>29</v>
      </c>
      <c r="P467" s="4">
        <v>0</v>
      </c>
      <c r="Q467" s="4">
        <v>0</v>
      </c>
      <c r="R467" s="4">
        <v>0</v>
      </c>
      <c r="S467" s="4">
        <v>0</v>
      </c>
      <c r="T467" s="4">
        <v>0</v>
      </c>
      <c r="U467" s="4">
        <v>29</v>
      </c>
      <c r="V467" s="4">
        <v>0</v>
      </c>
      <c r="W467" s="4">
        <v>0</v>
      </c>
      <c r="X467" s="4">
        <v>0</v>
      </c>
      <c r="Y467" s="4">
        <v>0</v>
      </c>
      <c r="Z467" s="4">
        <v>0</v>
      </c>
      <c r="AA467" s="4">
        <v>0</v>
      </c>
      <c r="AB467" s="4">
        <v>0</v>
      </c>
      <c r="AC467" s="4">
        <v>0</v>
      </c>
      <c r="AD467" s="4">
        <v>0</v>
      </c>
    </row>
    <row r="468" spans="1:30" x14ac:dyDescent="0.3">
      <c r="A468" s="16" t="s">
        <v>56</v>
      </c>
      <c r="B468" s="7">
        <v>510343</v>
      </c>
      <c r="C468" s="7">
        <v>300691</v>
      </c>
      <c r="D468" s="7" t="s">
        <v>941</v>
      </c>
      <c r="E468" s="7">
        <v>2</v>
      </c>
      <c r="F468" s="4">
        <v>4668932</v>
      </c>
      <c r="G468" s="4">
        <v>251094</v>
      </c>
      <c r="H468" s="4">
        <f t="shared" si="44"/>
        <v>3992823.0273989565</v>
      </c>
      <c r="I468" s="4">
        <f t="shared" si="45"/>
        <v>-676108.97260104353</v>
      </c>
      <c r="J468" s="5">
        <f t="shared" si="46"/>
        <v>-0.14481019912070758</v>
      </c>
      <c r="K468" s="4">
        <f t="shared" si="47"/>
        <v>222107.25115132378</v>
      </c>
      <c r="L468" s="4">
        <f t="shared" si="48"/>
        <v>-28986.748848676216</v>
      </c>
      <c r="M468" s="5">
        <f t="shared" si="49"/>
        <v>-0.11544182198171293</v>
      </c>
      <c r="N468" s="4">
        <f>IF(SUMPRODUCT($O$2:$AD$2,O468:AD468)&lt;=Kalkulačka!$B$4,SUMPRODUCT($O$2:$AD$2,O468:AD468)*Kalkulačka!$B$5,SUMPRODUCT($O$2:$AD$2,O468:AD468))</f>
        <v>281</v>
      </c>
      <c r="O468" s="4">
        <v>44</v>
      </c>
      <c r="P468" s="4">
        <v>0</v>
      </c>
      <c r="Q468" s="4">
        <v>0</v>
      </c>
      <c r="R468" s="4">
        <v>0</v>
      </c>
      <c r="S468" s="4">
        <v>237</v>
      </c>
      <c r="T468" s="4">
        <v>0</v>
      </c>
      <c r="U468" s="4">
        <v>543</v>
      </c>
      <c r="V468" s="4">
        <v>123</v>
      </c>
      <c r="W468" s="4">
        <v>0</v>
      </c>
      <c r="X468" s="4">
        <v>0</v>
      </c>
      <c r="Y468" s="4">
        <v>0</v>
      </c>
      <c r="Z468" s="4">
        <v>0</v>
      </c>
      <c r="AA468" s="4">
        <v>0</v>
      </c>
      <c r="AB468" s="4">
        <v>0</v>
      </c>
      <c r="AC468" s="4">
        <v>0</v>
      </c>
      <c r="AD468" s="4">
        <v>0</v>
      </c>
    </row>
    <row r="469" spans="1:30" x14ac:dyDescent="0.3">
      <c r="A469" s="16" t="s">
        <v>25</v>
      </c>
      <c r="B469" s="7">
        <v>553948</v>
      </c>
      <c r="C469" s="7">
        <v>253570</v>
      </c>
      <c r="D469" s="7" t="s">
        <v>942</v>
      </c>
      <c r="E469" s="7">
        <v>2</v>
      </c>
      <c r="F469" s="4">
        <v>971786</v>
      </c>
      <c r="G469" s="4">
        <v>31726</v>
      </c>
      <c r="H469" s="4">
        <f t="shared" si="44"/>
        <v>959130.08665277425</v>
      </c>
      <c r="I469" s="4">
        <f t="shared" si="45"/>
        <v>-12655.913347225753</v>
      </c>
      <c r="J469" s="5">
        <f t="shared" si="46"/>
        <v>-1.3023354264442788E-2</v>
      </c>
      <c r="K469" s="4">
        <f t="shared" si="47"/>
        <v>53353.165312150733</v>
      </c>
      <c r="L469" s="4">
        <f t="shared" si="48"/>
        <v>21627.165312150733</v>
      </c>
      <c r="M469" s="5">
        <f t="shared" si="49"/>
        <v>0.68168585110479518</v>
      </c>
      <c r="N469" s="4">
        <f>IF(SUMPRODUCT($O$2:$AD$2,O469:AD469)&lt;=Kalkulačka!$B$4,SUMPRODUCT($O$2:$AD$2,O469:AD469)*Kalkulačka!$B$5,SUMPRODUCT($O$2:$AD$2,O469:AD469))</f>
        <v>67.5</v>
      </c>
      <c r="O469" s="4">
        <v>18</v>
      </c>
      <c r="P469" s="4">
        <v>0</v>
      </c>
      <c r="Q469" s="4">
        <v>0</v>
      </c>
      <c r="R469" s="4">
        <v>0</v>
      </c>
      <c r="S469" s="4">
        <v>27</v>
      </c>
      <c r="T469" s="4">
        <v>0</v>
      </c>
      <c r="U469" s="4">
        <v>45</v>
      </c>
      <c r="V469" s="4">
        <v>25</v>
      </c>
      <c r="W469" s="4">
        <v>0</v>
      </c>
      <c r="X469" s="4">
        <v>0</v>
      </c>
      <c r="Y469" s="4">
        <v>0</v>
      </c>
      <c r="Z469" s="4">
        <v>0</v>
      </c>
      <c r="AA469" s="4">
        <v>0</v>
      </c>
      <c r="AB469" s="4">
        <v>0</v>
      </c>
      <c r="AC469" s="4">
        <v>0</v>
      </c>
      <c r="AD469" s="4">
        <v>0</v>
      </c>
    </row>
    <row r="470" spans="1:30" x14ac:dyDescent="0.3">
      <c r="A470" s="16" t="s">
        <v>23</v>
      </c>
      <c r="B470" s="7">
        <v>552801</v>
      </c>
      <c r="C470" s="7">
        <v>252638</v>
      </c>
      <c r="D470" s="7" t="s">
        <v>260</v>
      </c>
      <c r="E470" s="7">
        <v>2</v>
      </c>
      <c r="F470" s="4">
        <v>4119335</v>
      </c>
      <c r="G470" s="4">
        <v>215429</v>
      </c>
      <c r="H470" s="4">
        <f t="shared" si="44"/>
        <v>3523914.985035378</v>
      </c>
      <c r="I470" s="4">
        <f t="shared" si="45"/>
        <v>-595420.01496462198</v>
      </c>
      <c r="J470" s="5">
        <f t="shared" si="46"/>
        <v>-0.14454275143066098</v>
      </c>
      <c r="K470" s="4">
        <f t="shared" si="47"/>
        <v>196023.4814431612</v>
      </c>
      <c r="L470" s="4">
        <f t="shared" si="48"/>
        <v>-19405.518556838797</v>
      </c>
      <c r="M470" s="5">
        <f t="shared" si="49"/>
        <v>-9.0078487839793109E-2</v>
      </c>
      <c r="N470" s="4">
        <f>IF(SUMPRODUCT($O$2:$AD$2,O470:AD470)&lt;=Kalkulačka!$B$4,SUMPRODUCT($O$2:$AD$2,O470:AD470)*Kalkulačka!$B$5,SUMPRODUCT($O$2:$AD$2,O470:AD470))</f>
        <v>248</v>
      </c>
      <c r="O470" s="4">
        <v>62</v>
      </c>
      <c r="P470" s="4">
        <v>0</v>
      </c>
      <c r="Q470" s="4">
        <v>0</v>
      </c>
      <c r="R470" s="4">
        <v>0</v>
      </c>
      <c r="S470" s="4">
        <v>186</v>
      </c>
      <c r="T470" s="4">
        <v>0</v>
      </c>
      <c r="U470" s="4">
        <v>259</v>
      </c>
      <c r="V470" s="4">
        <v>60</v>
      </c>
      <c r="W470" s="4">
        <v>31</v>
      </c>
      <c r="X470" s="4">
        <v>0</v>
      </c>
      <c r="Y470" s="4">
        <v>0</v>
      </c>
      <c r="Z470" s="4">
        <v>0</v>
      </c>
      <c r="AA470" s="4">
        <v>0</v>
      </c>
      <c r="AB470" s="4">
        <v>0</v>
      </c>
      <c r="AC470" s="4">
        <v>0</v>
      </c>
      <c r="AD470" s="4">
        <v>0</v>
      </c>
    </row>
    <row r="471" spans="1:30" x14ac:dyDescent="0.3">
      <c r="A471" s="16" t="s">
        <v>20</v>
      </c>
      <c r="B471" s="7">
        <v>540811</v>
      </c>
      <c r="C471" s="7">
        <v>242799</v>
      </c>
      <c r="D471" s="7" t="s">
        <v>943</v>
      </c>
      <c r="E471" s="7">
        <v>2</v>
      </c>
      <c r="F471" s="4">
        <v>3620475</v>
      </c>
      <c r="G471" s="4">
        <v>181996</v>
      </c>
      <c r="H471" s="4">
        <f t="shared" si="44"/>
        <v>3097634.946523034</v>
      </c>
      <c r="I471" s="4">
        <f t="shared" si="45"/>
        <v>-522840.05347696599</v>
      </c>
      <c r="J471" s="5">
        <f t="shared" si="46"/>
        <v>-0.14441200491011985</v>
      </c>
      <c r="K471" s="4">
        <f t="shared" si="47"/>
        <v>172310.96352664978</v>
      </c>
      <c r="L471" s="4">
        <f t="shared" si="48"/>
        <v>-9685.0364733502211</v>
      </c>
      <c r="M471" s="5">
        <f t="shared" si="49"/>
        <v>-5.3215655692159247E-2</v>
      </c>
      <c r="N471" s="4">
        <f>IF(SUMPRODUCT($O$2:$AD$2,O471:AD471)&lt;=Kalkulačka!$B$4,SUMPRODUCT($O$2:$AD$2,O471:AD471)*Kalkulačka!$B$5,SUMPRODUCT($O$2:$AD$2,O471:AD471))</f>
        <v>218</v>
      </c>
      <c r="O471" s="4">
        <v>59</v>
      </c>
      <c r="P471" s="4">
        <v>0</v>
      </c>
      <c r="Q471" s="4">
        <v>0</v>
      </c>
      <c r="R471" s="4">
        <v>0</v>
      </c>
      <c r="S471" s="4">
        <v>159</v>
      </c>
      <c r="T471" s="4">
        <v>0</v>
      </c>
      <c r="U471" s="4">
        <v>195</v>
      </c>
      <c r="V471" s="4">
        <v>69</v>
      </c>
      <c r="W471" s="4">
        <v>30</v>
      </c>
      <c r="X471" s="4">
        <v>0</v>
      </c>
      <c r="Y471" s="4">
        <v>0</v>
      </c>
      <c r="Z471" s="4">
        <v>0</v>
      </c>
      <c r="AA471" s="4">
        <v>0</v>
      </c>
      <c r="AB471" s="4">
        <v>0</v>
      </c>
      <c r="AC471" s="4">
        <v>0</v>
      </c>
      <c r="AD471" s="4">
        <v>0</v>
      </c>
    </row>
    <row r="472" spans="1:30" x14ac:dyDescent="0.3">
      <c r="A472" s="16" t="s">
        <v>38</v>
      </c>
      <c r="B472" s="7">
        <v>576336</v>
      </c>
      <c r="C472" s="7">
        <v>274933</v>
      </c>
      <c r="D472" s="7" t="s">
        <v>944</v>
      </c>
      <c r="E472" s="7">
        <v>2</v>
      </c>
      <c r="F472" s="4">
        <v>3487363</v>
      </c>
      <c r="G472" s="4">
        <v>181693</v>
      </c>
      <c r="H472" s="4">
        <f t="shared" si="44"/>
        <v>2983960.269586409</v>
      </c>
      <c r="I472" s="4">
        <f t="shared" si="45"/>
        <v>-503402.73041359102</v>
      </c>
      <c r="J472" s="5">
        <f t="shared" si="46"/>
        <v>-0.14435053948028664</v>
      </c>
      <c r="K472" s="4">
        <f t="shared" si="47"/>
        <v>165987.62541558006</v>
      </c>
      <c r="L472" s="4">
        <f t="shared" si="48"/>
        <v>-15705.374584419944</v>
      </c>
      <c r="M472" s="5">
        <f t="shared" si="49"/>
        <v>-8.6439073516425768E-2</v>
      </c>
      <c r="N472" s="4">
        <f>IF(SUMPRODUCT($O$2:$AD$2,O472:AD472)&lt;=Kalkulačka!$B$4,SUMPRODUCT($O$2:$AD$2,O472:AD472)*Kalkulačka!$B$5,SUMPRODUCT($O$2:$AD$2,O472:AD472))</f>
        <v>210</v>
      </c>
      <c r="O472" s="4">
        <v>43</v>
      </c>
      <c r="P472" s="4">
        <v>0</v>
      </c>
      <c r="Q472" s="4">
        <v>0</v>
      </c>
      <c r="R472" s="4">
        <v>0</v>
      </c>
      <c r="S472" s="4">
        <v>167</v>
      </c>
      <c r="T472" s="4">
        <v>0</v>
      </c>
      <c r="U472" s="4">
        <v>211</v>
      </c>
      <c r="V472" s="4">
        <v>60</v>
      </c>
      <c r="W472" s="4">
        <v>0</v>
      </c>
      <c r="X472" s="4">
        <v>0</v>
      </c>
      <c r="Y472" s="4">
        <v>0</v>
      </c>
      <c r="Z472" s="4">
        <v>0</v>
      </c>
      <c r="AA472" s="4">
        <v>0</v>
      </c>
      <c r="AB472" s="4">
        <v>0</v>
      </c>
      <c r="AC472" s="4">
        <v>0</v>
      </c>
      <c r="AD472" s="4">
        <v>0</v>
      </c>
    </row>
    <row r="473" spans="1:30" x14ac:dyDescent="0.3">
      <c r="A473" s="16" t="s">
        <v>47</v>
      </c>
      <c r="B473" s="7">
        <v>593788</v>
      </c>
      <c r="C473" s="7">
        <v>637343</v>
      </c>
      <c r="D473" s="7" t="s">
        <v>945</v>
      </c>
      <c r="E473" s="7">
        <v>2</v>
      </c>
      <c r="F473" s="4">
        <v>1467870</v>
      </c>
      <c r="G473" s="4">
        <v>43064</v>
      </c>
      <c r="H473" s="4">
        <f t="shared" si="44"/>
        <v>1449352.13094197</v>
      </c>
      <c r="I473" s="4">
        <f t="shared" si="45"/>
        <v>-18517.869058029959</v>
      </c>
      <c r="J473" s="5">
        <f t="shared" si="46"/>
        <v>-1.2615469393086554E-2</v>
      </c>
      <c r="K473" s="4">
        <f t="shared" si="47"/>
        <v>80622.560916138886</v>
      </c>
      <c r="L473" s="4">
        <f t="shared" si="48"/>
        <v>37558.560916138886</v>
      </c>
      <c r="M473" s="5">
        <f t="shared" si="49"/>
        <v>0.87215681116800314</v>
      </c>
      <c r="N473" s="4">
        <f>IF(SUMPRODUCT($O$2:$AD$2,O473:AD473)&lt;=Kalkulačka!$B$4,SUMPRODUCT($O$2:$AD$2,O473:AD473)*Kalkulačka!$B$5,SUMPRODUCT($O$2:$AD$2,O473:AD473))</f>
        <v>102</v>
      </c>
      <c r="O473" s="4">
        <v>40</v>
      </c>
      <c r="P473" s="4">
        <v>0</v>
      </c>
      <c r="Q473" s="4">
        <v>0</v>
      </c>
      <c r="R473" s="4">
        <v>0</v>
      </c>
      <c r="S473" s="4">
        <v>28</v>
      </c>
      <c r="T473" s="4">
        <v>0</v>
      </c>
      <c r="U473" s="4">
        <v>0</v>
      </c>
      <c r="V473" s="4">
        <v>25</v>
      </c>
      <c r="W473" s="4">
        <v>0</v>
      </c>
      <c r="X473" s="4">
        <v>0</v>
      </c>
      <c r="Y473" s="4">
        <v>0</v>
      </c>
      <c r="Z473" s="4">
        <v>0</v>
      </c>
      <c r="AA473" s="4">
        <v>0</v>
      </c>
      <c r="AB473" s="4">
        <v>0</v>
      </c>
      <c r="AC473" s="4">
        <v>0</v>
      </c>
      <c r="AD473" s="4">
        <v>0</v>
      </c>
    </row>
    <row r="474" spans="1:30" x14ac:dyDescent="0.3">
      <c r="A474" s="16" t="s">
        <v>47</v>
      </c>
      <c r="B474" s="7">
        <v>582417</v>
      </c>
      <c r="C474" s="7">
        <v>281018</v>
      </c>
      <c r="D474" s="7" t="s">
        <v>946</v>
      </c>
      <c r="E474" s="7">
        <v>2</v>
      </c>
      <c r="F474" s="4">
        <v>431678</v>
      </c>
      <c r="G474" s="4">
        <v>18635</v>
      </c>
      <c r="H474" s="4">
        <f t="shared" si="44"/>
        <v>426280.03851234412</v>
      </c>
      <c r="I474" s="4">
        <f t="shared" si="45"/>
        <v>-5397.9614876558771</v>
      </c>
      <c r="J474" s="5">
        <f t="shared" si="46"/>
        <v>-1.2504601781086588E-2</v>
      </c>
      <c r="K474" s="4">
        <f t="shared" si="47"/>
        <v>23712.517916511435</v>
      </c>
      <c r="L474" s="4">
        <f t="shared" si="48"/>
        <v>5077.517916511435</v>
      </c>
      <c r="M474" s="5">
        <f t="shared" si="49"/>
        <v>0.27247211787021386</v>
      </c>
      <c r="N474" s="4">
        <f>IF(SUMPRODUCT($O$2:$AD$2,O474:AD474)&lt;=Kalkulačka!$B$4,SUMPRODUCT($O$2:$AD$2,O474:AD474)*Kalkulačka!$B$5,SUMPRODUCT($O$2:$AD$2,O474:AD474))</f>
        <v>30</v>
      </c>
      <c r="O474" s="4">
        <v>0</v>
      </c>
      <c r="P474" s="4">
        <v>0</v>
      </c>
      <c r="Q474" s="4">
        <v>0</v>
      </c>
      <c r="R474" s="4">
        <v>0</v>
      </c>
      <c r="S474" s="4">
        <v>20</v>
      </c>
      <c r="T474" s="4">
        <v>0</v>
      </c>
      <c r="U474" s="4">
        <v>0</v>
      </c>
      <c r="V474" s="4">
        <v>15</v>
      </c>
      <c r="W474" s="4">
        <v>0</v>
      </c>
      <c r="X474" s="4">
        <v>0</v>
      </c>
      <c r="Y474" s="4">
        <v>0</v>
      </c>
      <c r="Z474" s="4">
        <v>0</v>
      </c>
      <c r="AA474" s="4">
        <v>0</v>
      </c>
      <c r="AB474" s="4">
        <v>0</v>
      </c>
      <c r="AC474" s="4">
        <v>0</v>
      </c>
      <c r="AD474" s="4">
        <v>0</v>
      </c>
    </row>
    <row r="475" spans="1:30" x14ac:dyDescent="0.3">
      <c r="A475" s="16" t="s">
        <v>44</v>
      </c>
      <c r="B475" s="7">
        <v>596086</v>
      </c>
      <c r="C475" s="7">
        <v>545171</v>
      </c>
      <c r="D475" s="7" t="s">
        <v>947</v>
      </c>
      <c r="E475" s="7">
        <v>2</v>
      </c>
      <c r="F475" s="4">
        <v>323740</v>
      </c>
      <c r="G475" s="4">
        <v>7248</v>
      </c>
      <c r="H475" s="4">
        <f t="shared" si="44"/>
        <v>319710.02888425806</v>
      </c>
      <c r="I475" s="4">
        <f t="shared" si="45"/>
        <v>-4029.971115741937</v>
      </c>
      <c r="J475" s="5">
        <f t="shared" si="46"/>
        <v>-1.2448171729603774E-2</v>
      </c>
      <c r="K475" s="4">
        <f t="shared" si="47"/>
        <v>17784.388437383579</v>
      </c>
      <c r="L475" s="4">
        <f t="shared" si="48"/>
        <v>10536.388437383579</v>
      </c>
      <c r="M475" s="5">
        <f t="shared" si="49"/>
        <v>1.4536959764602067</v>
      </c>
      <c r="N475" s="4">
        <f>IF(SUMPRODUCT($O$2:$AD$2,O475:AD475)&lt;=Kalkulačka!$B$4,SUMPRODUCT($O$2:$AD$2,O475:AD475)*Kalkulačka!$B$5,SUMPRODUCT($O$2:$AD$2,O475:AD475))</f>
        <v>22.5</v>
      </c>
      <c r="O475" s="4">
        <v>15</v>
      </c>
      <c r="P475" s="4">
        <v>0</v>
      </c>
      <c r="Q475" s="4">
        <v>0</v>
      </c>
      <c r="R475" s="4">
        <v>0</v>
      </c>
      <c r="S475" s="4">
        <v>0</v>
      </c>
      <c r="T475" s="4">
        <v>0</v>
      </c>
      <c r="U475" s="4">
        <v>0</v>
      </c>
      <c r="V475" s="4">
        <v>0</v>
      </c>
      <c r="W475" s="4">
        <v>0</v>
      </c>
      <c r="X475" s="4">
        <v>0</v>
      </c>
      <c r="Y475" s="4">
        <v>0</v>
      </c>
      <c r="Z475" s="4">
        <v>0</v>
      </c>
      <c r="AA475" s="4">
        <v>0</v>
      </c>
      <c r="AB475" s="4">
        <v>0</v>
      </c>
      <c r="AC475" s="4">
        <v>0</v>
      </c>
      <c r="AD475" s="4">
        <v>0</v>
      </c>
    </row>
    <row r="476" spans="1:30" x14ac:dyDescent="0.3">
      <c r="A476" s="16" t="s">
        <v>41</v>
      </c>
      <c r="B476" s="7">
        <v>580732</v>
      </c>
      <c r="C476" s="7">
        <v>279315</v>
      </c>
      <c r="D476" s="7" t="s">
        <v>279</v>
      </c>
      <c r="E476" s="7">
        <v>2</v>
      </c>
      <c r="F476" s="4">
        <v>1294928</v>
      </c>
      <c r="G476" s="4">
        <v>38592</v>
      </c>
      <c r="H476" s="4">
        <f t="shared" si="44"/>
        <v>1278840.1155370323</v>
      </c>
      <c r="I476" s="4">
        <f t="shared" si="45"/>
        <v>-16087.884462967748</v>
      </c>
      <c r="J476" s="5">
        <f t="shared" si="46"/>
        <v>-1.2423767547668829E-2</v>
      </c>
      <c r="K476" s="4">
        <f t="shared" si="47"/>
        <v>71137.553749534316</v>
      </c>
      <c r="L476" s="4">
        <f t="shared" si="48"/>
        <v>32545.553749534316</v>
      </c>
      <c r="M476" s="5">
        <f t="shared" si="49"/>
        <v>0.84332384301239416</v>
      </c>
      <c r="N476" s="4">
        <f>IF(SUMPRODUCT($O$2:$AD$2,O476:AD476)&lt;=Kalkulačka!$B$4,SUMPRODUCT($O$2:$AD$2,O476:AD476)*Kalkulačka!$B$5,SUMPRODUCT($O$2:$AD$2,O476:AD476))</f>
        <v>90</v>
      </c>
      <c r="O476" s="4">
        <v>34</v>
      </c>
      <c r="P476" s="4">
        <v>0</v>
      </c>
      <c r="Q476" s="4">
        <v>0</v>
      </c>
      <c r="R476" s="4">
        <v>0</v>
      </c>
      <c r="S476" s="4">
        <v>26</v>
      </c>
      <c r="T476" s="4">
        <v>0</v>
      </c>
      <c r="U476" s="4">
        <v>59</v>
      </c>
      <c r="V476" s="4">
        <v>24</v>
      </c>
      <c r="W476" s="4">
        <v>0</v>
      </c>
      <c r="X476" s="4">
        <v>0</v>
      </c>
      <c r="Y476" s="4">
        <v>0</v>
      </c>
      <c r="Z476" s="4">
        <v>0</v>
      </c>
      <c r="AA476" s="4">
        <v>0</v>
      </c>
      <c r="AB476" s="4">
        <v>0</v>
      </c>
      <c r="AC476" s="4">
        <v>0</v>
      </c>
      <c r="AD476" s="4">
        <v>0</v>
      </c>
    </row>
    <row r="477" spans="1:30" x14ac:dyDescent="0.3">
      <c r="A477" s="16" t="s">
        <v>50</v>
      </c>
      <c r="B477" s="7">
        <v>540650</v>
      </c>
      <c r="C477" s="7">
        <v>303151</v>
      </c>
      <c r="D477" s="7" t="s">
        <v>948</v>
      </c>
      <c r="E477" s="7">
        <v>2</v>
      </c>
      <c r="F477" s="4">
        <v>1575283</v>
      </c>
      <c r="G477" s="4">
        <v>58838</v>
      </c>
      <c r="H477" s="4">
        <f t="shared" si="44"/>
        <v>1555922.1405700559</v>
      </c>
      <c r="I477" s="4">
        <f t="shared" si="45"/>
        <v>-19360.859429944074</v>
      </c>
      <c r="J477" s="5">
        <f t="shared" si="46"/>
        <v>-1.2290400791441281E-2</v>
      </c>
      <c r="K477" s="4">
        <f t="shared" si="47"/>
        <v>86550.690395266749</v>
      </c>
      <c r="L477" s="4">
        <f t="shared" si="48"/>
        <v>27712.690395266749</v>
      </c>
      <c r="M477" s="5">
        <f t="shared" si="49"/>
        <v>0.47099987075132987</v>
      </c>
      <c r="N477" s="4">
        <f>IF(SUMPRODUCT($O$2:$AD$2,O477:AD477)&lt;=Kalkulačka!$B$4,SUMPRODUCT($O$2:$AD$2,O477:AD477)*Kalkulačka!$B$5,SUMPRODUCT($O$2:$AD$2,O477:AD477))</f>
        <v>109.5</v>
      </c>
      <c r="O477" s="4">
        <v>26</v>
      </c>
      <c r="P477" s="4">
        <v>0</v>
      </c>
      <c r="Q477" s="4">
        <v>0</v>
      </c>
      <c r="R477" s="4">
        <v>0</v>
      </c>
      <c r="S477" s="4">
        <v>47</v>
      </c>
      <c r="T477" s="4">
        <v>0</v>
      </c>
      <c r="U477" s="4">
        <v>72</v>
      </c>
      <c r="V477" s="4">
        <v>41</v>
      </c>
      <c r="W477" s="4">
        <v>0</v>
      </c>
      <c r="X477" s="4">
        <v>0</v>
      </c>
      <c r="Y477" s="4">
        <v>0</v>
      </c>
      <c r="Z477" s="4">
        <v>0</v>
      </c>
      <c r="AA477" s="4">
        <v>0</v>
      </c>
      <c r="AB477" s="4">
        <v>0</v>
      </c>
      <c r="AC477" s="4">
        <v>0</v>
      </c>
      <c r="AD477" s="4">
        <v>0</v>
      </c>
    </row>
    <row r="478" spans="1:30" x14ac:dyDescent="0.3">
      <c r="A478" s="16" t="s">
        <v>25</v>
      </c>
      <c r="B478" s="7">
        <v>557528</v>
      </c>
      <c r="C478" s="7">
        <v>256358</v>
      </c>
      <c r="D478" s="7" t="s">
        <v>949</v>
      </c>
      <c r="E478" s="7">
        <v>2</v>
      </c>
      <c r="F478" s="4">
        <v>3701309</v>
      </c>
      <c r="G478" s="4">
        <v>191580</v>
      </c>
      <c r="H478" s="4">
        <f t="shared" si="44"/>
        <v>3168681.6196084246</v>
      </c>
      <c r="I478" s="4">
        <f t="shared" si="45"/>
        <v>-532627.3803915754</v>
      </c>
      <c r="J478" s="5">
        <f t="shared" si="46"/>
        <v>-0.14390243570357819</v>
      </c>
      <c r="K478" s="4">
        <f t="shared" si="47"/>
        <v>176263.04984606834</v>
      </c>
      <c r="L478" s="4">
        <f t="shared" si="48"/>
        <v>-15316.950153931655</v>
      </c>
      <c r="M478" s="5">
        <f t="shared" si="49"/>
        <v>-7.9950674151433643E-2</v>
      </c>
      <c r="N478" s="4">
        <f>IF(SUMPRODUCT($O$2:$AD$2,O478:AD478)&lt;=Kalkulačka!$B$4,SUMPRODUCT($O$2:$AD$2,O478:AD478)*Kalkulačka!$B$5,SUMPRODUCT($O$2:$AD$2,O478:AD478))</f>
        <v>223</v>
      </c>
      <c r="O478" s="4">
        <v>55</v>
      </c>
      <c r="P478" s="4">
        <v>0</v>
      </c>
      <c r="Q478" s="4">
        <v>0</v>
      </c>
      <c r="R478" s="4">
        <v>0</v>
      </c>
      <c r="S478" s="4">
        <v>168</v>
      </c>
      <c r="T478" s="4">
        <v>0</v>
      </c>
      <c r="U478" s="4">
        <v>216</v>
      </c>
      <c r="V478" s="4">
        <v>72</v>
      </c>
      <c r="W478" s="4">
        <v>0</v>
      </c>
      <c r="X478" s="4">
        <v>0</v>
      </c>
      <c r="Y478" s="4">
        <v>0</v>
      </c>
      <c r="Z478" s="4">
        <v>0</v>
      </c>
      <c r="AA478" s="4">
        <v>0</v>
      </c>
      <c r="AB478" s="4">
        <v>0</v>
      </c>
      <c r="AC478" s="4">
        <v>0</v>
      </c>
      <c r="AD478" s="4">
        <v>0</v>
      </c>
    </row>
    <row r="479" spans="1:30" x14ac:dyDescent="0.3">
      <c r="A479" s="16" t="s">
        <v>47</v>
      </c>
      <c r="B479" s="7">
        <v>583839</v>
      </c>
      <c r="C479" s="7">
        <v>282537</v>
      </c>
      <c r="D479" s="7" t="s">
        <v>203</v>
      </c>
      <c r="E479" s="7">
        <v>2</v>
      </c>
      <c r="F479" s="4">
        <v>3518519</v>
      </c>
      <c r="G479" s="4">
        <v>148393</v>
      </c>
      <c r="H479" s="4">
        <f t="shared" si="44"/>
        <v>3012378.9388205651</v>
      </c>
      <c r="I479" s="4">
        <f t="shared" si="45"/>
        <v>-506140.06117943488</v>
      </c>
      <c r="J479" s="5">
        <f t="shared" si="46"/>
        <v>-0.1438503134925333</v>
      </c>
      <c r="K479" s="4">
        <f t="shared" si="47"/>
        <v>167568.45994334749</v>
      </c>
      <c r="L479" s="4">
        <f t="shared" si="48"/>
        <v>19175.459943347494</v>
      </c>
      <c r="M479" s="5">
        <f t="shared" si="49"/>
        <v>0.12922078496524425</v>
      </c>
      <c r="N479" s="4">
        <f>IF(SUMPRODUCT($O$2:$AD$2,O479:AD479)&lt;=Kalkulačka!$B$4,SUMPRODUCT($O$2:$AD$2,O479:AD479)*Kalkulačka!$B$5,SUMPRODUCT($O$2:$AD$2,O479:AD479))</f>
        <v>212</v>
      </c>
      <c r="O479" s="4">
        <v>87</v>
      </c>
      <c r="P479" s="4">
        <v>0</v>
      </c>
      <c r="Q479" s="4">
        <v>0</v>
      </c>
      <c r="R479" s="4">
        <v>0</v>
      </c>
      <c r="S479" s="4">
        <v>125</v>
      </c>
      <c r="T479" s="4">
        <v>0</v>
      </c>
      <c r="U479" s="4">
        <v>208</v>
      </c>
      <c r="V479" s="4">
        <v>90</v>
      </c>
      <c r="W479" s="4">
        <v>0</v>
      </c>
      <c r="X479" s="4">
        <v>0</v>
      </c>
      <c r="Y479" s="4">
        <v>0</v>
      </c>
      <c r="Z479" s="4">
        <v>0</v>
      </c>
      <c r="AA479" s="4">
        <v>0</v>
      </c>
      <c r="AB479" s="4">
        <v>0</v>
      </c>
      <c r="AC479" s="4">
        <v>0</v>
      </c>
      <c r="AD479" s="4">
        <v>0</v>
      </c>
    </row>
    <row r="480" spans="1:30" x14ac:dyDescent="0.3">
      <c r="A480" s="16" t="s">
        <v>56</v>
      </c>
      <c r="B480" s="7">
        <v>568546</v>
      </c>
      <c r="C480" s="7">
        <v>600733</v>
      </c>
      <c r="D480" s="7" t="s">
        <v>950</v>
      </c>
      <c r="E480" s="7">
        <v>2</v>
      </c>
      <c r="F480" s="4">
        <v>4827936</v>
      </c>
      <c r="G480" s="4">
        <v>245456</v>
      </c>
      <c r="H480" s="4">
        <f t="shared" si="44"/>
        <v>4134916.3735697377</v>
      </c>
      <c r="I480" s="4">
        <f t="shared" si="45"/>
        <v>-693019.62643026235</v>
      </c>
      <c r="J480" s="5">
        <f t="shared" si="46"/>
        <v>-0.14354366471101987</v>
      </c>
      <c r="K480" s="4">
        <f t="shared" si="47"/>
        <v>230011.42379016094</v>
      </c>
      <c r="L480" s="4">
        <f t="shared" si="48"/>
        <v>-15444.576209839055</v>
      </c>
      <c r="M480" s="5">
        <f t="shared" si="49"/>
        <v>-6.2921974650605672E-2</v>
      </c>
      <c r="N480" s="4">
        <f>IF(SUMPRODUCT($O$2:$AD$2,O480:AD480)&lt;=Kalkulačka!$B$4,SUMPRODUCT($O$2:$AD$2,O480:AD480)*Kalkulačka!$B$5,SUMPRODUCT($O$2:$AD$2,O480:AD480))</f>
        <v>291</v>
      </c>
      <c r="O480" s="4">
        <v>87</v>
      </c>
      <c r="P480" s="4">
        <v>0</v>
      </c>
      <c r="Q480" s="4">
        <v>0</v>
      </c>
      <c r="R480" s="4">
        <v>0</v>
      </c>
      <c r="S480" s="4">
        <v>204</v>
      </c>
      <c r="T480" s="4">
        <v>0</v>
      </c>
      <c r="U480" s="4">
        <v>278</v>
      </c>
      <c r="V480" s="4">
        <v>62</v>
      </c>
      <c r="W480" s="4">
        <v>0</v>
      </c>
      <c r="X480" s="4">
        <v>0</v>
      </c>
      <c r="Y480" s="4">
        <v>0</v>
      </c>
      <c r="Z480" s="4">
        <v>0</v>
      </c>
      <c r="AA480" s="4">
        <v>0</v>
      </c>
      <c r="AB480" s="4">
        <v>0</v>
      </c>
      <c r="AC480" s="4">
        <v>0</v>
      </c>
      <c r="AD480" s="4">
        <v>0</v>
      </c>
    </row>
    <row r="481" spans="1:30" x14ac:dyDescent="0.3">
      <c r="A481" s="16" t="s">
        <v>32</v>
      </c>
      <c r="B481" s="7">
        <v>567752</v>
      </c>
      <c r="C481" s="7">
        <v>266531</v>
      </c>
      <c r="D481" s="7" t="s">
        <v>951</v>
      </c>
      <c r="E481" s="7">
        <v>2</v>
      </c>
      <c r="F481" s="4">
        <v>4778008</v>
      </c>
      <c r="G481" s="4">
        <v>237539</v>
      </c>
      <c r="H481" s="4">
        <f t="shared" si="44"/>
        <v>4092288.3697185032</v>
      </c>
      <c r="I481" s="4">
        <f t="shared" si="45"/>
        <v>-685719.63028149679</v>
      </c>
      <c r="J481" s="5">
        <f t="shared" si="46"/>
        <v>-0.14351579785582125</v>
      </c>
      <c r="K481" s="4">
        <f t="shared" si="47"/>
        <v>227640.17199850979</v>
      </c>
      <c r="L481" s="4">
        <f t="shared" si="48"/>
        <v>-9898.828001490212</v>
      </c>
      <c r="M481" s="5">
        <f t="shared" si="49"/>
        <v>-4.1672432743634524E-2</v>
      </c>
      <c r="N481" s="4">
        <f>IF(SUMPRODUCT($O$2:$AD$2,O481:AD481)&lt;=Kalkulačka!$B$4,SUMPRODUCT($O$2:$AD$2,O481:AD481)*Kalkulačka!$B$5,SUMPRODUCT($O$2:$AD$2,O481:AD481))</f>
        <v>288</v>
      </c>
      <c r="O481" s="4">
        <v>67</v>
      </c>
      <c r="P481" s="4">
        <v>0</v>
      </c>
      <c r="Q481" s="4">
        <v>21</v>
      </c>
      <c r="R481" s="4">
        <v>0</v>
      </c>
      <c r="S481" s="4">
        <v>200</v>
      </c>
      <c r="T481" s="4">
        <v>0</v>
      </c>
      <c r="U481" s="4">
        <v>310</v>
      </c>
      <c r="V481" s="4">
        <v>101</v>
      </c>
      <c r="W481" s="4">
        <v>0</v>
      </c>
      <c r="X481" s="4">
        <v>0</v>
      </c>
      <c r="Y481" s="4">
        <v>0</v>
      </c>
      <c r="Z481" s="4">
        <v>0</v>
      </c>
      <c r="AA481" s="4">
        <v>0</v>
      </c>
      <c r="AB481" s="4">
        <v>0</v>
      </c>
      <c r="AC481" s="4">
        <v>0</v>
      </c>
      <c r="AD481" s="4">
        <v>0</v>
      </c>
    </row>
    <row r="482" spans="1:30" x14ac:dyDescent="0.3">
      <c r="A482" s="16" t="s">
        <v>23</v>
      </c>
      <c r="B482" s="7">
        <v>536016</v>
      </c>
      <c r="C482" s="7">
        <v>581372</v>
      </c>
      <c r="D482" s="7" t="s">
        <v>952</v>
      </c>
      <c r="E482" s="7">
        <v>2</v>
      </c>
      <c r="F482" s="4">
        <v>1379806</v>
      </c>
      <c r="G482" s="4">
        <v>41895</v>
      </c>
      <c r="H482" s="4">
        <f t="shared" si="44"/>
        <v>1364096.1232395011</v>
      </c>
      <c r="I482" s="4">
        <f t="shared" si="45"/>
        <v>-15709.876760498853</v>
      </c>
      <c r="J482" s="5">
        <f t="shared" si="46"/>
        <v>-1.1385569247052696E-2</v>
      </c>
      <c r="K482" s="4">
        <f t="shared" si="47"/>
        <v>75880.057332836601</v>
      </c>
      <c r="L482" s="4">
        <f t="shared" si="48"/>
        <v>33985.057332836601</v>
      </c>
      <c r="M482" s="5">
        <f t="shared" si="49"/>
        <v>0.81119602178867645</v>
      </c>
      <c r="N482" s="4">
        <f>IF(SUMPRODUCT($O$2:$AD$2,O482:AD482)&lt;=Kalkulačka!$B$4,SUMPRODUCT($O$2:$AD$2,O482:AD482)*Kalkulačka!$B$5,SUMPRODUCT($O$2:$AD$2,O482:AD482))</f>
        <v>96</v>
      </c>
      <c r="O482" s="4">
        <v>35</v>
      </c>
      <c r="P482" s="4">
        <v>0</v>
      </c>
      <c r="Q482" s="4">
        <v>0</v>
      </c>
      <c r="R482" s="4">
        <v>0</v>
      </c>
      <c r="S482" s="4">
        <v>29</v>
      </c>
      <c r="T482" s="4">
        <v>0</v>
      </c>
      <c r="U482" s="4">
        <v>64</v>
      </c>
      <c r="V482" s="4">
        <v>29</v>
      </c>
      <c r="W482" s="4">
        <v>0</v>
      </c>
      <c r="X482" s="4">
        <v>0</v>
      </c>
      <c r="Y482" s="4">
        <v>0</v>
      </c>
      <c r="Z482" s="4">
        <v>0</v>
      </c>
      <c r="AA482" s="4">
        <v>0</v>
      </c>
      <c r="AB482" s="4">
        <v>0</v>
      </c>
      <c r="AC482" s="4">
        <v>0</v>
      </c>
      <c r="AD482" s="4">
        <v>0</v>
      </c>
    </row>
    <row r="483" spans="1:30" x14ac:dyDescent="0.3">
      <c r="A483" s="16" t="s">
        <v>47</v>
      </c>
      <c r="B483" s="7">
        <v>594041</v>
      </c>
      <c r="C483" s="7">
        <v>292770</v>
      </c>
      <c r="D483" s="7" t="s">
        <v>953</v>
      </c>
      <c r="E483" s="7">
        <v>2</v>
      </c>
      <c r="F483" s="4">
        <v>1056373</v>
      </c>
      <c r="G483" s="4">
        <v>32838</v>
      </c>
      <c r="H483" s="4">
        <f t="shared" si="44"/>
        <v>1044386.094355243</v>
      </c>
      <c r="I483" s="4">
        <f t="shared" si="45"/>
        <v>-11986.905644756975</v>
      </c>
      <c r="J483" s="5">
        <f t="shared" si="46"/>
        <v>-1.1347228341463622E-2</v>
      </c>
      <c r="K483" s="4">
        <f t="shared" si="47"/>
        <v>58095.668895453018</v>
      </c>
      <c r="L483" s="4">
        <f t="shared" si="48"/>
        <v>25257.668895453018</v>
      </c>
      <c r="M483" s="5">
        <f t="shared" si="49"/>
        <v>0.76915978121240691</v>
      </c>
      <c r="N483" s="4">
        <f>IF(SUMPRODUCT($O$2:$AD$2,O483:AD483)&lt;=Kalkulačka!$B$4,SUMPRODUCT($O$2:$AD$2,O483:AD483)*Kalkulačka!$B$5,SUMPRODUCT($O$2:$AD$2,O483:AD483))</f>
        <v>73.5</v>
      </c>
      <c r="O483" s="4">
        <v>24</v>
      </c>
      <c r="P483" s="4">
        <v>0</v>
      </c>
      <c r="Q483" s="4">
        <v>0</v>
      </c>
      <c r="R483" s="4">
        <v>0</v>
      </c>
      <c r="S483" s="4">
        <v>25</v>
      </c>
      <c r="T483" s="4">
        <v>0</v>
      </c>
      <c r="U483" s="4">
        <v>49</v>
      </c>
      <c r="V483" s="4">
        <v>24</v>
      </c>
      <c r="W483" s="4">
        <v>0</v>
      </c>
      <c r="X483" s="4">
        <v>0</v>
      </c>
      <c r="Y483" s="4">
        <v>0</v>
      </c>
      <c r="Z483" s="4">
        <v>0</v>
      </c>
      <c r="AA483" s="4">
        <v>0</v>
      </c>
      <c r="AB483" s="4">
        <v>0</v>
      </c>
      <c r="AC483" s="4">
        <v>0</v>
      </c>
      <c r="AD483" s="4">
        <v>0</v>
      </c>
    </row>
    <row r="484" spans="1:30" x14ac:dyDescent="0.3">
      <c r="A484" s="16" t="s">
        <v>50</v>
      </c>
      <c r="B484" s="7">
        <v>541125</v>
      </c>
      <c r="C484" s="7">
        <v>303437</v>
      </c>
      <c r="D484" s="7" t="s">
        <v>954</v>
      </c>
      <c r="E484" s="7">
        <v>2</v>
      </c>
      <c r="F484" s="4">
        <v>754456</v>
      </c>
      <c r="G484" s="4">
        <v>22022</v>
      </c>
      <c r="H484" s="4">
        <f t="shared" si="44"/>
        <v>745990.06739660224</v>
      </c>
      <c r="I484" s="4">
        <f t="shared" si="45"/>
        <v>-8465.9326033977559</v>
      </c>
      <c r="J484" s="5">
        <f t="shared" si="46"/>
        <v>-1.1221241004641391E-2</v>
      </c>
      <c r="K484" s="4">
        <f t="shared" si="47"/>
        <v>41496.906353895014</v>
      </c>
      <c r="L484" s="4">
        <f t="shared" si="48"/>
        <v>19474.906353895014</v>
      </c>
      <c r="M484" s="5">
        <f t="shared" si="49"/>
        <v>0.88433867740872829</v>
      </c>
      <c r="N484" s="4">
        <f>IF(SUMPRODUCT($O$2:$AD$2,O484:AD484)&lt;=Kalkulačka!$B$4,SUMPRODUCT($O$2:$AD$2,O484:AD484)*Kalkulačka!$B$5,SUMPRODUCT($O$2:$AD$2,O484:AD484))</f>
        <v>52.5</v>
      </c>
      <c r="O484" s="4">
        <v>21</v>
      </c>
      <c r="P484" s="4">
        <v>0</v>
      </c>
      <c r="Q484" s="4">
        <v>0</v>
      </c>
      <c r="R484" s="4">
        <v>0</v>
      </c>
      <c r="S484" s="4">
        <v>14</v>
      </c>
      <c r="T484" s="4">
        <v>0</v>
      </c>
      <c r="U484" s="4">
        <v>0</v>
      </c>
      <c r="V484" s="4">
        <v>9</v>
      </c>
      <c r="W484" s="4">
        <v>0</v>
      </c>
      <c r="X484" s="4">
        <v>0</v>
      </c>
      <c r="Y484" s="4">
        <v>0</v>
      </c>
      <c r="Z484" s="4">
        <v>0</v>
      </c>
      <c r="AA484" s="4">
        <v>0</v>
      </c>
      <c r="AB484" s="4">
        <v>0</v>
      </c>
      <c r="AC484" s="4">
        <v>0</v>
      </c>
      <c r="AD484" s="4">
        <v>0</v>
      </c>
    </row>
    <row r="485" spans="1:30" x14ac:dyDescent="0.3">
      <c r="A485" s="16" t="s">
        <v>25</v>
      </c>
      <c r="B485" s="7">
        <v>553450</v>
      </c>
      <c r="C485" s="7">
        <v>253243</v>
      </c>
      <c r="D485" s="7" t="s">
        <v>955</v>
      </c>
      <c r="E485" s="7">
        <v>2</v>
      </c>
      <c r="F485" s="4">
        <v>4178042</v>
      </c>
      <c r="G485" s="4">
        <v>216586</v>
      </c>
      <c r="H485" s="4">
        <f t="shared" si="44"/>
        <v>3580752.3235036903</v>
      </c>
      <c r="I485" s="4">
        <f t="shared" si="45"/>
        <v>-597289.67649630969</v>
      </c>
      <c r="J485" s="5">
        <f t="shared" si="46"/>
        <v>-0.14295923221841944</v>
      </c>
      <c r="K485" s="4">
        <f t="shared" si="47"/>
        <v>199185.15049869608</v>
      </c>
      <c r="L485" s="4">
        <f t="shared" si="48"/>
        <v>-17400.849501303921</v>
      </c>
      <c r="M485" s="5">
        <f t="shared" si="49"/>
        <v>-8.0341524850654822E-2</v>
      </c>
      <c r="N485" s="4">
        <f>IF(SUMPRODUCT($O$2:$AD$2,O485:AD485)&lt;=Kalkulačka!$B$4,SUMPRODUCT($O$2:$AD$2,O485:AD485)*Kalkulačka!$B$5,SUMPRODUCT($O$2:$AD$2,O485:AD485))</f>
        <v>252</v>
      </c>
      <c r="O485" s="4">
        <v>59</v>
      </c>
      <c r="P485" s="4">
        <v>0</v>
      </c>
      <c r="Q485" s="4">
        <v>0</v>
      </c>
      <c r="R485" s="4">
        <v>0</v>
      </c>
      <c r="S485" s="4">
        <v>193</v>
      </c>
      <c r="T485" s="4">
        <v>0</v>
      </c>
      <c r="U485" s="4">
        <v>229</v>
      </c>
      <c r="V485" s="4">
        <v>55</v>
      </c>
      <c r="W485" s="4">
        <v>0</v>
      </c>
      <c r="X485" s="4">
        <v>0</v>
      </c>
      <c r="Y485" s="4">
        <v>0</v>
      </c>
      <c r="Z485" s="4">
        <v>0</v>
      </c>
      <c r="AA485" s="4">
        <v>0</v>
      </c>
      <c r="AB485" s="4">
        <v>0</v>
      </c>
      <c r="AC485" s="4">
        <v>0</v>
      </c>
      <c r="AD485" s="4">
        <v>0</v>
      </c>
    </row>
    <row r="486" spans="1:30" x14ac:dyDescent="0.3">
      <c r="A486" s="16" t="s">
        <v>50</v>
      </c>
      <c r="B486" s="7">
        <v>541249</v>
      </c>
      <c r="C486" s="7">
        <v>303526</v>
      </c>
      <c r="D486" s="7" t="s">
        <v>956</v>
      </c>
      <c r="E486" s="7">
        <v>2</v>
      </c>
      <c r="F486" s="4">
        <v>4741682</v>
      </c>
      <c r="G486" s="4">
        <v>266452</v>
      </c>
      <c r="H486" s="4">
        <f t="shared" si="44"/>
        <v>4063869.7004843471</v>
      </c>
      <c r="I486" s="4">
        <f t="shared" si="45"/>
        <v>-677812.29951565294</v>
      </c>
      <c r="J486" s="5">
        <f t="shared" si="46"/>
        <v>-0.1429476501198631</v>
      </c>
      <c r="K486" s="4">
        <f t="shared" si="47"/>
        <v>226059.33747074235</v>
      </c>
      <c r="L486" s="4">
        <f t="shared" si="48"/>
        <v>-40392.66252925765</v>
      </c>
      <c r="M486" s="5">
        <f t="shared" si="49"/>
        <v>-0.15159451807176394</v>
      </c>
      <c r="N486" s="4">
        <f>IF(SUMPRODUCT($O$2:$AD$2,O486:AD486)&lt;=Kalkulačka!$B$4,SUMPRODUCT($O$2:$AD$2,O486:AD486)*Kalkulačka!$B$5,SUMPRODUCT($O$2:$AD$2,O486:AD486))</f>
        <v>286</v>
      </c>
      <c r="O486" s="4">
        <v>38</v>
      </c>
      <c r="P486" s="4">
        <v>0</v>
      </c>
      <c r="Q486" s="4">
        <v>0</v>
      </c>
      <c r="R486" s="4">
        <v>0</v>
      </c>
      <c r="S486" s="4">
        <v>248</v>
      </c>
      <c r="T486" s="4">
        <v>0</v>
      </c>
      <c r="U486" s="4">
        <v>252</v>
      </c>
      <c r="V486" s="4">
        <v>60</v>
      </c>
      <c r="W486" s="4">
        <v>0</v>
      </c>
      <c r="X486" s="4">
        <v>0</v>
      </c>
      <c r="Y486" s="4">
        <v>0</v>
      </c>
      <c r="Z486" s="4">
        <v>0</v>
      </c>
      <c r="AA486" s="4">
        <v>0</v>
      </c>
      <c r="AB486" s="4">
        <v>0</v>
      </c>
      <c r="AC486" s="4">
        <v>0</v>
      </c>
      <c r="AD486" s="4">
        <v>0</v>
      </c>
    </row>
    <row r="487" spans="1:30" x14ac:dyDescent="0.3">
      <c r="A487" s="16" t="s">
        <v>50</v>
      </c>
      <c r="B487" s="7">
        <v>536148</v>
      </c>
      <c r="C487" s="7">
        <v>302708</v>
      </c>
      <c r="D487" s="7" t="s">
        <v>957</v>
      </c>
      <c r="E487" s="7">
        <v>2</v>
      </c>
      <c r="F487" s="4">
        <v>7440019</v>
      </c>
      <c r="G487" s="4">
        <v>376999</v>
      </c>
      <c r="H487" s="4">
        <f t="shared" si="44"/>
        <v>6379991.2430680832</v>
      </c>
      <c r="I487" s="4">
        <f t="shared" si="45"/>
        <v>-1060027.7569319168</v>
      </c>
      <c r="J487" s="5">
        <f t="shared" si="46"/>
        <v>-0.14247648519874978</v>
      </c>
      <c r="K487" s="4">
        <f t="shared" si="47"/>
        <v>354897.35148378782</v>
      </c>
      <c r="L487" s="4">
        <f t="shared" si="48"/>
        <v>-22101.648516212183</v>
      </c>
      <c r="M487" s="5">
        <f t="shared" si="49"/>
        <v>-5.8625217881777325E-2</v>
      </c>
      <c r="N487" s="4">
        <f>IF(SUMPRODUCT($O$2:$AD$2,O487:AD487)&lt;=Kalkulačka!$B$4,SUMPRODUCT($O$2:$AD$2,O487:AD487)*Kalkulačka!$B$5,SUMPRODUCT($O$2:$AD$2,O487:AD487))</f>
        <v>449</v>
      </c>
      <c r="O487" s="4">
        <v>109</v>
      </c>
      <c r="P487" s="4">
        <v>0</v>
      </c>
      <c r="Q487" s="4">
        <v>0</v>
      </c>
      <c r="R487" s="4">
        <v>0</v>
      </c>
      <c r="S487" s="4">
        <v>317</v>
      </c>
      <c r="T487" s="4">
        <v>0</v>
      </c>
      <c r="U487" s="4">
        <v>340</v>
      </c>
      <c r="V487" s="4">
        <v>74</v>
      </c>
      <c r="W487" s="4">
        <v>0</v>
      </c>
      <c r="X487" s="4">
        <v>0</v>
      </c>
      <c r="Y487" s="4">
        <v>0</v>
      </c>
      <c r="Z487" s="4">
        <v>0</v>
      </c>
      <c r="AA487" s="4">
        <v>230</v>
      </c>
      <c r="AB487" s="4">
        <v>0</v>
      </c>
      <c r="AC487" s="4">
        <v>0</v>
      </c>
      <c r="AD487" s="4">
        <v>0</v>
      </c>
    </row>
    <row r="488" spans="1:30" x14ac:dyDescent="0.3">
      <c r="A488" s="16" t="s">
        <v>32</v>
      </c>
      <c r="B488" s="7">
        <v>563013</v>
      </c>
      <c r="C488" s="7">
        <v>261823</v>
      </c>
      <c r="D488" s="7" t="s">
        <v>958</v>
      </c>
      <c r="E488" s="7">
        <v>2</v>
      </c>
      <c r="F488" s="4">
        <v>4225305</v>
      </c>
      <c r="G488" s="4">
        <v>215816</v>
      </c>
      <c r="H488" s="4">
        <f t="shared" si="44"/>
        <v>3623380.3273549248</v>
      </c>
      <c r="I488" s="4">
        <f t="shared" si="45"/>
        <v>-601924.67264507525</v>
      </c>
      <c r="J488" s="5">
        <f t="shared" si="46"/>
        <v>-0.14245709425593545</v>
      </c>
      <c r="K488" s="4">
        <f t="shared" si="47"/>
        <v>201556.40229034721</v>
      </c>
      <c r="L488" s="4">
        <f t="shared" si="48"/>
        <v>-14259.597709652793</v>
      </c>
      <c r="M488" s="5">
        <f t="shared" si="49"/>
        <v>-6.6072940419861337E-2</v>
      </c>
      <c r="N488" s="4">
        <f>IF(SUMPRODUCT($O$2:$AD$2,O488:AD488)&lt;=Kalkulačka!$B$4,SUMPRODUCT($O$2:$AD$2,O488:AD488)*Kalkulačka!$B$5,SUMPRODUCT($O$2:$AD$2,O488:AD488))</f>
        <v>255</v>
      </c>
      <c r="O488" s="4">
        <v>56</v>
      </c>
      <c r="P488" s="4">
        <v>0</v>
      </c>
      <c r="Q488" s="4">
        <v>12</v>
      </c>
      <c r="R488" s="4">
        <v>0</v>
      </c>
      <c r="S488" s="4">
        <v>187</v>
      </c>
      <c r="T488" s="4">
        <v>0</v>
      </c>
      <c r="U488" s="4">
        <v>231</v>
      </c>
      <c r="V488" s="4">
        <v>63</v>
      </c>
      <c r="W488" s="4">
        <v>0</v>
      </c>
      <c r="X488" s="4">
        <v>0</v>
      </c>
      <c r="Y488" s="4">
        <v>0</v>
      </c>
      <c r="Z488" s="4">
        <v>0</v>
      </c>
      <c r="AA488" s="4">
        <v>0</v>
      </c>
      <c r="AB488" s="4">
        <v>0</v>
      </c>
      <c r="AC488" s="4">
        <v>0</v>
      </c>
      <c r="AD488" s="4">
        <v>0</v>
      </c>
    </row>
    <row r="489" spans="1:30" x14ac:dyDescent="0.3">
      <c r="A489" s="16" t="s">
        <v>38</v>
      </c>
      <c r="B489" s="7">
        <v>573825</v>
      </c>
      <c r="C489" s="7">
        <v>272426</v>
      </c>
      <c r="D489" s="7" t="s">
        <v>959</v>
      </c>
      <c r="E489" s="7">
        <v>2</v>
      </c>
      <c r="F489" s="4">
        <v>4191827</v>
      </c>
      <c r="G489" s="4">
        <v>221632</v>
      </c>
      <c r="H489" s="4">
        <f t="shared" si="44"/>
        <v>3594961.6581207686</v>
      </c>
      <c r="I489" s="4">
        <f t="shared" si="45"/>
        <v>-596865.34187923139</v>
      </c>
      <c r="J489" s="5">
        <f t="shared" si="46"/>
        <v>-0.14238787571129041</v>
      </c>
      <c r="K489" s="4">
        <f t="shared" si="47"/>
        <v>199975.56776257977</v>
      </c>
      <c r="L489" s="4">
        <f t="shared" si="48"/>
        <v>-21656.432237420231</v>
      </c>
      <c r="M489" s="5">
        <f t="shared" si="49"/>
        <v>-9.7713472050156236E-2</v>
      </c>
      <c r="N489" s="4">
        <f>IF(SUMPRODUCT($O$2:$AD$2,O489:AD489)&lt;=Kalkulačka!$B$4,SUMPRODUCT($O$2:$AD$2,O489:AD489)*Kalkulačka!$B$5,SUMPRODUCT($O$2:$AD$2,O489:AD489))</f>
        <v>253</v>
      </c>
      <c r="O489" s="4">
        <v>54</v>
      </c>
      <c r="P489" s="4">
        <v>0</v>
      </c>
      <c r="Q489" s="4">
        <v>0</v>
      </c>
      <c r="R489" s="4">
        <v>0</v>
      </c>
      <c r="S489" s="4">
        <v>199</v>
      </c>
      <c r="T489" s="4">
        <v>0</v>
      </c>
      <c r="U489" s="4">
        <v>233</v>
      </c>
      <c r="V489" s="4">
        <v>59</v>
      </c>
      <c r="W489" s="4">
        <v>0</v>
      </c>
      <c r="X489" s="4">
        <v>0</v>
      </c>
      <c r="Y489" s="4">
        <v>0</v>
      </c>
      <c r="Z489" s="4">
        <v>0</v>
      </c>
      <c r="AA489" s="4">
        <v>0</v>
      </c>
      <c r="AB489" s="4">
        <v>0</v>
      </c>
      <c r="AC489" s="4">
        <v>0</v>
      </c>
      <c r="AD489" s="4">
        <v>0</v>
      </c>
    </row>
    <row r="490" spans="1:30" x14ac:dyDescent="0.3">
      <c r="A490" s="16" t="s">
        <v>38</v>
      </c>
      <c r="B490" s="7">
        <v>579645</v>
      </c>
      <c r="C490" s="7">
        <v>278246</v>
      </c>
      <c r="D490" s="7" t="s">
        <v>960</v>
      </c>
      <c r="E490" s="7">
        <v>2</v>
      </c>
      <c r="F490" s="4">
        <v>3494464</v>
      </c>
      <c r="G490" s="4">
        <v>185339</v>
      </c>
      <c r="H490" s="4">
        <f t="shared" si="44"/>
        <v>2998169.6042034868</v>
      </c>
      <c r="I490" s="4">
        <f t="shared" si="45"/>
        <v>-496294.39579651318</v>
      </c>
      <c r="J490" s="5">
        <f t="shared" si="46"/>
        <v>-0.14202303866816579</v>
      </c>
      <c r="K490" s="4">
        <f t="shared" si="47"/>
        <v>166778.04267946378</v>
      </c>
      <c r="L490" s="4">
        <f t="shared" si="48"/>
        <v>-18560.957320536225</v>
      </c>
      <c r="M490" s="5">
        <f t="shared" si="49"/>
        <v>-0.100145988273036</v>
      </c>
      <c r="N490" s="4">
        <f>IF(SUMPRODUCT($O$2:$AD$2,O490:AD490)&lt;=Kalkulačka!$B$4,SUMPRODUCT($O$2:$AD$2,O490:AD490)*Kalkulačka!$B$5,SUMPRODUCT($O$2:$AD$2,O490:AD490))</f>
        <v>211</v>
      </c>
      <c r="O490" s="4">
        <v>49</v>
      </c>
      <c r="P490" s="4">
        <v>0</v>
      </c>
      <c r="Q490" s="4">
        <v>0</v>
      </c>
      <c r="R490" s="4">
        <v>0</v>
      </c>
      <c r="S490" s="4">
        <v>162</v>
      </c>
      <c r="T490" s="4">
        <v>0</v>
      </c>
      <c r="U490" s="4">
        <v>200</v>
      </c>
      <c r="V490" s="4">
        <v>52</v>
      </c>
      <c r="W490" s="4">
        <v>17</v>
      </c>
      <c r="X490" s="4">
        <v>0</v>
      </c>
      <c r="Y490" s="4">
        <v>0</v>
      </c>
      <c r="Z490" s="4">
        <v>0</v>
      </c>
      <c r="AA490" s="4">
        <v>0</v>
      </c>
      <c r="AB490" s="4">
        <v>0</v>
      </c>
      <c r="AC490" s="4">
        <v>0</v>
      </c>
      <c r="AD490" s="4">
        <v>0</v>
      </c>
    </row>
    <row r="491" spans="1:30" x14ac:dyDescent="0.3">
      <c r="A491" s="16" t="s">
        <v>41</v>
      </c>
      <c r="B491" s="7">
        <v>572098</v>
      </c>
      <c r="C491" s="7">
        <v>270750</v>
      </c>
      <c r="D491" s="7" t="s">
        <v>961</v>
      </c>
      <c r="E491" s="7">
        <v>2</v>
      </c>
      <c r="F491" s="4">
        <v>3758703</v>
      </c>
      <c r="G491" s="4">
        <v>198918</v>
      </c>
      <c r="H491" s="4">
        <f t="shared" si="44"/>
        <v>3225518.9580767369</v>
      </c>
      <c r="I491" s="4">
        <f t="shared" si="45"/>
        <v>-533184.04192326311</v>
      </c>
      <c r="J491" s="5">
        <f t="shared" si="46"/>
        <v>-0.14185319827697562</v>
      </c>
      <c r="K491" s="4">
        <f t="shared" si="47"/>
        <v>179424.71890160319</v>
      </c>
      <c r="L491" s="4">
        <f t="shared" si="48"/>
        <v>-19493.281098396808</v>
      </c>
      <c r="M491" s="5">
        <f t="shared" si="49"/>
        <v>-9.7996566919015926E-2</v>
      </c>
      <c r="N491" s="4">
        <f>IF(SUMPRODUCT($O$2:$AD$2,O491:AD491)&lt;=Kalkulačka!$B$4,SUMPRODUCT($O$2:$AD$2,O491:AD491)*Kalkulačka!$B$5,SUMPRODUCT($O$2:$AD$2,O491:AD491))</f>
        <v>227</v>
      </c>
      <c r="O491" s="4">
        <v>54</v>
      </c>
      <c r="P491" s="4">
        <v>0</v>
      </c>
      <c r="Q491" s="4">
        <v>0</v>
      </c>
      <c r="R491" s="4">
        <v>0</v>
      </c>
      <c r="S491" s="4">
        <v>173</v>
      </c>
      <c r="T491" s="4">
        <v>0</v>
      </c>
      <c r="U491" s="4">
        <v>220</v>
      </c>
      <c r="V491" s="4">
        <v>59</v>
      </c>
      <c r="W491" s="4">
        <v>0</v>
      </c>
      <c r="X491" s="4">
        <v>0</v>
      </c>
      <c r="Y491" s="4">
        <v>0</v>
      </c>
      <c r="Z491" s="4">
        <v>0</v>
      </c>
      <c r="AA491" s="4">
        <v>0</v>
      </c>
      <c r="AB491" s="4">
        <v>0</v>
      </c>
      <c r="AC491" s="4">
        <v>0</v>
      </c>
      <c r="AD491" s="4">
        <v>0</v>
      </c>
    </row>
    <row r="492" spans="1:30" x14ac:dyDescent="0.3">
      <c r="A492" s="16" t="s">
        <v>38</v>
      </c>
      <c r="B492" s="7">
        <v>573973</v>
      </c>
      <c r="C492" s="7">
        <v>272574</v>
      </c>
      <c r="D492" s="7" t="s">
        <v>962</v>
      </c>
      <c r="E492" s="7">
        <v>2</v>
      </c>
      <c r="F492" s="4">
        <v>990067</v>
      </c>
      <c r="G492" s="4">
        <v>30345</v>
      </c>
      <c r="H492" s="4">
        <f t="shared" si="44"/>
        <v>980444.08857839147</v>
      </c>
      <c r="I492" s="4">
        <f t="shared" si="45"/>
        <v>-9622.9114216085291</v>
      </c>
      <c r="J492" s="5">
        <f t="shared" si="46"/>
        <v>-9.7194547657971642E-3</v>
      </c>
      <c r="K492" s="4">
        <f t="shared" si="47"/>
        <v>54538.791207976305</v>
      </c>
      <c r="L492" s="4">
        <f t="shared" si="48"/>
        <v>24193.791207976305</v>
      </c>
      <c r="M492" s="5">
        <f t="shared" si="49"/>
        <v>0.79729086201932131</v>
      </c>
      <c r="N492" s="4">
        <f>IF(SUMPRODUCT($O$2:$AD$2,O492:AD492)&lt;=Kalkulačka!$B$4,SUMPRODUCT($O$2:$AD$2,O492:AD492)*Kalkulačka!$B$5,SUMPRODUCT($O$2:$AD$2,O492:AD492))</f>
        <v>69</v>
      </c>
      <c r="O492" s="4">
        <v>24</v>
      </c>
      <c r="P492" s="4">
        <v>0</v>
      </c>
      <c r="Q492" s="4">
        <v>0</v>
      </c>
      <c r="R492" s="4">
        <v>0</v>
      </c>
      <c r="S492" s="4">
        <v>22</v>
      </c>
      <c r="T492" s="4">
        <v>0</v>
      </c>
      <c r="U492" s="4">
        <v>48</v>
      </c>
      <c r="V492" s="4">
        <v>21</v>
      </c>
      <c r="W492" s="4">
        <v>0</v>
      </c>
      <c r="X492" s="4">
        <v>0</v>
      </c>
      <c r="Y492" s="4">
        <v>0</v>
      </c>
      <c r="Z492" s="4">
        <v>0</v>
      </c>
      <c r="AA492" s="4">
        <v>0</v>
      </c>
      <c r="AB492" s="4">
        <v>0</v>
      </c>
      <c r="AC492" s="4">
        <v>0</v>
      </c>
      <c r="AD492" s="4">
        <v>0</v>
      </c>
    </row>
    <row r="493" spans="1:30" x14ac:dyDescent="0.3">
      <c r="A493" s="16" t="s">
        <v>32</v>
      </c>
      <c r="B493" s="7">
        <v>563358</v>
      </c>
      <c r="C493" s="7">
        <v>262145</v>
      </c>
      <c r="D493" s="7" t="s">
        <v>963</v>
      </c>
      <c r="E493" s="7">
        <v>2</v>
      </c>
      <c r="F493" s="4">
        <v>4403557</v>
      </c>
      <c r="G493" s="4">
        <v>228588</v>
      </c>
      <c r="H493" s="4">
        <f t="shared" si="44"/>
        <v>3779683.0081427842</v>
      </c>
      <c r="I493" s="4">
        <f t="shared" si="45"/>
        <v>-623873.99185721576</v>
      </c>
      <c r="J493" s="5">
        <f t="shared" si="46"/>
        <v>-0.14167501223606638</v>
      </c>
      <c r="K493" s="4">
        <f t="shared" si="47"/>
        <v>210250.99219306806</v>
      </c>
      <c r="L493" s="4">
        <f t="shared" si="48"/>
        <v>-18337.007806931942</v>
      </c>
      <c r="M493" s="5">
        <f t="shared" si="49"/>
        <v>-8.0218593307312513E-2</v>
      </c>
      <c r="N493" s="4">
        <f>IF(SUMPRODUCT($O$2:$AD$2,O493:AD493)&lt;=Kalkulačka!$B$4,SUMPRODUCT($O$2:$AD$2,O493:AD493)*Kalkulačka!$B$5,SUMPRODUCT($O$2:$AD$2,O493:AD493))</f>
        <v>266</v>
      </c>
      <c r="O493" s="4">
        <v>56</v>
      </c>
      <c r="P493" s="4">
        <v>0</v>
      </c>
      <c r="Q493" s="4">
        <v>0</v>
      </c>
      <c r="R493" s="4">
        <v>0</v>
      </c>
      <c r="S493" s="4">
        <v>210</v>
      </c>
      <c r="T493" s="4">
        <v>0</v>
      </c>
      <c r="U493" s="4">
        <v>240</v>
      </c>
      <c r="V493" s="4">
        <v>48</v>
      </c>
      <c r="W493" s="4">
        <v>55</v>
      </c>
      <c r="X493" s="4">
        <v>0</v>
      </c>
      <c r="Y493" s="4">
        <v>0</v>
      </c>
      <c r="Z493" s="4">
        <v>0</v>
      </c>
      <c r="AA493" s="4">
        <v>0</v>
      </c>
      <c r="AB493" s="4">
        <v>0</v>
      </c>
      <c r="AC493" s="4">
        <v>0</v>
      </c>
      <c r="AD493" s="4">
        <v>0</v>
      </c>
    </row>
    <row r="494" spans="1:30" x14ac:dyDescent="0.3">
      <c r="A494" s="16" t="s">
        <v>53</v>
      </c>
      <c r="B494" s="7">
        <v>585343</v>
      </c>
      <c r="C494" s="7">
        <v>284050</v>
      </c>
      <c r="D494" s="7" t="s">
        <v>964</v>
      </c>
      <c r="E494" s="7">
        <v>2</v>
      </c>
      <c r="F494" s="4">
        <v>3989092</v>
      </c>
      <c r="G494" s="4">
        <v>206978</v>
      </c>
      <c r="H494" s="4">
        <f t="shared" si="44"/>
        <v>3424449.6427158308</v>
      </c>
      <c r="I494" s="4">
        <f t="shared" si="45"/>
        <v>-564642.35728416918</v>
      </c>
      <c r="J494" s="5">
        <f t="shared" si="46"/>
        <v>-0.14154658686341881</v>
      </c>
      <c r="K494" s="4">
        <f t="shared" si="47"/>
        <v>190490.5605959752</v>
      </c>
      <c r="L494" s="4">
        <f t="shared" si="48"/>
        <v>-16487.439404024801</v>
      </c>
      <c r="M494" s="5">
        <f t="shared" si="49"/>
        <v>-7.9657931780308999E-2</v>
      </c>
      <c r="N494" s="4">
        <f>IF(SUMPRODUCT($O$2:$AD$2,O494:AD494)&lt;=Kalkulačka!$B$4,SUMPRODUCT($O$2:$AD$2,O494:AD494)*Kalkulačka!$B$5,SUMPRODUCT($O$2:$AD$2,O494:AD494))</f>
        <v>241</v>
      </c>
      <c r="O494" s="4">
        <v>59</v>
      </c>
      <c r="P494" s="4">
        <v>0</v>
      </c>
      <c r="Q494" s="4">
        <v>0</v>
      </c>
      <c r="R494" s="4">
        <v>0</v>
      </c>
      <c r="S494" s="4">
        <v>182</v>
      </c>
      <c r="T494" s="4">
        <v>0</v>
      </c>
      <c r="U494" s="4">
        <v>236</v>
      </c>
      <c r="V494" s="4">
        <v>86</v>
      </c>
      <c r="W494" s="4">
        <v>65</v>
      </c>
      <c r="X494" s="4">
        <v>0</v>
      </c>
      <c r="Y494" s="4">
        <v>0</v>
      </c>
      <c r="Z494" s="4">
        <v>0</v>
      </c>
      <c r="AA494" s="4">
        <v>0</v>
      </c>
      <c r="AB494" s="4">
        <v>0</v>
      </c>
      <c r="AC494" s="4">
        <v>0</v>
      </c>
      <c r="AD494" s="4">
        <v>0</v>
      </c>
    </row>
    <row r="495" spans="1:30" x14ac:dyDescent="0.3">
      <c r="A495" s="16" t="s">
        <v>20</v>
      </c>
      <c r="B495" s="7">
        <v>537756</v>
      </c>
      <c r="C495" s="7">
        <v>239712</v>
      </c>
      <c r="D495" s="7" t="s">
        <v>965</v>
      </c>
      <c r="E495" s="7">
        <v>2</v>
      </c>
      <c r="F495" s="4">
        <v>4121278</v>
      </c>
      <c r="G495" s="4">
        <v>204490</v>
      </c>
      <c r="H495" s="4">
        <f t="shared" si="44"/>
        <v>3538124.3196524563</v>
      </c>
      <c r="I495" s="4">
        <f t="shared" si="45"/>
        <v>-583153.68034754368</v>
      </c>
      <c r="J495" s="5">
        <f t="shared" si="46"/>
        <v>-0.14149826348708916</v>
      </c>
      <c r="K495" s="4">
        <f t="shared" si="47"/>
        <v>196813.89870704492</v>
      </c>
      <c r="L495" s="4">
        <f t="shared" si="48"/>
        <v>-7676.101292955078</v>
      </c>
      <c r="M495" s="5">
        <f t="shared" si="49"/>
        <v>-3.7537783231234134E-2</v>
      </c>
      <c r="N495" s="4">
        <f>IF(SUMPRODUCT($O$2:$AD$2,O495:AD495)&lt;=Kalkulačka!$B$4,SUMPRODUCT($O$2:$AD$2,O495:AD495)*Kalkulačka!$B$5,SUMPRODUCT($O$2:$AD$2,O495:AD495))</f>
        <v>249</v>
      </c>
      <c r="O495" s="4">
        <v>74</v>
      </c>
      <c r="P495" s="4">
        <v>0</v>
      </c>
      <c r="Q495" s="4">
        <v>0</v>
      </c>
      <c r="R495" s="4">
        <v>0</v>
      </c>
      <c r="S495" s="4">
        <v>175</v>
      </c>
      <c r="T495" s="4">
        <v>0</v>
      </c>
      <c r="U495" s="4">
        <v>245</v>
      </c>
      <c r="V495" s="4">
        <v>84</v>
      </c>
      <c r="W495" s="4">
        <v>0</v>
      </c>
      <c r="X495" s="4">
        <v>0</v>
      </c>
      <c r="Y495" s="4">
        <v>0</v>
      </c>
      <c r="Z495" s="4">
        <v>0</v>
      </c>
      <c r="AA495" s="4">
        <v>0</v>
      </c>
      <c r="AB495" s="4">
        <v>0</v>
      </c>
      <c r="AC495" s="4">
        <v>0</v>
      </c>
      <c r="AD495" s="4">
        <v>0</v>
      </c>
    </row>
    <row r="496" spans="1:30" x14ac:dyDescent="0.3">
      <c r="A496" s="16" t="s">
        <v>35</v>
      </c>
      <c r="B496" s="7">
        <v>577472</v>
      </c>
      <c r="C496" s="7">
        <v>276073</v>
      </c>
      <c r="D496" s="7" t="s">
        <v>966</v>
      </c>
      <c r="E496" s="7">
        <v>2</v>
      </c>
      <c r="F496" s="4">
        <v>3740572</v>
      </c>
      <c r="G496" s="4">
        <v>198144</v>
      </c>
      <c r="H496" s="4">
        <f t="shared" si="44"/>
        <v>3211309.6234596591</v>
      </c>
      <c r="I496" s="4">
        <f t="shared" si="45"/>
        <v>-529262.37654034095</v>
      </c>
      <c r="J496" s="5">
        <f t="shared" si="46"/>
        <v>-0.14149236441387603</v>
      </c>
      <c r="K496" s="4">
        <f t="shared" si="47"/>
        <v>178634.3016377195</v>
      </c>
      <c r="L496" s="4">
        <f t="shared" si="48"/>
        <v>-19509.698362280498</v>
      </c>
      <c r="M496" s="5">
        <f t="shared" si="49"/>
        <v>-9.8462221224364543E-2</v>
      </c>
      <c r="N496" s="4">
        <f>IF(SUMPRODUCT($O$2:$AD$2,O496:AD496)&lt;=Kalkulačka!$B$4,SUMPRODUCT($O$2:$AD$2,O496:AD496)*Kalkulačka!$B$5,SUMPRODUCT($O$2:$AD$2,O496:AD496))</f>
        <v>226</v>
      </c>
      <c r="O496" s="4">
        <v>49</v>
      </c>
      <c r="P496" s="4">
        <v>0</v>
      </c>
      <c r="Q496" s="4">
        <v>0</v>
      </c>
      <c r="R496" s="4">
        <v>0</v>
      </c>
      <c r="S496" s="4">
        <v>177</v>
      </c>
      <c r="T496" s="4">
        <v>0</v>
      </c>
      <c r="U496" s="4">
        <v>261</v>
      </c>
      <c r="V496" s="4">
        <v>50</v>
      </c>
      <c r="W496" s="4">
        <v>0</v>
      </c>
      <c r="X496" s="4">
        <v>0</v>
      </c>
      <c r="Y496" s="4">
        <v>0</v>
      </c>
      <c r="Z496" s="4">
        <v>0</v>
      </c>
      <c r="AA496" s="4">
        <v>0</v>
      </c>
      <c r="AB496" s="4">
        <v>0</v>
      </c>
      <c r="AC496" s="4">
        <v>0</v>
      </c>
      <c r="AD496" s="4">
        <v>0</v>
      </c>
    </row>
    <row r="497" spans="1:30" x14ac:dyDescent="0.3">
      <c r="A497" s="16" t="s">
        <v>53</v>
      </c>
      <c r="B497" s="7">
        <v>585807</v>
      </c>
      <c r="C497" s="7">
        <v>46276068</v>
      </c>
      <c r="D497" s="7" t="s">
        <v>967</v>
      </c>
      <c r="E497" s="7">
        <v>2</v>
      </c>
      <c r="F497" s="4">
        <v>753074</v>
      </c>
      <c r="G497" s="4">
        <v>23228</v>
      </c>
      <c r="H497" s="4">
        <f t="shared" si="44"/>
        <v>745990.06739660224</v>
      </c>
      <c r="I497" s="4">
        <f t="shared" si="45"/>
        <v>-7083.9326033977559</v>
      </c>
      <c r="J497" s="5">
        <f t="shared" si="46"/>
        <v>-9.4066885902285291E-3</v>
      </c>
      <c r="K497" s="4">
        <f t="shared" si="47"/>
        <v>41496.906353895014</v>
      </c>
      <c r="L497" s="4">
        <f t="shared" si="48"/>
        <v>18268.906353895014</v>
      </c>
      <c r="M497" s="5">
        <f t="shared" si="49"/>
        <v>0.78650363156083225</v>
      </c>
      <c r="N497" s="4">
        <f>IF(SUMPRODUCT($O$2:$AD$2,O497:AD497)&lt;=Kalkulačka!$B$4,SUMPRODUCT($O$2:$AD$2,O497:AD497)*Kalkulačka!$B$5,SUMPRODUCT($O$2:$AD$2,O497:AD497))</f>
        <v>52.5</v>
      </c>
      <c r="O497" s="4">
        <v>18</v>
      </c>
      <c r="P497" s="4">
        <v>0</v>
      </c>
      <c r="Q497" s="4">
        <v>0</v>
      </c>
      <c r="R497" s="4">
        <v>0</v>
      </c>
      <c r="S497" s="4">
        <v>17</v>
      </c>
      <c r="T497" s="4">
        <v>0</v>
      </c>
      <c r="U497" s="4">
        <v>33</v>
      </c>
      <c r="V497" s="4">
        <v>16</v>
      </c>
      <c r="W497" s="4">
        <v>0</v>
      </c>
      <c r="X497" s="4">
        <v>0</v>
      </c>
      <c r="Y497" s="4">
        <v>0</v>
      </c>
      <c r="Z497" s="4">
        <v>0</v>
      </c>
      <c r="AA497" s="4">
        <v>0</v>
      </c>
      <c r="AB497" s="4">
        <v>0</v>
      </c>
      <c r="AC497" s="4">
        <v>0</v>
      </c>
      <c r="AD497" s="4">
        <v>0</v>
      </c>
    </row>
    <row r="498" spans="1:30" x14ac:dyDescent="0.3">
      <c r="A498" s="16" t="s">
        <v>47</v>
      </c>
      <c r="B498" s="7">
        <v>594130</v>
      </c>
      <c r="C498" s="7">
        <v>600385</v>
      </c>
      <c r="D498" s="7" t="s">
        <v>968</v>
      </c>
      <c r="E498" s="7">
        <v>2</v>
      </c>
      <c r="F498" s="4">
        <v>1570409</v>
      </c>
      <c r="G498" s="4">
        <v>50709</v>
      </c>
      <c r="H498" s="4">
        <f t="shared" si="44"/>
        <v>1555922.1405700559</v>
      </c>
      <c r="I498" s="4">
        <f t="shared" si="45"/>
        <v>-14486.859429944074</v>
      </c>
      <c r="J498" s="5">
        <f t="shared" si="46"/>
        <v>-9.2248958264656844E-3</v>
      </c>
      <c r="K498" s="4">
        <f t="shared" si="47"/>
        <v>86550.690395266749</v>
      </c>
      <c r="L498" s="4">
        <f t="shared" si="48"/>
        <v>35841.690395266749</v>
      </c>
      <c r="M498" s="5">
        <f t="shared" si="49"/>
        <v>0.70681122473854252</v>
      </c>
      <c r="N498" s="4">
        <f>IF(SUMPRODUCT($O$2:$AD$2,O498:AD498)&lt;=Kalkulačka!$B$4,SUMPRODUCT($O$2:$AD$2,O498:AD498)*Kalkulačka!$B$5,SUMPRODUCT($O$2:$AD$2,O498:AD498))</f>
        <v>109.5</v>
      </c>
      <c r="O498" s="4">
        <v>31</v>
      </c>
      <c r="P498" s="4">
        <v>0</v>
      </c>
      <c r="Q498" s="4">
        <v>0</v>
      </c>
      <c r="R498" s="4">
        <v>0</v>
      </c>
      <c r="S498" s="4">
        <v>42</v>
      </c>
      <c r="T498" s="4">
        <v>0</v>
      </c>
      <c r="U498" s="4">
        <v>87</v>
      </c>
      <c r="V498" s="4">
        <v>24</v>
      </c>
      <c r="W498" s="4">
        <v>0</v>
      </c>
      <c r="X498" s="4">
        <v>0</v>
      </c>
      <c r="Y498" s="4">
        <v>0</v>
      </c>
      <c r="Z498" s="4">
        <v>0</v>
      </c>
      <c r="AA498" s="4">
        <v>0</v>
      </c>
      <c r="AB498" s="4">
        <v>0</v>
      </c>
      <c r="AC498" s="4">
        <v>0</v>
      </c>
      <c r="AD498" s="4">
        <v>0</v>
      </c>
    </row>
    <row r="499" spans="1:30" x14ac:dyDescent="0.3">
      <c r="A499" s="16" t="s">
        <v>47</v>
      </c>
      <c r="B499" s="7">
        <v>586714</v>
      </c>
      <c r="C499" s="7">
        <v>285447</v>
      </c>
      <c r="D499" s="7" t="s">
        <v>446</v>
      </c>
      <c r="E499" s="7">
        <v>2</v>
      </c>
      <c r="F499" s="4">
        <v>5261322</v>
      </c>
      <c r="G499" s="4">
        <v>278482</v>
      </c>
      <c r="H499" s="4">
        <f t="shared" si="44"/>
        <v>4518568.4082308477</v>
      </c>
      <c r="I499" s="4">
        <f t="shared" si="45"/>
        <v>-742753.59176915232</v>
      </c>
      <c r="J499" s="5">
        <f t="shared" si="46"/>
        <v>-0.14117242620184667</v>
      </c>
      <c r="K499" s="4">
        <f t="shared" si="47"/>
        <v>251352.68991502124</v>
      </c>
      <c r="L499" s="4">
        <f t="shared" si="48"/>
        <v>-27129.310084978759</v>
      </c>
      <c r="M499" s="5">
        <f t="shared" si="49"/>
        <v>-9.7418540821233579E-2</v>
      </c>
      <c r="N499" s="4">
        <f>IF(SUMPRODUCT($O$2:$AD$2,O499:AD499)&lt;=Kalkulačka!$B$4,SUMPRODUCT($O$2:$AD$2,O499:AD499)*Kalkulačka!$B$5,SUMPRODUCT($O$2:$AD$2,O499:AD499))</f>
        <v>318</v>
      </c>
      <c r="O499" s="4">
        <v>77</v>
      </c>
      <c r="P499" s="4">
        <v>0</v>
      </c>
      <c r="Q499" s="4">
        <v>0</v>
      </c>
      <c r="R499" s="4">
        <v>0</v>
      </c>
      <c r="S499" s="4">
        <v>241</v>
      </c>
      <c r="T499" s="4">
        <v>0</v>
      </c>
      <c r="U499" s="4">
        <v>309</v>
      </c>
      <c r="V499" s="4">
        <v>68</v>
      </c>
      <c r="W499" s="4">
        <v>100</v>
      </c>
      <c r="X499" s="4">
        <v>0</v>
      </c>
      <c r="Y499" s="4">
        <v>0</v>
      </c>
      <c r="Z499" s="4">
        <v>0</v>
      </c>
      <c r="AA499" s="4">
        <v>0</v>
      </c>
      <c r="AB499" s="4">
        <v>0</v>
      </c>
      <c r="AC499" s="4">
        <v>0</v>
      </c>
      <c r="AD499" s="4">
        <v>0</v>
      </c>
    </row>
    <row r="500" spans="1:30" x14ac:dyDescent="0.3">
      <c r="A500" s="16" t="s">
        <v>53</v>
      </c>
      <c r="B500" s="7">
        <v>588610</v>
      </c>
      <c r="C500" s="7">
        <v>287342</v>
      </c>
      <c r="D500" s="7" t="s">
        <v>969</v>
      </c>
      <c r="E500" s="7">
        <v>2</v>
      </c>
      <c r="F500" s="4">
        <v>3837823</v>
      </c>
      <c r="G500" s="4">
        <v>218559</v>
      </c>
      <c r="H500" s="4">
        <f t="shared" si="44"/>
        <v>3296565.6311621279</v>
      </c>
      <c r="I500" s="4">
        <f t="shared" si="45"/>
        <v>-541257.36883787205</v>
      </c>
      <c r="J500" s="5">
        <f t="shared" si="46"/>
        <v>-0.14103239488581731</v>
      </c>
      <c r="K500" s="4">
        <f t="shared" si="47"/>
        <v>183376.80522102179</v>
      </c>
      <c r="L500" s="4">
        <f t="shared" si="48"/>
        <v>-35182.194778978213</v>
      </c>
      <c r="M500" s="5">
        <f t="shared" si="49"/>
        <v>-0.16097344323033236</v>
      </c>
      <c r="N500" s="4">
        <f>IF(SUMPRODUCT($O$2:$AD$2,O500:AD500)&lt;=Kalkulačka!$B$4,SUMPRODUCT($O$2:$AD$2,O500:AD500)*Kalkulačka!$B$5,SUMPRODUCT($O$2:$AD$2,O500:AD500))</f>
        <v>232</v>
      </c>
      <c r="O500" s="4">
        <v>21</v>
      </c>
      <c r="P500" s="4">
        <v>0</v>
      </c>
      <c r="Q500" s="4">
        <v>0</v>
      </c>
      <c r="R500" s="4">
        <v>0</v>
      </c>
      <c r="S500" s="4">
        <v>211</v>
      </c>
      <c r="T500" s="4">
        <v>0</v>
      </c>
      <c r="U500" s="4">
        <v>308</v>
      </c>
      <c r="V500" s="4">
        <v>63</v>
      </c>
      <c r="W500" s="4">
        <v>67</v>
      </c>
      <c r="X500" s="4">
        <v>0</v>
      </c>
      <c r="Y500" s="4">
        <v>0</v>
      </c>
      <c r="Z500" s="4">
        <v>0</v>
      </c>
      <c r="AA500" s="4">
        <v>0</v>
      </c>
      <c r="AB500" s="4">
        <v>0</v>
      </c>
      <c r="AC500" s="4">
        <v>0</v>
      </c>
      <c r="AD500" s="4">
        <v>0</v>
      </c>
    </row>
    <row r="501" spans="1:30" x14ac:dyDescent="0.3">
      <c r="A501" s="16" t="s">
        <v>38</v>
      </c>
      <c r="B501" s="7">
        <v>571091</v>
      </c>
      <c r="C501" s="7">
        <v>269760</v>
      </c>
      <c r="D501" s="7" t="s">
        <v>970</v>
      </c>
      <c r="E501" s="7">
        <v>2</v>
      </c>
      <c r="F501" s="4">
        <v>6384443</v>
      </c>
      <c r="G501" s="4">
        <v>336329</v>
      </c>
      <c r="H501" s="4">
        <f t="shared" si="44"/>
        <v>5484803.1621921612</v>
      </c>
      <c r="I501" s="4">
        <f t="shared" si="45"/>
        <v>-899639.83780783881</v>
      </c>
      <c r="J501" s="5">
        <f t="shared" si="46"/>
        <v>-0.14091124907965169</v>
      </c>
      <c r="K501" s="4">
        <f t="shared" si="47"/>
        <v>305101.06385911384</v>
      </c>
      <c r="L501" s="4">
        <f t="shared" si="48"/>
        <v>-31227.936140886159</v>
      </c>
      <c r="M501" s="5">
        <f t="shared" si="49"/>
        <v>-9.2849371124363866E-2</v>
      </c>
      <c r="N501" s="4">
        <f>IF(SUMPRODUCT($O$2:$AD$2,O501:AD501)&lt;=Kalkulačka!$B$4,SUMPRODUCT($O$2:$AD$2,O501:AD501)*Kalkulačka!$B$5,SUMPRODUCT($O$2:$AD$2,O501:AD501))</f>
        <v>386</v>
      </c>
      <c r="O501" s="4">
        <v>106</v>
      </c>
      <c r="P501" s="4">
        <v>0</v>
      </c>
      <c r="Q501" s="4">
        <v>0</v>
      </c>
      <c r="R501" s="4">
        <v>0</v>
      </c>
      <c r="S501" s="4">
        <v>280</v>
      </c>
      <c r="T501" s="4">
        <v>0</v>
      </c>
      <c r="U501" s="4">
        <v>378</v>
      </c>
      <c r="V501" s="4">
        <v>90</v>
      </c>
      <c r="W501" s="4">
        <v>0</v>
      </c>
      <c r="X501" s="4">
        <v>0</v>
      </c>
      <c r="Y501" s="4">
        <v>0</v>
      </c>
      <c r="Z501" s="4">
        <v>0</v>
      </c>
      <c r="AA501" s="4">
        <v>0</v>
      </c>
      <c r="AB501" s="4">
        <v>0</v>
      </c>
      <c r="AC501" s="4">
        <v>0</v>
      </c>
      <c r="AD501" s="4">
        <v>0</v>
      </c>
    </row>
    <row r="502" spans="1:30" x14ac:dyDescent="0.3">
      <c r="A502" s="16" t="s">
        <v>44</v>
      </c>
      <c r="B502" s="7">
        <v>595918</v>
      </c>
      <c r="C502" s="7">
        <v>531677</v>
      </c>
      <c r="D502" s="7" t="s">
        <v>971</v>
      </c>
      <c r="E502" s="7">
        <v>2</v>
      </c>
      <c r="F502" s="4">
        <v>537433</v>
      </c>
      <c r="G502" s="4">
        <v>13955</v>
      </c>
      <c r="H502" s="4">
        <f t="shared" si="44"/>
        <v>532850.04814043012</v>
      </c>
      <c r="I502" s="4">
        <f t="shared" si="45"/>
        <v>-4582.9518595698755</v>
      </c>
      <c r="J502" s="5">
        <f t="shared" si="46"/>
        <v>-8.5274850252401446E-3</v>
      </c>
      <c r="K502" s="4">
        <f t="shared" si="47"/>
        <v>29640.647395639295</v>
      </c>
      <c r="L502" s="4">
        <f t="shared" si="48"/>
        <v>15685.647395639295</v>
      </c>
      <c r="M502" s="5">
        <f t="shared" si="49"/>
        <v>1.1240162949221997</v>
      </c>
      <c r="N502" s="4">
        <f>IF(SUMPRODUCT($O$2:$AD$2,O502:AD502)&lt;=Kalkulačka!$B$4,SUMPRODUCT($O$2:$AD$2,O502:AD502)*Kalkulačka!$B$5,SUMPRODUCT($O$2:$AD$2,O502:AD502))</f>
        <v>37.5</v>
      </c>
      <c r="O502" s="4">
        <v>20</v>
      </c>
      <c r="P502" s="4">
        <v>0</v>
      </c>
      <c r="Q502" s="4">
        <v>0</v>
      </c>
      <c r="R502" s="4">
        <v>0</v>
      </c>
      <c r="S502" s="4">
        <v>5</v>
      </c>
      <c r="T502" s="4">
        <v>0</v>
      </c>
      <c r="U502" s="4">
        <v>26</v>
      </c>
      <c r="V502" s="4">
        <v>5</v>
      </c>
      <c r="W502" s="4">
        <v>0</v>
      </c>
      <c r="X502" s="4">
        <v>0</v>
      </c>
      <c r="Y502" s="4">
        <v>0</v>
      </c>
      <c r="Z502" s="4">
        <v>0</v>
      </c>
      <c r="AA502" s="4">
        <v>0</v>
      </c>
      <c r="AB502" s="4">
        <v>0</v>
      </c>
      <c r="AC502" s="4">
        <v>0</v>
      </c>
      <c r="AD502" s="4">
        <v>0</v>
      </c>
    </row>
    <row r="503" spans="1:30" x14ac:dyDescent="0.3">
      <c r="A503" s="16" t="s">
        <v>35</v>
      </c>
      <c r="B503" s="7">
        <v>563692</v>
      </c>
      <c r="C503" s="7">
        <v>262455</v>
      </c>
      <c r="D503" s="7" t="s">
        <v>972</v>
      </c>
      <c r="E503" s="7">
        <v>2</v>
      </c>
      <c r="F503" s="4">
        <v>3818713</v>
      </c>
      <c r="G503" s="4">
        <v>192854</v>
      </c>
      <c r="H503" s="4">
        <f t="shared" si="44"/>
        <v>3282356.2965450496</v>
      </c>
      <c r="I503" s="4">
        <f t="shared" si="45"/>
        <v>-536356.70345495036</v>
      </c>
      <c r="J503" s="5">
        <f t="shared" si="46"/>
        <v>-0.14045483477154486</v>
      </c>
      <c r="K503" s="4">
        <f t="shared" si="47"/>
        <v>182586.38795713807</v>
      </c>
      <c r="L503" s="4">
        <f t="shared" si="48"/>
        <v>-10267.612042861932</v>
      </c>
      <c r="M503" s="5">
        <f t="shared" si="49"/>
        <v>-5.3240337472191035E-2</v>
      </c>
      <c r="N503" s="4">
        <f>IF(SUMPRODUCT($O$2:$AD$2,O503:AD503)&lt;=Kalkulačka!$B$4,SUMPRODUCT($O$2:$AD$2,O503:AD503)*Kalkulačka!$B$5,SUMPRODUCT($O$2:$AD$2,O503:AD503))</f>
        <v>231</v>
      </c>
      <c r="O503" s="4">
        <v>61</v>
      </c>
      <c r="P503" s="4">
        <v>0</v>
      </c>
      <c r="Q503" s="4">
        <v>0</v>
      </c>
      <c r="R503" s="4">
        <v>0</v>
      </c>
      <c r="S503" s="4">
        <v>170</v>
      </c>
      <c r="T503" s="4">
        <v>0</v>
      </c>
      <c r="U503" s="4">
        <v>207</v>
      </c>
      <c r="V503" s="4">
        <v>53</v>
      </c>
      <c r="W503" s="4">
        <v>0</v>
      </c>
      <c r="X503" s="4">
        <v>0</v>
      </c>
      <c r="Y503" s="4">
        <v>0</v>
      </c>
      <c r="Z503" s="4">
        <v>0</v>
      </c>
      <c r="AA503" s="4">
        <v>0</v>
      </c>
      <c r="AB503" s="4">
        <v>0</v>
      </c>
      <c r="AC503" s="4">
        <v>0</v>
      </c>
      <c r="AD503" s="4">
        <v>0</v>
      </c>
    </row>
    <row r="504" spans="1:30" x14ac:dyDescent="0.3">
      <c r="A504" s="16" t="s">
        <v>20</v>
      </c>
      <c r="B504" s="7">
        <v>534447</v>
      </c>
      <c r="C504" s="7">
        <v>509655</v>
      </c>
      <c r="D504" s="7" t="s">
        <v>973</v>
      </c>
      <c r="E504" s="7">
        <v>2</v>
      </c>
      <c r="F504" s="4">
        <v>838029</v>
      </c>
      <c r="G504" s="4">
        <v>18636</v>
      </c>
      <c r="H504" s="4">
        <f t="shared" si="44"/>
        <v>831246.07509907102</v>
      </c>
      <c r="I504" s="4">
        <f t="shared" si="45"/>
        <v>-6782.9249009289779</v>
      </c>
      <c r="J504" s="5">
        <f t="shared" si="46"/>
        <v>-8.0939023600961058E-3</v>
      </c>
      <c r="K504" s="4">
        <f t="shared" si="47"/>
        <v>46239.409937197299</v>
      </c>
      <c r="L504" s="4">
        <f t="shared" si="48"/>
        <v>27603.409937197299</v>
      </c>
      <c r="M504" s="5">
        <f t="shared" si="49"/>
        <v>1.4811874832151375</v>
      </c>
      <c r="N504" s="4">
        <f>IF(SUMPRODUCT($O$2:$AD$2,O504:AD504)&lt;=Kalkulačka!$B$4,SUMPRODUCT($O$2:$AD$2,O504:AD504)*Kalkulačka!$B$5,SUMPRODUCT($O$2:$AD$2,O504:AD504))</f>
        <v>58.5</v>
      </c>
      <c r="O504" s="4">
        <v>39</v>
      </c>
      <c r="P504" s="4">
        <v>0</v>
      </c>
      <c r="Q504" s="4">
        <v>0</v>
      </c>
      <c r="R504" s="4">
        <v>0</v>
      </c>
      <c r="S504" s="4">
        <v>0</v>
      </c>
      <c r="T504" s="4">
        <v>0</v>
      </c>
      <c r="U504" s="4">
        <v>39</v>
      </c>
      <c r="V504" s="4">
        <v>0</v>
      </c>
      <c r="W504" s="4">
        <v>0</v>
      </c>
      <c r="X504" s="4">
        <v>0</v>
      </c>
      <c r="Y504" s="4">
        <v>0</v>
      </c>
      <c r="Z504" s="4">
        <v>0</v>
      </c>
      <c r="AA504" s="4">
        <v>0</v>
      </c>
      <c r="AB504" s="4">
        <v>0</v>
      </c>
      <c r="AC504" s="4">
        <v>0</v>
      </c>
      <c r="AD504" s="4">
        <v>0</v>
      </c>
    </row>
    <row r="505" spans="1:30" x14ac:dyDescent="0.3">
      <c r="A505" s="16" t="s">
        <v>20</v>
      </c>
      <c r="B505" s="7">
        <v>540935</v>
      </c>
      <c r="C505" s="7">
        <v>242918</v>
      </c>
      <c r="D505" s="7" t="s">
        <v>974</v>
      </c>
      <c r="E505" s="7">
        <v>2</v>
      </c>
      <c r="F505" s="4">
        <v>3421451</v>
      </c>
      <c r="G505" s="4">
        <v>178053</v>
      </c>
      <c r="H505" s="4">
        <f t="shared" si="44"/>
        <v>2941332.2657351745</v>
      </c>
      <c r="I505" s="4">
        <f t="shared" si="45"/>
        <v>-480118.73426482547</v>
      </c>
      <c r="J505" s="5">
        <f t="shared" si="46"/>
        <v>-0.14032605881680771</v>
      </c>
      <c r="K505" s="4">
        <f t="shared" si="47"/>
        <v>163616.3736239289</v>
      </c>
      <c r="L505" s="4">
        <f t="shared" si="48"/>
        <v>-14436.626376071101</v>
      </c>
      <c r="M505" s="5">
        <f t="shared" si="49"/>
        <v>-8.1080500615384743E-2</v>
      </c>
      <c r="N505" s="4">
        <f>IF(SUMPRODUCT($O$2:$AD$2,O505:AD505)&lt;=Kalkulačka!$B$4,SUMPRODUCT($O$2:$AD$2,O505:AD505)*Kalkulačka!$B$5,SUMPRODUCT($O$2:$AD$2,O505:AD505))</f>
        <v>207</v>
      </c>
      <c r="O505" s="4">
        <v>49</v>
      </c>
      <c r="P505" s="4">
        <v>0</v>
      </c>
      <c r="Q505" s="4">
        <v>0</v>
      </c>
      <c r="R505" s="4">
        <v>0</v>
      </c>
      <c r="S505" s="4">
        <v>158</v>
      </c>
      <c r="T505" s="4">
        <v>0</v>
      </c>
      <c r="U505" s="4">
        <v>206</v>
      </c>
      <c r="V505" s="4">
        <v>83</v>
      </c>
      <c r="W505" s="4">
        <v>0</v>
      </c>
      <c r="X505" s="4">
        <v>0</v>
      </c>
      <c r="Y505" s="4">
        <v>0</v>
      </c>
      <c r="Z505" s="4">
        <v>0</v>
      </c>
      <c r="AA505" s="4">
        <v>0</v>
      </c>
      <c r="AB505" s="4">
        <v>0</v>
      </c>
      <c r="AC505" s="4">
        <v>0</v>
      </c>
      <c r="AD505" s="4">
        <v>0</v>
      </c>
    </row>
    <row r="506" spans="1:30" x14ac:dyDescent="0.3">
      <c r="A506" s="16" t="s">
        <v>41</v>
      </c>
      <c r="B506" s="7">
        <v>574911</v>
      </c>
      <c r="C506" s="7">
        <v>273503</v>
      </c>
      <c r="D506" s="7" t="s">
        <v>975</v>
      </c>
      <c r="E506" s="7">
        <v>2</v>
      </c>
      <c r="F506" s="4">
        <v>5255942</v>
      </c>
      <c r="G506" s="4">
        <v>266184</v>
      </c>
      <c r="H506" s="4">
        <f t="shared" si="44"/>
        <v>4518568.4082308477</v>
      </c>
      <c r="I506" s="4">
        <f t="shared" si="45"/>
        <v>-737373.59176915232</v>
      </c>
      <c r="J506" s="5">
        <f t="shared" si="46"/>
        <v>-0.14029332739386247</v>
      </c>
      <c r="K506" s="4">
        <f t="shared" si="47"/>
        <v>251352.68991502124</v>
      </c>
      <c r="L506" s="4">
        <f t="shared" si="48"/>
        <v>-14831.310084978759</v>
      </c>
      <c r="M506" s="5">
        <f t="shared" si="49"/>
        <v>-5.5718262874473123E-2</v>
      </c>
      <c r="N506" s="4">
        <f>IF(SUMPRODUCT($O$2:$AD$2,O506:AD506)&lt;=Kalkulačka!$B$4,SUMPRODUCT($O$2:$AD$2,O506:AD506)*Kalkulačka!$B$5,SUMPRODUCT($O$2:$AD$2,O506:AD506))</f>
        <v>318</v>
      </c>
      <c r="O506" s="4">
        <v>86</v>
      </c>
      <c r="P506" s="4">
        <v>0</v>
      </c>
      <c r="Q506" s="4">
        <v>0</v>
      </c>
      <c r="R506" s="4">
        <v>0</v>
      </c>
      <c r="S506" s="4">
        <v>232</v>
      </c>
      <c r="T506" s="4">
        <v>0</v>
      </c>
      <c r="U506" s="4">
        <v>318</v>
      </c>
      <c r="V506" s="4">
        <v>81</v>
      </c>
      <c r="W506" s="4">
        <v>0</v>
      </c>
      <c r="X506" s="4">
        <v>0</v>
      </c>
      <c r="Y506" s="4">
        <v>0</v>
      </c>
      <c r="Z506" s="4">
        <v>0</v>
      </c>
      <c r="AA506" s="4">
        <v>0</v>
      </c>
      <c r="AB506" s="4">
        <v>0</v>
      </c>
      <c r="AC506" s="4">
        <v>0</v>
      </c>
      <c r="AD506" s="4">
        <v>0</v>
      </c>
    </row>
    <row r="507" spans="1:30" x14ac:dyDescent="0.3">
      <c r="A507" s="16" t="s">
        <v>20</v>
      </c>
      <c r="B507" s="7">
        <v>532461</v>
      </c>
      <c r="C507" s="7">
        <v>234524</v>
      </c>
      <c r="D507" s="7" t="s">
        <v>976</v>
      </c>
      <c r="E507" s="7">
        <v>2</v>
      </c>
      <c r="F507" s="4">
        <v>4079451</v>
      </c>
      <c r="G507" s="4">
        <v>204633</v>
      </c>
      <c r="H507" s="4">
        <f t="shared" si="44"/>
        <v>3509705.6504182997</v>
      </c>
      <c r="I507" s="4">
        <f t="shared" si="45"/>
        <v>-569745.34958170028</v>
      </c>
      <c r="J507" s="5">
        <f t="shared" si="46"/>
        <v>-0.13966226082423838</v>
      </c>
      <c r="K507" s="4">
        <f t="shared" si="47"/>
        <v>195233.06417927748</v>
      </c>
      <c r="L507" s="4">
        <f t="shared" si="48"/>
        <v>-9399.9358207225159</v>
      </c>
      <c r="M507" s="5">
        <f t="shared" si="49"/>
        <v>-4.5935581361376321E-2</v>
      </c>
      <c r="N507" s="4">
        <f>IF(SUMPRODUCT($O$2:$AD$2,O507:AD507)&lt;=Kalkulačka!$B$4,SUMPRODUCT($O$2:$AD$2,O507:AD507)*Kalkulačka!$B$5,SUMPRODUCT($O$2:$AD$2,O507:AD507))</f>
        <v>247</v>
      </c>
      <c r="O507" s="4">
        <v>68</v>
      </c>
      <c r="P507" s="4">
        <v>0</v>
      </c>
      <c r="Q507" s="4">
        <v>12</v>
      </c>
      <c r="R507" s="4">
        <v>0</v>
      </c>
      <c r="S507" s="4">
        <v>167</v>
      </c>
      <c r="T507" s="4">
        <v>0</v>
      </c>
      <c r="U507" s="4">
        <v>240</v>
      </c>
      <c r="V507" s="4">
        <v>81</v>
      </c>
      <c r="W507" s="4">
        <v>0</v>
      </c>
      <c r="X507" s="4">
        <v>0</v>
      </c>
      <c r="Y507" s="4">
        <v>0</v>
      </c>
      <c r="Z507" s="4">
        <v>0</v>
      </c>
      <c r="AA507" s="4">
        <v>0</v>
      </c>
      <c r="AB507" s="4">
        <v>0</v>
      </c>
      <c r="AC507" s="4">
        <v>0</v>
      </c>
      <c r="AD507" s="4">
        <v>0</v>
      </c>
    </row>
    <row r="508" spans="1:30" x14ac:dyDescent="0.3">
      <c r="A508" s="16" t="s">
        <v>20</v>
      </c>
      <c r="B508" s="7">
        <v>535222</v>
      </c>
      <c r="C508" s="7">
        <v>237221</v>
      </c>
      <c r="D508" s="7" t="s">
        <v>977</v>
      </c>
      <c r="E508" s="7">
        <v>2</v>
      </c>
      <c r="F508" s="4">
        <v>4409631</v>
      </c>
      <c r="G508" s="4">
        <v>188344</v>
      </c>
      <c r="H508" s="4">
        <f t="shared" si="44"/>
        <v>3793892.3427598625</v>
      </c>
      <c r="I508" s="4">
        <f t="shared" si="45"/>
        <v>-615738.65724013746</v>
      </c>
      <c r="J508" s="5">
        <f t="shared" si="46"/>
        <v>-0.13963496202746617</v>
      </c>
      <c r="K508" s="4">
        <f t="shared" si="47"/>
        <v>211041.40945695178</v>
      </c>
      <c r="L508" s="4">
        <f t="shared" si="48"/>
        <v>22697.409456951777</v>
      </c>
      <c r="M508" s="5">
        <f t="shared" si="49"/>
        <v>0.12051039298810573</v>
      </c>
      <c r="N508" s="4">
        <f>IF(SUMPRODUCT($O$2:$AD$2,O508:AD508)&lt;=Kalkulačka!$B$4,SUMPRODUCT($O$2:$AD$2,O508:AD508)*Kalkulačka!$B$5,SUMPRODUCT($O$2:$AD$2,O508:AD508))</f>
        <v>267</v>
      </c>
      <c r="O508" s="4">
        <v>105</v>
      </c>
      <c r="P508" s="4">
        <v>0</v>
      </c>
      <c r="Q508" s="4">
        <v>0</v>
      </c>
      <c r="R508" s="4">
        <v>0</v>
      </c>
      <c r="S508" s="4">
        <v>162</v>
      </c>
      <c r="T508" s="4">
        <v>0</v>
      </c>
      <c r="U508" s="4">
        <v>333</v>
      </c>
      <c r="V508" s="4">
        <v>100</v>
      </c>
      <c r="W508" s="4">
        <v>0</v>
      </c>
      <c r="X508" s="4">
        <v>0</v>
      </c>
      <c r="Y508" s="4">
        <v>0</v>
      </c>
      <c r="Z508" s="4">
        <v>0</v>
      </c>
      <c r="AA508" s="4">
        <v>0</v>
      </c>
      <c r="AB508" s="4">
        <v>0</v>
      </c>
      <c r="AC508" s="4">
        <v>0</v>
      </c>
      <c r="AD508" s="4">
        <v>0</v>
      </c>
    </row>
    <row r="509" spans="1:30" x14ac:dyDescent="0.3">
      <c r="A509" s="16" t="s">
        <v>20</v>
      </c>
      <c r="B509" s="7">
        <v>571784</v>
      </c>
      <c r="C509" s="7">
        <v>662241</v>
      </c>
      <c r="D509" s="7" t="s">
        <v>978</v>
      </c>
      <c r="E509" s="7">
        <v>2</v>
      </c>
      <c r="F509" s="4">
        <v>3435014</v>
      </c>
      <c r="G509" s="4">
        <v>148893</v>
      </c>
      <c r="H509" s="4">
        <f t="shared" si="44"/>
        <v>2955541.6003522524</v>
      </c>
      <c r="I509" s="4">
        <f t="shared" si="45"/>
        <v>-479472.39964774763</v>
      </c>
      <c r="J509" s="5">
        <f t="shared" si="46"/>
        <v>-0.13958382692115601</v>
      </c>
      <c r="K509" s="4">
        <f t="shared" si="47"/>
        <v>164406.79088781262</v>
      </c>
      <c r="L509" s="4">
        <f t="shared" si="48"/>
        <v>15513.790887812618</v>
      </c>
      <c r="M509" s="5">
        <f t="shared" si="49"/>
        <v>0.10419422597309902</v>
      </c>
      <c r="N509" s="4">
        <f>IF(SUMPRODUCT($O$2:$AD$2,O509:AD509)&lt;=Kalkulačka!$B$4,SUMPRODUCT($O$2:$AD$2,O509:AD509)*Kalkulačka!$B$5,SUMPRODUCT($O$2:$AD$2,O509:AD509))</f>
        <v>208</v>
      </c>
      <c r="O509" s="4">
        <v>76</v>
      </c>
      <c r="P509" s="4">
        <v>0</v>
      </c>
      <c r="Q509" s="4">
        <v>0</v>
      </c>
      <c r="R509" s="4">
        <v>0</v>
      </c>
      <c r="S509" s="4">
        <v>132</v>
      </c>
      <c r="T509" s="4">
        <v>0</v>
      </c>
      <c r="U509" s="4">
        <v>200</v>
      </c>
      <c r="V509" s="4">
        <v>76</v>
      </c>
      <c r="W509" s="4">
        <v>0</v>
      </c>
      <c r="X509" s="4">
        <v>0</v>
      </c>
      <c r="Y509" s="4">
        <v>0</v>
      </c>
      <c r="Z509" s="4">
        <v>0</v>
      </c>
      <c r="AA509" s="4">
        <v>0</v>
      </c>
      <c r="AB509" s="4">
        <v>0</v>
      </c>
      <c r="AC509" s="4">
        <v>0</v>
      </c>
      <c r="AD509" s="4">
        <v>0</v>
      </c>
    </row>
    <row r="510" spans="1:30" x14ac:dyDescent="0.3">
      <c r="A510" s="16" t="s">
        <v>50</v>
      </c>
      <c r="B510" s="7">
        <v>589845</v>
      </c>
      <c r="C510" s="7">
        <v>288586</v>
      </c>
      <c r="D510" s="7" t="s">
        <v>979</v>
      </c>
      <c r="E510" s="7">
        <v>2</v>
      </c>
      <c r="F510" s="4">
        <v>3714938</v>
      </c>
      <c r="G510" s="4">
        <v>199123</v>
      </c>
      <c r="H510" s="4">
        <f t="shared" si="44"/>
        <v>3197100.2888425807</v>
      </c>
      <c r="I510" s="4">
        <f t="shared" si="45"/>
        <v>-517837.71115741925</v>
      </c>
      <c r="J510" s="5">
        <f t="shared" si="46"/>
        <v>-0.13939336569208405</v>
      </c>
      <c r="K510" s="4">
        <f t="shared" si="47"/>
        <v>177843.88437383578</v>
      </c>
      <c r="L510" s="4">
        <f t="shared" si="48"/>
        <v>-21279.115626164217</v>
      </c>
      <c r="M510" s="5">
        <f t="shared" si="49"/>
        <v>-0.10686417754937505</v>
      </c>
      <c r="N510" s="4">
        <f>IF(SUMPRODUCT($O$2:$AD$2,O510:AD510)&lt;=Kalkulačka!$B$4,SUMPRODUCT($O$2:$AD$2,O510:AD510)*Kalkulačka!$B$5,SUMPRODUCT($O$2:$AD$2,O510:AD510))</f>
        <v>225</v>
      </c>
      <c r="O510" s="4">
        <v>48</v>
      </c>
      <c r="P510" s="4">
        <v>0</v>
      </c>
      <c r="Q510" s="4">
        <v>0</v>
      </c>
      <c r="R510" s="4">
        <v>0</v>
      </c>
      <c r="S510" s="4">
        <v>177</v>
      </c>
      <c r="T510" s="4">
        <v>0</v>
      </c>
      <c r="U510" s="4">
        <v>206</v>
      </c>
      <c r="V510" s="4">
        <v>75</v>
      </c>
      <c r="W510" s="4">
        <v>0</v>
      </c>
      <c r="X510" s="4">
        <v>0</v>
      </c>
      <c r="Y510" s="4">
        <v>0</v>
      </c>
      <c r="Z510" s="4">
        <v>0</v>
      </c>
      <c r="AA510" s="4">
        <v>0</v>
      </c>
      <c r="AB510" s="4">
        <v>0</v>
      </c>
      <c r="AC510" s="4">
        <v>0</v>
      </c>
      <c r="AD510" s="4">
        <v>0</v>
      </c>
    </row>
    <row r="511" spans="1:30" x14ac:dyDescent="0.3">
      <c r="A511" s="16" t="s">
        <v>41</v>
      </c>
      <c r="B511" s="7">
        <v>578291</v>
      </c>
      <c r="C511" s="7">
        <v>276898</v>
      </c>
      <c r="D511" s="7" t="s">
        <v>980</v>
      </c>
      <c r="E511" s="7">
        <v>2</v>
      </c>
      <c r="F511" s="4">
        <v>321884</v>
      </c>
      <c r="G511" s="4">
        <v>7227</v>
      </c>
      <c r="H511" s="4">
        <f t="shared" si="44"/>
        <v>319710.02888425806</v>
      </c>
      <c r="I511" s="4">
        <f t="shared" si="45"/>
        <v>-2173.971115741937</v>
      </c>
      <c r="J511" s="5">
        <f t="shared" si="46"/>
        <v>-6.7538961729751712E-3</v>
      </c>
      <c r="K511" s="4">
        <f t="shared" si="47"/>
        <v>17784.388437383579</v>
      </c>
      <c r="L511" s="4">
        <f t="shared" si="48"/>
        <v>10557.388437383579</v>
      </c>
      <c r="M511" s="5">
        <f t="shared" si="49"/>
        <v>1.4608258526890245</v>
      </c>
      <c r="N511" s="4">
        <f>IF(SUMPRODUCT($O$2:$AD$2,O511:AD511)&lt;=Kalkulačka!$B$4,SUMPRODUCT($O$2:$AD$2,O511:AD511)*Kalkulačka!$B$5,SUMPRODUCT($O$2:$AD$2,O511:AD511))</f>
        <v>22.5</v>
      </c>
      <c r="O511" s="4">
        <v>15</v>
      </c>
      <c r="P511" s="4">
        <v>0</v>
      </c>
      <c r="Q511" s="4">
        <v>0</v>
      </c>
      <c r="R511" s="4">
        <v>0</v>
      </c>
      <c r="S511" s="4">
        <v>0</v>
      </c>
      <c r="T511" s="4">
        <v>0</v>
      </c>
      <c r="U511" s="4">
        <v>27</v>
      </c>
      <c r="V511" s="4">
        <v>0</v>
      </c>
      <c r="W511" s="4">
        <v>0</v>
      </c>
      <c r="X511" s="4">
        <v>0</v>
      </c>
      <c r="Y511" s="4">
        <v>0</v>
      </c>
      <c r="Z511" s="4">
        <v>0</v>
      </c>
      <c r="AA511" s="4">
        <v>0</v>
      </c>
      <c r="AB511" s="4">
        <v>0</v>
      </c>
      <c r="AC511" s="4">
        <v>0</v>
      </c>
      <c r="AD511" s="4">
        <v>0</v>
      </c>
    </row>
    <row r="512" spans="1:30" x14ac:dyDescent="0.3">
      <c r="A512" s="16" t="s">
        <v>50</v>
      </c>
      <c r="B512" s="7">
        <v>502146</v>
      </c>
      <c r="C512" s="7">
        <v>298891</v>
      </c>
      <c r="D512" s="7" t="s">
        <v>981</v>
      </c>
      <c r="E512" s="7">
        <v>2</v>
      </c>
      <c r="F512" s="4">
        <v>7790128</v>
      </c>
      <c r="G512" s="4">
        <v>386316</v>
      </c>
      <c r="H512" s="4">
        <f t="shared" si="44"/>
        <v>6706805.9392608805</v>
      </c>
      <c r="I512" s="4">
        <f t="shared" si="45"/>
        <v>-1083322.0607391195</v>
      </c>
      <c r="J512" s="5">
        <f t="shared" si="46"/>
        <v>-0.13906344808957172</v>
      </c>
      <c r="K512" s="4">
        <f t="shared" si="47"/>
        <v>373076.94855311327</v>
      </c>
      <c r="L512" s="4">
        <f t="shared" si="48"/>
        <v>-13239.051446886733</v>
      </c>
      <c r="M512" s="5">
        <f t="shared" si="49"/>
        <v>-3.427000550556214E-2</v>
      </c>
      <c r="N512" s="4">
        <f>IF(SUMPRODUCT($O$2:$AD$2,O512:AD512)&lt;=Kalkulačka!$B$4,SUMPRODUCT($O$2:$AD$2,O512:AD512)*Kalkulačka!$B$5,SUMPRODUCT($O$2:$AD$2,O512:AD512))</f>
        <v>472</v>
      </c>
      <c r="O512" s="4">
        <v>154</v>
      </c>
      <c r="P512" s="4">
        <v>0</v>
      </c>
      <c r="Q512" s="4">
        <v>0</v>
      </c>
      <c r="R512" s="4">
        <v>0</v>
      </c>
      <c r="S512" s="4">
        <v>318</v>
      </c>
      <c r="T512" s="4">
        <v>0</v>
      </c>
      <c r="U512" s="4">
        <v>457</v>
      </c>
      <c r="V512" s="4">
        <v>128</v>
      </c>
      <c r="W512" s="4">
        <v>0</v>
      </c>
      <c r="X512" s="4">
        <v>0</v>
      </c>
      <c r="Y512" s="4">
        <v>0</v>
      </c>
      <c r="Z512" s="4">
        <v>0</v>
      </c>
      <c r="AA512" s="4">
        <v>0</v>
      </c>
      <c r="AB512" s="4">
        <v>0</v>
      </c>
      <c r="AC512" s="4">
        <v>0</v>
      </c>
      <c r="AD512" s="4">
        <v>0</v>
      </c>
    </row>
    <row r="513" spans="1:30" x14ac:dyDescent="0.3">
      <c r="A513" s="16" t="s">
        <v>47</v>
      </c>
      <c r="B513" s="7">
        <v>594091</v>
      </c>
      <c r="C513" s="7">
        <v>292818</v>
      </c>
      <c r="D513" s="7" t="s">
        <v>982</v>
      </c>
      <c r="E513" s="7">
        <v>2</v>
      </c>
      <c r="F513" s="4">
        <v>1072562</v>
      </c>
      <c r="G513" s="4">
        <v>33317</v>
      </c>
      <c r="H513" s="4">
        <f t="shared" si="44"/>
        <v>1065700.0962808602</v>
      </c>
      <c r="I513" s="4">
        <f t="shared" si="45"/>
        <v>-6861.903719139751</v>
      </c>
      <c r="J513" s="5">
        <f t="shared" si="46"/>
        <v>-6.3976755834531662E-3</v>
      </c>
      <c r="K513" s="4">
        <f t="shared" si="47"/>
        <v>59281.294791278589</v>
      </c>
      <c r="L513" s="4">
        <f t="shared" si="48"/>
        <v>25964.294791278589</v>
      </c>
      <c r="M513" s="5">
        <f t="shared" si="49"/>
        <v>0.77931070598429009</v>
      </c>
      <c r="N513" s="4">
        <f>IF(SUMPRODUCT($O$2:$AD$2,O513:AD513)&lt;=Kalkulačka!$B$4,SUMPRODUCT($O$2:$AD$2,O513:AD513)*Kalkulačka!$B$5,SUMPRODUCT($O$2:$AD$2,O513:AD513))</f>
        <v>75</v>
      </c>
      <c r="O513" s="4">
        <v>25</v>
      </c>
      <c r="P513" s="4">
        <v>0</v>
      </c>
      <c r="Q513" s="4">
        <v>0</v>
      </c>
      <c r="R513" s="4">
        <v>0</v>
      </c>
      <c r="S513" s="4">
        <v>25</v>
      </c>
      <c r="T513" s="4">
        <v>0</v>
      </c>
      <c r="U513" s="4">
        <v>0</v>
      </c>
      <c r="V513" s="4">
        <v>25</v>
      </c>
      <c r="W513" s="4">
        <v>0</v>
      </c>
      <c r="X513" s="4">
        <v>0</v>
      </c>
      <c r="Y513" s="4">
        <v>0</v>
      </c>
      <c r="Z513" s="4">
        <v>0</v>
      </c>
      <c r="AA513" s="4">
        <v>0</v>
      </c>
      <c r="AB513" s="4">
        <v>0</v>
      </c>
      <c r="AC513" s="4">
        <v>0</v>
      </c>
      <c r="AD513" s="4">
        <v>0</v>
      </c>
    </row>
    <row r="514" spans="1:30" x14ac:dyDescent="0.3">
      <c r="A514" s="16" t="s">
        <v>32</v>
      </c>
      <c r="B514" s="7">
        <v>567531</v>
      </c>
      <c r="C514" s="7">
        <v>266311</v>
      </c>
      <c r="D514" s="7" t="s">
        <v>983</v>
      </c>
      <c r="E514" s="7">
        <v>2</v>
      </c>
      <c r="F514" s="4">
        <v>4767851</v>
      </c>
      <c r="G514" s="4">
        <v>253742</v>
      </c>
      <c r="H514" s="4">
        <f t="shared" si="44"/>
        <v>4106497.7043355815</v>
      </c>
      <c r="I514" s="4">
        <f t="shared" si="45"/>
        <v>-661353.29566441849</v>
      </c>
      <c r="J514" s="5">
        <f t="shared" si="46"/>
        <v>-0.13871098229882151</v>
      </c>
      <c r="K514" s="4">
        <f t="shared" si="47"/>
        <v>228430.58926239351</v>
      </c>
      <c r="L514" s="4">
        <f t="shared" si="48"/>
        <v>-25311.410737606493</v>
      </c>
      <c r="M514" s="5">
        <f t="shared" si="49"/>
        <v>-9.9752546829482314E-2</v>
      </c>
      <c r="N514" s="4">
        <f>IF(SUMPRODUCT($O$2:$AD$2,O514:AD514)&lt;=Kalkulačka!$B$4,SUMPRODUCT($O$2:$AD$2,O514:AD514)*Kalkulačka!$B$5,SUMPRODUCT($O$2:$AD$2,O514:AD514))</f>
        <v>289</v>
      </c>
      <c r="O514" s="4">
        <v>59</v>
      </c>
      <c r="P514" s="4">
        <v>0</v>
      </c>
      <c r="Q514" s="4">
        <v>0</v>
      </c>
      <c r="R514" s="4">
        <v>0</v>
      </c>
      <c r="S514" s="4">
        <v>230</v>
      </c>
      <c r="T514" s="4">
        <v>0</v>
      </c>
      <c r="U514" s="4">
        <v>188</v>
      </c>
      <c r="V514" s="4">
        <v>81</v>
      </c>
      <c r="W514" s="4">
        <v>0</v>
      </c>
      <c r="X514" s="4">
        <v>0</v>
      </c>
      <c r="Y514" s="4">
        <v>0</v>
      </c>
      <c r="Z514" s="4">
        <v>0</v>
      </c>
      <c r="AA514" s="4">
        <v>0</v>
      </c>
      <c r="AB514" s="4">
        <v>0</v>
      </c>
      <c r="AC514" s="4">
        <v>0</v>
      </c>
      <c r="AD514" s="4">
        <v>0</v>
      </c>
    </row>
    <row r="515" spans="1:30" x14ac:dyDescent="0.3">
      <c r="A515" s="16" t="s">
        <v>38</v>
      </c>
      <c r="B515" s="7">
        <v>576590</v>
      </c>
      <c r="C515" s="7">
        <v>275191</v>
      </c>
      <c r="D515" s="7" t="s">
        <v>984</v>
      </c>
      <c r="E515" s="7">
        <v>2</v>
      </c>
      <c r="F515" s="4">
        <v>7901828</v>
      </c>
      <c r="G515" s="4">
        <v>393286</v>
      </c>
      <c r="H515" s="4">
        <f t="shared" si="44"/>
        <v>6806271.2815804277</v>
      </c>
      <c r="I515" s="4">
        <f t="shared" si="45"/>
        <v>-1095556.7184195723</v>
      </c>
      <c r="J515" s="5">
        <f t="shared" si="46"/>
        <v>-0.13864598399504169</v>
      </c>
      <c r="K515" s="4">
        <f t="shared" si="47"/>
        <v>378609.86940029927</v>
      </c>
      <c r="L515" s="4">
        <f t="shared" si="48"/>
        <v>-14676.130599700729</v>
      </c>
      <c r="M515" s="5">
        <f t="shared" si="49"/>
        <v>-3.7316687092092571E-2</v>
      </c>
      <c r="N515" s="4">
        <f>IF(SUMPRODUCT($O$2:$AD$2,O515:AD515)&lt;=Kalkulačka!$B$4,SUMPRODUCT($O$2:$AD$2,O515:AD515)*Kalkulačka!$B$5,SUMPRODUCT($O$2:$AD$2,O515:AD515))</f>
        <v>479</v>
      </c>
      <c r="O515" s="4">
        <v>119</v>
      </c>
      <c r="P515" s="4">
        <v>0</v>
      </c>
      <c r="Q515" s="4">
        <v>0</v>
      </c>
      <c r="R515" s="4">
        <v>0</v>
      </c>
      <c r="S515" s="4">
        <v>325</v>
      </c>
      <c r="T515" s="4">
        <v>0</v>
      </c>
      <c r="U515" s="4">
        <v>418</v>
      </c>
      <c r="V515" s="4">
        <v>136</v>
      </c>
      <c r="W515" s="4">
        <v>27</v>
      </c>
      <c r="X515" s="4">
        <v>0</v>
      </c>
      <c r="Y515" s="4">
        <v>0</v>
      </c>
      <c r="Z515" s="4">
        <v>0</v>
      </c>
      <c r="AA515" s="4">
        <v>350</v>
      </c>
      <c r="AB515" s="4">
        <v>0</v>
      </c>
      <c r="AC515" s="4">
        <v>0</v>
      </c>
      <c r="AD515" s="4">
        <v>0</v>
      </c>
    </row>
    <row r="516" spans="1:30" x14ac:dyDescent="0.3">
      <c r="A516" s="16" t="s">
        <v>41</v>
      </c>
      <c r="B516" s="7">
        <v>571911</v>
      </c>
      <c r="C516" s="7">
        <v>270580</v>
      </c>
      <c r="D516" s="7" t="s">
        <v>985</v>
      </c>
      <c r="E516" s="7">
        <v>2</v>
      </c>
      <c r="F516" s="4">
        <v>5245217</v>
      </c>
      <c r="G516" s="4">
        <v>265625</v>
      </c>
      <c r="H516" s="4">
        <f t="shared" si="44"/>
        <v>4518568.4082308477</v>
      </c>
      <c r="I516" s="4">
        <f t="shared" si="45"/>
        <v>-726648.59176915232</v>
      </c>
      <c r="J516" s="5">
        <f t="shared" si="46"/>
        <v>-0.13853546798333649</v>
      </c>
      <c r="K516" s="4">
        <f t="shared" si="47"/>
        <v>251352.68991502124</v>
      </c>
      <c r="L516" s="4">
        <f t="shared" si="48"/>
        <v>-14272.310084978759</v>
      </c>
      <c r="M516" s="5">
        <f t="shared" si="49"/>
        <v>-5.3731049731684744E-2</v>
      </c>
      <c r="N516" s="4">
        <f>IF(SUMPRODUCT($O$2:$AD$2,O516:AD516)&lt;=Kalkulačka!$B$4,SUMPRODUCT($O$2:$AD$2,O516:AD516)*Kalkulačka!$B$5,SUMPRODUCT($O$2:$AD$2,O516:AD516))</f>
        <v>318</v>
      </c>
      <c r="O516" s="4">
        <v>89</v>
      </c>
      <c r="P516" s="4">
        <v>0</v>
      </c>
      <c r="Q516" s="4">
        <v>0</v>
      </c>
      <c r="R516" s="4">
        <v>0</v>
      </c>
      <c r="S516" s="4">
        <v>229</v>
      </c>
      <c r="T516" s="4">
        <v>0</v>
      </c>
      <c r="U516" s="4">
        <v>302</v>
      </c>
      <c r="V516" s="4">
        <v>30</v>
      </c>
      <c r="W516" s="4">
        <v>0</v>
      </c>
      <c r="X516" s="4">
        <v>0</v>
      </c>
      <c r="Y516" s="4">
        <v>0</v>
      </c>
      <c r="Z516" s="4">
        <v>0</v>
      </c>
      <c r="AA516" s="4">
        <v>0</v>
      </c>
      <c r="AB516" s="4">
        <v>0</v>
      </c>
      <c r="AC516" s="4">
        <v>0</v>
      </c>
      <c r="AD516" s="4">
        <v>0</v>
      </c>
    </row>
    <row r="517" spans="1:30" x14ac:dyDescent="0.3">
      <c r="A517" s="16" t="s">
        <v>35</v>
      </c>
      <c r="B517" s="7">
        <v>562025</v>
      </c>
      <c r="C517" s="7">
        <v>673455</v>
      </c>
      <c r="D517" s="7" t="s">
        <v>986</v>
      </c>
      <c r="E517" s="7">
        <v>2</v>
      </c>
      <c r="F517" s="4">
        <v>3545849</v>
      </c>
      <c r="G517" s="4">
        <v>185915</v>
      </c>
      <c r="H517" s="4">
        <f t="shared" si="44"/>
        <v>3055006.9426717996</v>
      </c>
      <c r="I517" s="4">
        <f t="shared" si="45"/>
        <v>-490842.05732820043</v>
      </c>
      <c r="J517" s="5">
        <f t="shared" si="46"/>
        <v>-0.13842723063734541</v>
      </c>
      <c r="K517" s="4">
        <f t="shared" si="47"/>
        <v>169939.71173499862</v>
      </c>
      <c r="L517" s="4">
        <f t="shared" si="48"/>
        <v>-15975.288265001378</v>
      </c>
      <c r="M517" s="5">
        <f t="shared" si="49"/>
        <v>-8.5927914719099441E-2</v>
      </c>
      <c r="N517" s="4">
        <f>IF(SUMPRODUCT($O$2:$AD$2,O517:AD517)&lt;=Kalkulačka!$B$4,SUMPRODUCT($O$2:$AD$2,O517:AD517)*Kalkulačka!$B$5,SUMPRODUCT($O$2:$AD$2,O517:AD517))</f>
        <v>215</v>
      </c>
      <c r="O517" s="4">
        <v>47</v>
      </c>
      <c r="P517" s="4">
        <v>0</v>
      </c>
      <c r="Q517" s="4">
        <v>0</v>
      </c>
      <c r="R517" s="4">
        <v>0</v>
      </c>
      <c r="S517" s="4">
        <v>168</v>
      </c>
      <c r="T517" s="4">
        <v>0</v>
      </c>
      <c r="U517" s="4">
        <v>176</v>
      </c>
      <c r="V517" s="4">
        <v>44</v>
      </c>
      <c r="W517" s="4">
        <v>0</v>
      </c>
      <c r="X517" s="4">
        <v>0</v>
      </c>
      <c r="Y517" s="4">
        <v>0</v>
      </c>
      <c r="Z517" s="4">
        <v>0</v>
      </c>
      <c r="AA517" s="4">
        <v>0</v>
      </c>
      <c r="AB517" s="4">
        <v>0</v>
      </c>
      <c r="AC517" s="4">
        <v>0</v>
      </c>
      <c r="AD517" s="4">
        <v>0</v>
      </c>
    </row>
    <row r="518" spans="1:30" x14ac:dyDescent="0.3">
      <c r="A518" s="16" t="s">
        <v>53</v>
      </c>
      <c r="B518" s="7">
        <v>592234</v>
      </c>
      <c r="C518" s="7">
        <v>542369</v>
      </c>
      <c r="D518" s="7" t="s">
        <v>987</v>
      </c>
      <c r="E518" s="7">
        <v>2</v>
      </c>
      <c r="F518" s="4">
        <v>321551</v>
      </c>
      <c r="G518" s="4">
        <v>7223</v>
      </c>
      <c r="H518" s="4">
        <f t="shared" ref="H518:H581" si="50">N518*$A$3</f>
        <v>319710.02888425806</v>
      </c>
      <c r="I518" s="4">
        <f t="shared" ref="I518:I581" si="51">H518-F518</f>
        <v>-1840.971115741937</v>
      </c>
      <c r="J518" s="5">
        <f t="shared" ref="J518:J581" si="52">IFERROR(H518/F518-1,0)</f>
        <v>-5.7252849959786856E-3</v>
      </c>
      <c r="K518" s="4">
        <f t="shared" ref="K518:K581" si="53">N518*$A$4</f>
        <v>17784.388437383579</v>
      </c>
      <c r="L518" s="4">
        <f t="shared" ref="L518:L581" si="54">K518-G518</f>
        <v>10561.388437383579</v>
      </c>
      <c r="M518" s="5">
        <f t="shared" ref="M518:M581" si="55">IFERROR(K518/G518-1,0)</f>
        <v>1.4621886248627409</v>
      </c>
      <c r="N518" s="4">
        <f>IF(SUMPRODUCT($O$2:$AD$2,O518:AD518)&lt;=Kalkulačka!$B$4,SUMPRODUCT($O$2:$AD$2,O518:AD518)*Kalkulačka!$B$5,SUMPRODUCT($O$2:$AD$2,O518:AD518))</f>
        <v>22.5</v>
      </c>
      <c r="O518" s="4">
        <v>15</v>
      </c>
      <c r="P518" s="4">
        <v>0</v>
      </c>
      <c r="Q518" s="4">
        <v>0</v>
      </c>
      <c r="R518" s="4">
        <v>0</v>
      </c>
      <c r="S518" s="4">
        <v>0</v>
      </c>
      <c r="T518" s="4">
        <v>0</v>
      </c>
      <c r="U518" s="4">
        <v>15</v>
      </c>
      <c r="V518" s="4">
        <v>0</v>
      </c>
      <c r="W518" s="4">
        <v>0</v>
      </c>
      <c r="X518" s="4">
        <v>0</v>
      </c>
      <c r="Y518" s="4">
        <v>0</v>
      </c>
      <c r="Z518" s="4">
        <v>0</v>
      </c>
      <c r="AA518" s="4">
        <v>0</v>
      </c>
      <c r="AB518" s="4">
        <v>0</v>
      </c>
      <c r="AC518" s="4">
        <v>0</v>
      </c>
      <c r="AD518" s="4">
        <v>0</v>
      </c>
    </row>
    <row r="519" spans="1:30" x14ac:dyDescent="0.3">
      <c r="A519" s="16" t="s">
        <v>53</v>
      </c>
      <c r="B519" s="7">
        <v>592781</v>
      </c>
      <c r="C519" s="7">
        <v>542318</v>
      </c>
      <c r="D519" s="7" t="s">
        <v>988</v>
      </c>
      <c r="E519" s="7">
        <v>2</v>
      </c>
      <c r="F519" s="4">
        <v>321551</v>
      </c>
      <c r="G519" s="4">
        <v>7223</v>
      </c>
      <c r="H519" s="4">
        <f t="shared" si="50"/>
        <v>319710.02888425806</v>
      </c>
      <c r="I519" s="4">
        <f t="shared" si="51"/>
        <v>-1840.971115741937</v>
      </c>
      <c r="J519" s="5">
        <f t="shared" si="52"/>
        <v>-5.7252849959786856E-3</v>
      </c>
      <c r="K519" s="4">
        <f t="shared" si="53"/>
        <v>17784.388437383579</v>
      </c>
      <c r="L519" s="4">
        <f t="shared" si="54"/>
        <v>10561.388437383579</v>
      </c>
      <c r="M519" s="5">
        <f t="shared" si="55"/>
        <v>1.4621886248627409</v>
      </c>
      <c r="N519" s="4">
        <f>IF(SUMPRODUCT($O$2:$AD$2,O519:AD519)&lt;=Kalkulačka!$B$4,SUMPRODUCT($O$2:$AD$2,O519:AD519)*Kalkulačka!$B$5,SUMPRODUCT($O$2:$AD$2,O519:AD519))</f>
        <v>22.5</v>
      </c>
      <c r="O519" s="4">
        <v>15</v>
      </c>
      <c r="P519" s="4">
        <v>0</v>
      </c>
      <c r="Q519" s="4">
        <v>0</v>
      </c>
      <c r="R519" s="4">
        <v>0</v>
      </c>
      <c r="S519" s="4">
        <v>0</v>
      </c>
      <c r="T519" s="4">
        <v>0</v>
      </c>
      <c r="U519" s="4">
        <v>0</v>
      </c>
      <c r="V519" s="4">
        <v>0</v>
      </c>
      <c r="W519" s="4">
        <v>0</v>
      </c>
      <c r="X519" s="4">
        <v>0</v>
      </c>
      <c r="Y519" s="4">
        <v>0</v>
      </c>
      <c r="Z519" s="4">
        <v>0</v>
      </c>
      <c r="AA519" s="4">
        <v>0</v>
      </c>
      <c r="AB519" s="4">
        <v>0</v>
      </c>
      <c r="AC519" s="4">
        <v>0</v>
      </c>
      <c r="AD519" s="4">
        <v>0</v>
      </c>
    </row>
    <row r="520" spans="1:30" x14ac:dyDescent="0.3">
      <c r="A520" s="16" t="s">
        <v>23</v>
      </c>
      <c r="B520" s="7">
        <v>552054</v>
      </c>
      <c r="C520" s="7">
        <v>252069</v>
      </c>
      <c r="D520" s="7" t="s">
        <v>259</v>
      </c>
      <c r="E520" s="7">
        <v>2</v>
      </c>
      <c r="F520" s="4">
        <v>10865414</v>
      </c>
      <c r="G520" s="4">
        <v>553937</v>
      </c>
      <c r="H520" s="4">
        <f t="shared" si="50"/>
        <v>9363951.5126544926</v>
      </c>
      <c r="I520" s="4">
        <f t="shared" si="51"/>
        <v>-1501462.4873455074</v>
      </c>
      <c r="J520" s="5">
        <f t="shared" si="52"/>
        <v>-0.13818732423315916</v>
      </c>
      <c r="K520" s="4">
        <f t="shared" si="53"/>
        <v>520884.97689936787</v>
      </c>
      <c r="L520" s="4">
        <f t="shared" si="54"/>
        <v>-33052.023100632126</v>
      </c>
      <c r="M520" s="5">
        <f t="shared" si="55"/>
        <v>-5.9667476808070496E-2</v>
      </c>
      <c r="N520" s="4">
        <f>IF(SUMPRODUCT($O$2:$AD$2,O520:AD520)&lt;=Kalkulačka!$B$4,SUMPRODUCT($O$2:$AD$2,O520:AD520)*Kalkulačka!$B$5,SUMPRODUCT($O$2:$AD$2,O520:AD520))</f>
        <v>659</v>
      </c>
      <c r="O520" s="4">
        <v>189</v>
      </c>
      <c r="P520" s="4">
        <v>0</v>
      </c>
      <c r="Q520" s="4">
        <v>0</v>
      </c>
      <c r="R520" s="4">
        <v>0</v>
      </c>
      <c r="S520" s="4">
        <v>470</v>
      </c>
      <c r="T520" s="4">
        <v>0</v>
      </c>
      <c r="U520" s="4">
        <v>613</v>
      </c>
      <c r="V520" s="4">
        <v>160</v>
      </c>
      <c r="W520" s="4">
        <v>205</v>
      </c>
      <c r="X520" s="4">
        <v>0</v>
      </c>
      <c r="Y520" s="4">
        <v>0</v>
      </c>
      <c r="Z520" s="4">
        <v>0</v>
      </c>
      <c r="AA520" s="4">
        <v>0</v>
      </c>
      <c r="AB520" s="4">
        <v>0</v>
      </c>
      <c r="AC520" s="4">
        <v>0</v>
      </c>
      <c r="AD520" s="4">
        <v>0</v>
      </c>
    </row>
    <row r="521" spans="1:30" x14ac:dyDescent="0.3">
      <c r="A521" s="16" t="s">
        <v>23</v>
      </c>
      <c r="B521" s="7">
        <v>544736</v>
      </c>
      <c r="C521" s="7">
        <v>245135</v>
      </c>
      <c r="D521" s="7" t="s">
        <v>989</v>
      </c>
      <c r="E521" s="7">
        <v>2</v>
      </c>
      <c r="F521" s="4">
        <v>6218239</v>
      </c>
      <c r="G521" s="4">
        <v>317557</v>
      </c>
      <c r="H521" s="4">
        <f t="shared" si="50"/>
        <v>5359761.0175618734</v>
      </c>
      <c r="I521" s="4">
        <f t="shared" si="51"/>
        <v>-858477.98243812658</v>
      </c>
      <c r="J521" s="5">
        <f t="shared" si="52"/>
        <v>-0.1380580550921453</v>
      </c>
      <c r="K521" s="4">
        <f t="shared" si="53"/>
        <v>298145.39193693711</v>
      </c>
      <c r="L521" s="4">
        <f t="shared" si="54"/>
        <v>-19411.608063062886</v>
      </c>
      <c r="M521" s="5">
        <f t="shared" si="55"/>
        <v>-6.1127948881816163E-2</v>
      </c>
      <c r="N521" s="4">
        <f>IF(SUMPRODUCT($O$2:$AD$2,O521:AD521)&lt;=Kalkulačka!$B$4,SUMPRODUCT($O$2:$AD$2,O521:AD521)*Kalkulačka!$B$5,SUMPRODUCT($O$2:$AD$2,O521:AD521))</f>
        <v>377.2</v>
      </c>
      <c r="O521" s="4">
        <v>91</v>
      </c>
      <c r="P521" s="4">
        <v>0</v>
      </c>
      <c r="Q521" s="4">
        <v>0</v>
      </c>
      <c r="R521" s="4">
        <v>0</v>
      </c>
      <c r="S521" s="4">
        <v>272</v>
      </c>
      <c r="T521" s="4">
        <v>0</v>
      </c>
      <c r="U521" s="4">
        <v>345</v>
      </c>
      <c r="V521" s="4">
        <v>105</v>
      </c>
      <c r="W521" s="4">
        <v>0</v>
      </c>
      <c r="X521" s="4">
        <v>0</v>
      </c>
      <c r="Y521" s="4">
        <v>0</v>
      </c>
      <c r="Z521" s="4">
        <v>0</v>
      </c>
      <c r="AA521" s="4">
        <v>142</v>
      </c>
      <c r="AB521" s="4">
        <v>0</v>
      </c>
      <c r="AC521" s="4">
        <v>0</v>
      </c>
      <c r="AD521" s="4">
        <v>0</v>
      </c>
    </row>
    <row r="522" spans="1:30" x14ac:dyDescent="0.3">
      <c r="A522" s="16" t="s">
        <v>56</v>
      </c>
      <c r="B522" s="7">
        <v>568589</v>
      </c>
      <c r="C522" s="7">
        <v>600776</v>
      </c>
      <c r="D522" s="7" t="s">
        <v>990</v>
      </c>
      <c r="E522" s="7">
        <v>2</v>
      </c>
      <c r="F522" s="4">
        <v>728392</v>
      </c>
      <c r="G522" s="4">
        <v>21831</v>
      </c>
      <c r="H522" s="4">
        <f t="shared" si="50"/>
        <v>724676.06547098502</v>
      </c>
      <c r="I522" s="4">
        <f t="shared" si="51"/>
        <v>-3715.9345290149795</v>
      </c>
      <c r="J522" s="5">
        <f t="shared" si="52"/>
        <v>-5.1015586785893019E-3</v>
      </c>
      <c r="K522" s="4">
        <f t="shared" si="53"/>
        <v>40311.280458069443</v>
      </c>
      <c r="L522" s="4">
        <f t="shared" si="54"/>
        <v>18480.280458069443</v>
      </c>
      <c r="M522" s="5">
        <f t="shared" si="55"/>
        <v>0.84651552645638972</v>
      </c>
      <c r="N522" s="4">
        <f>IF(SUMPRODUCT($O$2:$AD$2,O522:AD522)&lt;=Kalkulačka!$B$4,SUMPRODUCT($O$2:$AD$2,O522:AD522)*Kalkulačka!$B$5,SUMPRODUCT($O$2:$AD$2,O522:AD522))</f>
        <v>51</v>
      </c>
      <c r="O522" s="4">
        <v>19</v>
      </c>
      <c r="P522" s="4">
        <v>0</v>
      </c>
      <c r="Q522" s="4">
        <v>0</v>
      </c>
      <c r="R522" s="4">
        <v>0</v>
      </c>
      <c r="S522" s="4">
        <v>15</v>
      </c>
      <c r="T522" s="4">
        <v>0</v>
      </c>
      <c r="U522" s="4">
        <v>0</v>
      </c>
      <c r="V522" s="4">
        <v>15</v>
      </c>
      <c r="W522" s="4">
        <v>0</v>
      </c>
      <c r="X522" s="4">
        <v>0</v>
      </c>
      <c r="Y522" s="4">
        <v>0</v>
      </c>
      <c r="Z522" s="4">
        <v>0</v>
      </c>
      <c r="AA522" s="4">
        <v>0</v>
      </c>
      <c r="AB522" s="4">
        <v>0</v>
      </c>
      <c r="AC522" s="4">
        <v>0</v>
      </c>
      <c r="AD522" s="4">
        <v>0</v>
      </c>
    </row>
    <row r="523" spans="1:30" x14ac:dyDescent="0.3">
      <c r="A523" s="16" t="s">
        <v>44</v>
      </c>
      <c r="B523" s="7">
        <v>587346</v>
      </c>
      <c r="C523" s="7">
        <v>286079</v>
      </c>
      <c r="D523" s="7" t="s">
        <v>199</v>
      </c>
      <c r="E523" s="7">
        <v>2</v>
      </c>
      <c r="F523" s="4">
        <v>5585085</v>
      </c>
      <c r="G523" s="4">
        <v>292547</v>
      </c>
      <c r="H523" s="4">
        <f t="shared" si="50"/>
        <v>4816964.4351894883</v>
      </c>
      <c r="I523" s="4">
        <f t="shared" si="51"/>
        <v>-768120.56481051166</v>
      </c>
      <c r="J523" s="5">
        <f t="shared" si="52"/>
        <v>-0.13753068481688491</v>
      </c>
      <c r="K523" s="4">
        <f t="shared" si="53"/>
        <v>267951.45245657925</v>
      </c>
      <c r="L523" s="4">
        <f t="shared" si="54"/>
        <v>-24595.547543420747</v>
      </c>
      <c r="M523" s="5">
        <f t="shared" si="55"/>
        <v>-8.4073832729170905E-2</v>
      </c>
      <c r="N523" s="4">
        <f>IF(SUMPRODUCT($O$2:$AD$2,O523:AD523)&lt;=Kalkulačka!$B$4,SUMPRODUCT($O$2:$AD$2,O523:AD523)*Kalkulačka!$B$5,SUMPRODUCT($O$2:$AD$2,O523:AD523))</f>
        <v>339</v>
      </c>
      <c r="O523" s="4">
        <v>89</v>
      </c>
      <c r="P523" s="4">
        <v>0</v>
      </c>
      <c r="Q523" s="4">
        <v>0</v>
      </c>
      <c r="R523" s="4">
        <v>0</v>
      </c>
      <c r="S523" s="4">
        <v>250</v>
      </c>
      <c r="T523" s="4">
        <v>0</v>
      </c>
      <c r="U523" s="4">
        <v>302</v>
      </c>
      <c r="V523" s="4">
        <v>53</v>
      </c>
      <c r="W523" s="4">
        <v>0</v>
      </c>
      <c r="X523" s="4">
        <v>0</v>
      </c>
      <c r="Y523" s="4">
        <v>0</v>
      </c>
      <c r="Z523" s="4">
        <v>0</v>
      </c>
      <c r="AA523" s="4">
        <v>0</v>
      </c>
      <c r="AB523" s="4">
        <v>0</v>
      </c>
      <c r="AC523" s="4">
        <v>0</v>
      </c>
      <c r="AD523" s="4">
        <v>0</v>
      </c>
    </row>
    <row r="524" spans="1:30" x14ac:dyDescent="0.3">
      <c r="A524" s="16" t="s">
        <v>20</v>
      </c>
      <c r="B524" s="7">
        <v>542041</v>
      </c>
      <c r="C524" s="7">
        <v>244031</v>
      </c>
      <c r="D524" s="7" t="s">
        <v>991</v>
      </c>
      <c r="E524" s="7">
        <v>2</v>
      </c>
      <c r="F524" s="4">
        <v>3953389</v>
      </c>
      <c r="G524" s="4">
        <v>202803</v>
      </c>
      <c r="H524" s="4">
        <f t="shared" si="50"/>
        <v>3410240.308098753</v>
      </c>
      <c r="I524" s="4">
        <f t="shared" si="51"/>
        <v>-543148.69190124702</v>
      </c>
      <c r="J524" s="5">
        <f t="shared" si="52"/>
        <v>-0.1373881224188277</v>
      </c>
      <c r="K524" s="4">
        <f t="shared" si="53"/>
        <v>189700.14333209148</v>
      </c>
      <c r="L524" s="4">
        <f t="shared" si="54"/>
        <v>-13102.85666790852</v>
      </c>
      <c r="M524" s="5">
        <f t="shared" si="55"/>
        <v>-6.4608791131830046E-2</v>
      </c>
      <c r="N524" s="4">
        <f>IF(SUMPRODUCT($O$2:$AD$2,O524:AD524)&lt;=Kalkulačka!$B$4,SUMPRODUCT($O$2:$AD$2,O524:AD524)*Kalkulačka!$B$5,SUMPRODUCT($O$2:$AD$2,O524:AD524))</f>
        <v>240</v>
      </c>
      <c r="O524" s="4">
        <v>67</v>
      </c>
      <c r="P524" s="4">
        <v>0</v>
      </c>
      <c r="Q524" s="4">
        <v>0</v>
      </c>
      <c r="R524" s="4">
        <v>0</v>
      </c>
      <c r="S524" s="4">
        <v>173</v>
      </c>
      <c r="T524" s="4">
        <v>0</v>
      </c>
      <c r="U524" s="4">
        <v>235</v>
      </c>
      <c r="V524" s="4">
        <v>50</v>
      </c>
      <c r="W524" s="4">
        <v>0</v>
      </c>
      <c r="X524" s="4">
        <v>0</v>
      </c>
      <c r="Y524" s="4">
        <v>0</v>
      </c>
      <c r="Z524" s="4">
        <v>0</v>
      </c>
      <c r="AA524" s="4">
        <v>0</v>
      </c>
      <c r="AB524" s="4">
        <v>0</v>
      </c>
      <c r="AC524" s="4">
        <v>0</v>
      </c>
      <c r="AD524" s="4">
        <v>0</v>
      </c>
    </row>
    <row r="525" spans="1:30" x14ac:dyDescent="0.3">
      <c r="A525" s="16" t="s">
        <v>50</v>
      </c>
      <c r="B525" s="7">
        <v>505366</v>
      </c>
      <c r="C525" s="7">
        <v>299588</v>
      </c>
      <c r="D525" s="7" t="s">
        <v>992</v>
      </c>
      <c r="E525" s="7">
        <v>2</v>
      </c>
      <c r="F525" s="4">
        <v>4164683</v>
      </c>
      <c r="G525" s="4">
        <v>231732</v>
      </c>
      <c r="H525" s="4">
        <f t="shared" si="50"/>
        <v>3594961.6581207686</v>
      </c>
      <c r="I525" s="4">
        <f t="shared" si="51"/>
        <v>-569721.34187923139</v>
      </c>
      <c r="J525" s="5">
        <f t="shared" si="52"/>
        <v>-0.13679824896138104</v>
      </c>
      <c r="K525" s="4">
        <f t="shared" si="53"/>
        <v>199975.56776257977</v>
      </c>
      <c r="L525" s="4">
        <f t="shared" si="54"/>
        <v>-31756.432237420231</v>
      </c>
      <c r="M525" s="5">
        <f t="shared" si="55"/>
        <v>-0.13703947766135116</v>
      </c>
      <c r="N525" s="4">
        <f>IF(SUMPRODUCT($O$2:$AD$2,O525:AD525)&lt;=Kalkulačka!$B$4,SUMPRODUCT($O$2:$AD$2,O525:AD525)*Kalkulačka!$B$5,SUMPRODUCT($O$2:$AD$2,O525:AD525))</f>
        <v>253</v>
      </c>
      <c r="O525" s="4">
        <v>39</v>
      </c>
      <c r="P525" s="4">
        <v>0</v>
      </c>
      <c r="Q525" s="4">
        <v>0</v>
      </c>
      <c r="R525" s="4">
        <v>0</v>
      </c>
      <c r="S525" s="4">
        <v>214</v>
      </c>
      <c r="T525" s="4">
        <v>0</v>
      </c>
      <c r="U525" s="4">
        <v>286</v>
      </c>
      <c r="V525" s="4">
        <v>72</v>
      </c>
      <c r="W525" s="4">
        <v>0</v>
      </c>
      <c r="X525" s="4">
        <v>0</v>
      </c>
      <c r="Y525" s="4">
        <v>0</v>
      </c>
      <c r="Z525" s="4">
        <v>0</v>
      </c>
      <c r="AA525" s="4">
        <v>0</v>
      </c>
      <c r="AB525" s="4">
        <v>0</v>
      </c>
      <c r="AC525" s="4">
        <v>0</v>
      </c>
      <c r="AD525" s="4">
        <v>0</v>
      </c>
    </row>
    <row r="526" spans="1:30" x14ac:dyDescent="0.3">
      <c r="A526" s="16" t="s">
        <v>32</v>
      </c>
      <c r="B526" s="7">
        <v>565814</v>
      </c>
      <c r="C526" s="7">
        <v>264571</v>
      </c>
      <c r="D526" s="7" t="s">
        <v>993</v>
      </c>
      <c r="E526" s="7">
        <v>2</v>
      </c>
      <c r="F526" s="4">
        <v>4394559</v>
      </c>
      <c r="G526" s="4">
        <v>222995</v>
      </c>
      <c r="H526" s="4">
        <f t="shared" si="50"/>
        <v>3793892.3427598625</v>
      </c>
      <c r="I526" s="4">
        <f t="shared" si="51"/>
        <v>-600666.65724013746</v>
      </c>
      <c r="J526" s="5">
        <f t="shared" si="52"/>
        <v>-0.13668417177699455</v>
      </c>
      <c r="K526" s="4">
        <f t="shared" si="53"/>
        <v>211041.40945695178</v>
      </c>
      <c r="L526" s="4">
        <f t="shared" si="54"/>
        <v>-11953.590543048223</v>
      </c>
      <c r="M526" s="5">
        <f t="shared" si="55"/>
        <v>-5.3604746936246173E-2</v>
      </c>
      <c r="N526" s="4">
        <f>IF(SUMPRODUCT($O$2:$AD$2,O526:AD526)&lt;=Kalkulačka!$B$4,SUMPRODUCT($O$2:$AD$2,O526:AD526)*Kalkulačka!$B$5,SUMPRODUCT($O$2:$AD$2,O526:AD526))</f>
        <v>267</v>
      </c>
      <c r="O526" s="4">
        <v>61</v>
      </c>
      <c r="P526" s="4">
        <v>9</v>
      </c>
      <c r="Q526" s="4">
        <v>0</v>
      </c>
      <c r="R526" s="4">
        <v>0</v>
      </c>
      <c r="S526" s="4">
        <v>188</v>
      </c>
      <c r="T526" s="4">
        <v>0</v>
      </c>
      <c r="U526" s="4">
        <v>237</v>
      </c>
      <c r="V526" s="4">
        <v>59</v>
      </c>
      <c r="W526" s="4">
        <v>0</v>
      </c>
      <c r="X526" s="4">
        <v>108</v>
      </c>
      <c r="Y526" s="4">
        <v>0</v>
      </c>
      <c r="Z526" s="4">
        <v>0</v>
      </c>
      <c r="AA526" s="4">
        <v>0</v>
      </c>
      <c r="AB526" s="4">
        <v>0</v>
      </c>
      <c r="AC526" s="4">
        <v>0</v>
      </c>
      <c r="AD526" s="4">
        <v>0</v>
      </c>
    </row>
    <row r="527" spans="1:30" x14ac:dyDescent="0.3">
      <c r="A527" s="16" t="s">
        <v>56</v>
      </c>
      <c r="B527" s="7">
        <v>597988</v>
      </c>
      <c r="C527" s="7">
        <v>296473</v>
      </c>
      <c r="D527" s="7" t="s">
        <v>994</v>
      </c>
      <c r="E527" s="7">
        <v>2</v>
      </c>
      <c r="F527" s="4">
        <v>4770952</v>
      </c>
      <c r="G527" s="4">
        <v>251921</v>
      </c>
      <c r="H527" s="4">
        <f t="shared" si="50"/>
        <v>4120707.0389526598</v>
      </c>
      <c r="I527" s="4">
        <f t="shared" si="51"/>
        <v>-650244.96104734018</v>
      </c>
      <c r="J527" s="5">
        <f t="shared" si="52"/>
        <v>-0.13629249697908097</v>
      </c>
      <c r="K527" s="4">
        <f t="shared" si="53"/>
        <v>229221.00652627723</v>
      </c>
      <c r="L527" s="4">
        <f t="shared" si="54"/>
        <v>-22699.993473722774</v>
      </c>
      <c r="M527" s="5">
        <f t="shared" si="55"/>
        <v>-9.0107587194885541E-2</v>
      </c>
      <c r="N527" s="4">
        <f>IF(SUMPRODUCT($O$2:$AD$2,O527:AD527)&lt;=Kalkulačka!$B$4,SUMPRODUCT($O$2:$AD$2,O527:AD527)*Kalkulačka!$B$5,SUMPRODUCT($O$2:$AD$2,O527:AD527))</f>
        <v>290</v>
      </c>
      <c r="O527" s="4">
        <v>72</v>
      </c>
      <c r="P527" s="4">
        <v>0</v>
      </c>
      <c r="Q527" s="4">
        <v>0</v>
      </c>
      <c r="R527" s="4">
        <v>0</v>
      </c>
      <c r="S527" s="4">
        <v>218</v>
      </c>
      <c r="T527" s="4">
        <v>0</v>
      </c>
      <c r="U527" s="4">
        <v>273</v>
      </c>
      <c r="V527" s="4">
        <v>150</v>
      </c>
      <c r="W527" s="4">
        <v>0</v>
      </c>
      <c r="X527" s="4">
        <v>0</v>
      </c>
      <c r="Y527" s="4">
        <v>0</v>
      </c>
      <c r="Z527" s="4">
        <v>0</v>
      </c>
      <c r="AA527" s="4">
        <v>0</v>
      </c>
      <c r="AB527" s="4">
        <v>0</v>
      </c>
      <c r="AC527" s="4">
        <v>0</v>
      </c>
      <c r="AD527" s="4">
        <v>0</v>
      </c>
    </row>
    <row r="528" spans="1:30" x14ac:dyDescent="0.3">
      <c r="A528" s="16" t="s">
        <v>50</v>
      </c>
      <c r="B528" s="7">
        <v>534927</v>
      </c>
      <c r="C528" s="7">
        <v>302538</v>
      </c>
      <c r="D528" s="7" t="s">
        <v>995</v>
      </c>
      <c r="E528" s="7">
        <v>2</v>
      </c>
      <c r="F528" s="4">
        <v>3964240</v>
      </c>
      <c r="G528" s="4">
        <v>221569</v>
      </c>
      <c r="H528" s="4">
        <f t="shared" si="50"/>
        <v>3424449.6427158308</v>
      </c>
      <c r="I528" s="4">
        <f t="shared" si="51"/>
        <v>-539790.35728416918</v>
      </c>
      <c r="J528" s="5">
        <f t="shared" si="52"/>
        <v>-0.13616490355885846</v>
      </c>
      <c r="K528" s="4">
        <f t="shared" si="53"/>
        <v>190490.5605959752</v>
      </c>
      <c r="L528" s="4">
        <f t="shared" si="54"/>
        <v>-31078.439404024801</v>
      </c>
      <c r="M528" s="5">
        <f t="shared" si="55"/>
        <v>-0.14026528712962916</v>
      </c>
      <c r="N528" s="4">
        <f>IF(SUMPRODUCT($O$2:$AD$2,O528:AD528)&lt;=Kalkulačka!$B$4,SUMPRODUCT($O$2:$AD$2,O528:AD528)*Kalkulačka!$B$5,SUMPRODUCT($O$2:$AD$2,O528:AD528))</f>
        <v>241</v>
      </c>
      <c r="O528" s="4">
        <v>47</v>
      </c>
      <c r="P528" s="4">
        <v>0</v>
      </c>
      <c r="Q528" s="4">
        <v>0</v>
      </c>
      <c r="R528" s="4">
        <v>0</v>
      </c>
      <c r="S528" s="4">
        <v>194</v>
      </c>
      <c r="T528" s="4">
        <v>0</v>
      </c>
      <c r="U528" s="4">
        <v>259</v>
      </c>
      <c r="V528" s="4">
        <v>48</v>
      </c>
      <c r="W528" s="4">
        <v>0</v>
      </c>
      <c r="X528" s="4">
        <v>0</v>
      </c>
      <c r="Y528" s="4">
        <v>0</v>
      </c>
      <c r="Z528" s="4">
        <v>0</v>
      </c>
      <c r="AA528" s="4">
        <v>0</v>
      </c>
      <c r="AB528" s="4">
        <v>0</v>
      </c>
      <c r="AC528" s="4">
        <v>0</v>
      </c>
      <c r="AD528" s="4">
        <v>0</v>
      </c>
    </row>
    <row r="529" spans="1:30" x14ac:dyDescent="0.3">
      <c r="A529" s="16" t="s">
        <v>44</v>
      </c>
      <c r="B529" s="7">
        <v>590908</v>
      </c>
      <c r="C529" s="7">
        <v>289655</v>
      </c>
      <c r="D529" s="7" t="s">
        <v>996</v>
      </c>
      <c r="E529" s="7">
        <v>2</v>
      </c>
      <c r="F529" s="4">
        <v>1047581</v>
      </c>
      <c r="G529" s="4">
        <v>34551</v>
      </c>
      <c r="H529" s="4">
        <f t="shared" si="50"/>
        <v>1044386.094355243</v>
      </c>
      <c r="I529" s="4">
        <f t="shared" si="51"/>
        <v>-3194.9056447569747</v>
      </c>
      <c r="J529" s="5">
        <f t="shared" si="52"/>
        <v>-3.0497934238564728E-3</v>
      </c>
      <c r="K529" s="4">
        <f t="shared" si="53"/>
        <v>58095.668895453018</v>
      </c>
      <c r="L529" s="4">
        <f t="shared" si="54"/>
        <v>23544.668895453018</v>
      </c>
      <c r="M529" s="5">
        <f t="shared" si="55"/>
        <v>0.68144681472180313</v>
      </c>
      <c r="N529" s="4">
        <f>IF(SUMPRODUCT($O$2:$AD$2,O529:AD529)&lt;=Kalkulačka!$B$4,SUMPRODUCT($O$2:$AD$2,O529:AD529)*Kalkulačka!$B$5,SUMPRODUCT($O$2:$AD$2,O529:AD529))</f>
        <v>73.5</v>
      </c>
      <c r="O529" s="4">
        <v>20</v>
      </c>
      <c r="P529" s="4">
        <v>0</v>
      </c>
      <c r="Q529" s="4">
        <v>0</v>
      </c>
      <c r="R529" s="4">
        <v>0</v>
      </c>
      <c r="S529" s="4">
        <v>29</v>
      </c>
      <c r="T529" s="4">
        <v>0</v>
      </c>
      <c r="U529" s="4">
        <v>48</v>
      </c>
      <c r="V529" s="4">
        <v>29</v>
      </c>
      <c r="W529" s="4">
        <v>0</v>
      </c>
      <c r="X529" s="4">
        <v>0</v>
      </c>
      <c r="Y529" s="4">
        <v>0</v>
      </c>
      <c r="Z529" s="4">
        <v>0</v>
      </c>
      <c r="AA529" s="4">
        <v>0</v>
      </c>
      <c r="AB529" s="4">
        <v>0</v>
      </c>
      <c r="AC529" s="4">
        <v>0</v>
      </c>
      <c r="AD529" s="4">
        <v>0</v>
      </c>
    </row>
    <row r="530" spans="1:30" x14ac:dyDescent="0.3">
      <c r="A530" s="16" t="s">
        <v>38</v>
      </c>
      <c r="B530" s="7">
        <v>576301</v>
      </c>
      <c r="C530" s="7">
        <v>274909</v>
      </c>
      <c r="D530" s="7" t="s">
        <v>997</v>
      </c>
      <c r="E530" s="7">
        <v>2</v>
      </c>
      <c r="F530" s="4">
        <v>4654042</v>
      </c>
      <c r="G530" s="4">
        <v>256252</v>
      </c>
      <c r="H530" s="4">
        <f t="shared" si="50"/>
        <v>4021241.6966331126</v>
      </c>
      <c r="I530" s="4">
        <f t="shared" si="51"/>
        <v>-632800.30336688738</v>
      </c>
      <c r="J530" s="5">
        <f t="shared" si="52"/>
        <v>-0.13596789701659062</v>
      </c>
      <c r="K530" s="4">
        <f t="shared" si="53"/>
        <v>223688.08567909122</v>
      </c>
      <c r="L530" s="4">
        <f t="shared" si="54"/>
        <v>-32563.914320908778</v>
      </c>
      <c r="M530" s="5">
        <f t="shared" si="55"/>
        <v>-0.12707769820687753</v>
      </c>
      <c r="N530" s="4">
        <f>IF(SUMPRODUCT($O$2:$AD$2,O530:AD530)&lt;=Kalkulačka!$B$4,SUMPRODUCT($O$2:$AD$2,O530:AD530)*Kalkulačka!$B$5,SUMPRODUCT($O$2:$AD$2,O530:AD530))</f>
        <v>283</v>
      </c>
      <c r="O530" s="4">
        <v>51</v>
      </c>
      <c r="P530" s="4">
        <v>0</v>
      </c>
      <c r="Q530" s="4">
        <v>0</v>
      </c>
      <c r="R530" s="4">
        <v>0</v>
      </c>
      <c r="S530" s="4">
        <v>232</v>
      </c>
      <c r="T530" s="4">
        <v>0</v>
      </c>
      <c r="U530" s="4">
        <v>275</v>
      </c>
      <c r="V530" s="4">
        <v>69</v>
      </c>
      <c r="W530" s="4">
        <v>0</v>
      </c>
      <c r="X530" s="4">
        <v>0</v>
      </c>
      <c r="Y530" s="4">
        <v>0</v>
      </c>
      <c r="Z530" s="4">
        <v>0</v>
      </c>
      <c r="AA530" s="4">
        <v>0</v>
      </c>
      <c r="AB530" s="4">
        <v>0</v>
      </c>
      <c r="AC530" s="4">
        <v>0</v>
      </c>
      <c r="AD530" s="4">
        <v>0</v>
      </c>
    </row>
    <row r="531" spans="1:30" x14ac:dyDescent="0.3">
      <c r="A531" s="16" t="s">
        <v>50</v>
      </c>
      <c r="B531" s="7">
        <v>512800</v>
      </c>
      <c r="C531" s="7">
        <v>301078</v>
      </c>
      <c r="D531" s="7" t="s">
        <v>998</v>
      </c>
      <c r="E531" s="7">
        <v>2</v>
      </c>
      <c r="F531" s="4">
        <v>5393110</v>
      </c>
      <c r="G531" s="4">
        <v>282087</v>
      </c>
      <c r="H531" s="4">
        <f t="shared" si="50"/>
        <v>4660661.7544016289</v>
      </c>
      <c r="I531" s="4">
        <f t="shared" si="51"/>
        <v>-732448.24559837114</v>
      </c>
      <c r="J531" s="5">
        <f t="shared" si="52"/>
        <v>-0.13581184985998263</v>
      </c>
      <c r="K531" s="4">
        <f t="shared" si="53"/>
        <v>259256.86255385837</v>
      </c>
      <c r="L531" s="4">
        <f t="shared" si="54"/>
        <v>-22830.137446141627</v>
      </c>
      <c r="M531" s="5">
        <f t="shared" si="55"/>
        <v>-8.0932965525322476E-2</v>
      </c>
      <c r="N531" s="4">
        <f>IF(SUMPRODUCT($O$2:$AD$2,O531:AD531)&lt;=Kalkulačka!$B$4,SUMPRODUCT($O$2:$AD$2,O531:AD531)*Kalkulačka!$B$5,SUMPRODUCT($O$2:$AD$2,O531:AD531))</f>
        <v>328</v>
      </c>
      <c r="O531" s="4">
        <v>86</v>
      </c>
      <c r="P531" s="4">
        <v>0</v>
      </c>
      <c r="Q531" s="4">
        <v>0</v>
      </c>
      <c r="R531" s="4">
        <v>0</v>
      </c>
      <c r="S531" s="4">
        <v>242</v>
      </c>
      <c r="T531" s="4">
        <v>0</v>
      </c>
      <c r="U531" s="4">
        <v>292</v>
      </c>
      <c r="V531" s="4">
        <v>60</v>
      </c>
      <c r="W531" s="4">
        <v>0</v>
      </c>
      <c r="X531" s="4">
        <v>0</v>
      </c>
      <c r="Y531" s="4">
        <v>0</v>
      </c>
      <c r="Z531" s="4">
        <v>0</v>
      </c>
      <c r="AA531" s="4">
        <v>0</v>
      </c>
      <c r="AB531" s="4">
        <v>0</v>
      </c>
      <c r="AC531" s="4">
        <v>0</v>
      </c>
      <c r="AD531" s="4">
        <v>0</v>
      </c>
    </row>
    <row r="532" spans="1:30" x14ac:dyDescent="0.3">
      <c r="A532" s="16" t="s">
        <v>20</v>
      </c>
      <c r="B532" s="7">
        <v>542016</v>
      </c>
      <c r="C532" s="7">
        <v>244007</v>
      </c>
      <c r="D532" s="7" t="s">
        <v>999</v>
      </c>
      <c r="E532" s="7">
        <v>2</v>
      </c>
      <c r="F532" s="4">
        <v>1474586</v>
      </c>
      <c r="G532" s="4">
        <v>45347</v>
      </c>
      <c r="H532" s="4">
        <f t="shared" si="50"/>
        <v>1470666.1328675873</v>
      </c>
      <c r="I532" s="4">
        <f t="shared" si="51"/>
        <v>-3919.8671324127354</v>
      </c>
      <c r="J532" s="5">
        <f t="shared" si="52"/>
        <v>-2.6582831604347046E-3</v>
      </c>
      <c r="K532" s="4">
        <f t="shared" si="53"/>
        <v>81808.18681196445</v>
      </c>
      <c r="L532" s="4">
        <f t="shared" si="54"/>
        <v>36461.18681196445</v>
      </c>
      <c r="M532" s="5">
        <f t="shared" si="55"/>
        <v>0.80404848858721523</v>
      </c>
      <c r="N532" s="4">
        <f>IF(SUMPRODUCT($O$2:$AD$2,O532:AD532)&lt;=Kalkulačka!$B$4,SUMPRODUCT($O$2:$AD$2,O532:AD532)*Kalkulačka!$B$5,SUMPRODUCT($O$2:$AD$2,O532:AD532))</f>
        <v>103.5</v>
      </c>
      <c r="O532" s="4">
        <v>36</v>
      </c>
      <c r="P532" s="4">
        <v>0</v>
      </c>
      <c r="Q532" s="4">
        <v>0</v>
      </c>
      <c r="R532" s="4">
        <v>0</v>
      </c>
      <c r="S532" s="4">
        <v>33</v>
      </c>
      <c r="T532" s="4">
        <v>0</v>
      </c>
      <c r="U532" s="4">
        <v>69</v>
      </c>
      <c r="V532" s="4">
        <v>28</v>
      </c>
      <c r="W532" s="4">
        <v>0</v>
      </c>
      <c r="X532" s="4">
        <v>0</v>
      </c>
      <c r="Y532" s="4">
        <v>0</v>
      </c>
      <c r="Z532" s="4">
        <v>0</v>
      </c>
      <c r="AA532" s="4">
        <v>0</v>
      </c>
      <c r="AB532" s="4">
        <v>0</v>
      </c>
      <c r="AC532" s="4">
        <v>0</v>
      </c>
      <c r="AD532" s="4">
        <v>0</v>
      </c>
    </row>
    <row r="533" spans="1:30" x14ac:dyDescent="0.3">
      <c r="A533" s="16" t="s">
        <v>47</v>
      </c>
      <c r="B533" s="7">
        <v>583197</v>
      </c>
      <c r="C533" s="7">
        <v>363171</v>
      </c>
      <c r="D533" s="7" t="s">
        <v>1000</v>
      </c>
      <c r="E533" s="7">
        <v>2</v>
      </c>
      <c r="F533" s="4">
        <v>4142593</v>
      </c>
      <c r="G533" s="4">
        <v>228622</v>
      </c>
      <c r="H533" s="4">
        <f t="shared" si="50"/>
        <v>3580752.3235036903</v>
      </c>
      <c r="I533" s="4">
        <f t="shared" si="51"/>
        <v>-561840.67649630969</v>
      </c>
      <c r="J533" s="5">
        <f t="shared" si="52"/>
        <v>-0.13562536230238154</v>
      </c>
      <c r="K533" s="4">
        <f t="shared" si="53"/>
        <v>199185.15049869608</v>
      </c>
      <c r="L533" s="4">
        <f t="shared" si="54"/>
        <v>-29436.849501303921</v>
      </c>
      <c r="M533" s="5">
        <f t="shared" si="55"/>
        <v>-0.12875772892068094</v>
      </c>
      <c r="N533" s="4">
        <f>IF(SUMPRODUCT($O$2:$AD$2,O533:AD533)&lt;=Kalkulačka!$B$4,SUMPRODUCT($O$2:$AD$2,O533:AD533)*Kalkulačka!$B$5,SUMPRODUCT($O$2:$AD$2,O533:AD533))</f>
        <v>252</v>
      </c>
      <c r="O533" s="4">
        <v>50</v>
      </c>
      <c r="P533" s="4">
        <v>0</v>
      </c>
      <c r="Q533" s="4">
        <v>0</v>
      </c>
      <c r="R533" s="4">
        <v>0</v>
      </c>
      <c r="S533" s="4">
        <v>202</v>
      </c>
      <c r="T533" s="4">
        <v>0</v>
      </c>
      <c r="U533" s="4">
        <v>232</v>
      </c>
      <c r="V533" s="4">
        <v>58</v>
      </c>
      <c r="W533" s="4">
        <v>0</v>
      </c>
      <c r="X533" s="4">
        <v>0</v>
      </c>
      <c r="Y533" s="4">
        <v>0</v>
      </c>
      <c r="Z533" s="4">
        <v>0</v>
      </c>
      <c r="AA533" s="4">
        <v>0</v>
      </c>
      <c r="AB533" s="4">
        <v>0</v>
      </c>
      <c r="AC533" s="4">
        <v>0</v>
      </c>
      <c r="AD533" s="4">
        <v>0</v>
      </c>
    </row>
    <row r="534" spans="1:30" x14ac:dyDescent="0.3">
      <c r="A534" s="16" t="s">
        <v>32</v>
      </c>
      <c r="B534" s="7">
        <v>562823</v>
      </c>
      <c r="C534" s="7">
        <v>261653</v>
      </c>
      <c r="D534" s="7" t="s">
        <v>1001</v>
      </c>
      <c r="E534" s="7">
        <v>2</v>
      </c>
      <c r="F534" s="4">
        <v>1538452</v>
      </c>
      <c r="G534" s="4">
        <v>51072</v>
      </c>
      <c r="H534" s="4">
        <f t="shared" si="50"/>
        <v>1534608.1386444387</v>
      </c>
      <c r="I534" s="4">
        <f t="shared" si="51"/>
        <v>-3843.8613555612974</v>
      </c>
      <c r="J534" s="5">
        <f t="shared" si="52"/>
        <v>-2.498525371972149E-3</v>
      </c>
      <c r="K534" s="4">
        <f t="shared" si="53"/>
        <v>85365.06449944117</v>
      </c>
      <c r="L534" s="4">
        <f t="shared" si="54"/>
        <v>34293.06449944117</v>
      </c>
      <c r="M534" s="5">
        <f t="shared" si="55"/>
        <v>0.67146507870146399</v>
      </c>
      <c r="N534" s="4">
        <f>IF(SUMPRODUCT($O$2:$AD$2,O534:AD534)&lt;=Kalkulačka!$B$4,SUMPRODUCT($O$2:$AD$2,O534:AD534)*Kalkulačka!$B$5,SUMPRODUCT($O$2:$AD$2,O534:AD534))</f>
        <v>108</v>
      </c>
      <c r="O534" s="4">
        <v>27</v>
      </c>
      <c r="P534" s="4">
        <v>0</v>
      </c>
      <c r="Q534" s="4">
        <v>0</v>
      </c>
      <c r="R534" s="4">
        <v>0</v>
      </c>
      <c r="S534" s="4">
        <v>45</v>
      </c>
      <c r="T534" s="4">
        <v>0</v>
      </c>
      <c r="U534" s="4">
        <v>98</v>
      </c>
      <c r="V534" s="4">
        <v>43</v>
      </c>
      <c r="W534" s="4">
        <v>0</v>
      </c>
      <c r="X534" s="4">
        <v>0</v>
      </c>
      <c r="Y534" s="4">
        <v>0</v>
      </c>
      <c r="Z534" s="4">
        <v>0</v>
      </c>
      <c r="AA534" s="4">
        <v>0</v>
      </c>
      <c r="AB534" s="4">
        <v>0</v>
      </c>
      <c r="AC534" s="4">
        <v>0</v>
      </c>
      <c r="AD534" s="4">
        <v>0</v>
      </c>
    </row>
    <row r="535" spans="1:30" x14ac:dyDescent="0.3">
      <c r="A535" s="16" t="s">
        <v>44</v>
      </c>
      <c r="B535" s="7">
        <v>590401</v>
      </c>
      <c r="C535" s="7">
        <v>289159</v>
      </c>
      <c r="D535" s="7" t="s">
        <v>1002</v>
      </c>
      <c r="E535" s="7">
        <v>2</v>
      </c>
      <c r="F535" s="4">
        <v>5193896</v>
      </c>
      <c r="G535" s="4">
        <v>274899</v>
      </c>
      <c r="H535" s="4">
        <f t="shared" si="50"/>
        <v>4490149.7389966911</v>
      </c>
      <c r="I535" s="4">
        <f t="shared" si="51"/>
        <v>-703746.26100330893</v>
      </c>
      <c r="J535" s="5">
        <f t="shared" si="52"/>
        <v>-0.13549486955520651</v>
      </c>
      <c r="K535" s="4">
        <f t="shared" si="53"/>
        <v>249771.8553872538</v>
      </c>
      <c r="L535" s="4">
        <f t="shared" si="54"/>
        <v>-25127.144612746197</v>
      </c>
      <c r="M535" s="5">
        <f t="shared" si="55"/>
        <v>-9.1405005521104865E-2</v>
      </c>
      <c r="N535" s="4">
        <f>IF(SUMPRODUCT($O$2:$AD$2,O535:AD535)&lt;=Kalkulačka!$B$4,SUMPRODUCT($O$2:$AD$2,O535:AD535)*Kalkulačka!$B$5,SUMPRODUCT($O$2:$AD$2,O535:AD535))</f>
        <v>316</v>
      </c>
      <c r="O535" s="4">
        <v>67</v>
      </c>
      <c r="P535" s="4">
        <v>0</v>
      </c>
      <c r="Q535" s="4">
        <v>0</v>
      </c>
      <c r="R535" s="4">
        <v>0</v>
      </c>
      <c r="S535" s="4">
        <v>249</v>
      </c>
      <c r="T535" s="4">
        <v>0</v>
      </c>
      <c r="U535" s="4">
        <v>325</v>
      </c>
      <c r="V535" s="4">
        <v>108</v>
      </c>
      <c r="W535" s="4">
        <v>0</v>
      </c>
      <c r="X535" s="4">
        <v>0</v>
      </c>
      <c r="Y535" s="4">
        <v>0</v>
      </c>
      <c r="Z535" s="4">
        <v>0</v>
      </c>
      <c r="AA535" s="4">
        <v>0</v>
      </c>
      <c r="AB535" s="4">
        <v>0</v>
      </c>
      <c r="AC535" s="4">
        <v>0</v>
      </c>
      <c r="AD535" s="4">
        <v>0</v>
      </c>
    </row>
    <row r="536" spans="1:30" x14ac:dyDescent="0.3">
      <c r="A536" s="16" t="s">
        <v>50</v>
      </c>
      <c r="B536" s="7">
        <v>540978</v>
      </c>
      <c r="C536" s="7">
        <v>303313</v>
      </c>
      <c r="D536" s="7" t="s">
        <v>1003</v>
      </c>
      <c r="E536" s="7">
        <v>2</v>
      </c>
      <c r="F536" s="4">
        <v>6738181</v>
      </c>
      <c r="G536" s="4">
        <v>373434</v>
      </c>
      <c r="H536" s="4">
        <f t="shared" si="50"/>
        <v>5825827.1930020358</v>
      </c>
      <c r="I536" s="4">
        <f t="shared" si="51"/>
        <v>-912353.80699796416</v>
      </c>
      <c r="J536" s="5">
        <f t="shared" si="52"/>
        <v>-0.13540060841315549</v>
      </c>
      <c r="K536" s="4">
        <f t="shared" si="53"/>
        <v>324071.07819232298</v>
      </c>
      <c r="L536" s="4">
        <f t="shared" si="54"/>
        <v>-49362.921807677019</v>
      </c>
      <c r="M536" s="5">
        <f t="shared" si="55"/>
        <v>-0.13218646884771346</v>
      </c>
      <c r="N536" s="4">
        <f>IF(SUMPRODUCT($O$2:$AD$2,O536:AD536)&lt;=Kalkulačka!$B$4,SUMPRODUCT($O$2:$AD$2,O536:AD536)*Kalkulačka!$B$5,SUMPRODUCT($O$2:$AD$2,O536:AD536))</f>
        <v>410</v>
      </c>
      <c r="O536" s="4">
        <v>83</v>
      </c>
      <c r="P536" s="4">
        <v>0</v>
      </c>
      <c r="Q536" s="4">
        <v>0</v>
      </c>
      <c r="R536" s="4">
        <v>0</v>
      </c>
      <c r="S536" s="4">
        <v>327</v>
      </c>
      <c r="T536" s="4">
        <v>0</v>
      </c>
      <c r="U536" s="4">
        <v>373</v>
      </c>
      <c r="V536" s="4">
        <v>101</v>
      </c>
      <c r="W536" s="4">
        <v>136</v>
      </c>
      <c r="X536" s="4">
        <v>0</v>
      </c>
      <c r="Y536" s="4">
        <v>0</v>
      </c>
      <c r="Z536" s="4">
        <v>0</v>
      </c>
      <c r="AA536" s="4">
        <v>0</v>
      </c>
      <c r="AB536" s="4">
        <v>0</v>
      </c>
      <c r="AC536" s="4">
        <v>0</v>
      </c>
      <c r="AD536" s="4">
        <v>0</v>
      </c>
    </row>
    <row r="537" spans="1:30" x14ac:dyDescent="0.3">
      <c r="A537" s="16" t="s">
        <v>41</v>
      </c>
      <c r="B537" s="7">
        <v>572217</v>
      </c>
      <c r="C537" s="7">
        <v>270873</v>
      </c>
      <c r="D537" s="7" t="s">
        <v>1004</v>
      </c>
      <c r="E537" s="7">
        <v>2</v>
      </c>
      <c r="F537" s="4">
        <v>640913</v>
      </c>
      <c r="G537" s="4">
        <v>14421</v>
      </c>
      <c r="H537" s="4">
        <f t="shared" si="50"/>
        <v>639420.05776851613</v>
      </c>
      <c r="I537" s="4">
        <f t="shared" si="51"/>
        <v>-1492.9422314838739</v>
      </c>
      <c r="J537" s="5">
        <f t="shared" si="52"/>
        <v>-2.3293992031427901E-3</v>
      </c>
      <c r="K537" s="4">
        <f t="shared" si="53"/>
        <v>35568.776874767158</v>
      </c>
      <c r="L537" s="4">
        <f t="shared" si="54"/>
        <v>21147.776874767158</v>
      </c>
      <c r="M537" s="5">
        <f t="shared" si="55"/>
        <v>1.4664570331299602</v>
      </c>
      <c r="N537" s="4">
        <f>IF(SUMPRODUCT($O$2:$AD$2,O537:AD537)&lt;=Kalkulačka!$B$4,SUMPRODUCT($O$2:$AD$2,O537:AD537)*Kalkulačka!$B$5,SUMPRODUCT($O$2:$AD$2,O537:AD537))</f>
        <v>45</v>
      </c>
      <c r="O537" s="4">
        <v>30</v>
      </c>
      <c r="P537" s="4">
        <v>0</v>
      </c>
      <c r="Q537" s="4">
        <v>0</v>
      </c>
      <c r="R537" s="4">
        <v>0</v>
      </c>
      <c r="S537" s="4">
        <v>0</v>
      </c>
      <c r="T537" s="4">
        <v>0</v>
      </c>
      <c r="U537" s="4">
        <v>30</v>
      </c>
      <c r="V537" s="4">
        <v>0</v>
      </c>
      <c r="W537" s="4">
        <v>0</v>
      </c>
      <c r="X537" s="4">
        <v>0</v>
      </c>
      <c r="Y537" s="4">
        <v>0</v>
      </c>
      <c r="Z537" s="4">
        <v>0</v>
      </c>
      <c r="AA537" s="4">
        <v>0</v>
      </c>
      <c r="AB537" s="4">
        <v>0</v>
      </c>
      <c r="AC537" s="4">
        <v>0</v>
      </c>
      <c r="AD537" s="4">
        <v>0</v>
      </c>
    </row>
    <row r="538" spans="1:30" x14ac:dyDescent="0.3">
      <c r="A538" s="16" t="s">
        <v>56</v>
      </c>
      <c r="B538" s="7">
        <v>599352</v>
      </c>
      <c r="C538" s="7">
        <v>297861</v>
      </c>
      <c r="D538" s="7" t="s">
        <v>501</v>
      </c>
      <c r="E538" s="7">
        <v>2</v>
      </c>
      <c r="F538" s="4">
        <v>11630737</v>
      </c>
      <c r="G538" s="4">
        <v>599006</v>
      </c>
      <c r="H538" s="4">
        <f t="shared" si="50"/>
        <v>10060208.90889132</v>
      </c>
      <c r="I538" s="4">
        <f t="shared" si="51"/>
        <v>-1570528.0911086798</v>
      </c>
      <c r="J538" s="5">
        <f t="shared" si="52"/>
        <v>-0.13503255134293557</v>
      </c>
      <c r="K538" s="4">
        <f t="shared" si="53"/>
        <v>559615.4228296699</v>
      </c>
      <c r="L538" s="4">
        <f t="shared" si="54"/>
        <v>-39390.5771703301</v>
      </c>
      <c r="M538" s="5">
        <f t="shared" si="55"/>
        <v>-6.5759904191827978E-2</v>
      </c>
      <c r="N538" s="4">
        <f>IF(SUMPRODUCT($O$2:$AD$2,O538:AD538)&lt;=Kalkulačka!$B$4,SUMPRODUCT($O$2:$AD$2,O538:AD538)*Kalkulačka!$B$5,SUMPRODUCT($O$2:$AD$2,O538:AD538))</f>
        <v>708</v>
      </c>
      <c r="O538" s="4">
        <v>164</v>
      </c>
      <c r="P538" s="4">
        <v>0</v>
      </c>
      <c r="Q538" s="4">
        <v>13</v>
      </c>
      <c r="R538" s="4">
        <v>0</v>
      </c>
      <c r="S538" s="4">
        <v>481</v>
      </c>
      <c r="T538" s="4">
        <v>25</v>
      </c>
      <c r="U538" s="4">
        <v>612</v>
      </c>
      <c r="V538" s="4">
        <v>161</v>
      </c>
      <c r="W538" s="4">
        <v>129</v>
      </c>
      <c r="X538" s="4">
        <v>0</v>
      </c>
      <c r="Y538" s="4">
        <v>0</v>
      </c>
      <c r="Z538" s="4">
        <v>0</v>
      </c>
      <c r="AA538" s="4">
        <v>0</v>
      </c>
      <c r="AB538" s="4">
        <v>0</v>
      </c>
      <c r="AC538" s="4">
        <v>0</v>
      </c>
      <c r="AD538" s="4">
        <v>0</v>
      </c>
    </row>
    <row r="539" spans="1:30" x14ac:dyDescent="0.3">
      <c r="A539" s="16" t="s">
        <v>23</v>
      </c>
      <c r="B539" s="7">
        <v>545481</v>
      </c>
      <c r="C539" s="7">
        <v>245861</v>
      </c>
      <c r="D539" s="7" t="s">
        <v>1005</v>
      </c>
      <c r="E539" s="7">
        <v>2</v>
      </c>
      <c r="F539" s="4">
        <v>4665140</v>
      </c>
      <c r="G539" s="4">
        <v>253006</v>
      </c>
      <c r="H539" s="4">
        <f t="shared" si="50"/>
        <v>4035451.0312501909</v>
      </c>
      <c r="I539" s="4">
        <f t="shared" si="51"/>
        <v>-629688.96874980908</v>
      </c>
      <c r="J539" s="5">
        <f t="shared" si="52"/>
        <v>-0.13497750737379999</v>
      </c>
      <c r="K539" s="4">
        <f t="shared" si="53"/>
        <v>224478.50294297494</v>
      </c>
      <c r="L539" s="4">
        <f t="shared" si="54"/>
        <v>-28527.497057025059</v>
      </c>
      <c r="M539" s="5">
        <f t="shared" si="55"/>
        <v>-0.11275423135034368</v>
      </c>
      <c r="N539" s="4">
        <f>IF(SUMPRODUCT($O$2:$AD$2,O539:AD539)&lt;=Kalkulačka!$B$4,SUMPRODUCT($O$2:$AD$2,O539:AD539)*Kalkulačka!$B$5,SUMPRODUCT($O$2:$AD$2,O539:AD539))</f>
        <v>284</v>
      </c>
      <c r="O539" s="4">
        <v>66</v>
      </c>
      <c r="P539" s="4">
        <v>0</v>
      </c>
      <c r="Q539" s="4">
        <v>0</v>
      </c>
      <c r="R539" s="4">
        <v>0</v>
      </c>
      <c r="S539" s="4">
        <v>218</v>
      </c>
      <c r="T539" s="4">
        <v>0</v>
      </c>
      <c r="U539" s="4">
        <v>268</v>
      </c>
      <c r="V539" s="4">
        <v>67</v>
      </c>
      <c r="W539" s="4">
        <v>30</v>
      </c>
      <c r="X539" s="4">
        <v>0</v>
      </c>
      <c r="Y539" s="4">
        <v>0</v>
      </c>
      <c r="Z539" s="4">
        <v>0</v>
      </c>
      <c r="AA539" s="4">
        <v>0</v>
      </c>
      <c r="AB539" s="4">
        <v>0</v>
      </c>
      <c r="AC539" s="4">
        <v>0</v>
      </c>
      <c r="AD539" s="4">
        <v>0</v>
      </c>
    </row>
    <row r="540" spans="1:30" x14ac:dyDescent="0.3">
      <c r="A540" s="16" t="s">
        <v>53</v>
      </c>
      <c r="B540" s="7">
        <v>592021</v>
      </c>
      <c r="C540" s="7">
        <v>290785</v>
      </c>
      <c r="D540" s="7" t="s">
        <v>1006</v>
      </c>
      <c r="E540" s="7">
        <v>2</v>
      </c>
      <c r="F540" s="4">
        <v>5732650</v>
      </c>
      <c r="G540" s="4">
        <v>307927</v>
      </c>
      <c r="H540" s="4">
        <f t="shared" si="50"/>
        <v>4959057.7813602695</v>
      </c>
      <c r="I540" s="4">
        <f t="shared" si="51"/>
        <v>-773592.21863973048</v>
      </c>
      <c r="J540" s="5">
        <f t="shared" si="52"/>
        <v>-0.13494495890028702</v>
      </c>
      <c r="K540" s="4">
        <f t="shared" si="53"/>
        <v>275855.62509541638</v>
      </c>
      <c r="L540" s="4">
        <f t="shared" si="54"/>
        <v>-32071.374904583616</v>
      </c>
      <c r="M540" s="5">
        <f t="shared" si="55"/>
        <v>-0.10415252610061354</v>
      </c>
      <c r="N540" s="4">
        <f>IF(SUMPRODUCT($O$2:$AD$2,O540:AD540)&lt;=Kalkulačka!$B$4,SUMPRODUCT($O$2:$AD$2,O540:AD540)*Kalkulačka!$B$5,SUMPRODUCT($O$2:$AD$2,O540:AD540))</f>
        <v>349</v>
      </c>
      <c r="O540" s="4">
        <v>88</v>
      </c>
      <c r="P540" s="4">
        <v>0</v>
      </c>
      <c r="Q540" s="4">
        <v>0</v>
      </c>
      <c r="R540" s="4">
        <v>0</v>
      </c>
      <c r="S540" s="4">
        <v>261</v>
      </c>
      <c r="T540" s="4">
        <v>0</v>
      </c>
      <c r="U540" s="4">
        <v>330</v>
      </c>
      <c r="V540" s="4">
        <v>60</v>
      </c>
      <c r="W540" s="4">
        <v>175</v>
      </c>
      <c r="X540" s="4">
        <v>0</v>
      </c>
      <c r="Y540" s="4">
        <v>0</v>
      </c>
      <c r="Z540" s="4">
        <v>0</v>
      </c>
      <c r="AA540" s="4">
        <v>0</v>
      </c>
      <c r="AB540" s="4">
        <v>0</v>
      </c>
      <c r="AC540" s="4">
        <v>0</v>
      </c>
      <c r="AD540" s="4">
        <v>0</v>
      </c>
    </row>
    <row r="541" spans="1:30" x14ac:dyDescent="0.3">
      <c r="A541" s="16" t="s">
        <v>29</v>
      </c>
      <c r="B541" s="7">
        <v>560600</v>
      </c>
      <c r="C541" s="7">
        <v>259551</v>
      </c>
      <c r="D541" s="7" t="s">
        <v>1007</v>
      </c>
      <c r="E541" s="7">
        <v>2</v>
      </c>
      <c r="F541" s="4">
        <v>3367200</v>
      </c>
      <c r="G541" s="4">
        <v>165233</v>
      </c>
      <c r="H541" s="4">
        <f t="shared" si="50"/>
        <v>2912913.5965010179</v>
      </c>
      <c r="I541" s="4">
        <f t="shared" si="51"/>
        <v>-454286.40349898208</v>
      </c>
      <c r="J541" s="5">
        <f t="shared" si="52"/>
        <v>-0.13491518279252257</v>
      </c>
      <c r="K541" s="4">
        <f t="shared" si="53"/>
        <v>162035.53909616149</v>
      </c>
      <c r="L541" s="4">
        <f t="shared" si="54"/>
        <v>-3197.4609038385097</v>
      </c>
      <c r="M541" s="5">
        <f t="shared" si="55"/>
        <v>-1.9351224657535138E-2</v>
      </c>
      <c r="N541" s="4">
        <f>IF(SUMPRODUCT($O$2:$AD$2,O541:AD541)&lt;=Kalkulačka!$B$4,SUMPRODUCT($O$2:$AD$2,O541:AD541)*Kalkulačka!$B$5,SUMPRODUCT($O$2:$AD$2,O541:AD541))</f>
        <v>205</v>
      </c>
      <c r="O541" s="4">
        <v>61</v>
      </c>
      <c r="P541" s="4">
        <v>0</v>
      </c>
      <c r="Q541" s="4">
        <v>0</v>
      </c>
      <c r="R541" s="4">
        <v>0</v>
      </c>
      <c r="S541" s="4">
        <v>126</v>
      </c>
      <c r="T541" s="4">
        <v>9</v>
      </c>
      <c r="U541" s="4">
        <v>109</v>
      </c>
      <c r="V541" s="4">
        <v>47</v>
      </c>
      <c r="W541" s="4">
        <v>0</v>
      </c>
      <c r="X541" s="4">
        <v>0</v>
      </c>
      <c r="Y541" s="4">
        <v>0</v>
      </c>
      <c r="Z541" s="4">
        <v>0</v>
      </c>
      <c r="AA541" s="4">
        <v>0</v>
      </c>
      <c r="AB541" s="4">
        <v>0</v>
      </c>
      <c r="AC541" s="4">
        <v>0</v>
      </c>
      <c r="AD541" s="4">
        <v>0</v>
      </c>
    </row>
    <row r="542" spans="1:30" x14ac:dyDescent="0.3">
      <c r="A542" s="16" t="s">
        <v>56</v>
      </c>
      <c r="B542" s="7">
        <v>510939</v>
      </c>
      <c r="C542" s="7">
        <v>300845</v>
      </c>
      <c r="D542" s="7" t="s">
        <v>1008</v>
      </c>
      <c r="E542" s="7">
        <v>2</v>
      </c>
      <c r="F542" s="4">
        <v>4681107</v>
      </c>
      <c r="G542" s="4">
        <v>248774</v>
      </c>
      <c r="H542" s="4">
        <f t="shared" si="50"/>
        <v>4049660.3658672692</v>
      </c>
      <c r="I542" s="4">
        <f t="shared" si="51"/>
        <v>-631446.63413273077</v>
      </c>
      <c r="J542" s="5">
        <f t="shared" si="52"/>
        <v>-0.13489258718775943</v>
      </c>
      <c r="K542" s="4">
        <f t="shared" si="53"/>
        <v>225268.92020685866</v>
      </c>
      <c r="L542" s="4">
        <f t="shared" si="54"/>
        <v>-23505.07979314134</v>
      </c>
      <c r="M542" s="5">
        <f t="shared" si="55"/>
        <v>-9.4483667075905609E-2</v>
      </c>
      <c r="N542" s="4">
        <f>IF(SUMPRODUCT($O$2:$AD$2,O542:AD542)&lt;=Kalkulačka!$B$4,SUMPRODUCT($O$2:$AD$2,O542:AD542)*Kalkulačka!$B$5,SUMPRODUCT($O$2:$AD$2,O542:AD542))</f>
        <v>285</v>
      </c>
      <c r="O542" s="4">
        <v>66</v>
      </c>
      <c r="P542" s="4">
        <v>0</v>
      </c>
      <c r="Q542" s="4">
        <v>0</v>
      </c>
      <c r="R542" s="4">
        <v>0</v>
      </c>
      <c r="S542" s="4">
        <v>219</v>
      </c>
      <c r="T542" s="4">
        <v>0</v>
      </c>
      <c r="U542" s="4">
        <v>0</v>
      </c>
      <c r="V542" s="4">
        <v>85</v>
      </c>
      <c r="W542" s="4">
        <v>0</v>
      </c>
      <c r="X542" s="4">
        <v>0</v>
      </c>
      <c r="Y542" s="4">
        <v>0</v>
      </c>
      <c r="Z542" s="4">
        <v>0</v>
      </c>
      <c r="AA542" s="4">
        <v>0</v>
      </c>
      <c r="AB542" s="4">
        <v>0</v>
      </c>
      <c r="AC542" s="4">
        <v>0</v>
      </c>
      <c r="AD542" s="4">
        <v>0</v>
      </c>
    </row>
    <row r="543" spans="1:30" x14ac:dyDescent="0.3">
      <c r="A543" s="16" t="s">
        <v>44</v>
      </c>
      <c r="B543" s="7">
        <v>591637</v>
      </c>
      <c r="C543" s="7">
        <v>290386</v>
      </c>
      <c r="D543" s="7" t="s">
        <v>1009</v>
      </c>
      <c r="E543" s="7">
        <v>2</v>
      </c>
      <c r="F543" s="4">
        <v>3908965</v>
      </c>
      <c r="G543" s="4">
        <v>203800</v>
      </c>
      <c r="H543" s="4">
        <f t="shared" si="50"/>
        <v>3381821.6388645964</v>
      </c>
      <c r="I543" s="4">
        <f t="shared" si="51"/>
        <v>-527143.36113540363</v>
      </c>
      <c r="J543" s="5">
        <f t="shared" si="52"/>
        <v>-0.1348549708517226</v>
      </c>
      <c r="K543" s="4">
        <f t="shared" si="53"/>
        <v>188119.30880432407</v>
      </c>
      <c r="L543" s="4">
        <f t="shared" si="54"/>
        <v>-15680.691195675929</v>
      </c>
      <c r="M543" s="5">
        <f t="shared" si="55"/>
        <v>-7.6941566220195878E-2</v>
      </c>
      <c r="N543" s="4">
        <f>IF(SUMPRODUCT($O$2:$AD$2,O543:AD543)&lt;=Kalkulačka!$B$4,SUMPRODUCT($O$2:$AD$2,O543:AD543)*Kalkulačka!$B$5,SUMPRODUCT($O$2:$AD$2,O543:AD543))</f>
        <v>238</v>
      </c>
      <c r="O543" s="4">
        <v>63</v>
      </c>
      <c r="P543" s="4">
        <v>0</v>
      </c>
      <c r="Q543" s="4">
        <v>0</v>
      </c>
      <c r="R543" s="4">
        <v>0</v>
      </c>
      <c r="S543" s="4">
        <v>175</v>
      </c>
      <c r="T543" s="4">
        <v>0</v>
      </c>
      <c r="U543" s="4">
        <v>219</v>
      </c>
      <c r="V543" s="4">
        <v>69</v>
      </c>
      <c r="W543" s="4">
        <v>0</v>
      </c>
      <c r="X543" s="4">
        <v>0</v>
      </c>
      <c r="Y543" s="4">
        <v>0</v>
      </c>
      <c r="Z543" s="4">
        <v>0</v>
      </c>
      <c r="AA543" s="4">
        <v>0</v>
      </c>
      <c r="AB543" s="4">
        <v>0</v>
      </c>
      <c r="AC543" s="4">
        <v>0</v>
      </c>
      <c r="AD543" s="4">
        <v>0</v>
      </c>
    </row>
    <row r="544" spans="1:30" x14ac:dyDescent="0.3">
      <c r="A544" s="16" t="s">
        <v>23</v>
      </c>
      <c r="B544" s="7">
        <v>547280</v>
      </c>
      <c r="C544" s="7">
        <v>247561</v>
      </c>
      <c r="D544" s="7" t="s">
        <v>1010</v>
      </c>
      <c r="E544" s="7">
        <v>2</v>
      </c>
      <c r="F544" s="4">
        <v>7570718</v>
      </c>
      <c r="G544" s="4">
        <v>390030</v>
      </c>
      <c r="H544" s="4">
        <f t="shared" si="50"/>
        <v>6550503.258473021</v>
      </c>
      <c r="I544" s="4">
        <f t="shared" si="51"/>
        <v>-1020214.741526979</v>
      </c>
      <c r="J544" s="5">
        <f t="shared" si="52"/>
        <v>-0.13475799013078804</v>
      </c>
      <c r="K544" s="4">
        <f t="shared" si="53"/>
        <v>364382.35865039239</v>
      </c>
      <c r="L544" s="4">
        <f t="shared" si="54"/>
        <v>-25647.641349607613</v>
      </c>
      <c r="M544" s="5">
        <f t="shared" si="55"/>
        <v>-6.5758124630432513E-2</v>
      </c>
      <c r="N544" s="4">
        <f>IF(SUMPRODUCT($O$2:$AD$2,O544:AD544)&lt;=Kalkulačka!$B$4,SUMPRODUCT($O$2:$AD$2,O544:AD544)*Kalkulačka!$B$5,SUMPRODUCT($O$2:$AD$2,O544:AD544))</f>
        <v>461</v>
      </c>
      <c r="O544" s="4">
        <v>131</v>
      </c>
      <c r="P544" s="4">
        <v>0</v>
      </c>
      <c r="Q544" s="4">
        <v>0</v>
      </c>
      <c r="R544" s="4">
        <v>0</v>
      </c>
      <c r="S544" s="4">
        <v>330</v>
      </c>
      <c r="T544" s="4">
        <v>0</v>
      </c>
      <c r="U544" s="4">
        <v>428</v>
      </c>
      <c r="V544" s="4">
        <v>130</v>
      </c>
      <c r="W544" s="4">
        <v>0</v>
      </c>
      <c r="X544" s="4">
        <v>0</v>
      </c>
      <c r="Y544" s="4">
        <v>0</v>
      </c>
      <c r="Z544" s="4">
        <v>0</v>
      </c>
      <c r="AA544" s="4">
        <v>0</v>
      </c>
      <c r="AB544" s="4">
        <v>0</v>
      </c>
      <c r="AC544" s="4">
        <v>0</v>
      </c>
      <c r="AD544" s="4">
        <v>0</v>
      </c>
    </row>
    <row r="545" spans="1:30" x14ac:dyDescent="0.3">
      <c r="A545" s="16" t="s">
        <v>44</v>
      </c>
      <c r="B545" s="7">
        <v>586943</v>
      </c>
      <c r="C545" s="7">
        <v>285668</v>
      </c>
      <c r="D545" s="7" t="s">
        <v>1011</v>
      </c>
      <c r="E545" s="7">
        <v>2</v>
      </c>
      <c r="F545" s="4">
        <v>6599005</v>
      </c>
      <c r="G545" s="4">
        <v>336581</v>
      </c>
      <c r="H545" s="4">
        <f t="shared" si="50"/>
        <v>5712152.5160654113</v>
      </c>
      <c r="I545" s="4">
        <f t="shared" si="51"/>
        <v>-886852.48393458873</v>
      </c>
      <c r="J545" s="5">
        <f t="shared" si="52"/>
        <v>-0.13439184906430424</v>
      </c>
      <c r="K545" s="4">
        <f t="shared" si="53"/>
        <v>317747.74008125323</v>
      </c>
      <c r="L545" s="4">
        <f t="shared" si="54"/>
        <v>-18833.259918746771</v>
      </c>
      <c r="M545" s="5">
        <f t="shared" si="55"/>
        <v>-5.595461395250112E-2</v>
      </c>
      <c r="N545" s="4">
        <f>IF(SUMPRODUCT($O$2:$AD$2,O545:AD545)&lt;=Kalkulačka!$B$4,SUMPRODUCT($O$2:$AD$2,O545:AD545)*Kalkulačka!$B$5,SUMPRODUCT($O$2:$AD$2,O545:AD545))</f>
        <v>402</v>
      </c>
      <c r="O545" s="4">
        <v>115</v>
      </c>
      <c r="P545" s="4">
        <v>0</v>
      </c>
      <c r="Q545" s="4">
        <v>0</v>
      </c>
      <c r="R545" s="4">
        <v>0</v>
      </c>
      <c r="S545" s="4">
        <v>287</v>
      </c>
      <c r="T545" s="4">
        <v>0</v>
      </c>
      <c r="U545" s="4">
        <v>0</v>
      </c>
      <c r="V545" s="4">
        <v>90</v>
      </c>
      <c r="W545" s="4">
        <v>0</v>
      </c>
      <c r="X545" s="4">
        <v>0</v>
      </c>
      <c r="Y545" s="4">
        <v>0</v>
      </c>
      <c r="Z545" s="4">
        <v>0</v>
      </c>
      <c r="AA545" s="4">
        <v>0</v>
      </c>
      <c r="AB545" s="4">
        <v>0</v>
      </c>
      <c r="AC545" s="4">
        <v>0</v>
      </c>
      <c r="AD545" s="4">
        <v>0</v>
      </c>
    </row>
    <row r="546" spans="1:30" x14ac:dyDescent="0.3">
      <c r="A546" s="16" t="s">
        <v>25</v>
      </c>
      <c r="B546" s="7">
        <v>560251</v>
      </c>
      <c r="C546" s="7">
        <v>259217</v>
      </c>
      <c r="D546" s="7" t="s">
        <v>1012</v>
      </c>
      <c r="E546" s="7">
        <v>2</v>
      </c>
      <c r="F546" s="4">
        <v>3726257</v>
      </c>
      <c r="G546" s="4">
        <v>171591</v>
      </c>
      <c r="H546" s="4">
        <f t="shared" si="50"/>
        <v>3225518.9580767369</v>
      </c>
      <c r="I546" s="4">
        <f t="shared" si="51"/>
        <v>-500738.04192326311</v>
      </c>
      <c r="J546" s="5">
        <f t="shared" si="52"/>
        <v>-0.13438097316509923</v>
      </c>
      <c r="K546" s="4">
        <f t="shared" si="53"/>
        <v>179424.71890160319</v>
      </c>
      <c r="L546" s="4">
        <f t="shared" si="54"/>
        <v>7833.7189016031916</v>
      </c>
      <c r="M546" s="5">
        <f t="shared" si="55"/>
        <v>4.5653436961164529E-2</v>
      </c>
      <c r="N546" s="4">
        <f>IF(SUMPRODUCT($O$2:$AD$2,O546:AD546)&lt;=Kalkulačka!$B$4,SUMPRODUCT($O$2:$AD$2,O546:AD546)*Kalkulačka!$B$5,SUMPRODUCT($O$2:$AD$2,O546:AD546))</f>
        <v>227</v>
      </c>
      <c r="O546" s="4">
        <v>60</v>
      </c>
      <c r="P546" s="4">
        <v>0</v>
      </c>
      <c r="Q546" s="4">
        <v>0</v>
      </c>
      <c r="R546" s="4">
        <v>0</v>
      </c>
      <c r="S546" s="4">
        <v>167</v>
      </c>
      <c r="T546" s="4">
        <v>0</v>
      </c>
      <c r="U546" s="4">
        <v>217</v>
      </c>
      <c r="V546" s="4">
        <v>90</v>
      </c>
      <c r="W546" s="4">
        <v>0</v>
      </c>
      <c r="X546" s="4">
        <v>0</v>
      </c>
      <c r="Y546" s="4">
        <v>0</v>
      </c>
      <c r="Z546" s="4">
        <v>0</v>
      </c>
      <c r="AA546" s="4">
        <v>0</v>
      </c>
      <c r="AB546" s="4">
        <v>0</v>
      </c>
      <c r="AC546" s="4">
        <v>0</v>
      </c>
      <c r="AD546" s="4">
        <v>0</v>
      </c>
    </row>
    <row r="547" spans="1:30" x14ac:dyDescent="0.3">
      <c r="A547" s="16" t="s">
        <v>25</v>
      </c>
      <c r="B547" s="7">
        <v>559351</v>
      </c>
      <c r="C547" s="7">
        <v>258245</v>
      </c>
      <c r="D547" s="7" t="s">
        <v>290</v>
      </c>
      <c r="E547" s="7">
        <v>2</v>
      </c>
      <c r="F547" s="4">
        <v>7570561</v>
      </c>
      <c r="G547" s="4">
        <v>363971</v>
      </c>
      <c r="H547" s="4">
        <f t="shared" si="50"/>
        <v>6553345.125396437</v>
      </c>
      <c r="I547" s="4">
        <f t="shared" si="51"/>
        <v>-1017215.874603563</v>
      </c>
      <c r="J547" s="5">
        <f t="shared" si="52"/>
        <v>-0.13436466261926472</v>
      </c>
      <c r="K547" s="4">
        <f t="shared" si="53"/>
        <v>364540.44210316916</v>
      </c>
      <c r="L547" s="4">
        <f t="shared" si="54"/>
        <v>569.44210316915996</v>
      </c>
      <c r="M547" s="5">
        <f t="shared" si="55"/>
        <v>1.5645260286374363E-3</v>
      </c>
      <c r="N547" s="4">
        <f>IF(SUMPRODUCT($O$2:$AD$2,O547:AD547)&lt;=Kalkulačka!$B$4,SUMPRODUCT($O$2:$AD$2,O547:AD547)*Kalkulačka!$B$5,SUMPRODUCT($O$2:$AD$2,O547:AD547))</f>
        <v>461.2</v>
      </c>
      <c r="O547" s="4">
        <v>105</v>
      </c>
      <c r="P547" s="4">
        <v>14</v>
      </c>
      <c r="Q547" s="4">
        <v>0</v>
      </c>
      <c r="R547" s="4">
        <v>0</v>
      </c>
      <c r="S547" s="4">
        <v>284</v>
      </c>
      <c r="T547" s="4">
        <v>0</v>
      </c>
      <c r="U547" s="4">
        <v>711</v>
      </c>
      <c r="V547" s="4">
        <v>77</v>
      </c>
      <c r="W547" s="4">
        <v>0</v>
      </c>
      <c r="X547" s="4">
        <v>160</v>
      </c>
      <c r="Y547" s="4">
        <v>0</v>
      </c>
      <c r="Z547" s="4">
        <v>0</v>
      </c>
      <c r="AA547" s="4">
        <v>442</v>
      </c>
      <c r="AB547" s="4">
        <v>0</v>
      </c>
      <c r="AC547" s="4">
        <v>0</v>
      </c>
      <c r="AD547" s="4">
        <v>0</v>
      </c>
    </row>
    <row r="548" spans="1:30" x14ac:dyDescent="0.3">
      <c r="A548" s="16" t="s">
        <v>56</v>
      </c>
      <c r="B548" s="7">
        <v>510131</v>
      </c>
      <c r="C548" s="7">
        <v>300659</v>
      </c>
      <c r="D548" s="7" t="s">
        <v>1013</v>
      </c>
      <c r="E548" s="7">
        <v>2</v>
      </c>
      <c r="F548" s="4">
        <v>3643861</v>
      </c>
      <c r="G548" s="4">
        <v>193850</v>
      </c>
      <c r="H548" s="4">
        <f t="shared" si="50"/>
        <v>3154472.2849913463</v>
      </c>
      <c r="I548" s="4">
        <f t="shared" si="51"/>
        <v>-489388.7150086537</v>
      </c>
      <c r="J548" s="5">
        <f t="shared" si="52"/>
        <v>-0.13430498995671181</v>
      </c>
      <c r="K548" s="4">
        <f t="shared" si="53"/>
        <v>175472.63258218463</v>
      </c>
      <c r="L548" s="4">
        <f t="shared" si="54"/>
        <v>-18377.367417815374</v>
      </c>
      <c r="M548" s="5">
        <f t="shared" si="55"/>
        <v>-9.4801998544314592E-2</v>
      </c>
      <c r="N548" s="4">
        <f>IF(SUMPRODUCT($O$2:$AD$2,O548:AD548)&lt;=Kalkulačka!$B$4,SUMPRODUCT($O$2:$AD$2,O548:AD548)*Kalkulačka!$B$5,SUMPRODUCT($O$2:$AD$2,O548:AD548))</f>
        <v>222</v>
      </c>
      <c r="O548" s="4">
        <v>47</v>
      </c>
      <c r="P548" s="4">
        <v>0</v>
      </c>
      <c r="Q548" s="4">
        <v>0</v>
      </c>
      <c r="R548" s="4">
        <v>0</v>
      </c>
      <c r="S548" s="4">
        <v>175</v>
      </c>
      <c r="T548" s="4">
        <v>0</v>
      </c>
      <c r="U548" s="4">
        <v>212</v>
      </c>
      <c r="V548" s="4">
        <v>60</v>
      </c>
      <c r="W548" s="4">
        <v>0</v>
      </c>
      <c r="X548" s="4">
        <v>0</v>
      </c>
      <c r="Y548" s="4">
        <v>0</v>
      </c>
      <c r="Z548" s="4">
        <v>0</v>
      </c>
      <c r="AA548" s="4">
        <v>0</v>
      </c>
      <c r="AB548" s="4">
        <v>0</v>
      </c>
      <c r="AC548" s="4">
        <v>0</v>
      </c>
      <c r="AD548" s="4">
        <v>0</v>
      </c>
    </row>
    <row r="549" spans="1:30" x14ac:dyDescent="0.3">
      <c r="A549" s="16" t="s">
        <v>32</v>
      </c>
      <c r="B549" s="7">
        <v>563064</v>
      </c>
      <c r="C549" s="7">
        <v>261866</v>
      </c>
      <c r="D549" s="7" t="s">
        <v>1014</v>
      </c>
      <c r="E549" s="7">
        <v>2</v>
      </c>
      <c r="F549" s="4">
        <v>618779</v>
      </c>
      <c r="G549" s="4">
        <v>13771</v>
      </c>
      <c r="H549" s="4">
        <f t="shared" si="50"/>
        <v>618106.0558428989</v>
      </c>
      <c r="I549" s="4">
        <f t="shared" si="51"/>
        <v>-672.94415710109752</v>
      </c>
      <c r="J549" s="5">
        <f t="shared" si="52"/>
        <v>-1.0875355451640534E-3</v>
      </c>
      <c r="K549" s="4">
        <f t="shared" si="53"/>
        <v>34383.15097894158</v>
      </c>
      <c r="L549" s="4">
        <f t="shared" si="54"/>
        <v>20612.15097894158</v>
      </c>
      <c r="M549" s="5">
        <f t="shared" si="55"/>
        <v>1.4967795351783879</v>
      </c>
      <c r="N549" s="4">
        <f>IF(SUMPRODUCT($O$2:$AD$2,O549:AD549)&lt;=Kalkulačka!$B$4,SUMPRODUCT($O$2:$AD$2,O549:AD549)*Kalkulačka!$B$5,SUMPRODUCT($O$2:$AD$2,O549:AD549))</f>
        <v>43.5</v>
      </c>
      <c r="O549" s="4">
        <v>29</v>
      </c>
      <c r="P549" s="4">
        <v>0</v>
      </c>
      <c r="Q549" s="4">
        <v>0</v>
      </c>
      <c r="R549" s="4">
        <v>0</v>
      </c>
      <c r="S549" s="4">
        <v>0</v>
      </c>
      <c r="T549" s="4">
        <v>0</v>
      </c>
      <c r="U549" s="4">
        <v>30</v>
      </c>
      <c r="V549" s="4">
        <v>0</v>
      </c>
      <c r="W549" s="4">
        <v>0</v>
      </c>
      <c r="X549" s="4">
        <v>0</v>
      </c>
      <c r="Y549" s="4">
        <v>0</v>
      </c>
      <c r="Z549" s="4">
        <v>0</v>
      </c>
      <c r="AA549" s="4">
        <v>0</v>
      </c>
      <c r="AB549" s="4">
        <v>0</v>
      </c>
      <c r="AC549" s="4">
        <v>0</v>
      </c>
      <c r="AD549" s="4">
        <v>0</v>
      </c>
    </row>
    <row r="550" spans="1:30" x14ac:dyDescent="0.3">
      <c r="A550" s="16" t="s">
        <v>23</v>
      </c>
      <c r="B550" s="7">
        <v>545872</v>
      </c>
      <c r="C550" s="7">
        <v>246221</v>
      </c>
      <c r="D550" s="7" t="s">
        <v>1015</v>
      </c>
      <c r="E550" s="7">
        <v>2</v>
      </c>
      <c r="F550" s="4">
        <v>1024141</v>
      </c>
      <c r="G550" s="4">
        <v>31890</v>
      </c>
      <c r="H550" s="4">
        <f t="shared" si="50"/>
        <v>1023072.0924296258</v>
      </c>
      <c r="I550" s="4">
        <f t="shared" si="51"/>
        <v>-1068.9075703741983</v>
      </c>
      <c r="J550" s="5">
        <f t="shared" si="52"/>
        <v>-1.0437113350351135E-3</v>
      </c>
      <c r="K550" s="4">
        <f t="shared" si="53"/>
        <v>56910.042999627447</v>
      </c>
      <c r="L550" s="4">
        <f t="shared" si="54"/>
        <v>25020.042999627447</v>
      </c>
      <c r="M550" s="5">
        <f t="shared" si="55"/>
        <v>0.78457331450697554</v>
      </c>
      <c r="N550" s="4">
        <f>IF(SUMPRODUCT($O$2:$AD$2,O550:AD550)&lt;=Kalkulačka!$B$4,SUMPRODUCT($O$2:$AD$2,O550:AD550)*Kalkulačka!$B$5,SUMPRODUCT($O$2:$AD$2,O550:AD550))</f>
        <v>72</v>
      </c>
      <c r="O550" s="4">
        <v>25</v>
      </c>
      <c r="P550" s="4">
        <v>0</v>
      </c>
      <c r="Q550" s="4">
        <v>0</v>
      </c>
      <c r="R550" s="4">
        <v>0</v>
      </c>
      <c r="S550" s="4">
        <v>23</v>
      </c>
      <c r="T550" s="4">
        <v>0</v>
      </c>
      <c r="U550" s="4">
        <v>46</v>
      </c>
      <c r="V550" s="4">
        <v>20</v>
      </c>
      <c r="W550" s="4">
        <v>0</v>
      </c>
      <c r="X550" s="4">
        <v>0</v>
      </c>
      <c r="Y550" s="4">
        <v>0</v>
      </c>
      <c r="Z550" s="4">
        <v>0</v>
      </c>
      <c r="AA550" s="4">
        <v>0</v>
      </c>
      <c r="AB550" s="4">
        <v>0</v>
      </c>
      <c r="AC550" s="4">
        <v>0</v>
      </c>
      <c r="AD550" s="4">
        <v>0</v>
      </c>
    </row>
    <row r="551" spans="1:30" x14ac:dyDescent="0.3">
      <c r="A551" s="16" t="s">
        <v>25</v>
      </c>
      <c r="B551" s="7">
        <v>559008</v>
      </c>
      <c r="C551" s="7">
        <v>257893</v>
      </c>
      <c r="D551" s="7" t="s">
        <v>1016</v>
      </c>
      <c r="E551" s="7">
        <v>2</v>
      </c>
      <c r="F551" s="4">
        <v>7106593</v>
      </c>
      <c r="G551" s="4">
        <v>368278</v>
      </c>
      <c r="H551" s="4">
        <f t="shared" si="50"/>
        <v>6152641.8891948331</v>
      </c>
      <c r="I551" s="4">
        <f t="shared" si="51"/>
        <v>-953951.11080516689</v>
      </c>
      <c r="J551" s="5">
        <f t="shared" si="52"/>
        <v>-0.13423466220806046</v>
      </c>
      <c r="K551" s="4">
        <f t="shared" si="53"/>
        <v>342250.67526164843</v>
      </c>
      <c r="L551" s="4">
        <f t="shared" si="54"/>
        <v>-26027.32473835157</v>
      </c>
      <c r="M551" s="5">
        <f t="shared" si="55"/>
        <v>-7.0673037049054144E-2</v>
      </c>
      <c r="N551" s="4">
        <f>IF(SUMPRODUCT($O$2:$AD$2,O551:AD551)&lt;=Kalkulačka!$B$4,SUMPRODUCT($O$2:$AD$2,O551:AD551)*Kalkulačka!$B$5,SUMPRODUCT($O$2:$AD$2,O551:AD551))</f>
        <v>433</v>
      </c>
      <c r="O551" s="4">
        <v>109</v>
      </c>
      <c r="P551" s="4">
        <v>0</v>
      </c>
      <c r="Q551" s="4">
        <v>0</v>
      </c>
      <c r="R551" s="4">
        <v>0</v>
      </c>
      <c r="S551" s="4">
        <v>324</v>
      </c>
      <c r="T551" s="4">
        <v>0</v>
      </c>
      <c r="U551" s="4">
        <v>450</v>
      </c>
      <c r="V551" s="4">
        <v>115</v>
      </c>
      <c r="W551" s="4">
        <v>0</v>
      </c>
      <c r="X551" s="4">
        <v>0</v>
      </c>
      <c r="Y551" s="4">
        <v>0</v>
      </c>
      <c r="Z551" s="4">
        <v>0</v>
      </c>
      <c r="AA551" s="4">
        <v>0</v>
      </c>
      <c r="AB551" s="4">
        <v>0</v>
      </c>
      <c r="AC551" s="4">
        <v>0</v>
      </c>
      <c r="AD551" s="4">
        <v>0</v>
      </c>
    </row>
    <row r="552" spans="1:30" x14ac:dyDescent="0.3">
      <c r="A552" s="16" t="s">
        <v>56</v>
      </c>
      <c r="B552" s="7">
        <v>554928</v>
      </c>
      <c r="C552" s="7">
        <v>63026112</v>
      </c>
      <c r="D552" s="7" t="s">
        <v>1017</v>
      </c>
      <c r="E552" s="7">
        <v>2</v>
      </c>
      <c r="F552" s="4">
        <v>10174348</v>
      </c>
      <c r="G552" s="4">
        <v>537989</v>
      </c>
      <c r="H552" s="4">
        <f t="shared" si="50"/>
        <v>8809787.4625884444</v>
      </c>
      <c r="I552" s="4">
        <f t="shared" si="51"/>
        <v>-1364560.5374115556</v>
      </c>
      <c r="J552" s="5">
        <f t="shared" si="52"/>
        <v>-0.13411773780605452</v>
      </c>
      <c r="K552" s="4">
        <f t="shared" si="53"/>
        <v>490058.70360790304</v>
      </c>
      <c r="L552" s="4">
        <f t="shared" si="54"/>
        <v>-47930.296392096963</v>
      </c>
      <c r="M552" s="5">
        <f t="shared" si="55"/>
        <v>-8.9091591820830818E-2</v>
      </c>
      <c r="N552" s="4">
        <f>IF(SUMPRODUCT($O$2:$AD$2,O552:AD552)&lt;=Kalkulačka!$B$4,SUMPRODUCT($O$2:$AD$2,O552:AD552)*Kalkulačka!$B$5,SUMPRODUCT($O$2:$AD$2,O552:AD552))</f>
        <v>620</v>
      </c>
      <c r="O552" s="4">
        <v>143</v>
      </c>
      <c r="P552" s="4">
        <v>0</v>
      </c>
      <c r="Q552" s="4">
        <v>0</v>
      </c>
      <c r="R552" s="4">
        <v>0</v>
      </c>
      <c r="S552" s="4">
        <v>477</v>
      </c>
      <c r="T552" s="4">
        <v>0</v>
      </c>
      <c r="U552" s="4">
        <v>581</v>
      </c>
      <c r="V552" s="4">
        <v>155</v>
      </c>
      <c r="W552" s="4">
        <v>0</v>
      </c>
      <c r="X552" s="4">
        <v>0</v>
      </c>
      <c r="Y552" s="4">
        <v>0</v>
      </c>
      <c r="Z552" s="4">
        <v>0</v>
      </c>
      <c r="AA552" s="4">
        <v>0</v>
      </c>
      <c r="AB552" s="4">
        <v>0</v>
      </c>
      <c r="AC552" s="4">
        <v>0</v>
      </c>
      <c r="AD552" s="4">
        <v>0</v>
      </c>
    </row>
    <row r="553" spans="1:30" x14ac:dyDescent="0.3">
      <c r="A553" s="16" t="s">
        <v>38</v>
      </c>
      <c r="B553" s="7">
        <v>570176</v>
      </c>
      <c r="C553" s="7">
        <v>268933</v>
      </c>
      <c r="D553" s="7" t="s">
        <v>1018</v>
      </c>
      <c r="E553" s="7">
        <v>2</v>
      </c>
      <c r="F553" s="4">
        <v>639918</v>
      </c>
      <c r="G553" s="4">
        <v>14410</v>
      </c>
      <c r="H553" s="4">
        <f t="shared" si="50"/>
        <v>639420.05776851613</v>
      </c>
      <c r="I553" s="4">
        <f t="shared" si="51"/>
        <v>-497.94223148387391</v>
      </c>
      <c r="J553" s="5">
        <f t="shared" si="52"/>
        <v>-7.7813443516805414E-4</v>
      </c>
      <c r="K553" s="4">
        <f t="shared" si="53"/>
        <v>35568.776874767158</v>
      </c>
      <c r="L553" s="4">
        <f t="shared" si="54"/>
        <v>21158.776874767158</v>
      </c>
      <c r="M553" s="5">
        <f t="shared" si="55"/>
        <v>1.4683398247583037</v>
      </c>
      <c r="N553" s="4">
        <f>IF(SUMPRODUCT($O$2:$AD$2,O553:AD553)&lt;=Kalkulačka!$B$4,SUMPRODUCT($O$2:$AD$2,O553:AD553)*Kalkulačka!$B$5,SUMPRODUCT($O$2:$AD$2,O553:AD553))</f>
        <v>45</v>
      </c>
      <c r="O553" s="4">
        <v>30</v>
      </c>
      <c r="P553" s="4">
        <v>0</v>
      </c>
      <c r="Q553" s="4">
        <v>0</v>
      </c>
      <c r="R553" s="4">
        <v>0</v>
      </c>
      <c r="S553" s="4">
        <v>0</v>
      </c>
      <c r="T553" s="4">
        <v>0</v>
      </c>
      <c r="U553" s="4">
        <v>0</v>
      </c>
      <c r="V553" s="4">
        <v>0</v>
      </c>
      <c r="W553" s="4">
        <v>0</v>
      </c>
      <c r="X553" s="4">
        <v>0</v>
      </c>
      <c r="Y553" s="4">
        <v>0</v>
      </c>
      <c r="Z553" s="4">
        <v>0</v>
      </c>
      <c r="AA553" s="4">
        <v>0</v>
      </c>
      <c r="AB553" s="4">
        <v>0</v>
      </c>
      <c r="AC553" s="4">
        <v>0</v>
      </c>
      <c r="AD553" s="4">
        <v>0</v>
      </c>
    </row>
    <row r="554" spans="1:30" x14ac:dyDescent="0.3">
      <c r="A554" s="16" t="s">
        <v>38</v>
      </c>
      <c r="B554" s="7">
        <v>573850</v>
      </c>
      <c r="C554" s="7">
        <v>272451</v>
      </c>
      <c r="D554" s="7" t="s">
        <v>1019</v>
      </c>
      <c r="E554" s="7">
        <v>2</v>
      </c>
      <c r="F554" s="4">
        <v>639918</v>
      </c>
      <c r="G554" s="4">
        <v>14410</v>
      </c>
      <c r="H554" s="4">
        <f t="shared" si="50"/>
        <v>639420.05776851613</v>
      </c>
      <c r="I554" s="4">
        <f t="shared" si="51"/>
        <v>-497.94223148387391</v>
      </c>
      <c r="J554" s="5">
        <f t="shared" si="52"/>
        <v>-7.7813443516805414E-4</v>
      </c>
      <c r="K554" s="4">
        <f t="shared" si="53"/>
        <v>35568.776874767158</v>
      </c>
      <c r="L554" s="4">
        <f t="shared" si="54"/>
        <v>21158.776874767158</v>
      </c>
      <c r="M554" s="5">
        <f t="shared" si="55"/>
        <v>1.4683398247583037</v>
      </c>
      <c r="N554" s="4">
        <f>IF(SUMPRODUCT($O$2:$AD$2,O554:AD554)&lt;=Kalkulačka!$B$4,SUMPRODUCT($O$2:$AD$2,O554:AD554)*Kalkulačka!$B$5,SUMPRODUCT($O$2:$AD$2,O554:AD554))</f>
        <v>45</v>
      </c>
      <c r="O554" s="4">
        <v>30</v>
      </c>
      <c r="P554" s="4">
        <v>0</v>
      </c>
      <c r="Q554" s="4">
        <v>0</v>
      </c>
      <c r="R554" s="4">
        <v>0</v>
      </c>
      <c r="S554" s="4">
        <v>0</v>
      </c>
      <c r="T554" s="4">
        <v>0</v>
      </c>
      <c r="U554" s="4">
        <v>30</v>
      </c>
      <c r="V554" s="4">
        <v>0</v>
      </c>
      <c r="W554" s="4">
        <v>0</v>
      </c>
      <c r="X554" s="4">
        <v>0</v>
      </c>
      <c r="Y554" s="4">
        <v>0</v>
      </c>
      <c r="Z554" s="4">
        <v>0</v>
      </c>
      <c r="AA554" s="4">
        <v>0</v>
      </c>
      <c r="AB554" s="4">
        <v>0</v>
      </c>
      <c r="AC554" s="4">
        <v>0</v>
      </c>
      <c r="AD554" s="4">
        <v>0</v>
      </c>
    </row>
    <row r="555" spans="1:30" x14ac:dyDescent="0.3">
      <c r="A555" s="16" t="s">
        <v>47</v>
      </c>
      <c r="B555" s="7">
        <v>586102</v>
      </c>
      <c r="C555" s="7">
        <v>284823</v>
      </c>
      <c r="D555" s="7" t="s">
        <v>1020</v>
      </c>
      <c r="E555" s="7">
        <v>2</v>
      </c>
      <c r="F555" s="4">
        <v>4922445</v>
      </c>
      <c r="G555" s="4">
        <v>253563</v>
      </c>
      <c r="H555" s="4">
        <f t="shared" si="50"/>
        <v>4262800.385123441</v>
      </c>
      <c r="I555" s="4">
        <f t="shared" si="51"/>
        <v>-659644.614876559</v>
      </c>
      <c r="J555" s="5">
        <f t="shared" si="52"/>
        <v>-0.13400751351748141</v>
      </c>
      <c r="K555" s="4">
        <f t="shared" si="53"/>
        <v>237125.17916511436</v>
      </c>
      <c r="L555" s="4">
        <f t="shared" si="54"/>
        <v>-16437.820834885642</v>
      </c>
      <c r="M555" s="5">
        <f t="shared" si="55"/>
        <v>-6.4827363751358225E-2</v>
      </c>
      <c r="N555" s="4">
        <f>IF(SUMPRODUCT($O$2:$AD$2,O555:AD555)&lt;=Kalkulačka!$B$4,SUMPRODUCT($O$2:$AD$2,O555:AD555)*Kalkulačka!$B$5,SUMPRODUCT($O$2:$AD$2,O555:AD555))</f>
        <v>300</v>
      </c>
      <c r="O555" s="4">
        <v>62</v>
      </c>
      <c r="P555" s="4">
        <v>0</v>
      </c>
      <c r="Q555" s="4">
        <v>25</v>
      </c>
      <c r="R555" s="4">
        <v>0</v>
      </c>
      <c r="S555" s="4">
        <v>213</v>
      </c>
      <c r="T555" s="4">
        <v>0</v>
      </c>
      <c r="U555" s="4">
        <v>267</v>
      </c>
      <c r="V555" s="4">
        <v>90</v>
      </c>
      <c r="W555" s="4">
        <v>81</v>
      </c>
      <c r="X555" s="4">
        <v>0</v>
      </c>
      <c r="Y555" s="4">
        <v>0</v>
      </c>
      <c r="Z555" s="4">
        <v>0</v>
      </c>
      <c r="AA555" s="4">
        <v>0</v>
      </c>
      <c r="AB555" s="4">
        <v>0</v>
      </c>
      <c r="AC555" s="4">
        <v>0</v>
      </c>
      <c r="AD555" s="4">
        <v>0</v>
      </c>
    </row>
    <row r="556" spans="1:30" x14ac:dyDescent="0.3">
      <c r="A556" s="16" t="s">
        <v>53</v>
      </c>
      <c r="B556" s="7">
        <v>544949</v>
      </c>
      <c r="C556" s="7">
        <v>304352</v>
      </c>
      <c r="D556" s="7" t="s">
        <v>1021</v>
      </c>
      <c r="E556" s="7">
        <v>2</v>
      </c>
      <c r="F556" s="4">
        <v>4839697</v>
      </c>
      <c r="G556" s="4">
        <v>244789</v>
      </c>
      <c r="H556" s="4">
        <f t="shared" si="50"/>
        <v>4191753.7120380504</v>
      </c>
      <c r="I556" s="4">
        <f t="shared" si="51"/>
        <v>-647943.28796194959</v>
      </c>
      <c r="J556" s="5">
        <f t="shared" si="52"/>
        <v>-0.13388096154820217</v>
      </c>
      <c r="K556" s="4">
        <f t="shared" si="53"/>
        <v>233173.09284569579</v>
      </c>
      <c r="L556" s="4">
        <f t="shared" si="54"/>
        <v>-11615.907154304208</v>
      </c>
      <c r="M556" s="5">
        <f t="shared" si="55"/>
        <v>-4.745273339204048E-2</v>
      </c>
      <c r="N556" s="4">
        <f>IF(SUMPRODUCT($O$2:$AD$2,O556:AD556)&lt;=Kalkulačka!$B$4,SUMPRODUCT($O$2:$AD$2,O556:AD556)*Kalkulačka!$B$5,SUMPRODUCT($O$2:$AD$2,O556:AD556))</f>
        <v>295</v>
      </c>
      <c r="O556" s="4">
        <v>86</v>
      </c>
      <c r="P556" s="4">
        <v>0</v>
      </c>
      <c r="Q556" s="4">
        <v>0</v>
      </c>
      <c r="R556" s="4">
        <v>0</v>
      </c>
      <c r="S556" s="4">
        <v>209</v>
      </c>
      <c r="T556" s="4">
        <v>0</v>
      </c>
      <c r="U556" s="4">
        <v>292</v>
      </c>
      <c r="V556" s="4">
        <v>53</v>
      </c>
      <c r="W556" s="4">
        <v>49</v>
      </c>
      <c r="X556" s="4">
        <v>0</v>
      </c>
      <c r="Y556" s="4">
        <v>0</v>
      </c>
      <c r="Z556" s="4">
        <v>0</v>
      </c>
      <c r="AA556" s="4">
        <v>0</v>
      </c>
      <c r="AB556" s="4">
        <v>0</v>
      </c>
      <c r="AC556" s="4">
        <v>0</v>
      </c>
      <c r="AD556" s="4">
        <v>0</v>
      </c>
    </row>
    <row r="557" spans="1:30" x14ac:dyDescent="0.3">
      <c r="A557" s="16" t="s">
        <v>23</v>
      </c>
      <c r="B557" s="7">
        <v>549592</v>
      </c>
      <c r="C557" s="7">
        <v>249858</v>
      </c>
      <c r="D557" s="7" t="s">
        <v>1022</v>
      </c>
      <c r="E557" s="7">
        <v>2</v>
      </c>
      <c r="F557" s="4">
        <v>4396329</v>
      </c>
      <c r="G557" s="4">
        <v>212222</v>
      </c>
      <c r="H557" s="4">
        <f t="shared" si="50"/>
        <v>3808101.6773769408</v>
      </c>
      <c r="I557" s="4">
        <f t="shared" si="51"/>
        <v>-588227.32262305915</v>
      </c>
      <c r="J557" s="5">
        <f t="shared" si="52"/>
        <v>-0.13379965935740001</v>
      </c>
      <c r="K557" s="4">
        <f t="shared" si="53"/>
        <v>211831.8267208355</v>
      </c>
      <c r="L557" s="4">
        <f t="shared" si="54"/>
        <v>-390.17327916450449</v>
      </c>
      <c r="M557" s="5">
        <f t="shared" si="55"/>
        <v>-1.8385147589058404E-3</v>
      </c>
      <c r="N557" s="4">
        <f>IF(SUMPRODUCT($O$2:$AD$2,O557:AD557)&lt;=Kalkulačka!$B$4,SUMPRODUCT($O$2:$AD$2,O557:AD557)*Kalkulačka!$B$5,SUMPRODUCT($O$2:$AD$2,O557:AD557))</f>
        <v>268</v>
      </c>
      <c r="O557" s="4">
        <v>90</v>
      </c>
      <c r="P557" s="4">
        <v>0</v>
      </c>
      <c r="Q557" s="4">
        <v>0</v>
      </c>
      <c r="R557" s="4">
        <v>0</v>
      </c>
      <c r="S557" s="4">
        <v>158</v>
      </c>
      <c r="T557" s="4">
        <v>10</v>
      </c>
      <c r="U557" s="4">
        <v>240</v>
      </c>
      <c r="V557" s="4">
        <v>71</v>
      </c>
      <c r="W557" s="4">
        <v>0</v>
      </c>
      <c r="X557" s="4">
        <v>0</v>
      </c>
      <c r="Y557" s="4">
        <v>0</v>
      </c>
      <c r="Z557" s="4">
        <v>0</v>
      </c>
      <c r="AA557" s="4">
        <v>0</v>
      </c>
      <c r="AB557" s="4">
        <v>0</v>
      </c>
      <c r="AC557" s="4">
        <v>0</v>
      </c>
      <c r="AD557" s="4">
        <v>0</v>
      </c>
    </row>
    <row r="558" spans="1:30" x14ac:dyDescent="0.3">
      <c r="A558" s="16" t="s">
        <v>41</v>
      </c>
      <c r="B558" s="7">
        <v>575399</v>
      </c>
      <c r="C558" s="7">
        <v>273988</v>
      </c>
      <c r="D558" s="7" t="s">
        <v>1023</v>
      </c>
      <c r="E558" s="7">
        <v>2</v>
      </c>
      <c r="F558" s="4">
        <v>4002369</v>
      </c>
      <c r="G558" s="4">
        <v>210006</v>
      </c>
      <c r="H558" s="4">
        <f t="shared" si="50"/>
        <v>3467077.6465670653</v>
      </c>
      <c r="I558" s="4">
        <f t="shared" si="51"/>
        <v>-535291.35343293473</v>
      </c>
      <c r="J558" s="5">
        <f t="shared" si="52"/>
        <v>-0.13374362869413958</v>
      </c>
      <c r="K558" s="4">
        <f t="shared" si="53"/>
        <v>192861.81238762636</v>
      </c>
      <c r="L558" s="4">
        <f t="shared" si="54"/>
        <v>-17144.187612373644</v>
      </c>
      <c r="M558" s="5">
        <f t="shared" si="55"/>
        <v>-8.1636656154460585E-2</v>
      </c>
      <c r="N558" s="4">
        <f>IF(SUMPRODUCT($O$2:$AD$2,O558:AD558)&lt;=Kalkulačka!$B$4,SUMPRODUCT($O$2:$AD$2,O558:AD558)*Kalkulačka!$B$5,SUMPRODUCT($O$2:$AD$2,O558:AD558))</f>
        <v>244</v>
      </c>
      <c r="O558" s="4">
        <v>55</v>
      </c>
      <c r="P558" s="4">
        <v>0</v>
      </c>
      <c r="Q558" s="4">
        <v>0</v>
      </c>
      <c r="R558" s="4">
        <v>0</v>
      </c>
      <c r="S558" s="4">
        <v>189</v>
      </c>
      <c r="T558" s="4">
        <v>0</v>
      </c>
      <c r="U558" s="4">
        <v>227</v>
      </c>
      <c r="V558" s="4">
        <v>60</v>
      </c>
      <c r="W558" s="4">
        <v>0</v>
      </c>
      <c r="X558" s="4">
        <v>0</v>
      </c>
      <c r="Y558" s="4">
        <v>0</v>
      </c>
      <c r="Z558" s="4">
        <v>0</v>
      </c>
      <c r="AA558" s="4">
        <v>0</v>
      </c>
      <c r="AB558" s="4">
        <v>0</v>
      </c>
      <c r="AC558" s="4">
        <v>0</v>
      </c>
      <c r="AD558" s="4">
        <v>0</v>
      </c>
    </row>
    <row r="559" spans="1:30" x14ac:dyDescent="0.3">
      <c r="A559" s="16" t="s">
        <v>32</v>
      </c>
      <c r="B559" s="7">
        <v>567477</v>
      </c>
      <c r="C559" s="7">
        <v>266256</v>
      </c>
      <c r="D559" s="7" t="s">
        <v>1024</v>
      </c>
      <c r="E559" s="7">
        <v>2</v>
      </c>
      <c r="F559" s="4">
        <v>4772714</v>
      </c>
      <c r="G559" s="4">
        <v>239166</v>
      </c>
      <c r="H559" s="4">
        <f t="shared" si="50"/>
        <v>4134916.3735697377</v>
      </c>
      <c r="I559" s="4">
        <f t="shared" si="51"/>
        <v>-637797.62643026235</v>
      </c>
      <c r="J559" s="5">
        <f t="shared" si="52"/>
        <v>-0.13363416002514761</v>
      </c>
      <c r="K559" s="4">
        <f t="shared" si="53"/>
        <v>230011.42379016094</v>
      </c>
      <c r="L559" s="4">
        <f t="shared" si="54"/>
        <v>-9154.5762098390551</v>
      </c>
      <c r="M559" s="5">
        <f t="shared" si="55"/>
        <v>-3.8277080395369922E-2</v>
      </c>
      <c r="N559" s="4">
        <f>IF(SUMPRODUCT($O$2:$AD$2,O559:AD559)&lt;=Kalkulačka!$B$4,SUMPRODUCT($O$2:$AD$2,O559:AD559)*Kalkulačka!$B$5,SUMPRODUCT($O$2:$AD$2,O559:AD559))</f>
        <v>291</v>
      </c>
      <c r="O559" s="4">
        <v>86</v>
      </c>
      <c r="P559" s="4">
        <v>0</v>
      </c>
      <c r="Q559" s="4">
        <v>0</v>
      </c>
      <c r="R559" s="4">
        <v>0</v>
      </c>
      <c r="S559" s="4">
        <v>205</v>
      </c>
      <c r="T559" s="4">
        <v>0</v>
      </c>
      <c r="U559" s="4">
        <v>255</v>
      </c>
      <c r="V559" s="4">
        <v>79</v>
      </c>
      <c r="W559" s="4">
        <v>0</v>
      </c>
      <c r="X559" s="4">
        <v>0</v>
      </c>
      <c r="Y559" s="4">
        <v>0</v>
      </c>
      <c r="Z559" s="4">
        <v>0</v>
      </c>
      <c r="AA559" s="4">
        <v>0</v>
      </c>
      <c r="AB559" s="4">
        <v>0</v>
      </c>
      <c r="AC559" s="4">
        <v>0</v>
      </c>
      <c r="AD559" s="4">
        <v>0</v>
      </c>
    </row>
    <row r="560" spans="1:30" x14ac:dyDescent="0.3">
      <c r="A560" s="16" t="s">
        <v>44</v>
      </c>
      <c r="B560" s="7">
        <v>596973</v>
      </c>
      <c r="C560" s="7">
        <v>295647</v>
      </c>
      <c r="D560" s="7" t="s">
        <v>479</v>
      </c>
      <c r="E560" s="7">
        <v>2</v>
      </c>
      <c r="F560" s="4">
        <v>21212174</v>
      </c>
      <c r="G560" s="4">
        <v>1078600</v>
      </c>
      <c r="H560" s="4">
        <f t="shared" si="50"/>
        <v>18384037.127575692</v>
      </c>
      <c r="I560" s="4">
        <f t="shared" si="51"/>
        <v>-2828136.8724243082</v>
      </c>
      <c r="J560" s="5">
        <f t="shared" si="52"/>
        <v>-0.13332612076557115</v>
      </c>
      <c r="K560" s="4">
        <f t="shared" si="53"/>
        <v>1022641.8560127498</v>
      </c>
      <c r="L560" s="4">
        <f t="shared" si="54"/>
        <v>-55958.143987250165</v>
      </c>
      <c r="M560" s="5">
        <f t="shared" si="55"/>
        <v>-5.188034858821633E-2</v>
      </c>
      <c r="N560" s="4">
        <f>IF(SUMPRODUCT($O$2:$AD$2,O560:AD560)&lt;=Kalkulačka!$B$4,SUMPRODUCT($O$2:$AD$2,O560:AD560)*Kalkulačka!$B$5,SUMPRODUCT($O$2:$AD$2,O560:AD560))</f>
        <v>1293.8</v>
      </c>
      <c r="O560" s="4">
        <v>241</v>
      </c>
      <c r="P560" s="4">
        <v>0</v>
      </c>
      <c r="Q560" s="4">
        <v>0</v>
      </c>
      <c r="R560" s="4">
        <v>7</v>
      </c>
      <c r="S560" s="4">
        <v>737</v>
      </c>
      <c r="T560" s="4">
        <v>46</v>
      </c>
      <c r="U560" s="4">
        <v>937</v>
      </c>
      <c r="V560" s="4">
        <v>205</v>
      </c>
      <c r="W560" s="4">
        <v>0</v>
      </c>
      <c r="X560" s="4">
        <v>0</v>
      </c>
      <c r="Y560" s="4">
        <v>159</v>
      </c>
      <c r="Z560" s="4">
        <v>8</v>
      </c>
      <c r="AA560" s="4">
        <v>348</v>
      </c>
      <c r="AB560" s="4">
        <v>0</v>
      </c>
      <c r="AC560" s="4">
        <v>0</v>
      </c>
      <c r="AD560" s="4">
        <v>0</v>
      </c>
    </row>
    <row r="561" spans="1:30" x14ac:dyDescent="0.3">
      <c r="A561" s="16" t="s">
        <v>38</v>
      </c>
      <c r="B561" s="7">
        <v>579424</v>
      </c>
      <c r="C561" s="7">
        <v>278033</v>
      </c>
      <c r="D561" s="7" t="s">
        <v>1025</v>
      </c>
      <c r="E561" s="7">
        <v>2</v>
      </c>
      <c r="F561" s="4">
        <v>1300040</v>
      </c>
      <c r="G561" s="4">
        <v>39049</v>
      </c>
      <c r="H561" s="4">
        <f t="shared" si="50"/>
        <v>1300154.1174626495</v>
      </c>
      <c r="I561" s="4">
        <f t="shared" si="51"/>
        <v>114.11746264947578</v>
      </c>
      <c r="J561" s="5">
        <f t="shared" si="52"/>
        <v>8.7779962654632726E-5</v>
      </c>
      <c r="K561" s="4">
        <f t="shared" si="53"/>
        <v>72323.17964535988</v>
      </c>
      <c r="L561" s="4">
        <f t="shared" si="54"/>
        <v>33274.17964535988</v>
      </c>
      <c r="M561" s="5">
        <f t="shared" si="55"/>
        <v>0.85211348934312992</v>
      </c>
      <c r="N561" s="4">
        <f>IF(SUMPRODUCT($O$2:$AD$2,O561:AD561)&lt;=Kalkulačka!$B$4,SUMPRODUCT($O$2:$AD$2,O561:AD561)*Kalkulačka!$B$5,SUMPRODUCT($O$2:$AD$2,O561:AD561))</f>
        <v>91.5</v>
      </c>
      <c r="O561" s="4">
        <v>35</v>
      </c>
      <c r="P561" s="4">
        <v>0</v>
      </c>
      <c r="Q561" s="4">
        <v>0</v>
      </c>
      <c r="R561" s="4">
        <v>0</v>
      </c>
      <c r="S561" s="4">
        <v>26</v>
      </c>
      <c r="T561" s="4">
        <v>0</v>
      </c>
      <c r="U561" s="4">
        <v>60</v>
      </c>
      <c r="V561" s="4">
        <v>24</v>
      </c>
      <c r="W561" s="4">
        <v>0</v>
      </c>
      <c r="X561" s="4">
        <v>0</v>
      </c>
      <c r="Y561" s="4">
        <v>0</v>
      </c>
      <c r="Z561" s="4">
        <v>0</v>
      </c>
      <c r="AA561" s="4">
        <v>0</v>
      </c>
      <c r="AB561" s="4">
        <v>0</v>
      </c>
      <c r="AC561" s="4">
        <v>0</v>
      </c>
      <c r="AD561" s="4">
        <v>0</v>
      </c>
    </row>
    <row r="562" spans="1:30" x14ac:dyDescent="0.3">
      <c r="A562" s="16" t="s">
        <v>41</v>
      </c>
      <c r="B562" s="7">
        <v>572241</v>
      </c>
      <c r="C562" s="7">
        <v>270903</v>
      </c>
      <c r="D562" s="7" t="s">
        <v>355</v>
      </c>
      <c r="E562" s="7">
        <v>2</v>
      </c>
      <c r="F562" s="4">
        <v>12196580</v>
      </c>
      <c r="G562" s="4">
        <v>630412</v>
      </c>
      <c r="H562" s="4">
        <f t="shared" si="50"/>
        <v>10571744.955106134</v>
      </c>
      <c r="I562" s="4">
        <f t="shared" si="51"/>
        <v>-1624835.0448938664</v>
      </c>
      <c r="J562" s="5">
        <f t="shared" si="52"/>
        <v>-0.13322054583283727</v>
      </c>
      <c r="K562" s="4">
        <f t="shared" si="53"/>
        <v>588070.44432948367</v>
      </c>
      <c r="L562" s="4">
        <f t="shared" si="54"/>
        <v>-42341.555670516333</v>
      </c>
      <c r="M562" s="5">
        <f t="shared" si="55"/>
        <v>-6.7164894815638587E-2</v>
      </c>
      <c r="N562" s="4">
        <f>IF(SUMPRODUCT($O$2:$AD$2,O562:AD562)&lt;=Kalkulačka!$B$4,SUMPRODUCT($O$2:$AD$2,O562:AD562)*Kalkulačka!$B$5,SUMPRODUCT($O$2:$AD$2,O562:AD562))</f>
        <v>744</v>
      </c>
      <c r="O562" s="4">
        <v>168</v>
      </c>
      <c r="P562" s="4">
        <v>0</v>
      </c>
      <c r="Q562" s="4">
        <v>0</v>
      </c>
      <c r="R562" s="4">
        <v>0</v>
      </c>
      <c r="S562" s="4">
        <v>536</v>
      </c>
      <c r="T562" s="4">
        <v>0</v>
      </c>
      <c r="U562" s="4">
        <v>592</v>
      </c>
      <c r="V562" s="4">
        <v>186</v>
      </c>
      <c r="W562" s="4">
        <v>0</v>
      </c>
      <c r="X562" s="4">
        <v>0</v>
      </c>
      <c r="Y562" s="4">
        <v>0</v>
      </c>
      <c r="Z562" s="4">
        <v>0</v>
      </c>
      <c r="AA562" s="4">
        <v>400</v>
      </c>
      <c r="AB562" s="4">
        <v>0</v>
      </c>
      <c r="AC562" s="4">
        <v>0</v>
      </c>
      <c r="AD562" s="4">
        <v>0</v>
      </c>
    </row>
    <row r="563" spans="1:30" x14ac:dyDescent="0.3">
      <c r="A563" s="16" t="s">
        <v>41</v>
      </c>
      <c r="B563" s="7">
        <v>575534</v>
      </c>
      <c r="C563" s="7">
        <v>274135</v>
      </c>
      <c r="D563" s="7" t="s">
        <v>1026</v>
      </c>
      <c r="E563" s="7">
        <v>2</v>
      </c>
      <c r="F563" s="4">
        <v>894872</v>
      </c>
      <c r="G563" s="4">
        <v>20190</v>
      </c>
      <c r="H563" s="4">
        <f t="shared" si="50"/>
        <v>895188.08087592258</v>
      </c>
      <c r="I563" s="4">
        <f t="shared" si="51"/>
        <v>316.08087592257652</v>
      </c>
      <c r="J563" s="5">
        <f t="shared" si="52"/>
        <v>3.5321350530859164E-4</v>
      </c>
      <c r="K563" s="4">
        <f t="shared" si="53"/>
        <v>49796.28762467402</v>
      </c>
      <c r="L563" s="4">
        <f t="shared" si="54"/>
        <v>29606.28762467402</v>
      </c>
      <c r="M563" s="5">
        <f t="shared" si="55"/>
        <v>1.4663837357441318</v>
      </c>
      <c r="N563" s="4">
        <f>IF(SUMPRODUCT($O$2:$AD$2,O563:AD563)&lt;=Kalkulačka!$B$4,SUMPRODUCT($O$2:$AD$2,O563:AD563)*Kalkulačka!$B$5,SUMPRODUCT($O$2:$AD$2,O563:AD563))</f>
        <v>63</v>
      </c>
      <c r="O563" s="4">
        <v>42</v>
      </c>
      <c r="P563" s="4">
        <v>0</v>
      </c>
      <c r="Q563" s="4">
        <v>0</v>
      </c>
      <c r="R563" s="4">
        <v>0</v>
      </c>
      <c r="S563" s="4">
        <v>0</v>
      </c>
      <c r="T563" s="4">
        <v>0</v>
      </c>
      <c r="U563" s="4">
        <v>68</v>
      </c>
      <c r="V563" s="4">
        <v>0</v>
      </c>
      <c r="W563" s="4">
        <v>0</v>
      </c>
      <c r="X563" s="4">
        <v>0</v>
      </c>
      <c r="Y563" s="4">
        <v>0</v>
      </c>
      <c r="Z563" s="4">
        <v>0</v>
      </c>
      <c r="AA563" s="4">
        <v>0</v>
      </c>
      <c r="AB563" s="4">
        <v>0</v>
      </c>
      <c r="AC563" s="4">
        <v>0</v>
      </c>
      <c r="AD563" s="4">
        <v>0</v>
      </c>
    </row>
    <row r="564" spans="1:30" x14ac:dyDescent="0.3">
      <c r="A564" s="16" t="s">
        <v>25</v>
      </c>
      <c r="B564" s="7">
        <v>558311</v>
      </c>
      <c r="C564" s="7">
        <v>257192</v>
      </c>
      <c r="D564" s="7" t="s">
        <v>1027</v>
      </c>
      <c r="E564" s="7">
        <v>2</v>
      </c>
      <c r="F564" s="4">
        <v>639122</v>
      </c>
      <c r="G564" s="4">
        <v>14401</v>
      </c>
      <c r="H564" s="4">
        <f t="shared" si="50"/>
        <v>639420.05776851613</v>
      </c>
      <c r="I564" s="4">
        <f t="shared" si="51"/>
        <v>298.05776851612609</v>
      </c>
      <c r="J564" s="5">
        <f t="shared" si="52"/>
        <v>4.6635504413261586E-4</v>
      </c>
      <c r="K564" s="4">
        <f t="shared" si="53"/>
        <v>35568.776874767158</v>
      </c>
      <c r="L564" s="4">
        <f t="shared" si="54"/>
        <v>21167.776874767158</v>
      </c>
      <c r="M564" s="5">
        <f t="shared" si="55"/>
        <v>1.4698824300234121</v>
      </c>
      <c r="N564" s="4">
        <f>IF(SUMPRODUCT($O$2:$AD$2,O564:AD564)&lt;=Kalkulačka!$B$4,SUMPRODUCT($O$2:$AD$2,O564:AD564)*Kalkulačka!$B$5,SUMPRODUCT($O$2:$AD$2,O564:AD564))</f>
        <v>45</v>
      </c>
      <c r="O564" s="4">
        <v>30</v>
      </c>
      <c r="P564" s="4">
        <v>0</v>
      </c>
      <c r="Q564" s="4">
        <v>0</v>
      </c>
      <c r="R564" s="4">
        <v>0</v>
      </c>
      <c r="S564" s="4">
        <v>0</v>
      </c>
      <c r="T564" s="4">
        <v>0</v>
      </c>
      <c r="U564" s="4">
        <v>30</v>
      </c>
      <c r="V564" s="4">
        <v>0</v>
      </c>
      <c r="W564" s="4">
        <v>0</v>
      </c>
      <c r="X564" s="4">
        <v>0</v>
      </c>
      <c r="Y564" s="4">
        <v>0</v>
      </c>
      <c r="Z564" s="4">
        <v>0</v>
      </c>
      <c r="AA564" s="4">
        <v>0</v>
      </c>
      <c r="AB564" s="4">
        <v>0</v>
      </c>
      <c r="AC564" s="4">
        <v>0</v>
      </c>
      <c r="AD564" s="4">
        <v>0</v>
      </c>
    </row>
    <row r="565" spans="1:30" x14ac:dyDescent="0.3">
      <c r="A565" s="16" t="s">
        <v>44</v>
      </c>
      <c r="B565" s="7">
        <v>595641</v>
      </c>
      <c r="C565" s="7">
        <v>294055</v>
      </c>
      <c r="D565" s="7" t="s">
        <v>1028</v>
      </c>
      <c r="E565" s="7">
        <v>2</v>
      </c>
      <c r="F565" s="4">
        <v>3621166</v>
      </c>
      <c r="G565" s="4">
        <v>195182</v>
      </c>
      <c r="H565" s="4">
        <f t="shared" si="50"/>
        <v>3140262.9503742685</v>
      </c>
      <c r="I565" s="4">
        <f t="shared" si="51"/>
        <v>-480903.04962573154</v>
      </c>
      <c r="J565" s="5">
        <f t="shared" si="52"/>
        <v>-0.13280337041321266</v>
      </c>
      <c r="K565" s="4">
        <f t="shared" si="53"/>
        <v>174682.21531830091</v>
      </c>
      <c r="L565" s="4">
        <f t="shared" si="54"/>
        <v>-20499.784681699093</v>
      </c>
      <c r="M565" s="5">
        <f t="shared" si="55"/>
        <v>-0.10502907379624704</v>
      </c>
      <c r="N565" s="4">
        <f>IF(SUMPRODUCT($O$2:$AD$2,O565:AD565)&lt;=Kalkulačka!$B$4,SUMPRODUCT($O$2:$AD$2,O565:AD565)*Kalkulačka!$B$5,SUMPRODUCT($O$2:$AD$2,O565:AD565))</f>
        <v>221</v>
      </c>
      <c r="O565" s="4">
        <v>45</v>
      </c>
      <c r="P565" s="4">
        <v>0</v>
      </c>
      <c r="Q565" s="4">
        <v>0</v>
      </c>
      <c r="R565" s="4">
        <v>0</v>
      </c>
      <c r="S565" s="4">
        <v>176</v>
      </c>
      <c r="T565" s="4">
        <v>0</v>
      </c>
      <c r="U565" s="4">
        <v>213</v>
      </c>
      <c r="V565" s="4">
        <v>50</v>
      </c>
      <c r="W565" s="4">
        <v>0</v>
      </c>
      <c r="X565" s="4">
        <v>0</v>
      </c>
      <c r="Y565" s="4">
        <v>0</v>
      </c>
      <c r="Z565" s="4">
        <v>0</v>
      </c>
      <c r="AA565" s="4">
        <v>0</v>
      </c>
      <c r="AB565" s="4">
        <v>0</v>
      </c>
      <c r="AC565" s="4">
        <v>0</v>
      </c>
      <c r="AD565" s="4">
        <v>0</v>
      </c>
    </row>
    <row r="566" spans="1:30" x14ac:dyDescent="0.3">
      <c r="A566" s="16" t="s">
        <v>41</v>
      </c>
      <c r="B566" s="7">
        <v>575551</v>
      </c>
      <c r="C566" s="7">
        <v>274151</v>
      </c>
      <c r="D566" s="7" t="s">
        <v>1029</v>
      </c>
      <c r="E566" s="7">
        <v>2</v>
      </c>
      <c r="F566" s="4">
        <v>5060793</v>
      </c>
      <c r="G566" s="4">
        <v>260541</v>
      </c>
      <c r="H566" s="4">
        <f t="shared" si="50"/>
        <v>4390684.3966771439</v>
      </c>
      <c r="I566" s="4">
        <f t="shared" si="51"/>
        <v>-670108.60332285613</v>
      </c>
      <c r="J566" s="5">
        <f t="shared" si="52"/>
        <v>-0.13241177881072319</v>
      </c>
      <c r="K566" s="4">
        <f t="shared" si="53"/>
        <v>244238.9345400678</v>
      </c>
      <c r="L566" s="4">
        <f t="shared" si="54"/>
        <v>-16302.065459932201</v>
      </c>
      <c r="M566" s="5">
        <f t="shared" si="55"/>
        <v>-6.2570057917687438E-2</v>
      </c>
      <c r="N566" s="4">
        <f>IF(SUMPRODUCT($O$2:$AD$2,O566:AD566)&lt;=Kalkulačka!$B$4,SUMPRODUCT($O$2:$AD$2,O566:AD566)*Kalkulačka!$B$5,SUMPRODUCT($O$2:$AD$2,O566:AD566))</f>
        <v>309</v>
      </c>
      <c r="O566" s="4">
        <v>85</v>
      </c>
      <c r="P566" s="4">
        <v>0</v>
      </c>
      <c r="Q566" s="4">
        <v>0</v>
      </c>
      <c r="R566" s="4">
        <v>0</v>
      </c>
      <c r="S566" s="4">
        <v>224</v>
      </c>
      <c r="T566" s="4">
        <v>0</v>
      </c>
      <c r="U566" s="4">
        <v>330</v>
      </c>
      <c r="V566" s="4">
        <v>60</v>
      </c>
      <c r="W566" s="4">
        <v>0</v>
      </c>
      <c r="X566" s="4">
        <v>0</v>
      </c>
      <c r="Y566" s="4">
        <v>0</v>
      </c>
      <c r="Z566" s="4">
        <v>0</v>
      </c>
      <c r="AA566" s="4">
        <v>0</v>
      </c>
      <c r="AB566" s="4">
        <v>0</v>
      </c>
      <c r="AC566" s="4">
        <v>0</v>
      </c>
      <c r="AD566" s="4">
        <v>0</v>
      </c>
    </row>
    <row r="567" spans="1:30" x14ac:dyDescent="0.3">
      <c r="A567" s="16" t="s">
        <v>38</v>
      </c>
      <c r="B567" s="7">
        <v>576689</v>
      </c>
      <c r="C567" s="7">
        <v>275280</v>
      </c>
      <c r="D567" s="7" t="s">
        <v>1030</v>
      </c>
      <c r="E567" s="7">
        <v>2</v>
      </c>
      <c r="F567" s="4">
        <v>1000344</v>
      </c>
      <c r="G567" s="4">
        <v>31954</v>
      </c>
      <c r="H567" s="4">
        <f t="shared" si="50"/>
        <v>1001758.0905040087</v>
      </c>
      <c r="I567" s="4">
        <f t="shared" si="51"/>
        <v>1414.0905040086946</v>
      </c>
      <c r="J567" s="5">
        <f t="shared" si="52"/>
        <v>1.4136042241554847E-3</v>
      </c>
      <c r="K567" s="4">
        <f t="shared" si="53"/>
        <v>55724.417103801876</v>
      </c>
      <c r="L567" s="4">
        <f t="shared" si="54"/>
        <v>23770.417103801876</v>
      </c>
      <c r="M567" s="5">
        <f t="shared" si="55"/>
        <v>0.74389488338867982</v>
      </c>
      <c r="N567" s="4">
        <f>IF(SUMPRODUCT($O$2:$AD$2,O567:AD567)&lt;=Kalkulačka!$B$4,SUMPRODUCT($O$2:$AD$2,O567:AD567)*Kalkulačka!$B$5,SUMPRODUCT($O$2:$AD$2,O567:AD567))</f>
        <v>70.5</v>
      </c>
      <c r="O567" s="4">
        <v>22</v>
      </c>
      <c r="P567" s="4">
        <v>0</v>
      </c>
      <c r="Q567" s="4">
        <v>0</v>
      </c>
      <c r="R567" s="4">
        <v>0</v>
      </c>
      <c r="S567" s="4">
        <v>25</v>
      </c>
      <c r="T567" s="4">
        <v>0</v>
      </c>
      <c r="U567" s="4">
        <v>48</v>
      </c>
      <c r="V567" s="4">
        <v>25</v>
      </c>
      <c r="W567" s="4">
        <v>0</v>
      </c>
      <c r="X567" s="4">
        <v>0</v>
      </c>
      <c r="Y567" s="4">
        <v>0</v>
      </c>
      <c r="Z567" s="4">
        <v>0</v>
      </c>
      <c r="AA567" s="4">
        <v>0</v>
      </c>
      <c r="AB567" s="4">
        <v>0</v>
      </c>
      <c r="AC567" s="4">
        <v>0</v>
      </c>
      <c r="AD567" s="4">
        <v>0</v>
      </c>
    </row>
    <row r="568" spans="1:30" x14ac:dyDescent="0.3">
      <c r="A568" s="16" t="s">
        <v>25</v>
      </c>
      <c r="B568" s="7">
        <v>558796</v>
      </c>
      <c r="C568" s="7">
        <v>257681</v>
      </c>
      <c r="D568" s="7" t="s">
        <v>1031</v>
      </c>
      <c r="E568" s="7">
        <v>2</v>
      </c>
      <c r="F568" s="4">
        <v>4256360</v>
      </c>
      <c r="G568" s="4">
        <v>220147</v>
      </c>
      <c r="H568" s="4">
        <f t="shared" si="50"/>
        <v>3694427.0004403158</v>
      </c>
      <c r="I568" s="4">
        <f t="shared" si="51"/>
        <v>-561932.99955968419</v>
      </c>
      <c r="J568" s="5">
        <f t="shared" si="52"/>
        <v>-0.13202196232454122</v>
      </c>
      <c r="K568" s="4">
        <f t="shared" si="53"/>
        <v>205508.48860976577</v>
      </c>
      <c r="L568" s="4">
        <f t="shared" si="54"/>
        <v>-14638.511390234227</v>
      </c>
      <c r="M568" s="5">
        <f t="shared" si="55"/>
        <v>-6.6494257883297214E-2</v>
      </c>
      <c r="N568" s="4">
        <f>IF(SUMPRODUCT($O$2:$AD$2,O568:AD568)&lt;=Kalkulačka!$B$4,SUMPRODUCT($O$2:$AD$2,O568:AD568)*Kalkulačka!$B$5,SUMPRODUCT($O$2:$AD$2,O568:AD568))</f>
        <v>260</v>
      </c>
      <c r="O568" s="4">
        <v>64</v>
      </c>
      <c r="P568" s="4">
        <v>0</v>
      </c>
      <c r="Q568" s="4">
        <v>0</v>
      </c>
      <c r="R568" s="4">
        <v>0</v>
      </c>
      <c r="S568" s="4">
        <v>196</v>
      </c>
      <c r="T568" s="4">
        <v>0</v>
      </c>
      <c r="U568" s="4">
        <v>246</v>
      </c>
      <c r="V568" s="4">
        <v>74</v>
      </c>
      <c r="W568" s="4">
        <v>0</v>
      </c>
      <c r="X568" s="4">
        <v>0</v>
      </c>
      <c r="Y568" s="4">
        <v>0</v>
      </c>
      <c r="Z568" s="4">
        <v>0</v>
      </c>
      <c r="AA568" s="4">
        <v>0</v>
      </c>
      <c r="AB568" s="4">
        <v>0</v>
      </c>
      <c r="AC568" s="4">
        <v>0</v>
      </c>
      <c r="AD568" s="4">
        <v>0</v>
      </c>
    </row>
    <row r="569" spans="1:30" x14ac:dyDescent="0.3">
      <c r="A569" s="16" t="s">
        <v>50</v>
      </c>
      <c r="B569" s="7">
        <v>514471</v>
      </c>
      <c r="C569" s="7">
        <v>301451</v>
      </c>
      <c r="D569" s="7" t="s">
        <v>1032</v>
      </c>
      <c r="E569" s="7">
        <v>2</v>
      </c>
      <c r="F569" s="4">
        <v>744820</v>
      </c>
      <c r="G569" s="4">
        <v>22776</v>
      </c>
      <c r="H569" s="4">
        <f t="shared" si="50"/>
        <v>745990.06739660224</v>
      </c>
      <c r="I569" s="4">
        <f t="shared" si="51"/>
        <v>1170.0673966022441</v>
      </c>
      <c r="J569" s="5">
        <f t="shared" si="52"/>
        <v>1.5709398198251456E-3</v>
      </c>
      <c r="K569" s="4">
        <f t="shared" si="53"/>
        <v>41496.906353895014</v>
      </c>
      <c r="L569" s="4">
        <f t="shared" si="54"/>
        <v>18720.906353895014</v>
      </c>
      <c r="M569" s="5">
        <f t="shared" si="55"/>
        <v>0.82195760247168126</v>
      </c>
      <c r="N569" s="4">
        <f>IF(SUMPRODUCT($O$2:$AD$2,O569:AD569)&lt;=Kalkulačka!$B$4,SUMPRODUCT($O$2:$AD$2,O569:AD569)*Kalkulačka!$B$5,SUMPRODUCT($O$2:$AD$2,O569:AD569))</f>
        <v>52.5</v>
      </c>
      <c r="O569" s="4">
        <v>19</v>
      </c>
      <c r="P569" s="4">
        <v>0</v>
      </c>
      <c r="Q569" s="4">
        <v>0</v>
      </c>
      <c r="R569" s="4">
        <v>0</v>
      </c>
      <c r="S569" s="4">
        <v>16</v>
      </c>
      <c r="T569" s="4">
        <v>0</v>
      </c>
      <c r="U569" s="4">
        <v>0</v>
      </c>
      <c r="V569" s="4">
        <v>16</v>
      </c>
      <c r="W569" s="4">
        <v>0</v>
      </c>
      <c r="X569" s="4">
        <v>0</v>
      </c>
      <c r="Y569" s="4">
        <v>0</v>
      </c>
      <c r="Z569" s="4">
        <v>0</v>
      </c>
      <c r="AA569" s="4">
        <v>0</v>
      </c>
      <c r="AB569" s="4">
        <v>0</v>
      </c>
      <c r="AC569" s="4">
        <v>0</v>
      </c>
      <c r="AD569" s="4">
        <v>0</v>
      </c>
    </row>
    <row r="570" spans="1:30" x14ac:dyDescent="0.3">
      <c r="A570" s="16" t="s">
        <v>56</v>
      </c>
      <c r="B570" s="7">
        <v>507091</v>
      </c>
      <c r="C570" s="7">
        <v>492868</v>
      </c>
      <c r="D570" s="7" t="s">
        <v>1033</v>
      </c>
      <c r="E570" s="7">
        <v>2</v>
      </c>
      <c r="F570" s="4">
        <v>3617678</v>
      </c>
      <c r="G570" s="4">
        <v>186350</v>
      </c>
      <c r="H570" s="4">
        <f t="shared" si="50"/>
        <v>3140262.9503742685</v>
      </c>
      <c r="I570" s="4">
        <f t="shared" si="51"/>
        <v>-477415.04962573154</v>
      </c>
      <c r="J570" s="5">
        <f t="shared" si="52"/>
        <v>-0.13196725900584061</v>
      </c>
      <c r="K570" s="4">
        <f t="shared" si="53"/>
        <v>174682.21531830091</v>
      </c>
      <c r="L570" s="4">
        <f t="shared" si="54"/>
        <v>-11667.784681699093</v>
      </c>
      <c r="M570" s="5">
        <f t="shared" si="55"/>
        <v>-6.2612206502275836E-2</v>
      </c>
      <c r="N570" s="4">
        <f>IF(SUMPRODUCT($O$2:$AD$2,O570:AD570)&lt;=Kalkulačka!$B$4,SUMPRODUCT($O$2:$AD$2,O570:AD570)*Kalkulačka!$B$5,SUMPRODUCT($O$2:$AD$2,O570:AD570))</f>
        <v>221</v>
      </c>
      <c r="O570" s="4">
        <v>55</v>
      </c>
      <c r="P570" s="4">
        <v>0</v>
      </c>
      <c r="Q570" s="4">
        <v>0</v>
      </c>
      <c r="R570" s="4">
        <v>0</v>
      </c>
      <c r="S570" s="4">
        <v>166</v>
      </c>
      <c r="T570" s="4">
        <v>0</v>
      </c>
      <c r="U570" s="4">
        <v>208</v>
      </c>
      <c r="V570" s="4">
        <v>52</v>
      </c>
      <c r="W570" s="4">
        <v>0</v>
      </c>
      <c r="X570" s="4">
        <v>0</v>
      </c>
      <c r="Y570" s="4">
        <v>0</v>
      </c>
      <c r="Z570" s="4">
        <v>0</v>
      </c>
      <c r="AA570" s="4">
        <v>0</v>
      </c>
      <c r="AB570" s="4">
        <v>0</v>
      </c>
      <c r="AC570" s="4">
        <v>0</v>
      </c>
      <c r="AD570" s="4">
        <v>0</v>
      </c>
    </row>
    <row r="571" spans="1:30" x14ac:dyDescent="0.3">
      <c r="A571" s="16" t="s">
        <v>53</v>
      </c>
      <c r="B571" s="7">
        <v>500071</v>
      </c>
      <c r="C571" s="7">
        <v>1265741</v>
      </c>
      <c r="D571" s="7" t="s">
        <v>1034</v>
      </c>
      <c r="E571" s="7">
        <v>2</v>
      </c>
      <c r="F571" s="4">
        <v>3568025</v>
      </c>
      <c r="G571" s="4">
        <v>190006</v>
      </c>
      <c r="H571" s="4">
        <f t="shared" si="50"/>
        <v>3097634.946523034</v>
      </c>
      <c r="I571" s="4">
        <f t="shared" si="51"/>
        <v>-470390.05347696599</v>
      </c>
      <c r="J571" s="5">
        <f t="shared" si="52"/>
        <v>-0.13183485358902081</v>
      </c>
      <c r="K571" s="4">
        <f t="shared" si="53"/>
        <v>172310.96352664978</v>
      </c>
      <c r="L571" s="4">
        <f t="shared" si="54"/>
        <v>-17695.036473350221</v>
      </c>
      <c r="M571" s="5">
        <f t="shared" si="55"/>
        <v>-9.3128830001948493E-2</v>
      </c>
      <c r="N571" s="4">
        <f>IF(SUMPRODUCT($O$2:$AD$2,O571:AD571)&lt;=Kalkulačka!$B$4,SUMPRODUCT($O$2:$AD$2,O571:AD571)*Kalkulačka!$B$5,SUMPRODUCT($O$2:$AD$2,O571:AD571))</f>
        <v>218</v>
      </c>
      <c r="O571" s="4">
        <v>51</v>
      </c>
      <c r="P571" s="4">
        <v>0</v>
      </c>
      <c r="Q571" s="4">
        <v>0</v>
      </c>
      <c r="R571" s="4">
        <v>0</v>
      </c>
      <c r="S571" s="4">
        <v>167</v>
      </c>
      <c r="T571" s="4">
        <v>0</v>
      </c>
      <c r="U571" s="4">
        <v>215</v>
      </c>
      <c r="V571" s="4">
        <v>54</v>
      </c>
      <c r="W571" s="4">
        <v>0</v>
      </c>
      <c r="X571" s="4">
        <v>0</v>
      </c>
      <c r="Y571" s="4">
        <v>0</v>
      </c>
      <c r="Z571" s="4">
        <v>0</v>
      </c>
      <c r="AA571" s="4">
        <v>0</v>
      </c>
      <c r="AB571" s="4">
        <v>0</v>
      </c>
      <c r="AC571" s="4">
        <v>0</v>
      </c>
      <c r="AD571" s="4">
        <v>0</v>
      </c>
    </row>
    <row r="572" spans="1:30" x14ac:dyDescent="0.3">
      <c r="A572" s="16" t="s">
        <v>38</v>
      </c>
      <c r="B572" s="7">
        <v>573311</v>
      </c>
      <c r="C572" s="7">
        <v>271942</v>
      </c>
      <c r="D572" s="7" t="s">
        <v>1035</v>
      </c>
      <c r="E572" s="7">
        <v>2</v>
      </c>
      <c r="F572" s="4">
        <v>999990</v>
      </c>
      <c r="G572" s="4">
        <v>32325</v>
      </c>
      <c r="H572" s="4">
        <f t="shared" si="50"/>
        <v>1001758.0905040087</v>
      </c>
      <c r="I572" s="4">
        <f t="shared" si="51"/>
        <v>1768.0905040086946</v>
      </c>
      <c r="J572" s="5">
        <f t="shared" si="52"/>
        <v>1.7681081850906555E-3</v>
      </c>
      <c r="K572" s="4">
        <f t="shared" si="53"/>
        <v>55724.417103801876</v>
      </c>
      <c r="L572" s="4">
        <f t="shared" si="54"/>
        <v>23399.417103801876</v>
      </c>
      <c r="M572" s="5">
        <f t="shared" si="55"/>
        <v>0.72387987946796217</v>
      </c>
      <c r="N572" s="4">
        <f>IF(SUMPRODUCT($O$2:$AD$2,O572:AD572)&lt;=Kalkulačka!$B$4,SUMPRODUCT($O$2:$AD$2,O572:AD572)*Kalkulačka!$B$5,SUMPRODUCT($O$2:$AD$2,O572:AD572))</f>
        <v>70.5</v>
      </c>
      <c r="O572" s="4">
        <v>21</v>
      </c>
      <c r="P572" s="4">
        <v>0</v>
      </c>
      <c r="Q572" s="4">
        <v>0</v>
      </c>
      <c r="R572" s="4">
        <v>0</v>
      </c>
      <c r="S572" s="4">
        <v>26</v>
      </c>
      <c r="T572" s="4">
        <v>0</v>
      </c>
      <c r="U572" s="4">
        <v>63</v>
      </c>
      <c r="V572" s="4">
        <v>26</v>
      </c>
      <c r="W572" s="4">
        <v>0</v>
      </c>
      <c r="X572" s="4">
        <v>0</v>
      </c>
      <c r="Y572" s="4">
        <v>0</v>
      </c>
      <c r="Z572" s="4">
        <v>0</v>
      </c>
      <c r="AA572" s="4">
        <v>0</v>
      </c>
      <c r="AB572" s="4">
        <v>0</v>
      </c>
      <c r="AC572" s="4">
        <v>0</v>
      </c>
      <c r="AD572" s="4">
        <v>0</v>
      </c>
    </row>
    <row r="573" spans="1:30" x14ac:dyDescent="0.3">
      <c r="A573" s="16" t="s">
        <v>23</v>
      </c>
      <c r="B573" s="7">
        <v>544388</v>
      </c>
      <c r="C573" s="7">
        <v>244791</v>
      </c>
      <c r="D573" s="7" t="s">
        <v>1036</v>
      </c>
      <c r="E573" s="7">
        <v>2</v>
      </c>
      <c r="F573" s="4">
        <v>4271350</v>
      </c>
      <c r="G573" s="4">
        <v>213332</v>
      </c>
      <c r="H573" s="4">
        <f t="shared" si="50"/>
        <v>3708636.3350573936</v>
      </c>
      <c r="I573" s="4">
        <f t="shared" si="51"/>
        <v>-562713.66494260635</v>
      </c>
      <c r="J573" s="5">
        <f t="shared" si="52"/>
        <v>-0.13174140844056481</v>
      </c>
      <c r="K573" s="4">
        <f t="shared" si="53"/>
        <v>206298.90587364949</v>
      </c>
      <c r="L573" s="4">
        <f t="shared" si="54"/>
        <v>-7033.0941263505083</v>
      </c>
      <c r="M573" s="5">
        <f t="shared" si="55"/>
        <v>-3.2967834766235327E-2</v>
      </c>
      <c r="N573" s="4">
        <f>IF(SUMPRODUCT($O$2:$AD$2,O573:AD573)&lt;=Kalkulačka!$B$4,SUMPRODUCT($O$2:$AD$2,O573:AD573)*Kalkulačka!$B$5,SUMPRODUCT($O$2:$AD$2,O573:AD573))</f>
        <v>261</v>
      </c>
      <c r="O573" s="4">
        <v>84</v>
      </c>
      <c r="P573" s="4">
        <v>0</v>
      </c>
      <c r="Q573" s="4">
        <v>0</v>
      </c>
      <c r="R573" s="4">
        <v>0</v>
      </c>
      <c r="S573" s="4">
        <v>177</v>
      </c>
      <c r="T573" s="4">
        <v>0</v>
      </c>
      <c r="U573" s="4">
        <v>248</v>
      </c>
      <c r="V573" s="4">
        <v>65</v>
      </c>
      <c r="W573" s="4">
        <v>0</v>
      </c>
      <c r="X573" s="4">
        <v>0</v>
      </c>
      <c r="Y573" s="4">
        <v>0</v>
      </c>
      <c r="Z573" s="4">
        <v>0</v>
      </c>
      <c r="AA573" s="4">
        <v>0</v>
      </c>
      <c r="AB573" s="4">
        <v>0</v>
      </c>
      <c r="AC573" s="4">
        <v>0</v>
      </c>
      <c r="AD573" s="4">
        <v>0</v>
      </c>
    </row>
    <row r="574" spans="1:30" x14ac:dyDescent="0.3">
      <c r="A574" s="16" t="s">
        <v>50</v>
      </c>
      <c r="B574" s="7">
        <v>590185</v>
      </c>
      <c r="C574" s="7">
        <v>288934</v>
      </c>
      <c r="D574" s="7" t="s">
        <v>1037</v>
      </c>
      <c r="E574" s="7">
        <v>2</v>
      </c>
      <c r="F574" s="4">
        <v>5072675</v>
      </c>
      <c r="G574" s="4">
        <v>247737</v>
      </c>
      <c r="H574" s="4">
        <f t="shared" si="50"/>
        <v>4404893.7312942222</v>
      </c>
      <c r="I574" s="4">
        <f t="shared" si="51"/>
        <v>-667781.26870577782</v>
      </c>
      <c r="J574" s="5">
        <f t="shared" si="52"/>
        <v>-0.1316428252757722</v>
      </c>
      <c r="K574" s="4">
        <f t="shared" si="53"/>
        <v>245029.35180395152</v>
      </c>
      <c r="L574" s="4">
        <f t="shared" si="54"/>
        <v>-2707.6481960484816</v>
      </c>
      <c r="M574" s="5">
        <f t="shared" si="55"/>
        <v>-1.0929526861342853E-2</v>
      </c>
      <c r="N574" s="4">
        <f>IF(SUMPRODUCT($O$2:$AD$2,O574:AD574)&lt;=Kalkulačka!$B$4,SUMPRODUCT($O$2:$AD$2,O574:AD574)*Kalkulačka!$B$5,SUMPRODUCT($O$2:$AD$2,O574:AD574))</f>
        <v>310</v>
      </c>
      <c r="O574" s="4">
        <v>106</v>
      </c>
      <c r="P574" s="4">
        <v>0</v>
      </c>
      <c r="Q574" s="4">
        <v>0</v>
      </c>
      <c r="R574" s="4">
        <v>0</v>
      </c>
      <c r="S574" s="4">
        <v>204</v>
      </c>
      <c r="T574" s="4">
        <v>0</v>
      </c>
      <c r="U574" s="4">
        <v>295</v>
      </c>
      <c r="V574" s="4">
        <v>70</v>
      </c>
      <c r="W574" s="4">
        <v>0</v>
      </c>
      <c r="X574" s="4">
        <v>0</v>
      </c>
      <c r="Y574" s="4">
        <v>0</v>
      </c>
      <c r="Z574" s="4">
        <v>0</v>
      </c>
      <c r="AA574" s="4">
        <v>0</v>
      </c>
      <c r="AB574" s="4">
        <v>0</v>
      </c>
      <c r="AC574" s="4">
        <v>0</v>
      </c>
      <c r="AD574" s="4">
        <v>0</v>
      </c>
    </row>
    <row r="575" spans="1:30" x14ac:dyDescent="0.3">
      <c r="A575" s="16" t="s">
        <v>56</v>
      </c>
      <c r="B575" s="7">
        <v>597350</v>
      </c>
      <c r="C575" s="7">
        <v>296007</v>
      </c>
      <c r="D575" s="7" t="s">
        <v>1038</v>
      </c>
      <c r="E575" s="7">
        <v>2</v>
      </c>
      <c r="F575" s="4">
        <v>5414381</v>
      </c>
      <c r="G575" s="4">
        <v>289160</v>
      </c>
      <c r="H575" s="4">
        <f t="shared" si="50"/>
        <v>4703289.7582528638</v>
      </c>
      <c r="I575" s="4">
        <f t="shared" si="51"/>
        <v>-711091.24174713623</v>
      </c>
      <c r="J575" s="5">
        <f t="shared" si="52"/>
        <v>-0.1313338019151471</v>
      </c>
      <c r="K575" s="4">
        <f t="shared" si="53"/>
        <v>261628.11434550953</v>
      </c>
      <c r="L575" s="4">
        <f t="shared" si="54"/>
        <v>-27531.88565449047</v>
      </c>
      <c r="M575" s="5">
        <f t="shared" si="55"/>
        <v>-9.5213327066297149E-2</v>
      </c>
      <c r="N575" s="4">
        <f>IF(SUMPRODUCT($O$2:$AD$2,O575:AD575)&lt;=Kalkulačka!$B$4,SUMPRODUCT($O$2:$AD$2,O575:AD575)*Kalkulačka!$B$5,SUMPRODUCT($O$2:$AD$2,O575:AD575))</f>
        <v>331</v>
      </c>
      <c r="O575" s="4">
        <v>68</v>
      </c>
      <c r="P575" s="4">
        <v>0</v>
      </c>
      <c r="Q575" s="4">
        <v>0</v>
      </c>
      <c r="R575" s="4">
        <v>0</v>
      </c>
      <c r="S575" s="4">
        <v>263</v>
      </c>
      <c r="T575" s="4">
        <v>0</v>
      </c>
      <c r="U575" s="4">
        <v>265</v>
      </c>
      <c r="V575" s="4">
        <v>85</v>
      </c>
      <c r="W575" s="4">
        <v>0</v>
      </c>
      <c r="X575" s="4">
        <v>0</v>
      </c>
      <c r="Y575" s="4">
        <v>0</v>
      </c>
      <c r="Z575" s="4">
        <v>0</v>
      </c>
      <c r="AA575" s="4">
        <v>0</v>
      </c>
      <c r="AB575" s="4">
        <v>0</v>
      </c>
      <c r="AC575" s="4">
        <v>0</v>
      </c>
      <c r="AD575" s="4">
        <v>0</v>
      </c>
    </row>
    <row r="576" spans="1:30" x14ac:dyDescent="0.3">
      <c r="A576" s="16" t="s">
        <v>50</v>
      </c>
      <c r="B576" s="7">
        <v>513491</v>
      </c>
      <c r="C576" s="7">
        <v>301264</v>
      </c>
      <c r="D576" s="7" t="s">
        <v>1039</v>
      </c>
      <c r="E576" s="7">
        <v>2</v>
      </c>
      <c r="F576" s="4">
        <v>5216348</v>
      </c>
      <c r="G576" s="4">
        <v>283673</v>
      </c>
      <c r="H576" s="4">
        <f t="shared" si="50"/>
        <v>4532777.742847926</v>
      </c>
      <c r="I576" s="4">
        <f t="shared" si="51"/>
        <v>-683570.25715207402</v>
      </c>
      <c r="J576" s="5">
        <f t="shared" si="52"/>
        <v>-0.13104383702009026</v>
      </c>
      <c r="K576" s="4">
        <f t="shared" si="53"/>
        <v>252143.10717890493</v>
      </c>
      <c r="L576" s="4">
        <f t="shared" si="54"/>
        <v>-31529.892821095069</v>
      </c>
      <c r="M576" s="5">
        <f t="shared" si="55"/>
        <v>-0.11114872695355238</v>
      </c>
      <c r="N576" s="4">
        <f>IF(SUMPRODUCT($O$2:$AD$2,O576:AD576)&lt;=Kalkulačka!$B$4,SUMPRODUCT($O$2:$AD$2,O576:AD576)*Kalkulačka!$B$5,SUMPRODUCT($O$2:$AD$2,O576:AD576))</f>
        <v>319</v>
      </c>
      <c r="O576" s="4">
        <v>71</v>
      </c>
      <c r="P576" s="4">
        <v>0</v>
      </c>
      <c r="Q576" s="4">
        <v>0</v>
      </c>
      <c r="R576" s="4">
        <v>0</v>
      </c>
      <c r="S576" s="4">
        <v>248</v>
      </c>
      <c r="T576" s="4">
        <v>0</v>
      </c>
      <c r="U576" s="4">
        <v>285</v>
      </c>
      <c r="V576" s="4">
        <v>72</v>
      </c>
      <c r="W576" s="4">
        <v>0</v>
      </c>
      <c r="X576" s="4">
        <v>0</v>
      </c>
      <c r="Y576" s="4">
        <v>0</v>
      </c>
      <c r="Z576" s="4">
        <v>0</v>
      </c>
      <c r="AA576" s="4">
        <v>0</v>
      </c>
      <c r="AB576" s="4">
        <v>0</v>
      </c>
      <c r="AC576" s="4">
        <v>0</v>
      </c>
      <c r="AD576" s="4">
        <v>0</v>
      </c>
    </row>
    <row r="577" spans="1:30" x14ac:dyDescent="0.3">
      <c r="A577" s="16" t="s">
        <v>44</v>
      </c>
      <c r="B577" s="7">
        <v>547581</v>
      </c>
      <c r="C577" s="7">
        <v>247855</v>
      </c>
      <c r="D577" s="7" t="s">
        <v>1040</v>
      </c>
      <c r="E577" s="7">
        <v>2</v>
      </c>
      <c r="F577" s="4">
        <v>1360263</v>
      </c>
      <c r="G577" s="4">
        <v>39173</v>
      </c>
      <c r="H577" s="4">
        <f t="shared" si="50"/>
        <v>1364096.1232395011</v>
      </c>
      <c r="I577" s="4">
        <f t="shared" si="51"/>
        <v>3833.1232395011466</v>
      </c>
      <c r="J577" s="5">
        <f t="shared" si="52"/>
        <v>2.8179280326681155E-3</v>
      </c>
      <c r="K577" s="4">
        <f t="shared" si="53"/>
        <v>75880.057332836601</v>
      </c>
      <c r="L577" s="4">
        <f t="shared" si="54"/>
        <v>36707.057332836601</v>
      </c>
      <c r="M577" s="5">
        <f t="shared" si="55"/>
        <v>0.93704994084794624</v>
      </c>
      <c r="N577" s="4">
        <f>IF(SUMPRODUCT($O$2:$AD$2,O577:AD577)&lt;=Kalkulačka!$B$4,SUMPRODUCT($O$2:$AD$2,O577:AD577)*Kalkulačka!$B$5,SUMPRODUCT($O$2:$AD$2,O577:AD577))</f>
        <v>96</v>
      </c>
      <c r="O577" s="4">
        <v>42</v>
      </c>
      <c r="P577" s="4">
        <v>0</v>
      </c>
      <c r="Q577" s="4">
        <v>0</v>
      </c>
      <c r="R577" s="4">
        <v>0</v>
      </c>
      <c r="S577" s="4">
        <v>22</v>
      </c>
      <c r="T577" s="4">
        <v>0</v>
      </c>
      <c r="U577" s="4">
        <v>62</v>
      </c>
      <c r="V577" s="4">
        <v>20</v>
      </c>
      <c r="W577" s="4">
        <v>0</v>
      </c>
      <c r="X577" s="4">
        <v>0</v>
      </c>
      <c r="Y577" s="4">
        <v>0</v>
      </c>
      <c r="Z577" s="4">
        <v>0</v>
      </c>
      <c r="AA577" s="4">
        <v>0</v>
      </c>
      <c r="AB577" s="4">
        <v>0</v>
      </c>
      <c r="AC577" s="4">
        <v>0</v>
      </c>
      <c r="AD577" s="4">
        <v>0</v>
      </c>
    </row>
    <row r="578" spans="1:30" x14ac:dyDescent="0.3">
      <c r="A578" s="16" t="s">
        <v>25</v>
      </c>
      <c r="B578" s="7">
        <v>555941</v>
      </c>
      <c r="C578" s="7">
        <v>255319</v>
      </c>
      <c r="D578" s="7" t="s">
        <v>1041</v>
      </c>
      <c r="E578" s="7">
        <v>2</v>
      </c>
      <c r="F578" s="4">
        <v>1359886</v>
      </c>
      <c r="G578" s="4">
        <v>59226</v>
      </c>
      <c r="H578" s="4">
        <f t="shared" si="50"/>
        <v>1364096.1232395011</v>
      </c>
      <c r="I578" s="4">
        <f t="shared" si="51"/>
        <v>4210.1232395011466</v>
      </c>
      <c r="J578" s="5">
        <f t="shared" si="52"/>
        <v>3.095938365055062E-3</v>
      </c>
      <c r="K578" s="4">
        <f t="shared" si="53"/>
        <v>75880.057332836601</v>
      </c>
      <c r="L578" s="4">
        <f t="shared" si="54"/>
        <v>16654.057332836601</v>
      </c>
      <c r="M578" s="5">
        <f t="shared" si="55"/>
        <v>0.28119503820681113</v>
      </c>
      <c r="N578" s="4">
        <f>IF(SUMPRODUCT($O$2:$AD$2,O578:AD578)&lt;=Kalkulačka!$B$4,SUMPRODUCT($O$2:$AD$2,O578:AD578)*Kalkulačka!$B$5,SUMPRODUCT($O$2:$AD$2,O578:AD578))</f>
        <v>96</v>
      </c>
      <c r="O578" s="4">
        <v>13</v>
      </c>
      <c r="P578" s="4">
        <v>0</v>
      </c>
      <c r="Q578" s="4">
        <v>0</v>
      </c>
      <c r="R578" s="4">
        <v>0</v>
      </c>
      <c r="S578" s="4">
        <v>51</v>
      </c>
      <c r="T578" s="4">
        <v>0</v>
      </c>
      <c r="U578" s="4">
        <v>64</v>
      </c>
      <c r="V578" s="4">
        <v>51</v>
      </c>
      <c r="W578" s="4">
        <v>0</v>
      </c>
      <c r="X578" s="4">
        <v>0</v>
      </c>
      <c r="Y578" s="4">
        <v>0</v>
      </c>
      <c r="Z578" s="4">
        <v>0</v>
      </c>
      <c r="AA578" s="4">
        <v>0</v>
      </c>
      <c r="AB578" s="4">
        <v>0</v>
      </c>
      <c r="AC578" s="4">
        <v>0</v>
      </c>
      <c r="AD578" s="4">
        <v>0</v>
      </c>
    </row>
    <row r="579" spans="1:30" x14ac:dyDescent="0.3">
      <c r="A579" s="16" t="s">
        <v>50</v>
      </c>
      <c r="B579" s="7">
        <v>540773</v>
      </c>
      <c r="C579" s="7">
        <v>303232</v>
      </c>
      <c r="D579" s="7" t="s">
        <v>1042</v>
      </c>
      <c r="E579" s="7">
        <v>2</v>
      </c>
      <c r="F579" s="4">
        <v>6014476</v>
      </c>
      <c r="G579" s="4">
        <v>300986</v>
      </c>
      <c r="H579" s="4">
        <f t="shared" si="50"/>
        <v>5229035.1390847545</v>
      </c>
      <c r="I579" s="4">
        <f t="shared" si="51"/>
        <v>-785440.86091524549</v>
      </c>
      <c r="J579" s="5">
        <f t="shared" si="52"/>
        <v>-0.13059173582457484</v>
      </c>
      <c r="K579" s="4">
        <f t="shared" si="53"/>
        <v>290873.55310920696</v>
      </c>
      <c r="L579" s="4">
        <f t="shared" si="54"/>
        <v>-10112.446890793042</v>
      </c>
      <c r="M579" s="5">
        <f t="shared" si="55"/>
        <v>-3.3597731757600169E-2</v>
      </c>
      <c r="N579" s="4">
        <f>IF(SUMPRODUCT($O$2:$AD$2,O579:AD579)&lt;=Kalkulačka!$B$4,SUMPRODUCT($O$2:$AD$2,O579:AD579)*Kalkulačka!$B$5,SUMPRODUCT($O$2:$AD$2,O579:AD579))</f>
        <v>368</v>
      </c>
      <c r="O579" s="4">
        <v>120</v>
      </c>
      <c r="P579" s="4">
        <v>0</v>
      </c>
      <c r="Q579" s="4">
        <v>0</v>
      </c>
      <c r="R579" s="4">
        <v>0</v>
      </c>
      <c r="S579" s="4">
        <v>248</v>
      </c>
      <c r="T579" s="4">
        <v>0</v>
      </c>
      <c r="U579" s="4">
        <v>340</v>
      </c>
      <c r="V579" s="4">
        <v>86</v>
      </c>
      <c r="W579" s="4">
        <v>79</v>
      </c>
      <c r="X579" s="4">
        <v>0</v>
      </c>
      <c r="Y579" s="4">
        <v>0</v>
      </c>
      <c r="Z579" s="4">
        <v>0</v>
      </c>
      <c r="AA579" s="4">
        <v>0</v>
      </c>
      <c r="AB579" s="4">
        <v>0</v>
      </c>
      <c r="AC579" s="4">
        <v>0</v>
      </c>
      <c r="AD579" s="4">
        <v>0</v>
      </c>
    </row>
    <row r="580" spans="1:30" x14ac:dyDescent="0.3">
      <c r="A580" s="16" t="s">
        <v>32</v>
      </c>
      <c r="B580" s="7">
        <v>566438</v>
      </c>
      <c r="C580" s="7">
        <v>265217</v>
      </c>
      <c r="D580" s="7" t="s">
        <v>1043</v>
      </c>
      <c r="E580" s="7">
        <v>2</v>
      </c>
      <c r="F580" s="4">
        <v>4181581</v>
      </c>
      <c r="G580" s="4">
        <v>218143</v>
      </c>
      <c r="H580" s="4">
        <f t="shared" si="50"/>
        <v>3637589.6619720031</v>
      </c>
      <c r="I580" s="4">
        <f t="shared" si="51"/>
        <v>-543991.33802799694</v>
      </c>
      <c r="J580" s="5">
        <f t="shared" si="52"/>
        <v>-0.1300922636744325</v>
      </c>
      <c r="K580" s="4">
        <f t="shared" si="53"/>
        <v>202346.81955423093</v>
      </c>
      <c r="L580" s="4">
        <f t="shared" si="54"/>
        <v>-15796.180445769074</v>
      </c>
      <c r="M580" s="5">
        <f t="shared" si="55"/>
        <v>-7.2412043685880723E-2</v>
      </c>
      <c r="N580" s="4">
        <f>IF(SUMPRODUCT($O$2:$AD$2,O580:AD580)&lt;=Kalkulačka!$B$4,SUMPRODUCT($O$2:$AD$2,O580:AD580)*Kalkulačka!$B$5,SUMPRODUCT($O$2:$AD$2,O580:AD580))</f>
        <v>256</v>
      </c>
      <c r="O580" s="4">
        <v>64</v>
      </c>
      <c r="P580" s="4">
        <v>0</v>
      </c>
      <c r="Q580" s="4">
        <v>0</v>
      </c>
      <c r="R580" s="4">
        <v>0</v>
      </c>
      <c r="S580" s="4">
        <v>192</v>
      </c>
      <c r="T580" s="4">
        <v>0</v>
      </c>
      <c r="U580" s="4">
        <v>225</v>
      </c>
      <c r="V580" s="4">
        <v>111</v>
      </c>
      <c r="W580" s="4">
        <v>0</v>
      </c>
      <c r="X580" s="4">
        <v>0</v>
      </c>
      <c r="Y580" s="4">
        <v>0</v>
      </c>
      <c r="Z580" s="4">
        <v>0</v>
      </c>
      <c r="AA580" s="4">
        <v>0</v>
      </c>
      <c r="AB580" s="4">
        <v>0</v>
      </c>
      <c r="AC580" s="4">
        <v>0</v>
      </c>
      <c r="AD580" s="4">
        <v>0</v>
      </c>
    </row>
    <row r="581" spans="1:30" x14ac:dyDescent="0.3">
      <c r="A581" s="16" t="s">
        <v>25</v>
      </c>
      <c r="B581" s="7">
        <v>557111</v>
      </c>
      <c r="C581" s="7">
        <v>256081</v>
      </c>
      <c r="D581" s="7" t="s">
        <v>1044</v>
      </c>
      <c r="E581" s="7">
        <v>2</v>
      </c>
      <c r="F581" s="4">
        <v>764438</v>
      </c>
      <c r="G581" s="4">
        <v>22535</v>
      </c>
      <c r="H581" s="4">
        <f t="shared" si="50"/>
        <v>767304.06932221935</v>
      </c>
      <c r="I581" s="4">
        <f t="shared" si="51"/>
        <v>2866.0693222193513</v>
      </c>
      <c r="J581" s="5">
        <f t="shared" si="52"/>
        <v>3.749250197163656E-3</v>
      </c>
      <c r="K581" s="4">
        <f t="shared" si="53"/>
        <v>42682.532249720585</v>
      </c>
      <c r="L581" s="4">
        <f t="shared" si="54"/>
        <v>20147.532249720585</v>
      </c>
      <c r="M581" s="5">
        <f t="shared" si="55"/>
        <v>0.89405512534815101</v>
      </c>
      <c r="N581" s="4">
        <f>IF(SUMPRODUCT($O$2:$AD$2,O581:AD581)&lt;=Kalkulačka!$B$4,SUMPRODUCT($O$2:$AD$2,O581:AD581)*Kalkulačka!$B$5,SUMPRODUCT($O$2:$AD$2,O581:AD581))</f>
        <v>54</v>
      </c>
      <c r="O581" s="4">
        <v>22</v>
      </c>
      <c r="P581" s="4">
        <v>0</v>
      </c>
      <c r="Q581" s="4">
        <v>0</v>
      </c>
      <c r="R581" s="4">
        <v>0</v>
      </c>
      <c r="S581" s="4">
        <v>14</v>
      </c>
      <c r="T581" s="4">
        <v>0</v>
      </c>
      <c r="U581" s="4">
        <v>0</v>
      </c>
      <c r="V581" s="4">
        <v>14</v>
      </c>
      <c r="W581" s="4">
        <v>0</v>
      </c>
      <c r="X581" s="4">
        <v>0</v>
      </c>
      <c r="Y581" s="4">
        <v>0</v>
      </c>
      <c r="Z581" s="4">
        <v>0</v>
      </c>
      <c r="AA581" s="4">
        <v>0</v>
      </c>
      <c r="AB581" s="4">
        <v>0</v>
      </c>
      <c r="AC581" s="4">
        <v>0</v>
      </c>
      <c r="AD581" s="4">
        <v>0</v>
      </c>
    </row>
    <row r="582" spans="1:30" x14ac:dyDescent="0.3">
      <c r="A582" s="16" t="s">
        <v>32</v>
      </c>
      <c r="B582" s="7">
        <v>566551</v>
      </c>
      <c r="C582" s="7">
        <v>265331</v>
      </c>
      <c r="D582" s="7" t="s">
        <v>1045</v>
      </c>
      <c r="E582" s="7">
        <v>2</v>
      </c>
      <c r="F582" s="4">
        <v>4181250</v>
      </c>
      <c r="G582" s="4">
        <v>217550</v>
      </c>
      <c r="H582" s="4">
        <f t="shared" ref="H582:H645" si="56">N582*$A$3</f>
        <v>3637589.6619720031</v>
      </c>
      <c r="I582" s="4">
        <f t="shared" ref="I582:I645" si="57">H582-F582</f>
        <v>-543660.33802799694</v>
      </c>
      <c r="J582" s="5">
        <f t="shared" ref="J582:J645" si="58">IFERROR(H582/F582-1,0)</f>
        <v>-0.1300233992294163</v>
      </c>
      <c r="K582" s="4">
        <f t="shared" ref="K582:K645" si="59">N582*$A$4</f>
        <v>202346.81955423093</v>
      </c>
      <c r="L582" s="4">
        <f t="shared" ref="L582:L645" si="60">K582-G582</f>
        <v>-15203.180445769074</v>
      </c>
      <c r="M582" s="5">
        <f t="shared" ref="M582:M645" si="61">IFERROR(K582/G582-1,0)</f>
        <v>-6.9883615011579248E-2</v>
      </c>
      <c r="N582" s="4">
        <f>IF(SUMPRODUCT($O$2:$AD$2,O582:AD582)&lt;=Kalkulačka!$B$4,SUMPRODUCT($O$2:$AD$2,O582:AD582)*Kalkulačka!$B$5,SUMPRODUCT($O$2:$AD$2,O582:AD582))</f>
        <v>256</v>
      </c>
      <c r="O582" s="4">
        <v>65</v>
      </c>
      <c r="P582" s="4">
        <v>0</v>
      </c>
      <c r="Q582" s="4">
        <v>0</v>
      </c>
      <c r="R582" s="4">
        <v>0</v>
      </c>
      <c r="S582" s="4">
        <v>191</v>
      </c>
      <c r="T582" s="4">
        <v>0</v>
      </c>
      <c r="U582" s="4">
        <v>218</v>
      </c>
      <c r="V582" s="4">
        <v>72</v>
      </c>
      <c r="W582" s="4">
        <v>0</v>
      </c>
      <c r="X582" s="4">
        <v>0</v>
      </c>
      <c r="Y582" s="4">
        <v>0</v>
      </c>
      <c r="Z582" s="4">
        <v>0</v>
      </c>
      <c r="AA582" s="4">
        <v>0</v>
      </c>
      <c r="AB582" s="4">
        <v>0</v>
      </c>
      <c r="AC582" s="4">
        <v>0</v>
      </c>
      <c r="AD582" s="4">
        <v>0</v>
      </c>
    </row>
    <row r="583" spans="1:30" x14ac:dyDescent="0.3">
      <c r="A583" s="16" t="s">
        <v>53</v>
      </c>
      <c r="B583" s="7">
        <v>592277</v>
      </c>
      <c r="C583" s="7">
        <v>207438</v>
      </c>
      <c r="D583" s="7" t="s">
        <v>1046</v>
      </c>
      <c r="E583" s="7">
        <v>2</v>
      </c>
      <c r="F583" s="4">
        <v>976706</v>
      </c>
      <c r="G583" s="4">
        <v>33404</v>
      </c>
      <c r="H583" s="4">
        <f t="shared" si="56"/>
        <v>980444.08857839147</v>
      </c>
      <c r="I583" s="4">
        <f t="shared" si="57"/>
        <v>3738.0885783914709</v>
      </c>
      <c r="J583" s="5">
        <f t="shared" si="58"/>
        <v>3.8272403142720623E-3</v>
      </c>
      <c r="K583" s="4">
        <f t="shared" si="59"/>
        <v>54538.791207976305</v>
      </c>
      <c r="L583" s="4">
        <f t="shared" si="60"/>
        <v>21134.791207976305</v>
      </c>
      <c r="M583" s="5">
        <f t="shared" si="61"/>
        <v>0.63270240713616044</v>
      </c>
      <c r="N583" s="4">
        <f>IF(SUMPRODUCT($O$2:$AD$2,O583:AD583)&lt;=Kalkulačka!$B$4,SUMPRODUCT($O$2:$AD$2,O583:AD583)*Kalkulačka!$B$5,SUMPRODUCT($O$2:$AD$2,O583:AD583))</f>
        <v>69</v>
      </c>
      <c r="O583" s="4">
        <v>16</v>
      </c>
      <c r="P583" s="4">
        <v>0</v>
      </c>
      <c r="Q583" s="4">
        <v>0</v>
      </c>
      <c r="R583" s="4">
        <v>0</v>
      </c>
      <c r="S583" s="4">
        <v>30</v>
      </c>
      <c r="T583" s="4">
        <v>0</v>
      </c>
      <c r="U583" s="4">
        <v>42</v>
      </c>
      <c r="V583" s="4">
        <v>25</v>
      </c>
      <c r="W583" s="4">
        <v>0</v>
      </c>
      <c r="X583" s="4">
        <v>0</v>
      </c>
      <c r="Y583" s="4">
        <v>0</v>
      </c>
      <c r="Z583" s="4">
        <v>0</v>
      </c>
      <c r="AA583" s="4">
        <v>0</v>
      </c>
      <c r="AB583" s="4">
        <v>0</v>
      </c>
      <c r="AC583" s="4">
        <v>0</v>
      </c>
      <c r="AD583" s="4">
        <v>0</v>
      </c>
    </row>
    <row r="584" spans="1:30" x14ac:dyDescent="0.3">
      <c r="A584" s="16" t="s">
        <v>50</v>
      </c>
      <c r="B584" s="7">
        <v>540331</v>
      </c>
      <c r="C584" s="7">
        <v>302970</v>
      </c>
      <c r="D584" s="7" t="s">
        <v>1047</v>
      </c>
      <c r="E584" s="7">
        <v>2</v>
      </c>
      <c r="F584" s="4">
        <v>318468</v>
      </c>
      <c r="G584" s="4">
        <v>7188</v>
      </c>
      <c r="H584" s="4">
        <f t="shared" si="56"/>
        <v>319710.02888425806</v>
      </c>
      <c r="I584" s="4">
        <f t="shared" si="57"/>
        <v>1242.028884258063</v>
      </c>
      <c r="J584" s="5">
        <f t="shared" si="58"/>
        <v>3.9000115686915748E-3</v>
      </c>
      <c r="K584" s="4">
        <f t="shared" si="59"/>
        <v>17784.388437383579</v>
      </c>
      <c r="L584" s="4">
        <f t="shared" si="60"/>
        <v>10596.388437383579</v>
      </c>
      <c r="M584" s="5">
        <f t="shared" si="61"/>
        <v>1.474177578934833</v>
      </c>
      <c r="N584" s="4">
        <f>IF(SUMPRODUCT($O$2:$AD$2,O584:AD584)&lt;=Kalkulačka!$B$4,SUMPRODUCT($O$2:$AD$2,O584:AD584)*Kalkulačka!$B$5,SUMPRODUCT($O$2:$AD$2,O584:AD584))</f>
        <v>22.5</v>
      </c>
      <c r="O584" s="4">
        <v>15</v>
      </c>
      <c r="P584" s="4">
        <v>0</v>
      </c>
      <c r="Q584" s="4">
        <v>0</v>
      </c>
      <c r="R584" s="4">
        <v>0</v>
      </c>
      <c r="S584" s="4">
        <v>0</v>
      </c>
      <c r="T584" s="4">
        <v>0</v>
      </c>
      <c r="U584" s="4">
        <v>0</v>
      </c>
      <c r="V584" s="4">
        <v>0</v>
      </c>
      <c r="W584" s="4">
        <v>0</v>
      </c>
      <c r="X584" s="4">
        <v>0</v>
      </c>
      <c r="Y584" s="4">
        <v>0</v>
      </c>
      <c r="Z584" s="4">
        <v>0</v>
      </c>
      <c r="AA584" s="4">
        <v>0</v>
      </c>
      <c r="AB584" s="4">
        <v>0</v>
      </c>
      <c r="AC584" s="4">
        <v>0</v>
      </c>
      <c r="AD584" s="4">
        <v>0</v>
      </c>
    </row>
    <row r="585" spans="1:30" x14ac:dyDescent="0.3">
      <c r="A585" s="16" t="s">
        <v>50</v>
      </c>
      <c r="B585" s="7">
        <v>569003</v>
      </c>
      <c r="C585" s="7">
        <v>635758</v>
      </c>
      <c r="D585" s="7" t="s">
        <v>1048</v>
      </c>
      <c r="E585" s="7">
        <v>2</v>
      </c>
      <c r="F585" s="4">
        <v>318468</v>
      </c>
      <c r="G585" s="4">
        <v>7188</v>
      </c>
      <c r="H585" s="4">
        <f t="shared" si="56"/>
        <v>319710.02888425806</v>
      </c>
      <c r="I585" s="4">
        <f t="shared" si="57"/>
        <v>1242.028884258063</v>
      </c>
      <c r="J585" s="5">
        <f t="shared" si="58"/>
        <v>3.9000115686915748E-3</v>
      </c>
      <c r="K585" s="4">
        <f t="shared" si="59"/>
        <v>17784.388437383579</v>
      </c>
      <c r="L585" s="4">
        <f t="shared" si="60"/>
        <v>10596.388437383579</v>
      </c>
      <c r="M585" s="5">
        <f t="shared" si="61"/>
        <v>1.474177578934833</v>
      </c>
      <c r="N585" s="4">
        <f>IF(SUMPRODUCT($O$2:$AD$2,O585:AD585)&lt;=Kalkulačka!$B$4,SUMPRODUCT($O$2:$AD$2,O585:AD585)*Kalkulačka!$B$5,SUMPRODUCT($O$2:$AD$2,O585:AD585))</f>
        <v>22.5</v>
      </c>
      <c r="O585" s="4">
        <v>15</v>
      </c>
      <c r="P585" s="4">
        <v>0</v>
      </c>
      <c r="Q585" s="4">
        <v>0</v>
      </c>
      <c r="R585" s="4">
        <v>0</v>
      </c>
      <c r="S585" s="4">
        <v>0</v>
      </c>
      <c r="T585" s="4">
        <v>0</v>
      </c>
      <c r="U585" s="4">
        <v>0</v>
      </c>
      <c r="V585" s="4">
        <v>0</v>
      </c>
      <c r="W585" s="4">
        <v>0</v>
      </c>
      <c r="X585" s="4">
        <v>0</v>
      </c>
      <c r="Y585" s="4">
        <v>0</v>
      </c>
      <c r="Z585" s="4">
        <v>0</v>
      </c>
      <c r="AA585" s="4">
        <v>0</v>
      </c>
      <c r="AB585" s="4">
        <v>0</v>
      </c>
      <c r="AC585" s="4">
        <v>0</v>
      </c>
      <c r="AD585" s="4">
        <v>0</v>
      </c>
    </row>
    <row r="586" spans="1:30" x14ac:dyDescent="0.3">
      <c r="A586" s="16" t="s">
        <v>50</v>
      </c>
      <c r="B586" s="7">
        <v>589284</v>
      </c>
      <c r="C586" s="7">
        <v>288021</v>
      </c>
      <c r="D586" s="7" t="s">
        <v>857</v>
      </c>
      <c r="E586" s="7">
        <v>2</v>
      </c>
      <c r="F586" s="4">
        <v>318468</v>
      </c>
      <c r="G586" s="4">
        <v>7188</v>
      </c>
      <c r="H586" s="4">
        <f t="shared" si="56"/>
        <v>319710.02888425806</v>
      </c>
      <c r="I586" s="4">
        <f t="shared" si="57"/>
        <v>1242.028884258063</v>
      </c>
      <c r="J586" s="5">
        <f t="shared" si="58"/>
        <v>3.9000115686915748E-3</v>
      </c>
      <c r="K586" s="4">
        <f t="shared" si="59"/>
        <v>17784.388437383579</v>
      </c>
      <c r="L586" s="4">
        <f t="shared" si="60"/>
        <v>10596.388437383579</v>
      </c>
      <c r="M586" s="5">
        <f t="shared" si="61"/>
        <v>1.474177578934833</v>
      </c>
      <c r="N586" s="4">
        <f>IF(SUMPRODUCT($O$2:$AD$2,O586:AD586)&lt;=Kalkulačka!$B$4,SUMPRODUCT($O$2:$AD$2,O586:AD586)*Kalkulačka!$B$5,SUMPRODUCT($O$2:$AD$2,O586:AD586))</f>
        <v>22.5</v>
      </c>
      <c r="O586" s="4">
        <v>15</v>
      </c>
      <c r="P586" s="4">
        <v>0</v>
      </c>
      <c r="Q586" s="4">
        <v>0</v>
      </c>
      <c r="R586" s="4">
        <v>0</v>
      </c>
      <c r="S586" s="4">
        <v>0</v>
      </c>
      <c r="T586" s="4">
        <v>0</v>
      </c>
      <c r="U586" s="4">
        <v>0</v>
      </c>
      <c r="V586" s="4">
        <v>0</v>
      </c>
      <c r="W586" s="4">
        <v>0</v>
      </c>
      <c r="X586" s="4">
        <v>0</v>
      </c>
      <c r="Y586" s="4">
        <v>0</v>
      </c>
      <c r="Z586" s="4">
        <v>0</v>
      </c>
      <c r="AA586" s="4">
        <v>0</v>
      </c>
      <c r="AB586" s="4">
        <v>0</v>
      </c>
      <c r="AC586" s="4">
        <v>0</v>
      </c>
      <c r="AD586" s="4">
        <v>0</v>
      </c>
    </row>
    <row r="587" spans="1:30" x14ac:dyDescent="0.3">
      <c r="A587" s="16" t="s">
        <v>50</v>
      </c>
      <c r="B587" s="7">
        <v>589951</v>
      </c>
      <c r="C587" s="7">
        <v>600067</v>
      </c>
      <c r="D587" s="7" t="s">
        <v>1049</v>
      </c>
      <c r="E587" s="7">
        <v>2</v>
      </c>
      <c r="F587" s="4">
        <v>318468</v>
      </c>
      <c r="G587" s="4">
        <v>7188</v>
      </c>
      <c r="H587" s="4">
        <f t="shared" si="56"/>
        <v>319710.02888425806</v>
      </c>
      <c r="I587" s="4">
        <f t="shared" si="57"/>
        <v>1242.028884258063</v>
      </c>
      <c r="J587" s="5">
        <f t="shared" si="58"/>
        <v>3.9000115686915748E-3</v>
      </c>
      <c r="K587" s="4">
        <f t="shared" si="59"/>
        <v>17784.388437383579</v>
      </c>
      <c r="L587" s="4">
        <f t="shared" si="60"/>
        <v>10596.388437383579</v>
      </c>
      <c r="M587" s="5">
        <f t="shared" si="61"/>
        <v>1.474177578934833</v>
      </c>
      <c r="N587" s="4">
        <f>IF(SUMPRODUCT($O$2:$AD$2,O587:AD587)&lt;=Kalkulačka!$B$4,SUMPRODUCT($O$2:$AD$2,O587:AD587)*Kalkulačka!$B$5,SUMPRODUCT($O$2:$AD$2,O587:AD587))</f>
        <v>22.5</v>
      </c>
      <c r="O587" s="4">
        <v>15</v>
      </c>
      <c r="P587" s="4">
        <v>0</v>
      </c>
      <c r="Q587" s="4">
        <v>0</v>
      </c>
      <c r="R587" s="4">
        <v>0</v>
      </c>
      <c r="S587" s="4">
        <v>0</v>
      </c>
      <c r="T587" s="4">
        <v>0</v>
      </c>
      <c r="U587" s="4">
        <v>0</v>
      </c>
      <c r="V587" s="4">
        <v>0</v>
      </c>
      <c r="W587" s="4">
        <v>0</v>
      </c>
      <c r="X587" s="4">
        <v>0</v>
      </c>
      <c r="Y587" s="4">
        <v>0</v>
      </c>
      <c r="Z587" s="4">
        <v>0</v>
      </c>
      <c r="AA587" s="4">
        <v>0</v>
      </c>
      <c r="AB587" s="4">
        <v>0</v>
      </c>
      <c r="AC587" s="4">
        <v>0</v>
      </c>
      <c r="AD587" s="4">
        <v>0</v>
      </c>
    </row>
    <row r="588" spans="1:30" x14ac:dyDescent="0.3">
      <c r="A588" s="16" t="s">
        <v>50</v>
      </c>
      <c r="B588" s="7">
        <v>590070</v>
      </c>
      <c r="C588" s="7">
        <v>288829</v>
      </c>
      <c r="D588" s="7" t="s">
        <v>1050</v>
      </c>
      <c r="E588" s="7">
        <v>2</v>
      </c>
      <c r="F588" s="4">
        <v>318468</v>
      </c>
      <c r="G588" s="4">
        <v>7188</v>
      </c>
      <c r="H588" s="4">
        <f t="shared" si="56"/>
        <v>319710.02888425806</v>
      </c>
      <c r="I588" s="4">
        <f t="shared" si="57"/>
        <v>1242.028884258063</v>
      </c>
      <c r="J588" s="5">
        <f t="shared" si="58"/>
        <v>3.9000115686915748E-3</v>
      </c>
      <c r="K588" s="4">
        <f t="shared" si="59"/>
        <v>17784.388437383579</v>
      </c>
      <c r="L588" s="4">
        <f t="shared" si="60"/>
        <v>10596.388437383579</v>
      </c>
      <c r="M588" s="5">
        <f t="shared" si="61"/>
        <v>1.474177578934833</v>
      </c>
      <c r="N588" s="4">
        <f>IF(SUMPRODUCT($O$2:$AD$2,O588:AD588)&lt;=Kalkulačka!$B$4,SUMPRODUCT($O$2:$AD$2,O588:AD588)*Kalkulačka!$B$5,SUMPRODUCT($O$2:$AD$2,O588:AD588))</f>
        <v>22.5</v>
      </c>
      <c r="O588" s="4">
        <v>15</v>
      </c>
      <c r="P588" s="4">
        <v>0</v>
      </c>
      <c r="Q588" s="4">
        <v>0</v>
      </c>
      <c r="R588" s="4">
        <v>0</v>
      </c>
      <c r="S588" s="4">
        <v>0</v>
      </c>
      <c r="T588" s="4">
        <v>0</v>
      </c>
      <c r="U588" s="4">
        <v>0</v>
      </c>
      <c r="V588" s="4">
        <v>0</v>
      </c>
      <c r="W588" s="4">
        <v>0</v>
      </c>
      <c r="X588" s="4">
        <v>0</v>
      </c>
      <c r="Y588" s="4">
        <v>0</v>
      </c>
      <c r="Z588" s="4">
        <v>0</v>
      </c>
      <c r="AA588" s="4">
        <v>0</v>
      </c>
      <c r="AB588" s="4">
        <v>0</v>
      </c>
      <c r="AC588" s="4">
        <v>0</v>
      </c>
      <c r="AD588" s="4">
        <v>0</v>
      </c>
    </row>
    <row r="589" spans="1:30" x14ac:dyDescent="0.3">
      <c r="A589" s="16" t="s">
        <v>50</v>
      </c>
      <c r="B589" s="7">
        <v>541214</v>
      </c>
      <c r="C589" s="7">
        <v>636053</v>
      </c>
      <c r="D589" s="7" t="s">
        <v>1051</v>
      </c>
      <c r="E589" s="7">
        <v>2</v>
      </c>
      <c r="F589" s="4">
        <v>636934</v>
      </c>
      <c r="G589" s="4">
        <v>14376</v>
      </c>
      <c r="H589" s="4">
        <f t="shared" si="56"/>
        <v>639420.05776851613</v>
      </c>
      <c r="I589" s="4">
        <f t="shared" si="57"/>
        <v>2486.0577685161261</v>
      </c>
      <c r="J589" s="5">
        <f t="shared" si="58"/>
        <v>3.9031638576620953E-3</v>
      </c>
      <c r="K589" s="4">
        <f t="shared" si="59"/>
        <v>35568.776874767158</v>
      </c>
      <c r="L589" s="4">
        <f t="shared" si="60"/>
        <v>21192.776874767158</v>
      </c>
      <c r="M589" s="5">
        <f t="shared" si="61"/>
        <v>1.474177578934833</v>
      </c>
      <c r="N589" s="4">
        <f>IF(SUMPRODUCT($O$2:$AD$2,O589:AD589)&lt;=Kalkulačka!$B$4,SUMPRODUCT($O$2:$AD$2,O589:AD589)*Kalkulačka!$B$5,SUMPRODUCT($O$2:$AD$2,O589:AD589))</f>
        <v>45</v>
      </c>
      <c r="O589" s="4">
        <v>30</v>
      </c>
      <c r="P589" s="4">
        <v>0</v>
      </c>
      <c r="Q589" s="4">
        <v>0</v>
      </c>
      <c r="R589" s="4">
        <v>0</v>
      </c>
      <c r="S589" s="4">
        <v>0</v>
      </c>
      <c r="T589" s="4">
        <v>0</v>
      </c>
      <c r="U589" s="4">
        <v>30</v>
      </c>
      <c r="V589" s="4">
        <v>0</v>
      </c>
      <c r="W589" s="4">
        <v>0</v>
      </c>
      <c r="X589" s="4">
        <v>0</v>
      </c>
      <c r="Y589" s="4">
        <v>0</v>
      </c>
      <c r="Z589" s="4">
        <v>0</v>
      </c>
      <c r="AA589" s="4">
        <v>0</v>
      </c>
      <c r="AB589" s="4">
        <v>0</v>
      </c>
      <c r="AC589" s="4">
        <v>0</v>
      </c>
      <c r="AD589" s="4">
        <v>0</v>
      </c>
    </row>
    <row r="590" spans="1:30" x14ac:dyDescent="0.3">
      <c r="A590" s="16" t="s">
        <v>50</v>
      </c>
      <c r="B590" s="7">
        <v>589454</v>
      </c>
      <c r="C590" s="7">
        <v>288195</v>
      </c>
      <c r="D590" s="7" t="s">
        <v>1052</v>
      </c>
      <c r="E590" s="7">
        <v>2</v>
      </c>
      <c r="F590" s="4">
        <v>636934</v>
      </c>
      <c r="G590" s="4">
        <v>14376</v>
      </c>
      <c r="H590" s="4">
        <f t="shared" si="56"/>
        <v>639420.05776851613</v>
      </c>
      <c r="I590" s="4">
        <f t="shared" si="57"/>
        <v>2486.0577685161261</v>
      </c>
      <c r="J590" s="5">
        <f t="shared" si="58"/>
        <v>3.9031638576620953E-3</v>
      </c>
      <c r="K590" s="4">
        <f t="shared" si="59"/>
        <v>35568.776874767158</v>
      </c>
      <c r="L590" s="4">
        <f t="shared" si="60"/>
        <v>21192.776874767158</v>
      </c>
      <c r="M590" s="5">
        <f t="shared" si="61"/>
        <v>1.474177578934833</v>
      </c>
      <c r="N590" s="4">
        <f>IF(SUMPRODUCT($O$2:$AD$2,O590:AD590)&lt;=Kalkulačka!$B$4,SUMPRODUCT($O$2:$AD$2,O590:AD590)*Kalkulačka!$B$5,SUMPRODUCT($O$2:$AD$2,O590:AD590))</f>
        <v>45</v>
      </c>
      <c r="O590" s="4">
        <v>30</v>
      </c>
      <c r="P590" s="4">
        <v>0</v>
      </c>
      <c r="Q590" s="4">
        <v>0</v>
      </c>
      <c r="R590" s="4">
        <v>0</v>
      </c>
      <c r="S590" s="4">
        <v>0</v>
      </c>
      <c r="T590" s="4">
        <v>0</v>
      </c>
      <c r="U590" s="4">
        <v>29</v>
      </c>
      <c r="V590" s="4">
        <v>0</v>
      </c>
      <c r="W590" s="4">
        <v>0</v>
      </c>
      <c r="X590" s="4">
        <v>0</v>
      </c>
      <c r="Y590" s="4">
        <v>0</v>
      </c>
      <c r="Z590" s="4">
        <v>0</v>
      </c>
      <c r="AA590" s="4">
        <v>0</v>
      </c>
      <c r="AB590" s="4">
        <v>0</v>
      </c>
      <c r="AC590" s="4">
        <v>0</v>
      </c>
      <c r="AD590" s="4">
        <v>0</v>
      </c>
    </row>
    <row r="591" spans="1:30" x14ac:dyDescent="0.3">
      <c r="A591" s="16" t="s">
        <v>23</v>
      </c>
      <c r="B591" s="7">
        <v>544868</v>
      </c>
      <c r="C591" s="7">
        <v>245267</v>
      </c>
      <c r="D591" s="7" t="s">
        <v>1053</v>
      </c>
      <c r="E591" s="7">
        <v>2</v>
      </c>
      <c r="F591" s="4">
        <v>5013572</v>
      </c>
      <c r="G591" s="4">
        <v>258660</v>
      </c>
      <c r="H591" s="4">
        <f t="shared" si="56"/>
        <v>4362265.7274429882</v>
      </c>
      <c r="I591" s="4">
        <f t="shared" si="57"/>
        <v>-651306.27255701181</v>
      </c>
      <c r="J591" s="5">
        <f t="shared" si="58"/>
        <v>-0.12990863052470614</v>
      </c>
      <c r="K591" s="4">
        <f t="shared" si="59"/>
        <v>242658.10001230036</v>
      </c>
      <c r="L591" s="4">
        <f t="shared" si="60"/>
        <v>-16001.899987699639</v>
      </c>
      <c r="M591" s="5">
        <f t="shared" si="61"/>
        <v>-6.1864609865072473E-2</v>
      </c>
      <c r="N591" s="4">
        <f>IF(SUMPRODUCT($O$2:$AD$2,O591:AD591)&lt;=Kalkulačka!$B$4,SUMPRODUCT($O$2:$AD$2,O591:AD591)*Kalkulačka!$B$5,SUMPRODUCT($O$2:$AD$2,O591:AD591))</f>
        <v>307</v>
      </c>
      <c r="O591" s="4">
        <v>91</v>
      </c>
      <c r="P591" s="4">
        <v>0</v>
      </c>
      <c r="Q591" s="4">
        <v>0</v>
      </c>
      <c r="R591" s="4">
        <v>0</v>
      </c>
      <c r="S591" s="4">
        <v>216</v>
      </c>
      <c r="T591" s="4">
        <v>0</v>
      </c>
      <c r="U591" s="4">
        <v>275</v>
      </c>
      <c r="V591" s="4">
        <v>79</v>
      </c>
      <c r="W591" s="4">
        <v>0</v>
      </c>
      <c r="X591" s="4">
        <v>0</v>
      </c>
      <c r="Y591" s="4">
        <v>0</v>
      </c>
      <c r="Z591" s="4">
        <v>0</v>
      </c>
      <c r="AA591" s="4">
        <v>0</v>
      </c>
      <c r="AB591" s="4">
        <v>0</v>
      </c>
      <c r="AC591" s="4">
        <v>0</v>
      </c>
      <c r="AD591" s="4">
        <v>0</v>
      </c>
    </row>
    <row r="592" spans="1:30" x14ac:dyDescent="0.3">
      <c r="A592" s="16" t="s">
        <v>20</v>
      </c>
      <c r="B592" s="7">
        <v>541834</v>
      </c>
      <c r="C592" s="7">
        <v>243825</v>
      </c>
      <c r="D592" s="7" t="s">
        <v>220</v>
      </c>
      <c r="E592" s="7">
        <v>2</v>
      </c>
      <c r="F592" s="4">
        <v>4425492</v>
      </c>
      <c r="G592" s="4">
        <v>227561</v>
      </c>
      <c r="H592" s="4">
        <f t="shared" si="56"/>
        <v>3850729.6812281753</v>
      </c>
      <c r="I592" s="4">
        <f t="shared" si="57"/>
        <v>-574762.31877182471</v>
      </c>
      <c r="J592" s="5">
        <f t="shared" si="58"/>
        <v>-0.12987534917514809</v>
      </c>
      <c r="K592" s="4">
        <f t="shared" si="59"/>
        <v>214203.07851248665</v>
      </c>
      <c r="L592" s="4">
        <f t="shared" si="60"/>
        <v>-13357.921487513348</v>
      </c>
      <c r="M592" s="5">
        <f t="shared" si="61"/>
        <v>-5.8700398959019129E-2</v>
      </c>
      <c r="N592" s="4">
        <f>IF(SUMPRODUCT($O$2:$AD$2,O592:AD592)&lt;=Kalkulačka!$B$4,SUMPRODUCT($O$2:$AD$2,O592:AD592)*Kalkulačka!$B$5,SUMPRODUCT($O$2:$AD$2,O592:AD592))</f>
        <v>271</v>
      </c>
      <c r="O592" s="4">
        <v>70</v>
      </c>
      <c r="P592" s="4">
        <v>0</v>
      </c>
      <c r="Q592" s="4">
        <v>0</v>
      </c>
      <c r="R592" s="4">
        <v>0</v>
      </c>
      <c r="S592" s="4">
        <v>201</v>
      </c>
      <c r="T592" s="4">
        <v>0</v>
      </c>
      <c r="U592" s="4">
        <v>242</v>
      </c>
      <c r="V592" s="4">
        <v>62</v>
      </c>
      <c r="W592" s="4">
        <v>0</v>
      </c>
      <c r="X592" s="4">
        <v>0</v>
      </c>
      <c r="Y592" s="4">
        <v>0</v>
      </c>
      <c r="Z592" s="4">
        <v>0</v>
      </c>
      <c r="AA592" s="4">
        <v>0</v>
      </c>
      <c r="AB592" s="4">
        <v>0</v>
      </c>
      <c r="AC592" s="4">
        <v>0</v>
      </c>
      <c r="AD592" s="4">
        <v>0</v>
      </c>
    </row>
    <row r="593" spans="1:30" x14ac:dyDescent="0.3">
      <c r="A593" s="16" t="s">
        <v>29</v>
      </c>
      <c r="B593" s="7">
        <v>555045</v>
      </c>
      <c r="C593" s="7">
        <v>573183</v>
      </c>
      <c r="D593" s="7" t="s">
        <v>1054</v>
      </c>
      <c r="E593" s="7">
        <v>2</v>
      </c>
      <c r="F593" s="4">
        <v>721743</v>
      </c>
      <c r="G593" s="4">
        <v>22475</v>
      </c>
      <c r="H593" s="4">
        <f t="shared" si="56"/>
        <v>724676.06547098502</v>
      </c>
      <c r="I593" s="4">
        <f t="shared" si="57"/>
        <v>2933.0654709850205</v>
      </c>
      <c r="J593" s="5">
        <f t="shared" si="58"/>
        <v>4.0638641053463154E-3</v>
      </c>
      <c r="K593" s="4">
        <f t="shared" si="59"/>
        <v>40311.280458069443</v>
      </c>
      <c r="L593" s="4">
        <f t="shared" si="60"/>
        <v>17836.280458069443</v>
      </c>
      <c r="M593" s="5">
        <f t="shared" si="61"/>
        <v>0.79360535964713863</v>
      </c>
      <c r="N593" s="4">
        <f>IF(SUMPRODUCT($O$2:$AD$2,O593:AD593)&lt;=Kalkulačka!$B$4,SUMPRODUCT($O$2:$AD$2,O593:AD593)*Kalkulačka!$B$5,SUMPRODUCT($O$2:$AD$2,O593:AD593))</f>
        <v>51</v>
      </c>
      <c r="O593" s="4">
        <v>17</v>
      </c>
      <c r="P593" s="4">
        <v>0</v>
      </c>
      <c r="Q593" s="4">
        <v>0</v>
      </c>
      <c r="R593" s="4">
        <v>0</v>
      </c>
      <c r="S593" s="4">
        <v>17</v>
      </c>
      <c r="T593" s="4">
        <v>0</v>
      </c>
      <c r="U593" s="4">
        <v>34</v>
      </c>
      <c r="V593" s="4">
        <v>16</v>
      </c>
      <c r="W593" s="4">
        <v>0</v>
      </c>
      <c r="X593" s="4">
        <v>0</v>
      </c>
      <c r="Y593" s="4">
        <v>0</v>
      </c>
      <c r="Z593" s="4">
        <v>0</v>
      </c>
      <c r="AA593" s="4">
        <v>0</v>
      </c>
      <c r="AB593" s="4">
        <v>0</v>
      </c>
      <c r="AC593" s="4">
        <v>0</v>
      </c>
      <c r="AD593" s="4">
        <v>0</v>
      </c>
    </row>
    <row r="594" spans="1:30" x14ac:dyDescent="0.3">
      <c r="A594" s="16" t="s">
        <v>20</v>
      </c>
      <c r="B594" s="7">
        <v>537179</v>
      </c>
      <c r="C594" s="7">
        <v>239135</v>
      </c>
      <c r="D594" s="7" t="s">
        <v>1055</v>
      </c>
      <c r="E594" s="7">
        <v>2</v>
      </c>
      <c r="F594" s="4">
        <v>1570652</v>
      </c>
      <c r="G594" s="4">
        <v>51486</v>
      </c>
      <c r="H594" s="4">
        <f t="shared" si="56"/>
        <v>1577236.1424956731</v>
      </c>
      <c r="I594" s="4">
        <f t="shared" si="57"/>
        <v>6584.1424956731498</v>
      </c>
      <c r="J594" s="5">
        <f t="shared" si="58"/>
        <v>4.1919804614090062E-3</v>
      </c>
      <c r="K594" s="4">
        <f t="shared" si="59"/>
        <v>87736.316291092313</v>
      </c>
      <c r="L594" s="4">
        <f t="shared" si="60"/>
        <v>36250.316291092313</v>
      </c>
      <c r="M594" s="5">
        <f t="shared" si="61"/>
        <v>0.70408103739059769</v>
      </c>
      <c r="N594" s="4">
        <f>IF(SUMPRODUCT($O$2:$AD$2,O594:AD594)&lt;=Kalkulačka!$B$4,SUMPRODUCT($O$2:$AD$2,O594:AD594)*Kalkulačka!$B$5,SUMPRODUCT($O$2:$AD$2,O594:AD594))</f>
        <v>111</v>
      </c>
      <c r="O594" s="4">
        <v>31</v>
      </c>
      <c r="P594" s="4">
        <v>0</v>
      </c>
      <c r="Q594" s="4">
        <v>0</v>
      </c>
      <c r="R594" s="4">
        <v>0</v>
      </c>
      <c r="S594" s="4">
        <v>43</v>
      </c>
      <c r="T594" s="4">
        <v>0</v>
      </c>
      <c r="U594" s="4">
        <v>0</v>
      </c>
      <c r="V594" s="4">
        <v>30</v>
      </c>
      <c r="W594" s="4">
        <v>0</v>
      </c>
      <c r="X594" s="4">
        <v>0</v>
      </c>
      <c r="Y594" s="4">
        <v>0</v>
      </c>
      <c r="Z594" s="4">
        <v>0</v>
      </c>
      <c r="AA594" s="4">
        <v>0</v>
      </c>
      <c r="AB594" s="4">
        <v>0</v>
      </c>
      <c r="AC594" s="4">
        <v>0</v>
      </c>
      <c r="AD594" s="4">
        <v>0</v>
      </c>
    </row>
    <row r="595" spans="1:30" x14ac:dyDescent="0.3">
      <c r="A595" s="16" t="s">
        <v>47</v>
      </c>
      <c r="B595" s="7">
        <v>594563</v>
      </c>
      <c r="C595" s="7">
        <v>293270</v>
      </c>
      <c r="D595" s="7" t="s">
        <v>1056</v>
      </c>
      <c r="E595" s="7">
        <v>2</v>
      </c>
      <c r="F595" s="4">
        <v>4015896</v>
      </c>
      <c r="G595" s="4">
        <v>207505</v>
      </c>
      <c r="H595" s="4">
        <f t="shared" si="56"/>
        <v>3495496.3158012219</v>
      </c>
      <c r="I595" s="4">
        <f t="shared" si="57"/>
        <v>-520399.68419877812</v>
      </c>
      <c r="J595" s="5">
        <f t="shared" si="58"/>
        <v>-0.12958495045658003</v>
      </c>
      <c r="K595" s="4">
        <f t="shared" si="59"/>
        <v>194442.64691539379</v>
      </c>
      <c r="L595" s="4">
        <f t="shared" si="60"/>
        <v>-13062.353084606206</v>
      </c>
      <c r="M595" s="5">
        <f t="shared" si="61"/>
        <v>-6.2949582345515509E-2</v>
      </c>
      <c r="N595" s="4">
        <f>IF(SUMPRODUCT($O$2:$AD$2,O595:AD595)&lt;=Kalkulačka!$B$4,SUMPRODUCT($O$2:$AD$2,O595:AD595)*Kalkulačka!$B$5,SUMPRODUCT($O$2:$AD$2,O595:AD595))</f>
        <v>246</v>
      </c>
      <c r="O595" s="4">
        <v>68</v>
      </c>
      <c r="P595" s="4">
        <v>0</v>
      </c>
      <c r="Q595" s="4">
        <v>0</v>
      </c>
      <c r="R595" s="4">
        <v>0</v>
      </c>
      <c r="S595" s="4">
        <v>178</v>
      </c>
      <c r="T595" s="4">
        <v>0</v>
      </c>
      <c r="U595" s="4">
        <v>242</v>
      </c>
      <c r="V595" s="4">
        <v>59</v>
      </c>
      <c r="W595" s="4">
        <v>0</v>
      </c>
      <c r="X595" s="4">
        <v>0</v>
      </c>
      <c r="Y595" s="4">
        <v>0</v>
      </c>
      <c r="Z595" s="4">
        <v>0</v>
      </c>
      <c r="AA595" s="4">
        <v>0</v>
      </c>
      <c r="AB595" s="4">
        <v>0</v>
      </c>
      <c r="AC595" s="4">
        <v>0</v>
      </c>
      <c r="AD595" s="4">
        <v>0</v>
      </c>
    </row>
    <row r="596" spans="1:30" x14ac:dyDescent="0.3">
      <c r="A596" s="16" t="s">
        <v>41</v>
      </c>
      <c r="B596" s="7">
        <v>575071</v>
      </c>
      <c r="C596" s="7">
        <v>273660</v>
      </c>
      <c r="D596" s="7" t="s">
        <v>367</v>
      </c>
      <c r="E596" s="7">
        <v>2</v>
      </c>
      <c r="F596" s="4">
        <v>5500821</v>
      </c>
      <c r="G596" s="4">
        <v>281496</v>
      </c>
      <c r="H596" s="4">
        <f t="shared" si="56"/>
        <v>4788545.7659553317</v>
      </c>
      <c r="I596" s="4">
        <f t="shared" si="57"/>
        <v>-712275.23404466826</v>
      </c>
      <c r="J596" s="5">
        <f t="shared" si="58"/>
        <v>-0.12948525939031075</v>
      </c>
      <c r="K596" s="4">
        <f t="shared" si="59"/>
        <v>266370.61792881181</v>
      </c>
      <c r="L596" s="4">
        <f t="shared" si="60"/>
        <v>-15125.382071188185</v>
      </c>
      <c r="M596" s="5">
        <f t="shared" si="61"/>
        <v>-5.3732138542601615E-2</v>
      </c>
      <c r="N596" s="4">
        <f>IF(SUMPRODUCT($O$2:$AD$2,O596:AD596)&lt;=Kalkulačka!$B$4,SUMPRODUCT($O$2:$AD$2,O596:AD596)*Kalkulačka!$B$5,SUMPRODUCT($O$2:$AD$2,O596:AD596))</f>
        <v>337</v>
      </c>
      <c r="O596" s="4">
        <v>93</v>
      </c>
      <c r="P596" s="4">
        <v>0</v>
      </c>
      <c r="Q596" s="4">
        <v>0</v>
      </c>
      <c r="R596" s="4">
        <v>0</v>
      </c>
      <c r="S596" s="4">
        <v>244</v>
      </c>
      <c r="T596" s="4">
        <v>0</v>
      </c>
      <c r="U596" s="4">
        <v>269</v>
      </c>
      <c r="V596" s="4">
        <v>85</v>
      </c>
      <c r="W596" s="4">
        <v>0</v>
      </c>
      <c r="X596" s="4">
        <v>0</v>
      </c>
      <c r="Y596" s="4">
        <v>0</v>
      </c>
      <c r="Z596" s="4">
        <v>0</v>
      </c>
      <c r="AA596" s="4">
        <v>0</v>
      </c>
      <c r="AB596" s="4">
        <v>0</v>
      </c>
      <c r="AC596" s="4">
        <v>0</v>
      </c>
      <c r="AD596" s="4">
        <v>0</v>
      </c>
    </row>
    <row r="597" spans="1:30" x14ac:dyDescent="0.3">
      <c r="A597" s="16" t="s">
        <v>38</v>
      </c>
      <c r="B597" s="7">
        <v>576727</v>
      </c>
      <c r="C597" s="7">
        <v>275328</v>
      </c>
      <c r="D597" s="7" t="s">
        <v>1057</v>
      </c>
      <c r="E597" s="7">
        <v>2</v>
      </c>
      <c r="F597" s="4">
        <v>763870</v>
      </c>
      <c r="G597" s="4">
        <v>25546</v>
      </c>
      <c r="H597" s="4">
        <f t="shared" si="56"/>
        <v>767304.06932221935</v>
      </c>
      <c r="I597" s="4">
        <f t="shared" si="57"/>
        <v>3434.0693222193513</v>
      </c>
      <c r="J597" s="5">
        <f t="shared" si="58"/>
        <v>4.4956200953294445E-3</v>
      </c>
      <c r="K597" s="4">
        <f t="shared" si="59"/>
        <v>42682.532249720585</v>
      </c>
      <c r="L597" s="4">
        <f t="shared" si="60"/>
        <v>17136.532249720585</v>
      </c>
      <c r="M597" s="5">
        <f t="shared" si="61"/>
        <v>0.67081078249904436</v>
      </c>
      <c r="N597" s="4">
        <f>IF(SUMPRODUCT($O$2:$AD$2,O597:AD597)&lt;=Kalkulačka!$B$4,SUMPRODUCT($O$2:$AD$2,O597:AD597)*Kalkulačka!$B$5,SUMPRODUCT($O$2:$AD$2,O597:AD597))</f>
        <v>54</v>
      </c>
      <c r="O597" s="4">
        <v>14</v>
      </c>
      <c r="P597" s="4">
        <v>0</v>
      </c>
      <c r="Q597" s="4">
        <v>0</v>
      </c>
      <c r="R597" s="4">
        <v>0</v>
      </c>
      <c r="S597" s="4">
        <v>22</v>
      </c>
      <c r="T597" s="4">
        <v>0</v>
      </c>
      <c r="U597" s="4">
        <v>36</v>
      </c>
      <c r="V597" s="4">
        <v>20</v>
      </c>
      <c r="W597" s="4">
        <v>0</v>
      </c>
      <c r="X597" s="4">
        <v>0</v>
      </c>
      <c r="Y597" s="4">
        <v>0</v>
      </c>
      <c r="Z597" s="4">
        <v>0</v>
      </c>
      <c r="AA597" s="4">
        <v>0</v>
      </c>
      <c r="AB597" s="4">
        <v>0</v>
      </c>
      <c r="AC597" s="4">
        <v>0</v>
      </c>
      <c r="AD597" s="4">
        <v>0</v>
      </c>
    </row>
    <row r="598" spans="1:30" x14ac:dyDescent="0.3">
      <c r="A598" s="16" t="s">
        <v>47</v>
      </c>
      <c r="B598" s="7">
        <v>584622</v>
      </c>
      <c r="C598" s="7">
        <v>283321</v>
      </c>
      <c r="D598" s="7" t="s">
        <v>1058</v>
      </c>
      <c r="E598" s="7">
        <v>2</v>
      </c>
      <c r="F598" s="4">
        <v>6806060</v>
      </c>
      <c r="G598" s="4">
        <v>352319</v>
      </c>
      <c r="H598" s="4">
        <f t="shared" si="56"/>
        <v>5925292.535321583</v>
      </c>
      <c r="I598" s="4">
        <f t="shared" si="57"/>
        <v>-880767.46467841696</v>
      </c>
      <c r="J598" s="5">
        <f t="shared" si="58"/>
        <v>-0.12940930063478973</v>
      </c>
      <c r="K598" s="4">
        <f t="shared" si="59"/>
        <v>329603.99903950898</v>
      </c>
      <c r="L598" s="4">
        <f t="shared" si="60"/>
        <v>-22715.000960491016</v>
      </c>
      <c r="M598" s="5">
        <f t="shared" si="61"/>
        <v>-6.4472824231707637E-2</v>
      </c>
      <c r="N598" s="4">
        <f>IF(SUMPRODUCT($O$2:$AD$2,O598:AD598)&lt;=Kalkulačka!$B$4,SUMPRODUCT($O$2:$AD$2,O598:AD598)*Kalkulačka!$B$5,SUMPRODUCT($O$2:$AD$2,O598:AD598))</f>
        <v>417</v>
      </c>
      <c r="O598" s="4">
        <v>110</v>
      </c>
      <c r="P598" s="4">
        <v>0</v>
      </c>
      <c r="Q598" s="4">
        <v>0</v>
      </c>
      <c r="R598" s="4">
        <v>0</v>
      </c>
      <c r="S598" s="4">
        <v>307</v>
      </c>
      <c r="T598" s="4">
        <v>0</v>
      </c>
      <c r="U598" s="4">
        <v>335</v>
      </c>
      <c r="V598" s="4">
        <v>50</v>
      </c>
      <c r="W598" s="4">
        <v>110</v>
      </c>
      <c r="X598" s="4">
        <v>0</v>
      </c>
      <c r="Y598" s="4">
        <v>0</v>
      </c>
      <c r="Z598" s="4">
        <v>0</v>
      </c>
      <c r="AA598" s="4">
        <v>0</v>
      </c>
      <c r="AB598" s="4">
        <v>0</v>
      </c>
      <c r="AC598" s="4">
        <v>0</v>
      </c>
      <c r="AD598" s="4">
        <v>0</v>
      </c>
    </row>
    <row r="599" spans="1:30" x14ac:dyDescent="0.3">
      <c r="A599" s="16" t="s">
        <v>38</v>
      </c>
      <c r="B599" s="7">
        <v>573060</v>
      </c>
      <c r="C599" s="7">
        <v>271705</v>
      </c>
      <c r="D599" s="7" t="s">
        <v>359</v>
      </c>
      <c r="E599" s="7">
        <v>2</v>
      </c>
      <c r="F599" s="4">
        <v>4308718</v>
      </c>
      <c r="G599" s="4">
        <v>221124</v>
      </c>
      <c r="H599" s="4">
        <f t="shared" si="56"/>
        <v>3751264.3389086281</v>
      </c>
      <c r="I599" s="4">
        <f t="shared" si="57"/>
        <v>-557453.66109137191</v>
      </c>
      <c r="J599" s="5">
        <f t="shared" si="58"/>
        <v>-0.12937807976557569</v>
      </c>
      <c r="K599" s="4">
        <f t="shared" si="59"/>
        <v>208670.15766530065</v>
      </c>
      <c r="L599" s="4">
        <f t="shared" si="60"/>
        <v>-12453.842334699351</v>
      </c>
      <c r="M599" s="5">
        <f t="shared" si="61"/>
        <v>-5.6320627045003513E-2</v>
      </c>
      <c r="N599" s="4">
        <f>IF(SUMPRODUCT($O$2:$AD$2,O599:AD599)&lt;=Kalkulačka!$B$4,SUMPRODUCT($O$2:$AD$2,O599:AD599)*Kalkulačka!$B$5,SUMPRODUCT($O$2:$AD$2,O599:AD599))</f>
        <v>264</v>
      </c>
      <c r="O599" s="4">
        <v>70</v>
      </c>
      <c r="P599" s="4">
        <v>0</v>
      </c>
      <c r="Q599" s="4">
        <v>0</v>
      </c>
      <c r="R599" s="4">
        <v>0</v>
      </c>
      <c r="S599" s="4">
        <v>194</v>
      </c>
      <c r="T599" s="4">
        <v>0</v>
      </c>
      <c r="U599" s="4">
        <v>351</v>
      </c>
      <c r="V599" s="4">
        <v>60</v>
      </c>
      <c r="W599" s="4">
        <v>0</v>
      </c>
      <c r="X599" s="4">
        <v>0</v>
      </c>
      <c r="Y599" s="4">
        <v>0</v>
      </c>
      <c r="Z599" s="4">
        <v>0</v>
      </c>
      <c r="AA599" s="4">
        <v>0</v>
      </c>
      <c r="AB599" s="4">
        <v>0</v>
      </c>
      <c r="AC599" s="4">
        <v>0</v>
      </c>
      <c r="AD599" s="4">
        <v>0</v>
      </c>
    </row>
    <row r="600" spans="1:30" x14ac:dyDescent="0.3">
      <c r="A600" s="16" t="s">
        <v>53</v>
      </c>
      <c r="B600" s="7">
        <v>542768</v>
      </c>
      <c r="C600" s="7">
        <v>303801</v>
      </c>
      <c r="D600" s="7" t="s">
        <v>1059</v>
      </c>
      <c r="E600" s="7">
        <v>2</v>
      </c>
      <c r="F600" s="4">
        <v>5564596</v>
      </c>
      <c r="G600" s="4">
        <v>302134</v>
      </c>
      <c r="H600" s="4">
        <f t="shared" si="56"/>
        <v>4845383.104423645</v>
      </c>
      <c r="I600" s="4">
        <f t="shared" si="57"/>
        <v>-719212.89557635505</v>
      </c>
      <c r="J600" s="5">
        <f t="shared" si="58"/>
        <v>-0.12924799852071112</v>
      </c>
      <c r="K600" s="4">
        <f t="shared" si="59"/>
        <v>269532.28698434669</v>
      </c>
      <c r="L600" s="4">
        <f t="shared" si="60"/>
        <v>-32601.713015653309</v>
      </c>
      <c r="M600" s="5">
        <f t="shared" si="61"/>
        <v>-0.10790481380994299</v>
      </c>
      <c r="N600" s="4">
        <f>IF(SUMPRODUCT($O$2:$AD$2,O600:AD600)&lt;=Kalkulačka!$B$4,SUMPRODUCT($O$2:$AD$2,O600:AD600)*Kalkulačka!$B$5,SUMPRODUCT($O$2:$AD$2,O600:AD600))</f>
        <v>341</v>
      </c>
      <c r="O600" s="4">
        <v>71</v>
      </c>
      <c r="P600" s="4">
        <v>0</v>
      </c>
      <c r="Q600" s="4">
        <v>0</v>
      </c>
      <c r="R600" s="4">
        <v>0</v>
      </c>
      <c r="S600" s="4">
        <v>270</v>
      </c>
      <c r="T600" s="4">
        <v>0</v>
      </c>
      <c r="U600" s="4">
        <v>294</v>
      </c>
      <c r="V600" s="4">
        <v>49</v>
      </c>
      <c r="W600" s="4">
        <v>0</v>
      </c>
      <c r="X600" s="4">
        <v>0</v>
      </c>
      <c r="Y600" s="4">
        <v>0</v>
      </c>
      <c r="Z600" s="4">
        <v>0</v>
      </c>
      <c r="AA600" s="4">
        <v>0</v>
      </c>
      <c r="AB600" s="4">
        <v>0</v>
      </c>
      <c r="AC600" s="4">
        <v>0</v>
      </c>
      <c r="AD600" s="4">
        <v>0</v>
      </c>
    </row>
    <row r="601" spans="1:30" x14ac:dyDescent="0.3">
      <c r="A601" s="16" t="s">
        <v>23</v>
      </c>
      <c r="B601" s="7">
        <v>545902</v>
      </c>
      <c r="C601" s="7">
        <v>250341</v>
      </c>
      <c r="D601" s="7" t="s">
        <v>1060</v>
      </c>
      <c r="E601" s="7">
        <v>2</v>
      </c>
      <c r="F601" s="4">
        <v>1081857</v>
      </c>
      <c r="G601" s="4">
        <v>35219</v>
      </c>
      <c r="H601" s="4">
        <f t="shared" si="56"/>
        <v>1087014.0982064775</v>
      </c>
      <c r="I601" s="4">
        <f t="shared" si="57"/>
        <v>5157.0982064774726</v>
      </c>
      <c r="J601" s="5">
        <f t="shared" si="58"/>
        <v>4.7668945216210457E-3</v>
      </c>
      <c r="K601" s="4">
        <f t="shared" si="59"/>
        <v>60466.920687104161</v>
      </c>
      <c r="L601" s="4">
        <f t="shared" si="60"/>
        <v>25247.920687104161</v>
      </c>
      <c r="M601" s="5">
        <f t="shared" si="61"/>
        <v>0.71688351989278964</v>
      </c>
      <c r="N601" s="4">
        <f>IF(SUMPRODUCT($O$2:$AD$2,O601:AD601)&lt;=Kalkulačka!$B$4,SUMPRODUCT($O$2:$AD$2,O601:AD601)*Kalkulačka!$B$5,SUMPRODUCT($O$2:$AD$2,O601:AD601))</f>
        <v>76.5</v>
      </c>
      <c r="O601" s="4">
        <v>23</v>
      </c>
      <c r="P601" s="4">
        <v>0</v>
      </c>
      <c r="Q601" s="4">
        <v>0</v>
      </c>
      <c r="R601" s="4">
        <v>0</v>
      </c>
      <c r="S601" s="4">
        <v>28</v>
      </c>
      <c r="T601" s="4">
        <v>0</v>
      </c>
      <c r="U601" s="4">
        <v>50</v>
      </c>
      <c r="V601" s="4">
        <v>24</v>
      </c>
      <c r="W601" s="4">
        <v>0</v>
      </c>
      <c r="X601" s="4">
        <v>0</v>
      </c>
      <c r="Y601" s="4">
        <v>0</v>
      </c>
      <c r="Z601" s="4">
        <v>0</v>
      </c>
      <c r="AA601" s="4">
        <v>0</v>
      </c>
      <c r="AB601" s="4">
        <v>0</v>
      </c>
      <c r="AC601" s="4">
        <v>0</v>
      </c>
      <c r="AD601" s="4">
        <v>0</v>
      </c>
    </row>
    <row r="602" spans="1:30" x14ac:dyDescent="0.3">
      <c r="A602" s="16" t="s">
        <v>47</v>
      </c>
      <c r="B602" s="7">
        <v>593117</v>
      </c>
      <c r="C602" s="7">
        <v>291846</v>
      </c>
      <c r="D602" s="7" t="s">
        <v>1061</v>
      </c>
      <c r="E602" s="7">
        <v>2</v>
      </c>
      <c r="F602" s="4">
        <v>7179291</v>
      </c>
      <c r="G602" s="4">
        <v>372814</v>
      </c>
      <c r="H602" s="4">
        <f t="shared" si="56"/>
        <v>6252107.2315143803</v>
      </c>
      <c r="I602" s="4">
        <f t="shared" si="57"/>
        <v>-927183.76848561969</v>
      </c>
      <c r="J602" s="5">
        <f t="shared" si="58"/>
        <v>-0.12914698240893419</v>
      </c>
      <c r="K602" s="4">
        <f t="shared" si="59"/>
        <v>347783.59610883438</v>
      </c>
      <c r="L602" s="4">
        <f t="shared" si="60"/>
        <v>-25030.403891165624</v>
      </c>
      <c r="M602" s="5">
        <f t="shared" si="61"/>
        <v>-6.7139120020078713E-2</v>
      </c>
      <c r="N602" s="4">
        <f>IF(SUMPRODUCT($O$2:$AD$2,O602:AD602)&lt;=Kalkulačka!$B$4,SUMPRODUCT($O$2:$AD$2,O602:AD602)*Kalkulačka!$B$5,SUMPRODUCT($O$2:$AD$2,O602:AD602))</f>
        <v>440</v>
      </c>
      <c r="O602" s="4">
        <v>84</v>
      </c>
      <c r="P602" s="4">
        <v>0</v>
      </c>
      <c r="Q602" s="4">
        <v>0</v>
      </c>
      <c r="R602" s="4">
        <v>0</v>
      </c>
      <c r="S602" s="4">
        <v>302</v>
      </c>
      <c r="T602" s="4">
        <v>0</v>
      </c>
      <c r="U602" s="4">
        <v>311</v>
      </c>
      <c r="V602" s="4">
        <v>73</v>
      </c>
      <c r="W602" s="4">
        <v>0</v>
      </c>
      <c r="X602" s="4">
        <v>0</v>
      </c>
      <c r="Y602" s="4">
        <v>0</v>
      </c>
      <c r="Z602" s="4">
        <v>0</v>
      </c>
      <c r="AA602" s="4">
        <v>540</v>
      </c>
      <c r="AB602" s="4">
        <v>0</v>
      </c>
      <c r="AC602" s="4">
        <v>0</v>
      </c>
      <c r="AD602" s="4">
        <v>0</v>
      </c>
    </row>
    <row r="603" spans="1:30" x14ac:dyDescent="0.3">
      <c r="A603" s="16" t="s">
        <v>29</v>
      </c>
      <c r="B603" s="7">
        <v>554707</v>
      </c>
      <c r="C603" s="7">
        <v>254126</v>
      </c>
      <c r="D603" s="7" t="s">
        <v>1062</v>
      </c>
      <c r="E603" s="7">
        <v>2</v>
      </c>
      <c r="F603" s="4">
        <v>954402</v>
      </c>
      <c r="G603" s="4">
        <v>29183</v>
      </c>
      <c r="H603" s="4">
        <f t="shared" si="56"/>
        <v>959130.08665277425</v>
      </c>
      <c r="I603" s="4">
        <f t="shared" si="57"/>
        <v>4728.0866527742473</v>
      </c>
      <c r="J603" s="5">
        <f t="shared" si="58"/>
        <v>4.9539781483842749E-3</v>
      </c>
      <c r="K603" s="4">
        <f t="shared" si="59"/>
        <v>53353.165312150733</v>
      </c>
      <c r="L603" s="4">
        <f t="shared" si="60"/>
        <v>24170.165312150733</v>
      </c>
      <c r="M603" s="5">
        <f t="shared" si="61"/>
        <v>0.82822757468905639</v>
      </c>
      <c r="N603" s="4">
        <f>IF(SUMPRODUCT($O$2:$AD$2,O603:AD603)&lt;=Kalkulačka!$B$4,SUMPRODUCT($O$2:$AD$2,O603:AD603)*Kalkulačka!$B$5,SUMPRODUCT($O$2:$AD$2,O603:AD603))</f>
        <v>67.5</v>
      </c>
      <c r="O603" s="4">
        <v>24</v>
      </c>
      <c r="P603" s="4">
        <v>0</v>
      </c>
      <c r="Q603" s="4">
        <v>0</v>
      </c>
      <c r="R603" s="4">
        <v>0</v>
      </c>
      <c r="S603" s="4">
        <v>21</v>
      </c>
      <c r="T603" s="4">
        <v>0</v>
      </c>
      <c r="U603" s="4">
        <v>45</v>
      </c>
      <c r="V603" s="4">
        <v>21</v>
      </c>
      <c r="W603" s="4">
        <v>0</v>
      </c>
      <c r="X603" s="4">
        <v>0</v>
      </c>
      <c r="Y603" s="4">
        <v>0</v>
      </c>
      <c r="Z603" s="4">
        <v>0</v>
      </c>
      <c r="AA603" s="4">
        <v>0</v>
      </c>
      <c r="AB603" s="4">
        <v>0</v>
      </c>
      <c r="AC603" s="4">
        <v>0</v>
      </c>
      <c r="AD603" s="4">
        <v>0</v>
      </c>
    </row>
    <row r="604" spans="1:30" x14ac:dyDescent="0.3">
      <c r="A604" s="16" t="s">
        <v>50</v>
      </c>
      <c r="B604" s="7">
        <v>516201</v>
      </c>
      <c r="C604" s="7">
        <v>301655</v>
      </c>
      <c r="D604" s="7" t="s">
        <v>1063</v>
      </c>
      <c r="E604" s="7">
        <v>2</v>
      </c>
      <c r="F604" s="4">
        <v>975507</v>
      </c>
      <c r="G604" s="4">
        <v>32168</v>
      </c>
      <c r="H604" s="4">
        <f t="shared" si="56"/>
        <v>980444.08857839147</v>
      </c>
      <c r="I604" s="4">
        <f t="shared" si="57"/>
        <v>4937.0885783914709</v>
      </c>
      <c r="J604" s="5">
        <f t="shared" si="58"/>
        <v>5.0610488478211035E-3</v>
      </c>
      <c r="K604" s="4">
        <f t="shared" si="59"/>
        <v>54538.791207976305</v>
      </c>
      <c r="L604" s="4">
        <f t="shared" si="60"/>
        <v>22370.791207976305</v>
      </c>
      <c r="M604" s="5">
        <f t="shared" si="61"/>
        <v>0.69543618527655759</v>
      </c>
      <c r="N604" s="4">
        <f>IF(SUMPRODUCT($O$2:$AD$2,O604:AD604)&lt;=Kalkulačka!$B$4,SUMPRODUCT($O$2:$AD$2,O604:AD604)*Kalkulačka!$B$5,SUMPRODUCT($O$2:$AD$2,O604:AD604))</f>
        <v>69</v>
      </c>
      <c r="O604" s="4">
        <v>19</v>
      </c>
      <c r="P604" s="4">
        <v>0</v>
      </c>
      <c r="Q604" s="4">
        <v>0</v>
      </c>
      <c r="R604" s="4">
        <v>0</v>
      </c>
      <c r="S604" s="4">
        <v>27</v>
      </c>
      <c r="T604" s="4">
        <v>0</v>
      </c>
      <c r="U604" s="4">
        <v>92</v>
      </c>
      <c r="V604" s="4">
        <v>24</v>
      </c>
      <c r="W604" s="4">
        <v>0</v>
      </c>
      <c r="X604" s="4">
        <v>0</v>
      </c>
      <c r="Y604" s="4">
        <v>0</v>
      </c>
      <c r="Z604" s="4">
        <v>0</v>
      </c>
      <c r="AA604" s="4">
        <v>0</v>
      </c>
      <c r="AB604" s="4">
        <v>0</v>
      </c>
      <c r="AC604" s="4">
        <v>0</v>
      </c>
      <c r="AD604" s="4">
        <v>0</v>
      </c>
    </row>
    <row r="605" spans="1:30" x14ac:dyDescent="0.3">
      <c r="A605" s="16" t="s">
        <v>47</v>
      </c>
      <c r="B605" s="7">
        <v>595527</v>
      </c>
      <c r="C605" s="7">
        <v>294241</v>
      </c>
      <c r="D605" s="7" t="s">
        <v>1064</v>
      </c>
      <c r="E605" s="7">
        <v>2</v>
      </c>
      <c r="F605" s="4">
        <v>6051836</v>
      </c>
      <c r="G605" s="4">
        <v>308193</v>
      </c>
      <c r="H605" s="4">
        <f t="shared" si="56"/>
        <v>5271663.1429359885</v>
      </c>
      <c r="I605" s="4">
        <f t="shared" si="57"/>
        <v>-780172.85706401151</v>
      </c>
      <c r="J605" s="5">
        <f t="shared" si="58"/>
        <v>-0.12891506925567897</v>
      </c>
      <c r="K605" s="4">
        <f t="shared" si="59"/>
        <v>293244.80490085809</v>
      </c>
      <c r="L605" s="4">
        <f t="shared" si="60"/>
        <v>-14948.195099141914</v>
      </c>
      <c r="M605" s="5">
        <f t="shared" si="61"/>
        <v>-4.8502708040552234E-2</v>
      </c>
      <c r="N605" s="4">
        <f>IF(SUMPRODUCT($O$2:$AD$2,O605:AD605)&lt;=Kalkulačka!$B$4,SUMPRODUCT($O$2:$AD$2,O605:AD605)*Kalkulačka!$B$5,SUMPRODUCT($O$2:$AD$2,O605:AD605))</f>
        <v>371</v>
      </c>
      <c r="O605" s="4">
        <v>105</v>
      </c>
      <c r="P605" s="4">
        <v>0</v>
      </c>
      <c r="Q605" s="4">
        <v>0</v>
      </c>
      <c r="R605" s="4">
        <v>0</v>
      </c>
      <c r="S605" s="4">
        <v>266</v>
      </c>
      <c r="T605" s="4">
        <v>0</v>
      </c>
      <c r="U605" s="4">
        <v>370</v>
      </c>
      <c r="V605" s="4">
        <v>128</v>
      </c>
      <c r="W605" s="4">
        <v>0</v>
      </c>
      <c r="X605" s="4">
        <v>0</v>
      </c>
      <c r="Y605" s="4">
        <v>0</v>
      </c>
      <c r="Z605" s="4">
        <v>0</v>
      </c>
      <c r="AA605" s="4">
        <v>0</v>
      </c>
      <c r="AB605" s="4">
        <v>0</v>
      </c>
      <c r="AC605" s="4">
        <v>0</v>
      </c>
      <c r="AD605" s="4">
        <v>0</v>
      </c>
    </row>
    <row r="606" spans="1:30" x14ac:dyDescent="0.3">
      <c r="A606" s="16" t="s">
        <v>25</v>
      </c>
      <c r="B606" s="7">
        <v>554120</v>
      </c>
      <c r="C606" s="7">
        <v>253677</v>
      </c>
      <c r="D606" s="7" t="s">
        <v>1065</v>
      </c>
      <c r="E606" s="7">
        <v>2</v>
      </c>
      <c r="F606" s="4">
        <v>1399156</v>
      </c>
      <c r="G606" s="4">
        <v>49681</v>
      </c>
      <c r="H606" s="4">
        <f t="shared" si="56"/>
        <v>1406724.1270907356</v>
      </c>
      <c r="I606" s="4">
        <f t="shared" si="57"/>
        <v>7568.1270907355938</v>
      </c>
      <c r="J606" s="5">
        <f t="shared" si="58"/>
        <v>5.4090659588605927E-3</v>
      </c>
      <c r="K606" s="4">
        <f t="shared" si="59"/>
        <v>78251.309124487743</v>
      </c>
      <c r="L606" s="4">
        <f t="shared" si="60"/>
        <v>28570.309124487743</v>
      </c>
      <c r="M606" s="5">
        <f t="shared" si="61"/>
        <v>0.57507516202346465</v>
      </c>
      <c r="N606" s="4">
        <f>IF(SUMPRODUCT($O$2:$AD$2,O606:AD606)&lt;=Kalkulačka!$B$4,SUMPRODUCT($O$2:$AD$2,O606:AD606)*Kalkulačka!$B$5,SUMPRODUCT($O$2:$AD$2,O606:AD606))</f>
        <v>99</v>
      </c>
      <c r="O606" s="4">
        <v>18</v>
      </c>
      <c r="P606" s="4">
        <v>0</v>
      </c>
      <c r="Q606" s="4">
        <v>0</v>
      </c>
      <c r="R606" s="4">
        <v>0</v>
      </c>
      <c r="S606" s="4">
        <v>48</v>
      </c>
      <c r="T606" s="4">
        <v>0</v>
      </c>
      <c r="U606" s="4">
        <v>113</v>
      </c>
      <c r="V606" s="4">
        <v>41</v>
      </c>
      <c r="W606" s="4">
        <v>0</v>
      </c>
      <c r="X606" s="4">
        <v>0</v>
      </c>
      <c r="Y606" s="4">
        <v>0</v>
      </c>
      <c r="Z606" s="4">
        <v>0</v>
      </c>
      <c r="AA606" s="4">
        <v>0</v>
      </c>
      <c r="AB606" s="4">
        <v>0</v>
      </c>
      <c r="AC606" s="4">
        <v>0</v>
      </c>
      <c r="AD606" s="4">
        <v>0</v>
      </c>
    </row>
    <row r="607" spans="1:30" x14ac:dyDescent="0.3">
      <c r="A607" s="16" t="s">
        <v>47</v>
      </c>
      <c r="B607" s="7">
        <v>593125</v>
      </c>
      <c r="C607" s="7">
        <v>372480</v>
      </c>
      <c r="D607" s="7" t="s">
        <v>1066</v>
      </c>
      <c r="E607" s="7">
        <v>2</v>
      </c>
      <c r="F607" s="4">
        <v>317971</v>
      </c>
      <c r="G607" s="4">
        <v>7182</v>
      </c>
      <c r="H607" s="4">
        <f t="shared" si="56"/>
        <v>319710.02888425806</v>
      </c>
      <c r="I607" s="4">
        <f t="shared" si="57"/>
        <v>1739.028884258063</v>
      </c>
      <c r="J607" s="5">
        <f t="shared" si="58"/>
        <v>5.469143048447922E-3</v>
      </c>
      <c r="K607" s="4">
        <f t="shared" si="59"/>
        <v>17784.388437383579</v>
      </c>
      <c r="L607" s="4">
        <f t="shared" si="60"/>
        <v>10602.388437383579</v>
      </c>
      <c r="M607" s="5">
        <f t="shared" si="61"/>
        <v>1.4762445610392061</v>
      </c>
      <c r="N607" s="4">
        <f>IF(SUMPRODUCT($O$2:$AD$2,O607:AD607)&lt;=Kalkulačka!$B$4,SUMPRODUCT($O$2:$AD$2,O607:AD607)*Kalkulačka!$B$5,SUMPRODUCT($O$2:$AD$2,O607:AD607))</f>
        <v>22.5</v>
      </c>
      <c r="O607" s="4">
        <v>15</v>
      </c>
      <c r="P607" s="4">
        <v>0</v>
      </c>
      <c r="Q607" s="4">
        <v>0</v>
      </c>
      <c r="R607" s="4">
        <v>0</v>
      </c>
      <c r="S607" s="4">
        <v>0</v>
      </c>
      <c r="T607" s="4">
        <v>0</v>
      </c>
      <c r="U607" s="4">
        <v>0</v>
      </c>
      <c r="V607" s="4">
        <v>0</v>
      </c>
      <c r="W607" s="4">
        <v>0</v>
      </c>
      <c r="X607" s="4">
        <v>0</v>
      </c>
      <c r="Y607" s="4">
        <v>0</v>
      </c>
      <c r="Z607" s="4">
        <v>0</v>
      </c>
      <c r="AA607" s="4">
        <v>0</v>
      </c>
      <c r="AB607" s="4">
        <v>0</v>
      </c>
      <c r="AC607" s="4">
        <v>0</v>
      </c>
      <c r="AD607" s="4">
        <v>0</v>
      </c>
    </row>
    <row r="608" spans="1:30" x14ac:dyDescent="0.3">
      <c r="A608" s="16" t="s">
        <v>47</v>
      </c>
      <c r="B608" s="7">
        <v>593745</v>
      </c>
      <c r="C608" s="7">
        <v>600121</v>
      </c>
      <c r="D608" s="7" t="s">
        <v>1067</v>
      </c>
      <c r="E608" s="7">
        <v>2</v>
      </c>
      <c r="F608" s="4">
        <v>635940</v>
      </c>
      <c r="G608" s="4">
        <v>14365</v>
      </c>
      <c r="H608" s="4">
        <f t="shared" si="56"/>
        <v>639420.05776851613</v>
      </c>
      <c r="I608" s="4">
        <f t="shared" si="57"/>
        <v>3480.0577685161261</v>
      </c>
      <c r="J608" s="5">
        <f t="shared" si="58"/>
        <v>5.4723051994152172E-3</v>
      </c>
      <c r="K608" s="4">
        <f t="shared" si="59"/>
        <v>35568.776874767158</v>
      </c>
      <c r="L608" s="4">
        <f t="shared" si="60"/>
        <v>21203.776874767158</v>
      </c>
      <c r="M608" s="5">
        <f t="shared" si="61"/>
        <v>1.4760721806311978</v>
      </c>
      <c r="N608" s="4">
        <f>IF(SUMPRODUCT($O$2:$AD$2,O608:AD608)&lt;=Kalkulačka!$B$4,SUMPRODUCT($O$2:$AD$2,O608:AD608)*Kalkulačka!$B$5,SUMPRODUCT($O$2:$AD$2,O608:AD608))</f>
        <v>45</v>
      </c>
      <c r="O608" s="4">
        <v>30</v>
      </c>
      <c r="P608" s="4">
        <v>0</v>
      </c>
      <c r="Q608" s="4">
        <v>0</v>
      </c>
      <c r="R608" s="4">
        <v>0</v>
      </c>
      <c r="S608" s="4">
        <v>0</v>
      </c>
      <c r="T608" s="4">
        <v>0</v>
      </c>
      <c r="U608" s="4">
        <v>0</v>
      </c>
      <c r="V608" s="4">
        <v>0</v>
      </c>
      <c r="W608" s="4">
        <v>0</v>
      </c>
      <c r="X608" s="4">
        <v>0</v>
      </c>
      <c r="Y608" s="4">
        <v>0</v>
      </c>
      <c r="Z608" s="4">
        <v>0</v>
      </c>
      <c r="AA608" s="4">
        <v>0</v>
      </c>
      <c r="AB608" s="4">
        <v>0</v>
      </c>
      <c r="AC608" s="4">
        <v>0</v>
      </c>
      <c r="AD608" s="4">
        <v>0</v>
      </c>
    </row>
    <row r="609" spans="1:30" x14ac:dyDescent="0.3">
      <c r="A609" s="16" t="s">
        <v>53</v>
      </c>
      <c r="B609" s="7">
        <v>545198</v>
      </c>
      <c r="C609" s="7">
        <v>304433</v>
      </c>
      <c r="D609" s="7" t="s">
        <v>1068</v>
      </c>
      <c r="E609" s="7">
        <v>2</v>
      </c>
      <c r="F609" s="4">
        <v>3798871</v>
      </c>
      <c r="G609" s="4">
        <v>201783</v>
      </c>
      <c r="H609" s="4">
        <f t="shared" si="56"/>
        <v>3310774.9657792058</v>
      </c>
      <c r="I609" s="4">
        <f t="shared" si="57"/>
        <v>-488096.03422079422</v>
      </c>
      <c r="J609" s="5">
        <f t="shared" si="58"/>
        <v>-0.12848449821559993</v>
      </c>
      <c r="K609" s="4">
        <f t="shared" si="59"/>
        <v>184167.22248490551</v>
      </c>
      <c r="L609" s="4">
        <f t="shared" si="60"/>
        <v>-17615.777515094494</v>
      </c>
      <c r="M609" s="5">
        <f t="shared" si="61"/>
        <v>-8.7300602702380714E-2</v>
      </c>
      <c r="N609" s="4">
        <f>IF(SUMPRODUCT($O$2:$AD$2,O609:AD609)&lt;=Kalkulačka!$B$4,SUMPRODUCT($O$2:$AD$2,O609:AD609)*Kalkulačka!$B$5,SUMPRODUCT($O$2:$AD$2,O609:AD609))</f>
        <v>233</v>
      </c>
      <c r="O609" s="4">
        <v>55</v>
      </c>
      <c r="P609" s="4">
        <v>0</v>
      </c>
      <c r="Q609" s="4">
        <v>0</v>
      </c>
      <c r="R609" s="4">
        <v>0</v>
      </c>
      <c r="S609" s="4">
        <v>178</v>
      </c>
      <c r="T609" s="4">
        <v>0</v>
      </c>
      <c r="U609" s="4">
        <v>227</v>
      </c>
      <c r="V609" s="4">
        <v>56</v>
      </c>
      <c r="W609" s="4">
        <v>0</v>
      </c>
      <c r="X609" s="4">
        <v>0</v>
      </c>
      <c r="Y609" s="4">
        <v>0</v>
      </c>
      <c r="Z609" s="4">
        <v>0</v>
      </c>
      <c r="AA609" s="4">
        <v>0</v>
      </c>
      <c r="AB609" s="4">
        <v>0</v>
      </c>
      <c r="AC609" s="4">
        <v>0</v>
      </c>
      <c r="AD609" s="4">
        <v>0</v>
      </c>
    </row>
    <row r="610" spans="1:30" x14ac:dyDescent="0.3">
      <c r="A610" s="16" t="s">
        <v>32</v>
      </c>
      <c r="B610" s="7">
        <v>553697</v>
      </c>
      <c r="C610" s="7">
        <v>674010</v>
      </c>
      <c r="D610" s="7" t="s">
        <v>1069</v>
      </c>
      <c r="E610" s="7">
        <v>2</v>
      </c>
      <c r="F610" s="4">
        <v>5918246</v>
      </c>
      <c r="G610" s="4">
        <v>321502</v>
      </c>
      <c r="H610" s="4">
        <f t="shared" si="56"/>
        <v>5157988.4659993639</v>
      </c>
      <c r="I610" s="4">
        <f t="shared" si="57"/>
        <v>-760257.53400063608</v>
      </c>
      <c r="J610" s="5">
        <f t="shared" si="58"/>
        <v>-0.12845994134083583</v>
      </c>
      <c r="K610" s="4">
        <f t="shared" si="59"/>
        <v>286921.46678978839</v>
      </c>
      <c r="L610" s="4">
        <f t="shared" si="60"/>
        <v>-34580.533210211608</v>
      </c>
      <c r="M610" s="5">
        <f t="shared" si="61"/>
        <v>-0.1075593097716705</v>
      </c>
      <c r="N610" s="4">
        <f>IF(SUMPRODUCT($O$2:$AD$2,O610:AD610)&lt;=Kalkulačka!$B$4,SUMPRODUCT($O$2:$AD$2,O610:AD610)*Kalkulačka!$B$5,SUMPRODUCT($O$2:$AD$2,O610:AD610))</f>
        <v>363</v>
      </c>
      <c r="O610" s="4">
        <v>82</v>
      </c>
      <c r="P610" s="4">
        <v>0</v>
      </c>
      <c r="Q610" s="4">
        <v>10</v>
      </c>
      <c r="R610" s="4">
        <v>0</v>
      </c>
      <c r="S610" s="4">
        <v>271</v>
      </c>
      <c r="T610" s="4">
        <v>0</v>
      </c>
      <c r="U610" s="4">
        <v>223</v>
      </c>
      <c r="V610" s="4">
        <v>60</v>
      </c>
      <c r="W610" s="4">
        <v>0</v>
      </c>
      <c r="X610" s="4">
        <v>0</v>
      </c>
      <c r="Y610" s="4">
        <v>0</v>
      </c>
      <c r="Z610" s="4">
        <v>0</v>
      </c>
      <c r="AA610" s="4">
        <v>0</v>
      </c>
      <c r="AB610" s="4">
        <v>0</v>
      </c>
      <c r="AC610" s="4">
        <v>0</v>
      </c>
      <c r="AD610" s="4">
        <v>0</v>
      </c>
    </row>
    <row r="611" spans="1:30" x14ac:dyDescent="0.3">
      <c r="A611" s="16" t="s">
        <v>32</v>
      </c>
      <c r="B611" s="7">
        <v>565121</v>
      </c>
      <c r="C611" s="7">
        <v>263893</v>
      </c>
      <c r="D611" s="7" t="s">
        <v>1070</v>
      </c>
      <c r="E611" s="7">
        <v>2</v>
      </c>
      <c r="F611" s="4">
        <v>3569756</v>
      </c>
      <c r="G611" s="4">
        <v>227841</v>
      </c>
      <c r="H611" s="4">
        <f t="shared" si="56"/>
        <v>3111844.2811401119</v>
      </c>
      <c r="I611" s="4">
        <f t="shared" si="57"/>
        <v>-457911.71885988815</v>
      </c>
      <c r="J611" s="5">
        <f t="shared" si="58"/>
        <v>-0.12827535519511368</v>
      </c>
      <c r="K611" s="4">
        <f t="shared" si="59"/>
        <v>173101.3807905335</v>
      </c>
      <c r="L611" s="4">
        <f t="shared" si="60"/>
        <v>-54739.619209466502</v>
      </c>
      <c r="M611" s="5">
        <f t="shared" si="61"/>
        <v>-0.24025359443412952</v>
      </c>
      <c r="N611" s="4">
        <f>IF(SUMPRODUCT($O$2:$AD$2,O611:AD611)&lt;=Kalkulačka!$B$4,SUMPRODUCT($O$2:$AD$2,O611:AD611)*Kalkulačka!$B$5,SUMPRODUCT($O$2:$AD$2,O611:AD611))</f>
        <v>219</v>
      </c>
      <c r="O611" s="4">
        <v>46</v>
      </c>
      <c r="P611" s="4">
        <v>0</v>
      </c>
      <c r="Q611" s="4">
        <v>0</v>
      </c>
      <c r="R611" s="4">
        <v>0</v>
      </c>
      <c r="S611" s="4">
        <v>173</v>
      </c>
      <c r="T611" s="4">
        <v>0</v>
      </c>
      <c r="U611" s="4">
        <v>200</v>
      </c>
      <c r="V611" s="4">
        <v>119</v>
      </c>
      <c r="W611" s="4">
        <v>0</v>
      </c>
      <c r="X611" s="4">
        <v>111</v>
      </c>
      <c r="Y611" s="4">
        <v>0</v>
      </c>
      <c r="Z611" s="4">
        <v>0</v>
      </c>
      <c r="AA611" s="4">
        <v>0</v>
      </c>
      <c r="AB611" s="4">
        <v>0</v>
      </c>
      <c r="AC611" s="4">
        <v>0</v>
      </c>
      <c r="AD611" s="4">
        <v>0</v>
      </c>
    </row>
    <row r="612" spans="1:30" x14ac:dyDescent="0.3">
      <c r="A612" s="16" t="s">
        <v>44</v>
      </c>
      <c r="B612" s="7">
        <v>597074</v>
      </c>
      <c r="C612" s="7">
        <v>295744</v>
      </c>
      <c r="D612" s="7" t="s">
        <v>1071</v>
      </c>
      <c r="E612" s="7">
        <v>2</v>
      </c>
      <c r="F612" s="4">
        <v>1482559</v>
      </c>
      <c r="G612" s="4">
        <v>49948</v>
      </c>
      <c r="H612" s="4">
        <f t="shared" si="56"/>
        <v>1491980.1347932045</v>
      </c>
      <c r="I612" s="4">
        <f t="shared" si="57"/>
        <v>9421.1347932044882</v>
      </c>
      <c r="J612" s="5">
        <f t="shared" si="58"/>
        <v>6.3546440938975213E-3</v>
      </c>
      <c r="K612" s="4">
        <f t="shared" si="59"/>
        <v>82993.812707790028</v>
      </c>
      <c r="L612" s="4">
        <f t="shared" si="60"/>
        <v>33045.812707790028</v>
      </c>
      <c r="M612" s="5">
        <f t="shared" si="61"/>
        <v>0.66160432265135793</v>
      </c>
      <c r="N612" s="4">
        <f>IF(SUMPRODUCT($O$2:$AD$2,O612:AD612)&lt;=Kalkulačka!$B$4,SUMPRODUCT($O$2:$AD$2,O612:AD612)*Kalkulačka!$B$5,SUMPRODUCT($O$2:$AD$2,O612:AD612))</f>
        <v>105</v>
      </c>
      <c r="O612" s="4">
        <v>27</v>
      </c>
      <c r="P612" s="4">
        <v>0</v>
      </c>
      <c r="Q612" s="4">
        <v>0</v>
      </c>
      <c r="R612" s="4">
        <v>0</v>
      </c>
      <c r="S612" s="4">
        <v>43</v>
      </c>
      <c r="T612" s="4">
        <v>0</v>
      </c>
      <c r="U612" s="4">
        <v>0</v>
      </c>
      <c r="V612" s="4">
        <v>42</v>
      </c>
      <c r="W612" s="4">
        <v>0</v>
      </c>
      <c r="X612" s="4">
        <v>0</v>
      </c>
      <c r="Y612" s="4">
        <v>0</v>
      </c>
      <c r="Z612" s="4">
        <v>0</v>
      </c>
      <c r="AA612" s="4">
        <v>0</v>
      </c>
      <c r="AB612" s="4">
        <v>0</v>
      </c>
      <c r="AC612" s="4">
        <v>0</v>
      </c>
      <c r="AD612" s="4">
        <v>0</v>
      </c>
    </row>
    <row r="613" spans="1:30" x14ac:dyDescent="0.3">
      <c r="A613" s="16" t="s">
        <v>44</v>
      </c>
      <c r="B613" s="7">
        <v>590886</v>
      </c>
      <c r="C613" s="7">
        <v>377732</v>
      </c>
      <c r="D613" s="7" t="s">
        <v>1072</v>
      </c>
      <c r="E613" s="7">
        <v>2</v>
      </c>
      <c r="F613" s="4">
        <v>1312866</v>
      </c>
      <c r="G613" s="4">
        <v>42332</v>
      </c>
      <c r="H613" s="4">
        <f t="shared" si="56"/>
        <v>1321468.1193882667</v>
      </c>
      <c r="I613" s="4">
        <f t="shared" si="57"/>
        <v>8602.1193882666994</v>
      </c>
      <c r="J613" s="5">
        <f t="shared" si="58"/>
        <v>6.5521686053768846E-3</v>
      </c>
      <c r="K613" s="4">
        <f t="shared" si="59"/>
        <v>73508.805541185458</v>
      </c>
      <c r="L613" s="4">
        <f t="shared" si="60"/>
        <v>31176.805541185458</v>
      </c>
      <c r="M613" s="5">
        <f t="shared" si="61"/>
        <v>0.7364831697341363</v>
      </c>
      <c r="N613" s="4">
        <f>IF(SUMPRODUCT($O$2:$AD$2,O613:AD613)&lt;=Kalkulačka!$B$4,SUMPRODUCT($O$2:$AD$2,O613:AD613)*Kalkulačka!$B$5,SUMPRODUCT($O$2:$AD$2,O613:AD613))</f>
        <v>93</v>
      </c>
      <c r="O613" s="4">
        <v>29</v>
      </c>
      <c r="P613" s="4">
        <v>0</v>
      </c>
      <c r="Q613" s="4">
        <v>0</v>
      </c>
      <c r="R613" s="4">
        <v>0</v>
      </c>
      <c r="S613" s="4">
        <v>33</v>
      </c>
      <c r="T613" s="4">
        <v>0</v>
      </c>
      <c r="U613" s="4">
        <v>63</v>
      </c>
      <c r="V613" s="4">
        <v>33</v>
      </c>
      <c r="W613" s="4">
        <v>0</v>
      </c>
      <c r="X613" s="4">
        <v>0</v>
      </c>
      <c r="Y613" s="4">
        <v>0</v>
      </c>
      <c r="Z613" s="4">
        <v>0</v>
      </c>
      <c r="AA613" s="4">
        <v>0</v>
      </c>
      <c r="AB613" s="4">
        <v>0</v>
      </c>
      <c r="AC613" s="4">
        <v>0</v>
      </c>
      <c r="AD613" s="4">
        <v>0</v>
      </c>
    </row>
    <row r="614" spans="1:30" x14ac:dyDescent="0.3">
      <c r="A614" s="16" t="s">
        <v>44</v>
      </c>
      <c r="B614" s="7">
        <v>569691</v>
      </c>
      <c r="C614" s="7">
        <v>268453</v>
      </c>
      <c r="D614" s="7" t="s">
        <v>1073</v>
      </c>
      <c r="E614" s="7">
        <v>2</v>
      </c>
      <c r="F614" s="4">
        <v>1016366</v>
      </c>
      <c r="G614" s="4">
        <v>31443</v>
      </c>
      <c r="H614" s="4">
        <f t="shared" si="56"/>
        <v>1023072.0924296258</v>
      </c>
      <c r="I614" s="4">
        <f t="shared" si="57"/>
        <v>6706.0924296258017</v>
      </c>
      <c r="J614" s="5">
        <f t="shared" si="58"/>
        <v>6.5981077974133218E-3</v>
      </c>
      <c r="K614" s="4">
        <f t="shared" si="59"/>
        <v>56910.042999627447</v>
      </c>
      <c r="L614" s="4">
        <f t="shared" si="60"/>
        <v>25467.042999627447</v>
      </c>
      <c r="M614" s="5">
        <f t="shared" si="61"/>
        <v>0.80994316698875579</v>
      </c>
      <c r="N614" s="4">
        <f>IF(SUMPRODUCT($O$2:$AD$2,O614:AD614)&lt;=Kalkulačka!$B$4,SUMPRODUCT($O$2:$AD$2,O614:AD614)*Kalkulačka!$B$5,SUMPRODUCT($O$2:$AD$2,O614:AD614))</f>
        <v>72</v>
      </c>
      <c r="O614" s="4">
        <v>26</v>
      </c>
      <c r="P614" s="4">
        <v>0</v>
      </c>
      <c r="Q614" s="4">
        <v>0</v>
      </c>
      <c r="R614" s="4">
        <v>0</v>
      </c>
      <c r="S614" s="4">
        <v>22</v>
      </c>
      <c r="T614" s="4">
        <v>0</v>
      </c>
      <c r="U614" s="4">
        <v>48</v>
      </c>
      <c r="V614" s="4">
        <v>20</v>
      </c>
      <c r="W614" s="4">
        <v>0</v>
      </c>
      <c r="X614" s="4">
        <v>0</v>
      </c>
      <c r="Y614" s="4">
        <v>0</v>
      </c>
      <c r="Z614" s="4">
        <v>0</v>
      </c>
      <c r="AA614" s="4">
        <v>0</v>
      </c>
      <c r="AB614" s="4">
        <v>0</v>
      </c>
      <c r="AC614" s="4">
        <v>0</v>
      </c>
      <c r="AD614" s="4">
        <v>0</v>
      </c>
    </row>
    <row r="615" spans="1:30" x14ac:dyDescent="0.3">
      <c r="A615" s="16" t="s">
        <v>35</v>
      </c>
      <c r="B615" s="7">
        <v>563668</v>
      </c>
      <c r="C615" s="7">
        <v>262421</v>
      </c>
      <c r="D615" s="7" t="s">
        <v>1074</v>
      </c>
      <c r="E615" s="7">
        <v>2</v>
      </c>
      <c r="F615" s="4">
        <v>994853</v>
      </c>
      <c r="G615" s="4">
        <v>32779</v>
      </c>
      <c r="H615" s="4">
        <f t="shared" si="56"/>
        <v>1001758.0905040087</v>
      </c>
      <c r="I615" s="4">
        <f t="shared" si="57"/>
        <v>6905.0905040086946</v>
      </c>
      <c r="J615" s="5">
        <f t="shared" si="58"/>
        <v>6.9408148781866519E-3</v>
      </c>
      <c r="K615" s="4">
        <f t="shared" si="59"/>
        <v>55724.417103801876</v>
      </c>
      <c r="L615" s="4">
        <f t="shared" si="60"/>
        <v>22945.417103801876</v>
      </c>
      <c r="M615" s="5">
        <f t="shared" si="61"/>
        <v>0.70000357252514944</v>
      </c>
      <c r="N615" s="4">
        <f>IF(SUMPRODUCT($O$2:$AD$2,O615:AD615)&lt;=Kalkulačka!$B$4,SUMPRODUCT($O$2:$AD$2,O615:AD615)*Kalkulačka!$B$5,SUMPRODUCT($O$2:$AD$2,O615:AD615))</f>
        <v>70.5</v>
      </c>
      <c r="O615" s="4">
        <v>19</v>
      </c>
      <c r="P615" s="4">
        <v>0</v>
      </c>
      <c r="Q615" s="4">
        <v>0</v>
      </c>
      <c r="R615" s="4">
        <v>0</v>
      </c>
      <c r="S615" s="4">
        <v>28</v>
      </c>
      <c r="T615" s="4">
        <v>0</v>
      </c>
      <c r="U615" s="4">
        <v>48</v>
      </c>
      <c r="V615" s="4">
        <v>25</v>
      </c>
      <c r="W615" s="4">
        <v>0</v>
      </c>
      <c r="X615" s="4">
        <v>0</v>
      </c>
      <c r="Y615" s="4">
        <v>0</v>
      </c>
      <c r="Z615" s="4">
        <v>0</v>
      </c>
      <c r="AA615" s="4">
        <v>0</v>
      </c>
      <c r="AB615" s="4">
        <v>0</v>
      </c>
      <c r="AC615" s="4">
        <v>0</v>
      </c>
      <c r="AD615" s="4">
        <v>0</v>
      </c>
    </row>
    <row r="616" spans="1:30" x14ac:dyDescent="0.3">
      <c r="A616" s="16" t="s">
        <v>50</v>
      </c>
      <c r="B616" s="7">
        <v>541168</v>
      </c>
      <c r="C616" s="7">
        <v>303453</v>
      </c>
      <c r="D616" s="7" t="s">
        <v>1075</v>
      </c>
      <c r="E616" s="7">
        <v>2</v>
      </c>
      <c r="F616" s="4">
        <v>5128914</v>
      </c>
      <c r="G616" s="4">
        <v>313707</v>
      </c>
      <c r="H616" s="4">
        <f t="shared" si="56"/>
        <v>4475940.4043796128</v>
      </c>
      <c r="I616" s="4">
        <f t="shared" si="57"/>
        <v>-652973.59562038723</v>
      </c>
      <c r="J616" s="5">
        <f t="shared" si="58"/>
        <v>-0.12731225277327463</v>
      </c>
      <c r="K616" s="4">
        <f t="shared" si="59"/>
        <v>248981.43812337008</v>
      </c>
      <c r="L616" s="4">
        <f t="shared" si="60"/>
        <v>-64725.561876629916</v>
      </c>
      <c r="M616" s="5">
        <f t="shared" si="61"/>
        <v>-0.20632488875488886</v>
      </c>
      <c r="N616" s="4">
        <f>IF(SUMPRODUCT($O$2:$AD$2,O616:AD616)&lt;=Kalkulačka!$B$4,SUMPRODUCT($O$2:$AD$2,O616:AD616)*Kalkulačka!$B$5,SUMPRODUCT($O$2:$AD$2,O616:AD616))</f>
        <v>315</v>
      </c>
      <c r="O616" s="4">
        <v>65</v>
      </c>
      <c r="P616" s="4">
        <v>0</v>
      </c>
      <c r="Q616" s="4">
        <v>0</v>
      </c>
      <c r="R616" s="4">
        <v>0</v>
      </c>
      <c r="S616" s="4">
        <v>250</v>
      </c>
      <c r="T616" s="4">
        <v>0</v>
      </c>
      <c r="U616" s="4">
        <v>337</v>
      </c>
      <c r="V616" s="4">
        <v>70</v>
      </c>
      <c r="W616" s="4">
        <v>40</v>
      </c>
      <c r="X616" s="4">
        <v>0</v>
      </c>
      <c r="Y616" s="4">
        <v>0</v>
      </c>
      <c r="Z616" s="4">
        <v>0</v>
      </c>
      <c r="AA616" s="4">
        <v>0</v>
      </c>
      <c r="AB616" s="4">
        <v>0</v>
      </c>
      <c r="AC616" s="4">
        <v>0</v>
      </c>
      <c r="AD616" s="4">
        <v>0</v>
      </c>
    </row>
    <row r="617" spans="1:30" x14ac:dyDescent="0.3">
      <c r="A617" s="16" t="s">
        <v>44</v>
      </c>
      <c r="B617" s="7">
        <v>547913</v>
      </c>
      <c r="C617" s="7">
        <v>248185</v>
      </c>
      <c r="D617" s="7" t="s">
        <v>1076</v>
      </c>
      <c r="E617" s="7">
        <v>2</v>
      </c>
      <c r="F617" s="4">
        <v>4280827</v>
      </c>
      <c r="G617" s="4">
        <v>224736</v>
      </c>
      <c r="H617" s="4">
        <f t="shared" si="56"/>
        <v>3737055.0042915498</v>
      </c>
      <c r="I617" s="4">
        <f t="shared" si="57"/>
        <v>-543771.99570845021</v>
      </c>
      <c r="J617" s="5">
        <f t="shared" si="58"/>
        <v>-0.12702498739342893</v>
      </c>
      <c r="K617" s="4">
        <f t="shared" si="59"/>
        <v>207879.74040141693</v>
      </c>
      <c r="L617" s="4">
        <f t="shared" si="60"/>
        <v>-16856.25959858307</v>
      </c>
      <c r="M617" s="5">
        <f t="shared" si="61"/>
        <v>-7.5004714859137289E-2</v>
      </c>
      <c r="N617" s="4">
        <f>IF(SUMPRODUCT($O$2:$AD$2,O617:AD617)&lt;=Kalkulačka!$B$4,SUMPRODUCT($O$2:$AD$2,O617:AD617)*Kalkulačka!$B$5,SUMPRODUCT($O$2:$AD$2,O617:AD617))</f>
        <v>263</v>
      </c>
      <c r="O617" s="4">
        <v>65</v>
      </c>
      <c r="P617" s="4">
        <v>0</v>
      </c>
      <c r="Q617" s="4">
        <v>0</v>
      </c>
      <c r="R617" s="4">
        <v>0</v>
      </c>
      <c r="S617" s="4">
        <v>198</v>
      </c>
      <c r="T617" s="4">
        <v>0</v>
      </c>
      <c r="U617" s="4">
        <v>284</v>
      </c>
      <c r="V617" s="4">
        <v>75</v>
      </c>
      <c r="W617" s="4">
        <v>0</v>
      </c>
      <c r="X617" s="4">
        <v>0</v>
      </c>
      <c r="Y617" s="4">
        <v>0</v>
      </c>
      <c r="Z617" s="4">
        <v>0</v>
      </c>
      <c r="AA617" s="4">
        <v>0</v>
      </c>
      <c r="AB617" s="4">
        <v>0</v>
      </c>
      <c r="AC617" s="4">
        <v>0</v>
      </c>
      <c r="AD617" s="4">
        <v>0</v>
      </c>
    </row>
    <row r="618" spans="1:30" x14ac:dyDescent="0.3">
      <c r="A618" s="16" t="s">
        <v>23</v>
      </c>
      <c r="B618" s="7">
        <v>551384</v>
      </c>
      <c r="C618" s="7">
        <v>251461</v>
      </c>
      <c r="D618" s="7" t="s">
        <v>1077</v>
      </c>
      <c r="E618" s="7">
        <v>2</v>
      </c>
      <c r="F618" s="4">
        <v>1248430</v>
      </c>
      <c r="G618" s="4">
        <v>41725</v>
      </c>
      <c r="H618" s="4">
        <f t="shared" si="56"/>
        <v>1257526.113611415</v>
      </c>
      <c r="I618" s="4">
        <f t="shared" si="57"/>
        <v>9096.1136114150286</v>
      </c>
      <c r="J618" s="5">
        <f t="shared" si="58"/>
        <v>7.2860421580824841E-3</v>
      </c>
      <c r="K618" s="4">
        <f t="shared" si="59"/>
        <v>69951.927853708738</v>
      </c>
      <c r="L618" s="4">
        <f t="shared" si="60"/>
        <v>28226.927853708738</v>
      </c>
      <c r="M618" s="5">
        <f t="shared" si="61"/>
        <v>0.6764991696514977</v>
      </c>
      <c r="N618" s="4">
        <f>IF(SUMPRODUCT($O$2:$AD$2,O618:AD618)&lt;=Kalkulačka!$B$4,SUMPRODUCT($O$2:$AD$2,O618:AD618)*Kalkulačka!$B$5,SUMPRODUCT($O$2:$AD$2,O618:AD618))</f>
        <v>88.5</v>
      </c>
      <c r="O618" s="4">
        <v>24</v>
      </c>
      <c r="P618" s="4">
        <v>0</v>
      </c>
      <c r="Q618" s="4">
        <v>0</v>
      </c>
      <c r="R618" s="4">
        <v>0</v>
      </c>
      <c r="S618" s="4">
        <v>35</v>
      </c>
      <c r="T618" s="4">
        <v>0</v>
      </c>
      <c r="U618" s="4">
        <v>53</v>
      </c>
      <c r="V618" s="4">
        <v>30</v>
      </c>
      <c r="W618" s="4">
        <v>0</v>
      </c>
      <c r="X618" s="4">
        <v>0</v>
      </c>
      <c r="Y618" s="4">
        <v>0</v>
      </c>
      <c r="Z618" s="4">
        <v>0</v>
      </c>
      <c r="AA618" s="4">
        <v>0</v>
      </c>
      <c r="AB618" s="4">
        <v>0</v>
      </c>
      <c r="AC618" s="4">
        <v>0</v>
      </c>
      <c r="AD618" s="4">
        <v>0</v>
      </c>
    </row>
    <row r="619" spans="1:30" x14ac:dyDescent="0.3">
      <c r="A619" s="16" t="s">
        <v>50</v>
      </c>
      <c r="B619" s="7">
        <v>552151</v>
      </c>
      <c r="C619" s="7">
        <v>635693</v>
      </c>
      <c r="D619" s="7" t="s">
        <v>1078</v>
      </c>
      <c r="E619" s="7">
        <v>2</v>
      </c>
      <c r="F619" s="4">
        <v>1417221</v>
      </c>
      <c r="G619" s="4">
        <v>47106</v>
      </c>
      <c r="H619" s="4">
        <f t="shared" si="56"/>
        <v>1428038.1290163528</v>
      </c>
      <c r="I619" s="4">
        <f t="shared" si="57"/>
        <v>10817.129016352817</v>
      </c>
      <c r="J619" s="5">
        <f t="shared" si="58"/>
        <v>7.6326338773931024E-3</v>
      </c>
      <c r="K619" s="4">
        <f t="shared" si="59"/>
        <v>79436.935020313307</v>
      </c>
      <c r="L619" s="4">
        <f t="shared" si="60"/>
        <v>32330.935020313307</v>
      </c>
      <c r="M619" s="5">
        <f t="shared" si="61"/>
        <v>0.68634430901187327</v>
      </c>
      <c r="N619" s="4">
        <f>IF(SUMPRODUCT($O$2:$AD$2,O619:AD619)&lt;=Kalkulačka!$B$4,SUMPRODUCT($O$2:$AD$2,O619:AD619)*Kalkulačka!$B$5,SUMPRODUCT($O$2:$AD$2,O619:AD619))</f>
        <v>100.5</v>
      </c>
      <c r="O619" s="4">
        <v>27</v>
      </c>
      <c r="P619" s="4">
        <v>0</v>
      </c>
      <c r="Q619" s="4">
        <v>0</v>
      </c>
      <c r="R619" s="4">
        <v>0</v>
      </c>
      <c r="S619" s="4">
        <v>40</v>
      </c>
      <c r="T619" s="4">
        <v>0</v>
      </c>
      <c r="U619" s="4">
        <v>67</v>
      </c>
      <c r="V619" s="4">
        <v>39</v>
      </c>
      <c r="W619" s="4">
        <v>0</v>
      </c>
      <c r="X619" s="4">
        <v>0</v>
      </c>
      <c r="Y619" s="4">
        <v>0</v>
      </c>
      <c r="Z619" s="4">
        <v>0</v>
      </c>
      <c r="AA619" s="4">
        <v>0</v>
      </c>
      <c r="AB619" s="4">
        <v>0</v>
      </c>
      <c r="AC619" s="4">
        <v>0</v>
      </c>
      <c r="AD619" s="4">
        <v>0</v>
      </c>
    </row>
    <row r="620" spans="1:30" x14ac:dyDescent="0.3">
      <c r="A620" s="16" t="s">
        <v>20</v>
      </c>
      <c r="B620" s="7">
        <v>537411</v>
      </c>
      <c r="C620" s="7">
        <v>239364</v>
      </c>
      <c r="D620" s="7" t="s">
        <v>1079</v>
      </c>
      <c r="E620" s="7">
        <v>2</v>
      </c>
      <c r="F620" s="4">
        <v>4848304</v>
      </c>
      <c r="G620" s="4">
        <v>272433</v>
      </c>
      <c r="H620" s="4">
        <f t="shared" si="56"/>
        <v>4234381.7158892844</v>
      </c>
      <c r="I620" s="4">
        <f t="shared" si="57"/>
        <v>-613922.28411071561</v>
      </c>
      <c r="J620" s="5">
        <f t="shared" si="58"/>
        <v>-0.12662619425488075</v>
      </c>
      <c r="K620" s="4">
        <f t="shared" si="59"/>
        <v>235544.34463734695</v>
      </c>
      <c r="L620" s="4">
        <f t="shared" si="60"/>
        <v>-36888.655362653051</v>
      </c>
      <c r="M620" s="5">
        <f t="shared" si="61"/>
        <v>-0.13540450445670327</v>
      </c>
      <c r="N620" s="4">
        <f>IF(SUMPRODUCT($O$2:$AD$2,O620:AD620)&lt;=Kalkulačka!$B$4,SUMPRODUCT($O$2:$AD$2,O620:AD620)*Kalkulačka!$B$5,SUMPRODUCT($O$2:$AD$2,O620:AD620))</f>
        <v>298</v>
      </c>
      <c r="O620" s="4">
        <v>64</v>
      </c>
      <c r="P620" s="4">
        <v>0</v>
      </c>
      <c r="Q620" s="4">
        <v>0</v>
      </c>
      <c r="R620" s="4">
        <v>0</v>
      </c>
      <c r="S620" s="4">
        <v>234</v>
      </c>
      <c r="T620" s="4">
        <v>0</v>
      </c>
      <c r="U620" s="4">
        <v>276</v>
      </c>
      <c r="V620" s="4">
        <v>55</v>
      </c>
      <c r="W620" s="4">
        <v>0</v>
      </c>
      <c r="X620" s="4">
        <v>0</v>
      </c>
      <c r="Y620" s="4">
        <v>0</v>
      </c>
      <c r="Z620" s="4">
        <v>0</v>
      </c>
      <c r="AA620" s="4">
        <v>0</v>
      </c>
      <c r="AB620" s="4">
        <v>0</v>
      </c>
      <c r="AC620" s="4">
        <v>0</v>
      </c>
      <c r="AD620" s="4">
        <v>0</v>
      </c>
    </row>
    <row r="621" spans="1:30" x14ac:dyDescent="0.3">
      <c r="A621" s="16" t="s">
        <v>53</v>
      </c>
      <c r="B621" s="7">
        <v>542679</v>
      </c>
      <c r="C621" s="7">
        <v>303763</v>
      </c>
      <c r="D621" s="7" t="s">
        <v>223</v>
      </c>
      <c r="E621" s="7">
        <v>2</v>
      </c>
      <c r="F621" s="4">
        <v>6392069</v>
      </c>
      <c r="G621" s="4">
        <v>346286</v>
      </c>
      <c r="H621" s="4">
        <f t="shared" si="56"/>
        <v>5584268.5045117075</v>
      </c>
      <c r="I621" s="4">
        <f t="shared" si="57"/>
        <v>-807800.49548829254</v>
      </c>
      <c r="J621" s="5">
        <f t="shared" si="58"/>
        <v>-0.12637543422768005</v>
      </c>
      <c r="K621" s="4">
        <f t="shared" si="59"/>
        <v>310633.98470629985</v>
      </c>
      <c r="L621" s="4">
        <f t="shared" si="60"/>
        <v>-35652.015293700155</v>
      </c>
      <c r="M621" s="5">
        <f t="shared" si="61"/>
        <v>-0.1029554047628265</v>
      </c>
      <c r="N621" s="4">
        <f>IF(SUMPRODUCT($O$2:$AD$2,O621:AD621)&lt;=Kalkulačka!$B$4,SUMPRODUCT($O$2:$AD$2,O621:AD621)*Kalkulačka!$B$5,SUMPRODUCT($O$2:$AD$2,O621:AD621))</f>
        <v>393</v>
      </c>
      <c r="O621" s="4">
        <v>84</v>
      </c>
      <c r="P621" s="4">
        <v>0</v>
      </c>
      <c r="Q621" s="4">
        <v>0</v>
      </c>
      <c r="R621" s="4">
        <v>0</v>
      </c>
      <c r="S621" s="4">
        <v>309</v>
      </c>
      <c r="T621" s="4">
        <v>0</v>
      </c>
      <c r="U621" s="4">
        <v>359</v>
      </c>
      <c r="V621" s="4">
        <v>50</v>
      </c>
      <c r="W621" s="4">
        <v>75</v>
      </c>
      <c r="X621" s="4">
        <v>0</v>
      </c>
      <c r="Y621" s="4">
        <v>0</v>
      </c>
      <c r="Z621" s="4">
        <v>0</v>
      </c>
      <c r="AA621" s="4">
        <v>0</v>
      </c>
      <c r="AB621" s="4">
        <v>0</v>
      </c>
      <c r="AC621" s="4">
        <v>0</v>
      </c>
      <c r="AD621" s="4">
        <v>0</v>
      </c>
    </row>
    <row r="622" spans="1:30" x14ac:dyDescent="0.3">
      <c r="A622" s="16" t="s">
        <v>25</v>
      </c>
      <c r="B622" s="7">
        <v>559822</v>
      </c>
      <c r="C622" s="7">
        <v>258725</v>
      </c>
      <c r="D622" s="7" t="s">
        <v>550</v>
      </c>
      <c r="E622" s="7">
        <v>2</v>
      </c>
      <c r="F622" s="4">
        <v>5334741</v>
      </c>
      <c r="G622" s="4">
        <v>276933</v>
      </c>
      <c r="H622" s="4">
        <f t="shared" si="56"/>
        <v>4660661.7544016289</v>
      </c>
      <c r="I622" s="4">
        <f t="shared" si="57"/>
        <v>-674079.24559837114</v>
      </c>
      <c r="J622" s="5">
        <f t="shared" si="58"/>
        <v>-0.12635650832877754</v>
      </c>
      <c r="K622" s="4">
        <f t="shared" si="59"/>
        <v>259256.86255385837</v>
      </c>
      <c r="L622" s="4">
        <f t="shared" si="60"/>
        <v>-17676.137446141627</v>
      </c>
      <c r="M622" s="5">
        <f t="shared" si="61"/>
        <v>-6.3828209155794458E-2</v>
      </c>
      <c r="N622" s="4">
        <f>IF(SUMPRODUCT($O$2:$AD$2,O622:AD622)&lt;=Kalkulačka!$B$4,SUMPRODUCT($O$2:$AD$2,O622:AD622)*Kalkulačka!$B$5,SUMPRODUCT($O$2:$AD$2,O622:AD622))</f>
        <v>328</v>
      </c>
      <c r="O622" s="4">
        <v>79</v>
      </c>
      <c r="P622" s="4">
        <v>0</v>
      </c>
      <c r="Q622" s="4">
        <v>14</v>
      </c>
      <c r="R622" s="4">
        <v>0</v>
      </c>
      <c r="S622" s="4">
        <v>235</v>
      </c>
      <c r="T622" s="4">
        <v>0</v>
      </c>
      <c r="U622" s="4">
        <v>246</v>
      </c>
      <c r="V622" s="4">
        <v>55</v>
      </c>
      <c r="W622" s="4">
        <v>0</v>
      </c>
      <c r="X622" s="4">
        <v>0</v>
      </c>
      <c r="Y622" s="4">
        <v>0</v>
      </c>
      <c r="Z622" s="4">
        <v>0</v>
      </c>
      <c r="AA622" s="4">
        <v>0</v>
      </c>
      <c r="AB622" s="4">
        <v>0</v>
      </c>
      <c r="AC622" s="4">
        <v>0</v>
      </c>
      <c r="AD622" s="4">
        <v>0</v>
      </c>
    </row>
    <row r="623" spans="1:30" x14ac:dyDescent="0.3">
      <c r="A623" s="16" t="s">
        <v>41</v>
      </c>
      <c r="B623" s="7">
        <v>581216</v>
      </c>
      <c r="C623" s="7">
        <v>279803</v>
      </c>
      <c r="D623" s="7" t="s">
        <v>1080</v>
      </c>
      <c r="E623" s="7">
        <v>2</v>
      </c>
      <c r="F623" s="4">
        <v>1056800</v>
      </c>
      <c r="G623" s="4">
        <v>34910</v>
      </c>
      <c r="H623" s="4">
        <f t="shared" si="56"/>
        <v>1065700.0962808602</v>
      </c>
      <c r="I623" s="4">
        <f t="shared" si="57"/>
        <v>8900.096280860249</v>
      </c>
      <c r="J623" s="5">
        <f t="shared" si="58"/>
        <v>8.4217413709881672E-3</v>
      </c>
      <c r="K623" s="4">
        <f t="shared" si="59"/>
        <v>59281.294791278589</v>
      </c>
      <c r="L623" s="4">
        <f t="shared" si="60"/>
        <v>24371.294791278589</v>
      </c>
      <c r="M623" s="5">
        <f t="shared" si="61"/>
        <v>0.69811786855567437</v>
      </c>
      <c r="N623" s="4">
        <f>IF(SUMPRODUCT($O$2:$AD$2,O623:AD623)&lt;=Kalkulačka!$B$4,SUMPRODUCT($O$2:$AD$2,O623:AD623)*Kalkulačka!$B$5,SUMPRODUCT($O$2:$AD$2,O623:AD623))</f>
        <v>75</v>
      </c>
      <c r="O623" s="4">
        <v>21</v>
      </c>
      <c r="P623" s="4">
        <v>0</v>
      </c>
      <c r="Q623" s="4">
        <v>0</v>
      </c>
      <c r="R623" s="4">
        <v>0</v>
      </c>
      <c r="S623" s="4">
        <v>29</v>
      </c>
      <c r="T623" s="4">
        <v>0</v>
      </c>
      <c r="U623" s="4">
        <v>50</v>
      </c>
      <c r="V623" s="4">
        <v>20</v>
      </c>
      <c r="W623" s="4">
        <v>0</v>
      </c>
      <c r="X623" s="4">
        <v>0</v>
      </c>
      <c r="Y623" s="4">
        <v>0</v>
      </c>
      <c r="Z623" s="4">
        <v>0</v>
      </c>
      <c r="AA623" s="4">
        <v>0</v>
      </c>
      <c r="AB623" s="4">
        <v>0</v>
      </c>
      <c r="AC623" s="4">
        <v>0</v>
      </c>
      <c r="AD623" s="4">
        <v>0</v>
      </c>
    </row>
    <row r="624" spans="1:30" x14ac:dyDescent="0.3">
      <c r="A624" s="16" t="s">
        <v>32</v>
      </c>
      <c r="B624" s="7">
        <v>566519</v>
      </c>
      <c r="C624" s="7">
        <v>265292</v>
      </c>
      <c r="D624" s="7" t="s">
        <v>939</v>
      </c>
      <c r="E624" s="7">
        <v>2</v>
      </c>
      <c r="F624" s="4">
        <v>929919</v>
      </c>
      <c r="G624" s="4">
        <v>30268</v>
      </c>
      <c r="H624" s="4">
        <f t="shared" si="56"/>
        <v>937816.08472715702</v>
      </c>
      <c r="I624" s="4">
        <f t="shared" si="57"/>
        <v>7897.0847271570237</v>
      </c>
      <c r="J624" s="5">
        <f t="shared" si="58"/>
        <v>8.4922285996489322E-3</v>
      </c>
      <c r="K624" s="4">
        <f t="shared" si="59"/>
        <v>52167.539416325162</v>
      </c>
      <c r="L624" s="4">
        <f t="shared" si="60"/>
        <v>21899.539416325162</v>
      </c>
      <c r="M624" s="5">
        <f t="shared" si="61"/>
        <v>0.72352119123579883</v>
      </c>
      <c r="N624" s="4">
        <f>IF(SUMPRODUCT($O$2:$AD$2,O624:AD624)&lt;=Kalkulačka!$B$4,SUMPRODUCT($O$2:$AD$2,O624:AD624)*Kalkulačka!$B$5,SUMPRODUCT($O$2:$AD$2,O624:AD624))</f>
        <v>66</v>
      </c>
      <c r="O624" s="4">
        <v>19</v>
      </c>
      <c r="P624" s="4">
        <v>0</v>
      </c>
      <c r="Q624" s="4">
        <v>0</v>
      </c>
      <c r="R624" s="4">
        <v>0</v>
      </c>
      <c r="S624" s="4">
        <v>25</v>
      </c>
      <c r="T624" s="4">
        <v>0</v>
      </c>
      <c r="U624" s="4">
        <v>38</v>
      </c>
      <c r="V624" s="4">
        <v>19</v>
      </c>
      <c r="W624" s="4">
        <v>0</v>
      </c>
      <c r="X624" s="4">
        <v>0</v>
      </c>
      <c r="Y624" s="4">
        <v>0</v>
      </c>
      <c r="Z624" s="4">
        <v>0</v>
      </c>
      <c r="AA624" s="4">
        <v>0</v>
      </c>
      <c r="AB624" s="4">
        <v>0</v>
      </c>
      <c r="AC624" s="4">
        <v>0</v>
      </c>
      <c r="AD624" s="4">
        <v>0</v>
      </c>
    </row>
    <row r="625" spans="1:30" x14ac:dyDescent="0.3">
      <c r="A625" s="16" t="s">
        <v>50</v>
      </c>
      <c r="B625" s="7">
        <v>569305</v>
      </c>
      <c r="C625" s="7">
        <v>636100</v>
      </c>
      <c r="D625" s="7" t="s">
        <v>1081</v>
      </c>
      <c r="E625" s="7">
        <v>2</v>
      </c>
      <c r="F625" s="4">
        <v>1288984</v>
      </c>
      <c r="G625" s="4">
        <v>41607</v>
      </c>
      <c r="H625" s="4">
        <f t="shared" si="56"/>
        <v>1300154.1174626495</v>
      </c>
      <c r="I625" s="4">
        <f t="shared" si="57"/>
        <v>11170.117462649476</v>
      </c>
      <c r="J625" s="5">
        <f t="shared" si="58"/>
        <v>8.6658309665981204E-3</v>
      </c>
      <c r="K625" s="4">
        <f t="shared" si="59"/>
        <v>72323.17964535988</v>
      </c>
      <c r="L625" s="4">
        <f t="shared" si="60"/>
        <v>30716.17964535988</v>
      </c>
      <c r="M625" s="5">
        <f t="shared" si="61"/>
        <v>0.73824547901458604</v>
      </c>
      <c r="N625" s="4">
        <f>IF(SUMPRODUCT($O$2:$AD$2,O625:AD625)&lt;=Kalkulačka!$B$4,SUMPRODUCT($O$2:$AD$2,O625:AD625)*Kalkulačka!$B$5,SUMPRODUCT($O$2:$AD$2,O625:AD625))</f>
        <v>91.5</v>
      </c>
      <c r="O625" s="4">
        <v>28</v>
      </c>
      <c r="P625" s="4">
        <v>0</v>
      </c>
      <c r="Q625" s="4">
        <v>0</v>
      </c>
      <c r="R625" s="4">
        <v>0</v>
      </c>
      <c r="S625" s="4">
        <v>33</v>
      </c>
      <c r="T625" s="4">
        <v>0</v>
      </c>
      <c r="U625" s="4">
        <v>58</v>
      </c>
      <c r="V625" s="4">
        <v>33</v>
      </c>
      <c r="W625" s="4">
        <v>0</v>
      </c>
      <c r="X625" s="4">
        <v>0</v>
      </c>
      <c r="Y625" s="4">
        <v>0</v>
      </c>
      <c r="Z625" s="4">
        <v>0</v>
      </c>
      <c r="AA625" s="4">
        <v>0</v>
      </c>
      <c r="AB625" s="4">
        <v>0</v>
      </c>
      <c r="AC625" s="4">
        <v>0</v>
      </c>
      <c r="AD625" s="4">
        <v>0</v>
      </c>
    </row>
    <row r="626" spans="1:30" x14ac:dyDescent="0.3">
      <c r="A626" s="16" t="s">
        <v>23</v>
      </c>
      <c r="B626" s="7">
        <v>550671</v>
      </c>
      <c r="C626" s="7">
        <v>250830</v>
      </c>
      <c r="D626" s="7" t="s">
        <v>1082</v>
      </c>
      <c r="E626" s="7">
        <v>2</v>
      </c>
      <c r="F626" s="4">
        <v>8855334</v>
      </c>
      <c r="G626" s="4">
        <v>463283</v>
      </c>
      <c r="H626" s="4">
        <f t="shared" si="56"/>
        <v>7742666.4328458766</v>
      </c>
      <c r="I626" s="4">
        <f t="shared" si="57"/>
        <v>-1112667.5671541234</v>
      </c>
      <c r="J626" s="5">
        <f t="shared" si="58"/>
        <v>-0.12564941843572741</v>
      </c>
      <c r="K626" s="4">
        <f t="shared" si="59"/>
        <v>430698.36709023605</v>
      </c>
      <c r="L626" s="4">
        <f t="shared" si="60"/>
        <v>-32584.632909763954</v>
      </c>
      <c r="M626" s="5">
        <f t="shared" si="61"/>
        <v>-7.033418646866807E-2</v>
      </c>
      <c r="N626" s="4">
        <f>IF(SUMPRODUCT($O$2:$AD$2,O626:AD626)&lt;=Kalkulačka!$B$4,SUMPRODUCT($O$2:$AD$2,O626:AD626)*Kalkulačka!$B$5,SUMPRODUCT($O$2:$AD$2,O626:AD626))</f>
        <v>544.9</v>
      </c>
      <c r="O626" s="4">
        <v>139</v>
      </c>
      <c r="P626" s="4">
        <v>0</v>
      </c>
      <c r="Q626" s="4">
        <v>0</v>
      </c>
      <c r="R626" s="4">
        <v>0</v>
      </c>
      <c r="S626" s="4">
        <v>386</v>
      </c>
      <c r="T626" s="4">
        <v>0</v>
      </c>
      <c r="U626" s="4">
        <v>454</v>
      </c>
      <c r="V626" s="4">
        <v>69</v>
      </c>
      <c r="W626" s="4">
        <v>62</v>
      </c>
      <c r="X626" s="4">
        <v>0</v>
      </c>
      <c r="Y626" s="4">
        <v>0</v>
      </c>
      <c r="Z626" s="4">
        <v>0</v>
      </c>
      <c r="AA626" s="4">
        <v>199</v>
      </c>
      <c r="AB626" s="4">
        <v>0</v>
      </c>
      <c r="AC626" s="4">
        <v>0</v>
      </c>
      <c r="AD626" s="4">
        <v>0</v>
      </c>
    </row>
    <row r="627" spans="1:30" x14ac:dyDescent="0.3">
      <c r="A627" s="16" t="s">
        <v>41</v>
      </c>
      <c r="B627" s="7">
        <v>574996</v>
      </c>
      <c r="C627" s="7">
        <v>273589</v>
      </c>
      <c r="D627" s="7" t="s">
        <v>1083</v>
      </c>
      <c r="E627" s="7">
        <v>2</v>
      </c>
      <c r="F627" s="4">
        <v>5736446</v>
      </c>
      <c r="G627" s="4">
        <v>301170</v>
      </c>
      <c r="H627" s="4">
        <f t="shared" si="56"/>
        <v>5015895.1198285827</v>
      </c>
      <c r="I627" s="4">
        <f t="shared" si="57"/>
        <v>-720550.88017141726</v>
      </c>
      <c r="J627" s="5">
        <f t="shared" si="58"/>
        <v>-0.12560928494252666</v>
      </c>
      <c r="K627" s="4">
        <f t="shared" si="59"/>
        <v>279017.29415095126</v>
      </c>
      <c r="L627" s="4">
        <f t="shared" si="60"/>
        <v>-22152.70584904874</v>
      </c>
      <c r="M627" s="5">
        <f t="shared" si="61"/>
        <v>-7.3555486433073525E-2</v>
      </c>
      <c r="N627" s="4">
        <f>IF(SUMPRODUCT($O$2:$AD$2,O627:AD627)&lt;=Kalkulačka!$B$4,SUMPRODUCT($O$2:$AD$2,O627:AD627)*Kalkulačka!$B$5,SUMPRODUCT($O$2:$AD$2,O627:AD627))</f>
        <v>353</v>
      </c>
      <c r="O627" s="4">
        <v>92</v>
      </c>
      <c r="P627" s="4">
        <v>0</v>
      </c>
      <c r="Q627" s="4">
        <v>0</v>
      </c>
      <c r="R627" s="4">
        <v>0</v>
      </c>
      <c r="S627" s="4">
        <v>261</v>
      </c>
      <c r="T627" s="4">
        <v>0</v>
      </c>
      <c r="U627" s="4">
        <v>332</v>
      </c>
      <c r="V627" s="4">
        <v>75</v>
      </c>
      <c r="W627" s="4">
        <v>0</v>
      </c>
      <c r="X627" s="4">
        <v>0</v>
      </c>
      <c r="Y627" s="4">
        <v>0</v>
      </c>
      <c r="Z627" s="4">
        <v>0</v>
      </c>
      <c r="AA627" s="4">
        <v>0</v>
      </c>
      <c r="AB627" s="4">
        <v>0</v>
      </c>
      <c r="AC627" s="4">
        <v>0</v>
      </c>
      <c r="AD627" s="4">
        <v>0</v>
      </c>
    </row>
    <row r="628" spans="1:30" x14ac:dyDescent="0.3">
      <c r="A628" s="16" t="s">
        <v>44</v>
      </c>
      <c r="B628" s="7">
        <v>595756</v>
      </c>
      <c r="C628" s="7">
        <v>842133</v>
      </c>
      <c r="D628" s="7" t="s">
        <v>1084</v>
      </c>
      <c r="E628" s="7">
        <v>2</v>
      </c>
      <c r="F628" s="4">
        <v>654831</v>
      </c>
      <c r="G628" s="4">
        <v>14978</v>
      </c>
      <c r="H628" s="4">
        <f t="shared" si="56"/>
        <v>660734.05969413335</v>
      </c>
      <c r="I628" s="4">
        <f t="shared" si="57"/>
        <v>5903.0596941333497</v>
      </c>
      <c r="J628" s="5">
        <f t="shared" si="58"/>
        <v>9.01463078891096E-3</v>
      </c>
      <c r="K628" s="4">
        <f t="shared" si="59"/>
        <v>36754.402770592729</v>
      </c>
      <c r="L628" s="4">
        <f t="shared" si="60"/>
        <v>21776.402770592729</v>
      </c>
      <c r="M628" s="5">
        <f t="shared" si="61"/>
        <v>1.4538925604615254</v>
      </c>
      <c r="N628" s="4">
        <f>IF(SUMPRODUCT($O$2:$AD$2,O628:AD628)&lt;=Kalkulačka!$B$4,SUMPRODUCT($O$2:$AD$2,O628:AD628)*Kalkulačka!$B$5,SUMPRODUCT($O$2:$AD$2,O628:AD628))</f>
        <v>46.5</v>
      </c>
      <c r="O628" s="4">
        <v>31</v>
      </c>
      <c r="P628" s="4">
        <v>0</v>
      </c>
      <c r="Q628" s="4">
        <v>0</v>
      </c>
      <c r="R628" s="4">
        <v>0</v>
      </c>
      <c r="S628" s="4">
        <v>0</v>
      </c>
      <c r="T628" s="4">
        <v>0</v>
      </c>
      <c r="U628" s="4">
        <v>31</v>
      </c>
      <c r="V628" s="4">
        <v>0</v>
      </c>
      <c r="W628" s="4">
        <v>0</v>
      </c>
      <c r="X628" s="4">
        <v>0</v>
      </c>
      <c r="Y628" s="4">
        <v>0</v>
      </c>
      <c r="Z628" s="4">
        <v>0</v>
      </c>
      <c r="AA628" s="4">
        <v>0</v>
      </c>
      <c r="AB628" s="4">
        <v>0</v>
      </c>
      <c r="AC628" s="4">
        <v>0</v>
      </c>
      <c r="AD628" s="4">
        <v>0</v>
      </c>
    </row>
    <row r="629" spans="1:30" x14ac:dyDescent="0.3">
      <c r="A629" s="16" t="s">
        <v>20</v>
      </c>
      <c r="B629" s="7">
        <v>539708</v>
      </c>
      <c r="C629" s="7">
        <v>241695</v>
      </c>
      <c r="D629" s="7" t="s">
        <v>1085</v>
      </c>
      <c r="E629" s="7">
        <v>2</v>
      </c>
      <c r="F629" s="4">
        <v>5199632</v>
      </c>
      <c r="G629" s="4">
        <v>285820</v>
      </c>
      <c r="H629" s="4">
        <f t="shared" si="56"/>
        <v>4546987.0774650034</v>
      </c>
      <c r="I629" s="4">
        <f t="shared" si="57"/>
        <v>-652644.92253499664</v>
      </c>
      <c r="J629" s="5">
        <f t="shared" si="58"/>
        <v>-0.12551752172749853</v>
      </c>
      <c r="K629" s="4">
        <f t="shared" si="59"/>
        <v>252933.52444278865</v>
      </c>
      <c r="L629" s="4">
        <f t="shared" si="60"/>
        <v>-32886.47555721135</v>
      </c>
      <c r="M629" s="5">
        <f t="shared" si="61"/>
        <v>-0.11506009221611979</v>
      </c>
      <c r="N629" s="4">
        <f>IF(SUMPRODUCT($O$2:$AD$2,O629:AD629)&lt;=Kalkulačka!$B$4,SUMPRODUCT($O$2:$AD$2,O629:AD629)*Kalkulačka!$B$5,SUMPRODUCT($O$2:$AD$2,O629:AD629))</f>
        <v>320</v>
      </c>
      <c r="O629" s="4">
        <v>61</v>
      </c>
      <c r="P629" s="4">
        <v>0</v>
      </c>
      <c r="Q629" s="4">
        <v>0</v>
      </c>
      <c r="R629" s="4">
        <v>0</v>
      </c>
      <c r="S629" s="4">
        <v>259</v>
      </c>
      <c r="T629" s="4">
        <v>0</v>
      </c>
      <c r="U629" s="4">
        <v>339</v>
      </c>
      <c r="V629" s="4">
        <v>87</v>
      </c>
      <c r="W629" s="4">
        <v>0</v>
      </c>
      <c r="X629" s="4">
        <v>0</v>
      </c>
      <c r="Y629" s="4">
        <v>0</v>
      </c>
      <c r="Z629" s="4">
        <v>0</v>
      </c>
      <c r="AA629" s="4">
        <v>0</v>
      </c>
      <c r="AB629" s="4">
        <v>0</v>
      </c>
      <c r="AC629" s="4">
        <v>0</v>
      </c>
      <c r="AD629" s="4">
        <v>0</v>
      </c>
    </row>
    <row r="630" spans="1:30" x14ac:dyDescent="0.3">
      <c r="A630" s="16" t="s">
        <v>50</v>
      </c>
      <c r="B630" s="7">
        <v>500160</v>
      </c>
      <c r="C630" s="7">
        <v>4498704</v>
      </c>
      <c r="D630" s="7" t="s">
        <v>1086</v>
      </c>
      <c r="E630" s="7">
        <v>2</v>
      </c>
      <c r="F630" s="4">
        <v>1752810</v>
      </c>
      <c r="G630" s="4">
        <v>72074</v>
      </c>
      <c r="H630" s="4">
        <f t="shared" si="56"/>
        <v>1769062.1598262282</v>
      </c>
      <c r="I630" s="4">
        <f t="shared" si="57"/>
        <v>16252.159826228162</v>
      </c>
      <c r="J630" s="5">
        <f t="shared" si="58"/>
        <v>9.2720601926210566E-3</v>
      </c>
      <c r="K630" s="4">
        <f t="shared" si="59"/>
        <v>98406.949353522461</v>
      </c>
      <c r="L630" s="4">
        <f t="shared" si="60"/>
        <v>26332.949353522461</v>
      </c>
      <c r="M630" s="5">
        <f t="shared" si="61"/>
        <v>0.36535989890282861</v>
      </c>
      <c r="N630" s="4">
        <f>IF(SUMPRODUCT($O$2:$AD$2,O630:AD630)&lt;=Kalkulačka!$B$4,SUMPRODUCT($O$2:$AD$2,O630:AD630)*Kalkulačka!$B$5,SUMPRODUCT($O$2:$AD$2,O630:AD630))</f>
        <v>124.5</v>
      </c>
      <c r="O630" s="4">
        <v>23</v>
      </c>
      <c r="P630" s="4">
        <v>0</v>
      </c>
      <c r="Q630" s="4">
        <v>0</v>
      </c>
      <c r="R630" s="4">
        <v>0</v>
      </c>
      <c r="S630" s="4">
        <v>60</v>
      </c>
      <c r="T630" s="4">
        <v>0</v>
      </c>
      <c r="U630" s="4">
        <v>101</v>
      </c>
      <c r="V630" s="4">
        <v>32</v>
      </c>
      <c r="W630" s="4">
        <v>0</v>
      </c>
      <c r="X630" s="4">
        <v>0</v>
      </c>
      <c r="Y630" s="4">
        <v>0</v>
      </c>
      <c r="Z630" s="4">
        <v>0</v>
      </c>
      <c r="AA630" s="4">
        <v>0</v>
      </c>
      <c r="AB630" s="4">
        <v>0</v>
      </c>
      <c r="AC630" s="4">
        <v>0</v>
      </c>
      <c r="AD630" s="4">
        <v>0</v>
      </c>
    </row>
    <row r="631" spans="1:30" x14ac:dyDescent="0.3">
      <c r="A631" s="16" t="s">
        <v>47</v>
      </c>
      <c r="B631" s="7">
        <v>594202</v>
      </c>
      <c r="C631" s="7">
        <v>292923</v>
      </c>
      <c r="D631" s="7" t="s">
        <v>1087</v>
      </c>
      <c r="E631" s="7">
        <v>2</v>
      </c>
      <c r="F631" s="4">
        <v>4483009</v>
      </c>
      <c r="G631" s="4">
        <v>235831</v>
      </c>
      <c r="H631" s="4">
        <f t="shared" si="56"/>
        <v>3921776.3543135659</v>
      </c>
      <c r="I631" s="4">
        <f t="shared" si="57"/>
        <v>-561232.64568643412</v>
      </c>
      <c r="J631" s="5">
        <f t="shared" si="58"/>
        <v>-0.1251910593278831</v>
      </c>
      <c r="K631" s="4">
        <f t="shared" si="59"/>
        <v>218155.16483190522</v>
      </c>
      <c r="L631" s="4">
        <f t="shared" si="60"/>
        <v>-17675.835168094782</v>
      </c>
      <c r="M631" s="5">
        <f t="shared" si="61"/>
        <v>-7.4951279382671432E-2</v>
      </c>
      <c r="N631" s="4">
        <f>IF(SUMPRODUCT($O$2:$AD$2,O631:AD631)&lt;=Kalkulačka!$B$4,SUMPRODUCT($O$2:$AD$2,O631:AD631)*Kalkulačka!$B$5,SUMPRODUCT($O$2:$AD$2,O631:AD631))</f>
        <v>276</v>
      </c>
      <c r="O631" s="4">
        <v>63</v>
      </c>
      <c r="P631" s="4">
        <v>0</v>
      </c>
      <c r="Q631" s="4">
        <v>0</v>
      </c>
      <c r="R631" s="4">
        <v>0</v>
      </c>
      <c r="S631" s="4">
        <v>213</v>
      </c>
      <c r="T631" s="4">
        <v>0</v>
      </c>
      <c r="U631" s="4">
        <v>237</v>
      </c>
      <c r="V631" s="4">
        <v>70</v>
      </c>
      <c r="W631" s="4">
        <v>0</v>
      </c>
      <c r="X631" s="4">
        <v>0</v>
      </c>
      <c r="Y631" s="4">
        <v>0</v>
      </c>
      <c r="Z631" s="4">
        <v>0</v>
      </c>
      <c r="AA631" s="4">
        <v>0</v>
      </c>
      <c r="AB631" s="4">
        <v>0</v>
      </c>
      <c r="AC631" s="4">
        <v>0</v>
      </c>
      <c r="AD631" s="4">
        <v>0</v>
      </c>
    </row>
    <row r="632" spans="1:30" x14ac:dyDescent="0.3">
      <c r="A632" s="16" t="s">
        <v>20</v>
      </c>
      <c r="B632" s="7">
        <v>535133</v>
      </c>
      <c r="C632" s="7">
        <v>237141</v>
      </c>
      <c r="D632" s="7" t="s">
        <v>1088</v>
      </c>
      <c r="E632" s="7">
        <v>2</v>
      </c>
      <c r="F632" s="4">
        <v>4563619</v>
      </c>
      <c r="G632" s="4">
        <v>242801</v>
      </c>
      <c r="H632" s="4">
        <f t="shared" si="56"/>
        <v>3992823.0273989565</v>
      </c>
      <c r="I632" s="4">
        <f t="shared" si="57"/>
        <v>-570795.97260104353</v>
      </c>
      <c r="J632" s="5">
        <f t="shared" si="58"/>
        <v>-0.12507529059744982</v>
      </c>
      <c r="K632" s="4">
        <f t="shared" si="59"/>
        <v>222107.25115132378</v>
      </c>
      <c r="L632" s="4">
        <f t="shared" si="60"/>
        <v>-20693.748848676216</v>
      </c>
      <c r="M632" s="5">
        <f t="shared" si="61"/>
        <v>-8.522925708162743E-2</v>
      </c>
      <c r="N632" s="4">
        <f>IF(SUMPRODUCT($O$2:$AD$2,O632:AD632)&lt;=Kalkulačka!$B$4,SUMPRODUCT($O$2:$AD$2,O632:AD632)*Kalkulačka!$B$5,SUMPRODUCT($O$2:$AD$2,O632:AD632))</f>
        <v>281</v>
      </c>
      <c r="O632" s="4">
        <v>70</v>
      </c>
      <c r="P632" s="4">
        <v>0</v>
      </c>
      <c r="Q632" s="4">
        <v>0</v>
      </c>
      <c r="R632" s="4">
        <v>0</v>
      </c>
      <c r="S632" s="4">
        <v>211</v>
      </c>
      <c r="T632" s="4">
        <v>0</v>
      </c>
      <c r="U632" s="4">
        <v>255</v>
      </c>
      <c r="V632" s="4">
        <v>53</v>
      </c>
      <c r="W632" s="4">
        <v>0</v>
      </c>
      <c r="X632" s="4">
        <v>0</v>
      </c>
      <c r="Y632" s="4">
        <v>0</v>
      </c>
      <c r="Z632" s="4">
        <v>0</v>
      </c>
      <c r="AA632" s="4">
        <v>0</v>
      </c>
      <c r="AB632" s="4">
        <v>0</v>
      </c>
      <c r="AC632" s="4">
        <v>0</v>
      </c>
      <c r="AD632" s="4">
        <v>0</v>
      </c>
    </row>
    <row r="633" spans="1:30" x14ac:dyDescent="0.3">
      <c r="A633" s="16" t="s">
        <v>32</v>
      </c>
      <c r="B633" s="7">
        <v>562581</v>
      </c>
      <c r="C633" s="7">
        <v>261424</v>
      </c>
      <c r="D633" s="7" t="s">
        <v>1089</v>
      </c>
      <c r="E633" s="7">
        <v>2</v>
      </c>
      <c r="F633" s="4">
        <v>5911415</v>
      </c>
      <c r="G633" s="4">
        <v>304992</v>
      </c>
      <c r="H633" s="4">
        <f t="shared" si="56"/>
        <v>5172197.8006164422</v>
      </c>
      <c r="I633" s="4">
        <f t="shared" si="57"/>
        <v>-739217.19938355777</v>
      </c>
      <c r="J633" s="5">
        <f t="shared" si="58"/>
        <v>-0.12504911250243089</v>
      </c>
      <c r="K633" s="4">
        <f t="shared" si="59"/>
        <v>287711.88405367208</v>
      </c>
      <c r="L633" s="4">
        <f t="shared" si="60"/>
        <v>-17280.115946327918</v>
      </c>
      <c r="M633" s="5">
        <f t="shared" si="61"/>
        <v>-5.6657603957900315E-2</v>
      </c>
      <c r="N633" s="4">
        <f>IF(SUMPRODUCT($O$2:$AD$2,O633:AD633)&lt;=Kalkulačka!$B$4,SUMPRODUCT($O$2:$AD$2,O633:AD633)*Kalkulačka!$B$5,SUMPRODUCT($O$2:$AD$2,O633:AD633))</f>
        <v>364</v>
      </c>
      <c r="O633" s="4">
        <v>91</v>
      </c>
      <c r="P633" s="4">
        <v>0</v>
      </c>
      <c r="Q633" s="4">
        <v>10</v>
      </c>
      <c r="R633" s="4">
        <v>0</v>
      </c>
      <c r="S633" s="4">
        <v>263</v>
      </c>
      <c r="T633" s="4">
        <v>0</v>
      </c>
      <c r="U633" s="4">
        <v>251</v>
      </c>
      <c r="V633" s="4">
        <v>69</v>
      </c>
      <c r="W633" s="4">
        <v>0</v>
      </c>
      <c r="X633" s="4">
        <v>0</v>
      </c>
      <c r="Y633" s="4">
        <v>0</v>
      </c>
      <c r="Z633" s="4">
        <v>0</v>
      </c>
      <c r="AA633" s="4">
        <v>0</v>
      </c>
      <c r="AB633" s="4">
        <v>0</v>
      </c>
      <c r="AC633" s="4">
        <v>0</v>
      </c>
      <c r="AD633" s="4">
        <v>0</v>
      </c>
    </row>
    <row r="634" spans="1:30" x14ac:dyDescent="0.3">
      <c r="A634" s="16" t="s">
        <v>20</v>
      </c>
      <c r="B634" s="7">
        <v>565784</v>
      </c>
      <c r="C634" s="7">
        <v>509116</v>
      </c>
      <c r="D634" s="7" t="s">
        <v>1090</v>
      </c>
      <c r="E634" s="7">
        <v>2</v>
      </c>
      <c r="F634" s="4">
        <v>316678</v>
      </c>
      <c r="G634" s="4">
        <v>7168</v>
      </c>
      <c r="H634" s="4">
        <f t="shared" si="56"/>
        <v>319710.02888425806</v>
      </c>
      <c r="I634" s="4">
        <f t="shared" si="57"/>
        <v>3032.028884258063</v>
      </c>
      <c r="J634" s="5">
        <f t="shared" si="58"/>
        <v>9.5744853897588023E-3</v>
      </c>
      <c r="K634" s="4">
        <f t="shared" si="59"/>
        <v>17784.388437383579</v>
      </c>
      <c r="L634" s="4">
        <f t="shared" si="60"/>
        <v>10616.388437383579</v>
      </c>
      <c r="M634" s="5">
        <f t="shared" si="61"/>
        <v>1.4810809761974859</v>
      </c>
      <c r="N634" s="4">
        <f>IF(SUMPRODUCT($O$2:$AD$2,O634:AD634)&lt;=Kalkulačka!$B$4,SUMPRODUCT($O$2:$AD$2,O634:AD634)*Kalkulačka!$B$5,SUMPRODUCT($O$2:$AD$2,O634:AD634))</f>
        <v>22.5</v>
      </c>
      <c r="O634" s="4">
        <v>15</v>
      </c>
      <c r="P634" s="4">
        <v>0</v>
      </c>
      <c r="Q634" s="4">
        <v>0</v>
      </c>
      <c r="R634" s="4">
        <v>0</v>
      </c>
      <c r="S634" s="4">
        <v>0</v>
      </c>
      <c r="T634" s="4">
        <v>0</v>
      </c>
      <c r="U634" s="4">
        <v>0</v>
      </c>
      <c r="V634" s="4">
        <v>0</v>
      </c>
      <c r="W634" s="4">
        <v>0</v>
      </c>
      <c r="X634" s="4">
        <v>0</v>
      </c>
      <c r="Y634" s="4">
        <v>0</v>
      </c>
      <c r="Z634" s="4">
        <v>0</v>
      </c>
      <c r="AA634" s="4">
        <v>0</v>
      </c>
      <c r="AB634" s="4">
        <v>0</v>
      </c>
      <c r="AC634" s="4">
        <v>0</v>
      </c>
      <c r="AD634" s="4">
        <v>0</v>
      </c>
    </row>
    <row r="635" spans="1:30" x14ac:dyDescent="0.3">
      <c r="A635" s="16" t="s">
        <v>47</v>
      </c>
      <c r="B635" s="7">
        <v>586226</v>
      </c>
      <c r="C635" s="7">
        <v>284955</v>
      </c>
      <c r="D635" s="7" t="s">
        <v>1091</v>
      </c>
      <c r="E635" s="7">
        <v>2</v>
      </c>
      <c r="F635" s="4">
        <v>2322296</v>
      </c>
      <c r="G635" s="4">
        <v>100171</v>
      </c>
      <c r="H635" s="4">
        <f t="shared" si="56"/>
        <v>2344540.2118178927</v>
      </c>
      <c r="I635" s="4">
        <f t="shared" si="57"/>
        <v>22244.211817892734</v>
      </c>
      <c r="J635" s="5">
        <f t="shared" si="58"/>
        <v>9.5785428807924067E-3</v>
      </c>
      <c r="K635" s="4">
        <f t="shared" si="59"/>
        <v>130418.84854081291</v>
      </c>
      <c r="L635" s="4">
        <f t="shared" si="60"/>
        <v>30247.848540812905</v>
      </c>
      <c r="M635" s="5">
        <f t="shared" si="61"/>
        <v>0.30196213016554596</v>
      </c>
      <c r="N635" s="4">
        <f>IF(SUMPRODUCT($O$2:$AD$2,O635:AD635)&lt;=Kalkulačka!$B$4,SUMPRODUCT($O$2:$AD$2,O635:AD635)*Kalkulačka!$B$5,SUMPRODUCT($O$2:$AD$2,O635:AD635))</f>
        <v>165</v>
      </c>
      <c r="O635" s="4">
        <v>14</v>
      </c>
      <c r="P635" s="4">
        <v>0</v>
      </c>
      <c r="Q635" s="4">
        <v>0</v>
      </c>
      <c r="R635" s="4">
        <v>0</v>
      </c>
      <c r="S635" s="4">
        <v>96</v>
      </c>
      <c r="T635" s="4">
        <v>0</v>
      </c>
      <c r="U635" s="4">
        <v>113</v>
      </c>
      <c r="V635" s="4">
        <v>36</v>
      </c>
      <c r="W635" s="4">
        <v>0</v>
      </c>
      <c r="X635" s="4">
        <v>0</v>
      </c>
      <c r="Y635" s="4">
        <v>0</v>
      </c>
      <c r="Z635" s="4">
        <v>0</v>
      </c>
      <c r="AA635" s="4">
        <v>0</v>
      </c>
      <c r="AB635" s="4">
        <v>0</v>
      </c>
      <c r="AC635" s="4">
        <v>0</v>
      </c>
      <c r="AD635" s="4">
        <v>0</v>
      </c>
    </row>
    <row r="636" spans="1:30" x14ac:dyDescent="0.3">
      <c r="A636" s="16" t="s">
        <v>20</v>
      </c>
      <c r="B636" s="7">
        <v>534838</v>
      </c>
      <c r="C636" s="7">
        <v>236861</v>
      </c>
      <c r="D636" s="7" t="s">
        <v>1092</v>
      </c>
      <c r="E636" s="7">
        <v>2</v>
      </c>
      <c r="F636" s="4">
        <v>633353</v>
      </c>
      <c r="G636" s="4">
        <v>14336</v>
      </c>
      <c r="H636" s="4">
        <f t="shared" si="56"/>
        <v>639420.05776851613</v>
      </c>
      <c r="I636" s="4">
        <f t="shared" si="57"/>
        <v>6067.0577685161261</v>
      </c>
      <c r="J636" s="5">
        <f t="shared" si="58"/>
        <v>9.5792674361945274E-3</v>
      </c>
      <c r="K636" s="4">
        <f t="shared" si="59"/>
        <v>35568.776874767158</v>
      </c>
      <c r="L636" s="4">
        <f t="shared" si="60"/>
        <v>21232.776874767158</v>
      </c>
      <c r="M636" s="5">
        <f t="shared" si="61"/>
        <v>1.4810809761974859</v>
      </c>
      <c r="N636" s="4">
        <f>IF(SUMPRODUCT($O$2:$AD$2,O636:AD636)&lt;=Kalkulačka!$B$4,SUMPRODUCT($O$2:$AD$2,O636:AD636)*Kalkulačka!$B$5,SUMPRODUCT($O$2:$AD$2,O636:AD636))</f>
        <v>45</v>
      </c>
      <c r="O636" s="4">
        <v>30</v>
      </c>
      <c r="P636" s="4">
        <v>0</v>
      </c>
      <c r="Q636" s="4">
        <v>0</v>
      </c>
      <c r="R636" s="4">
        <v>0</v>
      </c>
      <c r="S636" s="4">
        <v>0</v>
      </c>
      <c r="T636" s="4">
        <v>0</v>
      </c>
      <c r="U636" s="4">
        <v>30</v>
      </c>
      <c r="V636" s="4">
        <v>0</v>
      </c>
      <c r="W636" s="4">
        <v>0</v>
      </c>
      <c r="X636" s="4">
        <v>0</v>
      </c>
      <c r="Y636" s="4">
        <v>0</v>
      </c>
      <c r="Z636" s="4">
        <v>0</v>
      </c>
      <c r="AA636" s="4">
        <v>0</v>
      </c>
      <c r="AB636" s="4">
        <v>0</v>
      </c>
      <c r="AC636" s="4">
        <v>0</v>
      </c>
      <c r="AD636" s="4">
        <v>0</v>
      </c>
    </row>
    <row r="637" spans="1:30" x14ac:dyDescent="0.3">
      <c r="A637" s="16" t="s">
        <v>20</v>
      </c>
      <c r="B637" s="7">
        <v>532291</v>
      </c>
      <c r="C637" s="7">
        <v>234346</v>
      </c>
      <c r="D637" s="7" t="s">
        <v>1093</v>
      </c>
      <c r="E637" s="7">
        <v>2</v>
      </c>
      <c r="F637" s="4">
        <v>633353</v>
      </c>
      <c r="G637" s="4">
        <v>14336</v>
      </c>
      <c r="H637" s="4">
        <f t="shared" si="56"/>
        <v>639420.05776851613</v>
      </c>
      <c r="I637" s="4">
        <f t="shared" si="57"/>
        <v>6067.0577685161261</v>
      </c>
      <c r="J637" s="5">
        <f t="shared" si="58"/>
        <v>9.5792674361945274E-3</v>
      </c>
      <c r="K637" s="4">
        <f t="shared" si="59"/>
        <v>35568.776874767158</v>
      </c>
      <c r="L637" s="4">
        <f t="shared" si="60"/>
        <v>21232.776874767158</v>
      </c>
      <c r="M637" s="5">
        <f t="shared" si="61"/>
        <v>1.4810809761974859</v>
      </c>
      <c r="N637" s="4">
        <f>IF(SUMPRODUCT($O$2:$AD$2,O637:AD637)&lt;=Kalkulačka!$B$4,SUMPRODUCT($O$2:$AD$2,O637:AD637)*Kalkulačka!$B$5,SUMPRODUCT($O$2:$AD$2,O637:AD637))</f>
        <v>45</v>
      </c>
      <c r="O637" s="4">
        <v>30</v>
      </c>
      <c r="P637" s="4">
        <v>0</v>
      </c>
      <c r="Q637" s="4">
        <v>0</v>
      </c>
      <c r="R637" s="4">
        <v>0</v>
      </c>
      <c r="S637" s="4">
        <v>0</v>
      </c>
      <c r="T637" s="4">
        <v>0</v>
      </c>
      <c r="U637" s="4">
        <v>30</v>
      </c>
      <c r="V637" s="4">
        <v>0</v>
      </c>
      <c r="W637" s="4">
        <v>0</v>
      </c>
      <c r="X637" s="4">
        <v>0</v>
      </c>
      <c r="Y637" s="4">
        <v>0</v>
      </c>
      <c r="Z637" s="4">
        <v>0</v>
      </c>
      <c r="AA637" s="4">
        <v>0</v>
      </c>
      <c r="AB637" s="4">
        <v>0</v>
      </c>
      <c r="AC637" s="4">
        <v>0</v>
      </c>
      <c r="AD637" s="4">
        <v>0</v>
      </c>
    </row>
    <row r="638" spans="1:30" x14ac:dyDescent="0.3">
      <c r="A638" s="16" t="s">
        <v>20</v>
      </c>
      <c r="B638" s="7">
        <v>532797</v>
      </c>
      <c r="C638" s="7">
        <v>234851</v>
      </c>
      <c r="D638" s="7" t="s">
        <v>1094</v>
      </c>
      <c r="E638" s="7">
        <v>2</v>
      </c>
      <c r="F638" s="4">
        <v>633353</v>
      </c>
      <c r="G638" s="4">
        <v>14336</v>
      </c>
      <c r="H638" s="4">
        <f t="shared" si="56"/>
        <v>639420.05776851613</v>
      </c>
      <c r="I638" s="4">
        <f t="shared" si="57"/>
        <v>6067.0577685161261</v>
      </c>
      <c r="J638" s="5">
        <f t="shared" si="58"/>
        <v>9.5792674361945274E-3</v>
      </c>
      <c r="K638" s="4">
        <f t="shared" si="59"/>
        <v>35568.776874767158</v>
      </c>
      <c r="L638" s="4">
        <f t="shared" si="60"/>
        <v>21232.776874767158</v>
      </c>
      <c r="M638" s="5">
        <f t="shared" si="61"/>
        <v>1.4810809761974859</v>
      </c>
      <c r="N638" s="4">
        <f>IF(SUMPRODUCT($O$2:$AD$2,O638:AD638)&lt;=Kalkulačka!$B$4,SUMPRODUCT($O$2:$AD$2,O638:AD638)*Kalkulačka!$B$5,SUMPRODUCT($O$2:$AD$2,O638:AD638))</f>
        <v>45</v>
      </c>
      <c r="O638" s="4">
        <v>30</v>
      </c>
      <c r="P638" s="4">
        <v>0</v>
      </c>
      <c r="Q638" s="4">
        <v>0</v>
      </c>
      <c r="R638" s="4">
        <v>0</v>
      </c>
      <c r="S638" s="4">
        <v>0</v>
      </c>
      <c r="T638" s="4">
        <v>0</v>
      </c>
      <c r="U638" s="4">
        <v>30</v>
      </c>
      <c r="V638" s="4">
        <v>0</v>
      </c>
      <c r="W638" s="4">
        <v>0</v>
      </c>
      <c r="X638" s="4">
        <v>0</v>
      </c>
      <c r="Y638" s="4">
        <v>0</v>
      </c>
      <c r="Z638" s="4">
        <v>0</v>
      </c>
      <c r="AA638" s="4">
        <v>0</v>
      </c>
      <c r="AB638" s="4">
        <v>0</v>
      </c>
      <c r="AC638" s="4">
        <v>0</v>
      </c>
      <c r="AD638" s="4">
        <v>0</v>
      </c>
    </row>
    <row r="639" spans="1:30" x14ac:dyDescent="0.3">
      <c r="A639" s="16" t="s">
        <v>20</v>
      </c>
      <c r="B639" s="7">
        <v>541567</v>
      </c>
      <c r="C639" s="7">
        <v>243558</v>
      </c>
      <c r="D639" s="7" t="s">
        <v>1095</v>
      </c>
      <c r="E639" s="7">
        <v>2</v>
      </c>
      <c r="F639" s="4">
        <v>633353</v>
      </c>
      <c r="G639" s="4">
        <v>14336</v>
      </c>
      <c r="H639" s="4">
        <f t="shared" si="56"/>
        <v>639420.05776851613</v>
      </c>
      <c r="I639" s="4">
        <f t="shared" si="57"/>
        <v>6067.0577685161261</v>
      </c>
      <c r="J639" s="5">
        <f t="shared" si="58"/>
        <v>9.5792674361945274E-3</v>
      </c>
      <c r="K639" s="4">
        <f t="shared" si="59"/>
        <v>35568.776874767158</v>
      </c>
      <c r="L639" s="4">
        <f t="shared" si="60"/>
        <v>21232.776874767158</v>
      </c>
      <c r="M639" s="5">
        <f t="shared" si="61"/>
        <v>1.4810809761974859</v>
      </c>
      <c r="N639" s="4">
        <f>IF(SUMPRODUCT($O$2:$AD$2,O639:AD639)&lt;=Kalkulačka!$B$4,SUMPRODUCT($O$2:$AD$2,O639:AD639)*Kalkulačka!$B$5,SUMPRODUCT($O$2:$AD$2,O639:AD639))</f>
        <v>45</v>
      </c>
      <c r="O639" s="4">
        <v>30</v>
      </c>
      <c r="P639" s="4">
        <v>0</v>
      </c>
      <c r="Q639" s="4">
        <v>0</v>
      </c>
      <c r="R639" s="4">
        <v>0</v>
      </c>
      <c r="S639" s="4">
        <v>0</v>
      </c>
      <c r="T639" s="4">
        <v>0</v>
      </c>
      <c r="U639" s="4">
        <v>30</v>
      </c>
      <c r="V639" s="4">
        <v>0</v>
      </c>
      <c r="W639" s="4">
        <v>0</v>
      </c>
      <c r="X639" s="4">
        <v>0</v>
      </c>
      <c r="Y639" s="4">
        <v>0</v>
      </c>
      <c r="Z639" s="4">
        <v>0</v>
      </c>
      <c r="AA639" s="4">
        <v>0</v>
      </c>
      <c r="AB639" s="4">
        <v>0</v>
      </c>
      <c r="AC639" s="4">
        <v>0</v>
      </c>
      <c r="AD639" s="4">
        <v>0</v>
      </c>
    </row>
    <row r="640" spans="1:30" x14ac:dyDescent="0.3">
      <c r="A640" s="16" t="s">
        <v>32</v>
      </c>
      <c r="B640" s="7">
        <v>546496</v>
      </c>
      <c r="C640" s="7">
        <v>831964</v>
      </c>
      <c r="D640" s="7" t="s">
        <v>1096</v>
      </c>
      <c r="E640" s="7">
        <v>2</v>
      </c>
      <c r="F640" s="4">
        <v>1942191</v>
      </c>
      <c r="G640" s="4">
        <v>65061</v>
      </c>
      <c r="H640" s="4">
        <f t="shared" si="56"/>
        <v>1960888.1771567829</v>
      </c>
      <c r="I640" s="4">
        <f t="shared" si="57"/>
        <v>18697.177156782942</v>
      </c>
      <c r="J640" s="5">
        <f t="shared" si="58"/>
        <v>9.6268478006451552E-3</v>
      </c>
      <c r="K640" s="4">
        <f t="shared" si="59"/>
        <v>109077.58241595261</v>
      </c>
      <c r="L640" s="4">
        <f t="shared" si="60"/>
        <v>44016.582415952609</v>
      </c>
      <c r="M640" s="5">
        <f t="shared" si="61"/>
        <v>0.67654328116617646</v>
      </c>
      <c r="N640" s="4">
        <f>IF(SUMPRODUCT($O$2:$AD$2,O640:AD640)&lt;=Kalkulačka!$B$4,SUMPRODUCT($O$2:$AD$2,O640:AD640)*Kalkulačka!$B$5,SUMPRODUCT($O$2:$AD$2,O640:AD640))</f>
        <v>138</v>
      </c>
      <c r="O640" s="4">
        <v>35</v>
      </c>
      <c r="P640" s="4">
        <v>0</v>
      </c>
      <c r="Q640" s="4">
        <v>0</v>
      </c>
      <c r="R640" s="4">
        <v>0</v>
      </c>
      <c r="S640" s="4">
        <v>57</v>
      </c>
      <c r="T640" s="4">
        <v>0</v>
      </c>
      <c r="U640" s="4">
        <v>89</v>
      </c>
      <c r="V640" s="4">
        <v>53</v>
      </c>
      <c r="W640" s="4">
        <v>0</v>
      </c>
      <c r="X640" s="4">
        <v>0</v>
      </c>
      <c r="Y640" s="4">
        <v>0</v>
      </c>
      <c r="Z640" s="4">
        <v>0</v>
      </c>
      <c r="AA640" s="4">
        <v>0</v>
      </c>
      <c r="AB640" s="4">
        <v>0</v>
      </c>
      <c r="AC640" s="4">
        <v>0</v>
      </c>
      <c r="AD640" s="4">
        <v>0</v>
      </c>
    </row>
    <row r="641" spans="1:30" x14ac:dyDescent="0.3">
      <c r="A641" s="16" t="s">
        <v>20</v>
      </c>
      <c r="B641" s="7">
        <v>534897</v>
      </c>
      <c r="C641" s="7">
        <v>236918</v>
      </c>
      <c r="D641" s="7" t="s">
        <v>1097</v>
      </c>
      <c r="E641" s="7">
        <v>2</v>
      </c>
      <c r="F641" s="4">
        <v>5115191</v>
      </c>
      <c r="G641" s="4">
        <v>275078</v>
      </c>
      <c r="H641" s="4">
        <f t="shared" si="56"/>
        <v>4475940.4043796128</v>
      </c>
      <c r="I641" s="4">
        <f t="shared" si="57"/>
        <v>-639250.59562038723</v>
      </c>
      <c r="J641" s="5">
        <f t="shared" si="58"/>
        <v>-0.12497101195642302</v>
      </c>
      <c r="K641" s="4">
        <f t="shared" si="59"/>
        <v>248981.43812337008</v>
      </c>
      <c r="L641" s="4">
        <f t="shared" si="60"/>
        <v>-26096.561876629916</v>
      </c>
      <c r="M641" s="5">
        <f t="shared" si="61"/>
        <v>-9.4869680151193125E-2</v>
      </c>
      <c r="N641" s="4">
        <f>IF(SUMPRODUCT($O$2:$AD$2,O641:AD641)&lt;=Kalkulačka!$B$4,SUMPRODUCT($O$2:$AD$2,O641:AD641)*Kalkulačka!$B$5,SUMPRODUCT($O$2:$AD$2,O641:AD641))</f>
        <v>315</v>
      </c>
      <c r="O641" s="4">
        <v>62</v>
      </c>
      <c r="P641" s="4">
        <v>0</v>
      </c>
      <c r="Q641" s="4">
        <v>0</v>
      </c>
      <c r="R641" s="4">
        <v>0</v>
      </c>
      <c r="S641" s="4">
        <v>253</v>
      </c>
      <c r="T641" s="4">
        <v>0</v>
      </c>
      <c r="U641" s="4">
        <v>255</v>
      </c>
      <c r="V641" s="4">
        <v>120</v>
      </c>
      <c r="W641" s="4">
        <v>4</v>
      </c>
      <c r="X641" s="4">
        <v>0</v>
      </c>
      <c r="Y641" s="4">
        <v>0</v>
      </c>
      <c r="Z641" s="4">
        <v>0</v>
      </c>
      <c r="AA641" s="4">
        <v>0</v>
      </c>
      <c r="AB641" s="4">
        <v>0</v>
      </c>
      <c r="AC641" s="4">
        <v>0</v>
      </c>
      <c r="AD641" s="4">
        <v>0</v>
      </c>
    </row>
    <row r="642" spans="1:30" x14ac:dyDescent="0.3">
      <c r="A642" s="16" t="s">
        <v>47</v>
      </c>
      <c r="B642" s="7">
        <v>586552</v>
      </c>
      <c r="C642" s="7">
        <v>285285</v>
      </c>
      <c r="D642" s="7" t="s">
        <v>1098</v>
      </c>
      <c r="E642" s="7">
        <v>2</v>
      </c>
      <c r="F642" s="4">
        <v>1245476</v>
      </c>
      <c r="G642" s="4">
        <v>42604</v>
      </c>
      <c r="H642" s="4">
        <f t="shared" si="56"/>
        <v>1257526.113611415</v>
      </c>
      <c r="I642" s="4">
        <f t="shared" si="57"/>
        <v>12050.113611415029</v>
      </c>
      <c r="J642" s="5">
        <f t="shared" si="58"/>
        <v>9.6751070365186376E-3</v>
      </c>
      <c r="K642" s="4">
        <f t="shared" si="59"/>
        <v>69951.927853708738</v>
      </c>
      <c r="L642" s="4">
        <f t="shared" si="60"/>
        <v>27347.927853708738</v>
      </c>
      <c r="M642" s="5">
        <f t="shared" si="61"/>
        <v>0.64190986418431928</v>
      </c>
      <c r="N642" s="4">
        <f>IF(SUMPRODUCT($O$2:$AD$2,O642:AD642)&lt;=Kalkulačka!$B$4,SUMPRODUCT($O$2:$AD$2,O642:AD642)*Kalkulačka!$B$5,SUMPRODUCT($O$2:$AD$2,O642:AD642))</f>
        <v>88.5</v>
      </c>
      <c r="O642" s="4">
        <v>15</v>
      </c>
      <c r="P642" s="4">
        <v>0</v>
      </c>
      <c r="Q642" s="4">
        <v>10</v>
      </c>
      <c r="R642" s="4">
        <v>0</v>
      </c>
      <c r="S642" s="4">
        <v>34</v>
      </c>
      <c r="T642" s="4">
        <v>0</v>
      </c>
      <c r="U642" s="4">
        <v>59</v>
      </c>
      <c r="V642" s="4">
        <v>30</v>
      </c>
      <c r="W642" s="4">
        <v>0</v>
      </c>
      <c r="X642" s="4">
        <v>0</v>
      </c>
      <c r="Y642" s="4">
        <v>0</v>
      </c>
      <c r="Z642" s="4">
        <v>0</v>
      </c>
      <c r="AA642" s="4">
        <v>0</v>
      </c>
      <c r="AB642" s="4">
        <v>0</v>
      </c>
      <c r="AC642" s="4">
        <v>0</v>
      </c>
      <c r="AD642" s="4">
        <v>0</v>
      </c>
    </row>
    <row r="643" spans="1:30" x14ac:dyDescent="0.3">
      <c r="A643" s="16" t="s">
        <v>56</v>
      </c>
      <c r="B643" s="7">
        <v>598453</v>
      </c>
      <c r="C643" s="7">
        <v>296953</v>
      </c>
      <c r="D643" s="7" t="s">
        <v>1099</v>
      </c>
      <c r="E643" s="7">
        <v>2</v>
      </c>
      <c r="F643" s="4">
        <v>7469062</v>
      </c>
      <c r="G643" s="4">
        <v>373143</v>
      </c>
      <c r="H643" s="4">
        <f t="shared" si="56"/>
        <v>6536293.9238559427</v>
      </c>
      <c r="I643" s="4">
        <f t="shared" si="57"/>
        <v>-932768.07614405733</v>
      </c>
      <c r="J643" s="5">
        <f t="shared" si="58"/>
        <v>-0.12488423260431591</v>
      </c>
      <c r="K643" s="4">
        <f t="shared" si="59"/>
        <v>363591.9413865087</v>
      </c>
      <c r="L643" s="4">
        <f t="shared" si="60"/>
        <v>-9551.0586134913028</v>
      </c>
      <c r="M643" s="5">
        <f t="shared" si="61"/>
        <v>-2.5596242227487354E-2</v>
      </c>
      <c r="N643" s="4">
        <f>IF(SUMPRODUCT($O$2:$AD$2,O643:AD643)&lt;=Kalkulačka!$B$4,SUMPRODUCT($O$2:$AD$2,O643:AD643)*Kalkulačka!$B$5,SUMPRODUCT($O$2:$AD$2,O643:AD643))</f>
        <v>460</v>
      </c>
      <c r="O643" s="4">
        <v>140</v>
      </c>
      <c r="P643" s="4">
        <v>0</v>
      </c>
      <c r="Q643" s="4">
        <v>0</v>
      </c>
      <c r="R643" s="4">
        <v>0</v>
      </c>
      <c r="S643" s="4">
        <v>320</v>
      </c>
      <c r="T643" s="4">
        <v>0</v>
      </c>
      <c r="U643" s="4">
        <v>405</v>
      </c>
      <c r="V643" s="4">
        <v>116</v>
      </c>
      <c r="W643" s="4">
        <v>0</v>
      </c>
      <c r="X643" s="4">
        <v>0</v>
      </c>
      <c r="Y643" s="4">
        <v>0</v>
      </c>
      <c r="Z643" s="4">
        <v>0</v>
      </c>
      <c r="AA643" s="4">
        <v>0</v>
      </c>
      <c r="AB643" s="4">
        <v>0</v>
      </c>
      <c r="AC643" s="4">
        <v>0</v>
      </c>
      <c r="AD643" s="4">
        <v>0</v>
      </c>
    </row>
    <row r="644" spans="1:30" x14ac:dyDescent="0.3">
      <c r="A644" s="16" t="s">
        <v>53</v>
      </c>
      <c r="B644" s="7">
        <v>592170</v>
      </c>
      <c r="C644" s="7">
        <v>290939</v>
      </c>
      <c r="D644" s="7" t="s">
        <v>1100</v>
      </c>
      <c r="E644" s="7">
        <v>2</v>
      </c>
      <c r="F644" s="4">
        <v>7598085</v>
      </c>
      <c r="G644" s="4">
        <v>388321</v>
      </c>
      <c r="H644" s="4">
        <f t="shared" si="56"/>
        <v>6649968.6007925682</v>
      </c>
      <c r="I644" s="4">
        <f t="shared" si="57"/>
        <v>-948116.39920743182</v>
      </c>
      <c r="J644" s="5">
        <f t="shared" si="58"/>
        <v>-0.12478359997386601</v>
      </c>
      <c r="K644" s="4">
        <f t="shared" si="59"/>
        <v>369915.27949757839</v>
      </c>
      <c r="L644" s="4">
        <f t="shared" si="60"/>
        <v>-18405.720502421609</v>
      </c>
      <c r="M644" s="5">
        <f t="shared" si="61"/>
        <v>-4.7398210507342164E-2</v>
      </c>
      <c r="N644" s="4">
        <f>IF(SUMPRODUCT($O$2:$AD$2,O644:AD644)&lt;=Kalkulačka!$B$4,SUMPRODUCT($O$2:$AD$2,O644:AD644)*Kalkulačka!$B$5,SUMPRODUCT($O$2:$AD$2,O644:AD644))</f>
        <v>468</v>
      </c>
      <c r="O644" s="4">
        <v>132</v>
      </c>
      <c r="P644" s="4">
        <v>0</v>
      </c>
      <c r="Q644" s="4">
        <v>0</v>
      </c>
      <c r="R644" s="4">
        <v>0</v>
      </c>
      <c r="S644" s="4">
        <v>336</v>
      </c>
      <c r="T644" s="4">
        <v>0</v>
      </c>
      <c r="U644" s="4">
        <v>432</v>
      </c>
      <c r="V644" s="4">
        <v>81</v>
      </c>
      <c r="W644" s="4">
        <v>0</v>
      </c>
      <c r="X644" s="4">
        <v>342</v>
      </c>
      <c r="Y644" s="4">
        <v>0</v>
      </c>
      <c r="Z644" s="4">
        <v>0</v>
      </c>
      <c r="AA644" s="4">
        <v>0</v>
      </c>
      <c r="AB644" s="4">
        <v>0</v>
      </c>
      <c r="AC644" s="4">
        <v>0</v>
      </c>
      <c r="AD644" s="4">
        <v>0</v>
      </c>
    </row>
    <row r="645" spans="1:30" x14ac:dyDescent="0.3">
      <c r="A645" s="16" t="s">
        <v>50</v>
      </c>
      <c r="B645" s="7">
        <v>521531</v>
      </c>
      <c r="C645" s="7">
        <v>302228</v>
      </c>
      <c r="D645" s="7" t="s">
        <v>1101</v>
      </c>
      <c r="E645" s="7">
        <v>2</v>
      </c>
      <c r="F645" s="4">
        <v>4152648</v>
      </c>
      <c r="G645" s="4">
        <v>228220</v>
      </c>
      <c r="H645" s="4">
        <f t="shared" si="56"/>
        <v>3637589.6619720031</v>
      </c>
      <c r="I645" s="4">
        <f t="shared" si="57"/>
        <v>-515058.33802799694</v>
      </c>
      <c r="J645" s="5">
        <f t="shared" si="58"/>
        <v>-0.12403130196154288</v>
      </c>
      <c r="K645" s="4">
        <f t="shared" si="59"/>
        <v>202346.81955423093</v>
      </c>
      <c r="L645" s="4">
        <f t="shared" si="60"/>
        <v>-25873.180445769074</v>
      </c>
      <c r="M645" s="5">
        <f t="shared" si="61"/>
        <v>-0.11336947001038067</v>
      </c>
      <c r="N645" s="4">
        <f>IF(SUMPRODUCT($O$2:$AD$2,O645:AD645)&lt;=Kalkulačka!$B$4,SUMPRODUCT($O$2:$AD$2,O645:AD645)*Kalkulačka!$B$5,SUMPRODUCT($O$2:$AD$2,O645:AD645))</f>
        <v>256</v>
      </c>
      <c r="O645" s="4">
        <v>41</v>
      </c>
      <c r="P645" s="4">
        <v>0</v>
      </c>
      <c r="Q645" s="4">
        <v>0</v>
      </c>
      <c r="R645" s="4">
        <v>0</v>
      </c>
      <c r="S645" s="4">
        <v>215</v>
      </c>
      <c r="T645" s="4">
        <v>0</v>
      </c>
      <c r="U645" s="4">
        <v>275</v>
      </c>
      <c r="V645" s="4">
        <v>75</v>
      </c>
      <c r="W645" s="4">
        <v>0</v>
      </c>
      <c r="X645" s="4">
        <v>0</v>
      </c>
      <c r="Y645" s="4">
        <v>0</v>
      </c>
      <c r="Z645" s="4">
        <v>0</v>
      </c>
      <c r="AA645" s="4">
        <v>0</v>
      </c>
      <c r="AB645" s="4">
        <v>0</v>
      </c>
      <c r="AC645" s="4">
        <v>0</v>
      </c>
      <c r="AD645" s="4">
        <v>0</v>
      </c>
    </row>
    <row r="646" spans="1:30" x14ac:dyDescent="0.3">
      <c r="A646" s="16" t="s">
        <v>38</v>
      </c>
      <c r="B646" s="7">
        <v>573892</v>
      </c>
      <c r="C646" s="7">
        <v>272493</v>
      </c>
      <c r="D646" s="7" t="s">
        <v>594</v>
      </c>
      <c r="E646" s="7">
        <v>2</v>
      </c>
      <c r="F646" s="4">
        <v>1707993</v>
      </c>
      <c r="G646" s="4">
        <v>56911</v>
      </c>
      <c r="H646" s="4">
        <f t="shared" ref="H646:H709" si="62">N646*$A$3</f>
        <v>1726434.1559749937</v>
      </c>
      <c r="I646" s="4">
        <f t="shared" ref="I646:I709" si="63">H646-F646</f>
        <v>18441.155974993715</v>
      </c>
      <c r="J646" s="5">
        <f t="shared" ref="J646:J709" si="64">IFERROR(H646/F646-1,0)</f>
        <v>1.0796973977641455E-2</v>
      </c>
      <c r="K646" s="4">
        <f t="shared" ref="K646:K709" si="65">N646*$A$4</f>
        <v>96035.697561871319</v>
      </c>
      <c r="L646" s="4">
        <f t="shared" ref="L646:L709" si="66">K646-G646</f>
        <v>39124.697561871319</v>
      </c>
      <c r="M646" s="5">
        <f t="shared" ref="M646:M709" si="67">IFERROR(K646/G646-1,0)</f>
        <v>0.68747162344487567</v>
      </c>
      <c r="N646" s="4">
        <f>IF(SUMPRODUCT($O$2:$AD$2,O646:AD646)&lt;=Kalkulačka!$B$4,SUMPRODUCT($O$2:$AD$2,O646:AD646)*Kalkulačka!$B$5,SUMPRODUCT($O$2:$AD$2,O646:AD646))</f>
        <v>121.5</v>
      </c>
      <c r="O646" s="4">
        <v>33</v>
      </c>
      <c r="P646" s="4">
        <v>0</v>
      </c>
      <c r="Q646" s="4">
        <v>0</v>
      </c>
      <c r="R646" s="4">
        <v>0</v>
      </c>
      <c r="S646" s="4">
        <v>48</v>
      </c>
      <c r="T646" s="4">
        <v>0</v>
      </c>
      <c r="U646" s="4">
        <v>81</v>
      </c>
      <c r="V646" s="4">
        <v>35</v>
      </c>
      <c r="W646" s="4">
        <v>0</v>
      </c>
      <c r="X646" s="4">
        <v>0</v>
      </c>
      <c r="Y646" s="4">
        <v>0</v>
      </c>
      <c r="Z646" s="4">
        <v>0</v>
      </c>
      <c r="AA646" s="4">
        <v>0</v>
      </c>
      <c r="AB646" s="4">
        <v>0</v>
      </c>
      <c r="AC646" s="4">
        <v>0</v>
      </c>
      <c r="AD646" s="4">
        <v>0</v>
      </c>
    </row>
    <row r="647" spans="1:30" x14ac:dyDescent="0.3">
      <c r="A647" s="16" t="s">
        <v>38</v>
      </c>
      <c r="B647" s="7">
        <v>569887</v>
      </c>
      <c r="C647" s="7">
        <v>268640</v>
      </c>
      <c r="D647" s="7" t="s">
        <v>1102</v>
      </c>
      <c r="E647" s="7">
        <v>2</v>
      </c>
      <c r="F647" s="4">
        <v>1307141</v>
      </c>
      <c r="G647" s="4">
        <v>39155</v>
      </c>
      <c r="H647" s="4">
        <f t="shared" si="62"/>
        <v>1321468.1193882667</v>
      </c>
      <c r="I647" s="4">
        <f t="shared" si="63"/>
        <v>14327.119388266699</v>
      </c>
      <c r="J647" s="5">
        <f t="shared" si="64"/>
        <v>1.0960653355886363E-2</v>
      </c>
      <c r="K647" s="4">
        <f t="shared" si="65"/>
        <v>73508.805541185458</v>
      </c>
      <c r="L647" s="4">
        <f t="shared" si="66"/>
        <v>34353.805541185458</v>
      </c>
      <c r="M647" s="5">
        <f t="shared" si="67"/>
        <v>0.8773797865198687</v>
      </c>
      <c r="N647" s="4">
        <f>IF(SUMPRODUCT($O$2:$AD$2,O647:AD647)&lt;=Kalkulačka!$B$4,SUMPRODUCT($O$2:$AD$2,O647:AD647)*Kalkulačka!$B$5,SUMPRODUCT($O$2:$AD$2,O647:AD647))</f>
        <v>93</v>
      </c>
      <c r="O647" s="4">
        <v>37</v>
      </c>
      <c r="P647" s="4">
        <v>0</v>
      </c>
      <c r="Q647" s="4">
        <v>0</v>
      </c>
      <c r="R647" s="4">
        <v>0</v>
      </c>
      <c r="S647" s="4">
        <v>25</v>
      </c>
      <c r="T647" s="4">
        <v>0</v>
      </c>
      <c r="U647" s="4">
        <v>0</v>
      </c>
      <c r="V647" s="4">
        <v>25</v>
      </c>
      <c r="W647" s="4">
        <v>0</v>
      </c>
      <c r="X647" s="4">
        <v>0</v>
      </c>
      <c r="Y647" s="4">
        <v>0</v>
      </c>
      <c r="Z647" s="4">
        <v>0</v>
      </c>
      <c r="AA647" s="4">
        <v>0</v>
      </c>
      <c r="AB647" s="4">
        <v>0</v>
      </c>
      <c r="AC647" s="4">
        <v>0</v>
      </c>
      <c r="AD647" s="4">
        <v>0</v>
      </c>
    </row>
    <row r="648" spans="1:30" x14ac:dyDescent="0.3">
      <c r="A648" s="16" t="s">
        <v>41</v>
      </c>
      <c r="B648" s="7">
        <v>580392</v>
      </c>
      <c r="C648" s="7">
        <v>278980</v>
      </c>
      <c r="D648" s="7" t="s">
        <v>1103</v>
      </c>
      <c r="E648" s="7">
        <v>2</v>
      </c>
      <c r="F648" s="4">
        <v>1412487</v>
      </c>
      <c r="G648" s="4">
        <v>50957</v>
      </c>
      <c r="H648" s="4">
        <f t="shared" si="62"/>
        <v>1428038.1290163528</v>
      </c>
      <c r="I648" s="4">
        <f t="shared" si="63"/>
        <v>15551.129016352817</v>
      </c>
      <c r="J648" s="5">
        <f t="shared" si="64"/>
        <v>1.1009750189808987E-2</v>
      </c>
      <c r="K648" s="4">
        <f t="shared" si="65"/>
        <v>79436.935020313307</v>
      </c>
      <c r="L648" s="4">
        <f t="shared" si="66"/>
        <v>28479.935020313307</v>
      </c>
      <c r="M648" s="5">
        <f t="shared" si="67"/>
        <v>0.55890132896978439</v>
      </c>
      <c r="N648" s="4">
        <f>IF(SUMPRODUCT($O$2:$AD$2,O648:AD648)&lt;=Kalkulačka!$B$4,SUMPRODUCT($O$2:$AD$2,O648:AD648)*Kalkulačka!$B$5,SUMPRODUCT($O$2:$AD$2,O648:AD648))</f>
        <v>100.5</v>
      </c>
      <c r="O648" s="4">
        <v>17</v>
      </c>
      <c r="P648" s="4">
        <v>0</v>
      </c>
      <c r="Q648" s="4">
        <v>0</v>
      </c>
      <c r="R648" s="4">
        <v>0</v>
      </c>
      <c r="S648" s="4">
        <v>50</v>
      </c>
      <c r="T648" s="4">
        <v>0</v>
      </c>
      <c r="U648" s="4">
        <v>67</v>
      </c>
      <c r="V648" s="4">
        <v>50</v>
      </c>
      <c r="W648" s="4">
        <v>0</v>
      </c>
      <c r="X648" s="4">
        <v>0</v>
      </c>
      <c r="Y648" s="4">
        <v>0</v>
      </c>
      <c r="Z648" s="4">
        <v>0</v>
      </c>
      <c r="AA648" s="4">
        <v>0</v>
      </c>
      <c r="AB648" s="4">
        <v>0</v>
      </c>
      <c r="AC648" s="4">
        <v>0</v>
      </c>
      <c r="AD648" s="4">
        <v>0</v>
      </c>
    </row>
    <row r="649" spans="1:30" x14ac:dyDescent="0.3">
      <c r="A649" s="16" t="s">
        <v>20</v>
      </c>
      <c r="B649" s="7">
        <v>538680</v>
      </c>
      <c r="C649" s="7">
        <v>240664</v>
      </c>
      <c r="D649" s="7" t="s">
        <v>202</v>
      </c>
      <c r="E649" s="7">
        <v>2</v>
      </c>
      <c r="F649" s="4">
        <v>7329621</v>
      </c>
      <c r="G649" s="4">
        <v>366882</v>
      </c>
      <c r="H649" s="4">
        <f t="shared" si="62"/>
        <v>6422619.2469193181</v>
      </c>
      <c r="I649" s="4">
        <f t="shared" si="63"/>
        <v>-907001.7530806819</v>
      </c>
      <c r="J649" s="5">
        <f t="shared" si="64"/>
        <v>-0.12374470018036154</v>
      </c>
      <c r="K649" s="4">
        <f t="shared" si="65"/>
        <v>357268.603275439</v>
      </c>
      <c r="L649" s="4">
        <f t="shared" si="66"/>
        <v>-9613.3967245609965</v>
      </c>
      <c r="M649" s="5">
        <f t="shared" si="67"/>
        <v>-2.6202966415798556E-2</v>
      </c>
      <c r="N649" s="4">
        <f>IF(SUMPRODUCT($O$2:$AD$2,O649:AD649)&lt;=Kalkulačka!$B$4,SUMPRODUCT($O$2:$AD$2,O649:AD649)*Kalkulačka!$B$5,SUMPRODUCT($O$2:$AD$2,O649:AD649))</f>
        <v>452</v>
      </c>
      <c r="O649" s="4">
        <v>146</v>
      </c>
      <c r="P649" s="4">
        <v>0</v>
      </c>
      <c r="Q649" s="4">
        <v>0</v>
      </c>
      <c r="R649" s="4">
        <v>0</v>
      </c>
      <c r="S649" s="4">
        <v>306</v>
      </c>
      <c r="T649" s="4">
        <v>0</v>
      </c>
      <c r="U649" s="4">
        <v>438</v>
      </c>
      <c r="V649" s="4">
        <v>122</v>
      </c>
      <c r="W649" s="4">
        <v>0</v>
      </c>
      <c r="X649" s="4">
        <v>0</v>
      </c>
      <c r="Y649" s="4">
        <v>0</v>
      </c>
      <c r="Z649" s="4">
        <v>0</v>
      </c>
      <c r="AA649" s="4">
        <v>0</v>
      </c>
      <c r="AB649" s="4">
        <v>0</v>
      </c>
      <c r="AC649" s="4">
        <v>0</v>
      </c>
      <c r="AD649" s="4">
        <v>0</v>
      </c>
    </row>
    <row r="650" spans="1:30" x14ac:dyDescent="0.3">
      <c r="A650" s="16" t="s">
        <v>44</v>
      </c>
      <c r="B650" s="7">
        <v>587681</v>
      </c>
      <c r="C650" s="7">
        <v>286401</v>
      </c>
      <c r="D650" s="7" t="s">
        <v>660</v>
      </c>
      <c r="E650" s="7">
        <v>2</v>
      </c>
      <c r="F650" s="4">
        <v>1075095</v>
      </c>
      <c r="G650" s="4">
        <v>35517</v>
      </c>
      <c r="H650" s="4">
        <f t="shared" si="62"/>
        <v>1087014.0982064775</v>
      </c>
      <c r="I650" s="4">
        <f t="shared" si="63"/>
        <v>11919.098206477473</v>
      </c>
      <c r="J650" s="5">
        <f t="shared" si="64"/>
        <v>1.1086553473393046E-2</v>
      </c>
      <c r="K650" s="4">
        <f t="shared" si="65"/>
        <v>60466.920687104161</v>
      </c>
      <c r="L650" s="4">
        <f t="shared" si="66"/>
        <v>24949.920687104161</v>
      </c>
      <c r="M650" s="5">
        <f t="shared" si="67"/>
        <v>0.70247826919796608</v>
      </c>
      <c r="N650" s="4">
        <f>IF(SUMPRODUCT($O$2:$AD$2,O650:AD650)&lt;=Kalkulačka!$B$4,SUMPRODUCT($O$2:$AD$2,O650:AD650)*Kalkulačka!$B$5,SUMPRODUCT($O$2:$AD$2,O650:AD650))</f>
        <v>76.5</v>
      </c>
      <c r="O650" s="4">
        <v>22</v>
      </c>
      <c r="P650" s="4">
        <v>0</v>
      </c>
      <c r="Q650" s="4">
        <v>0</v>
      </c>
      <c r="R650" s="4">
        <v>0</v>
      </c>
      <c r="S650" s="4">
        <v>29</v>
      </c>
      <c r="T650" s="4">
        <v>0</v>
      </c>
      <c r="U650" s="4">
        <v>58</v>
      </c>
      <c r="V650" s="4">
        <v>23</v>
      </c>
      <c r="W650" s="4">
        <v>0</v>
      </c>
      <c r="X650" s="4">
        <v>0</v>
      </c>
      <c r="Y650" s="4">
        <v>0</v>
      </c>
      <c r="Z650" s="4">
        <v>0</v>
      </c>
      <c r="AA650" s="4">
        <v>0</v>
      </c>
      <c r="AB650" s="4">
        <v>0</v>
      </c>
      <c r="AC650" s="4">
        <v>0</v>
      </c>
      <c r="AD650" s="4">
        <v>0</v>
      </c>
    </row>
    <row r="651" spans="1:30" x14ac:dyDescent="0.3">
      <c r="A651" s="16" t="s">
        <v>53</v>
      </c>
      <c r="B651" s="7">
        <v>544914</v>
      </c>
      <c r="C651" s="7">
        <v>304310</v>
      </c>
      <c r="D651" s="7" t="s">
        <v>1104</v>
      </c>
      <c r="E651" s="7">
        <v>2</v>
      </c>
      <c r="F651" s="4">
        <v>758872</v>
      </c>
      <c r="G651" s="4">
        <v>23335</v>
      </c>
      <c r="H651" s="4">
        <f t="shared" si="62"/>
        <v>767304.06932221935</v>
      </c>
      <c r="I651" s="4">
        <f t="shared" si="63"/>
        <v>8432.0693222193513</v>
      </c>
      <c r="J651" s="5">
        <f t="shared" si="64"/>
        <v>1.1111319593053004E-2</v>
      </c>
      <c r="K651" s="4">
        <f t="shared" si="65"/>
        <v>42682.532249720585</v>
      </c>
      <c r="L651" s="4">
        <f t="shared" si="66"/>
        <v>19347.532249720585</v>
      </c>
      <c r="M651" s="5">
        <f t="shared" si="67"/>
        <v>0.8291207306501216</v>
      </c>
      <c r="N651" s="4">
        <f>IF(SUMPRODUCT($O$2:$AD$2,O651:AD651)&lt;=Kalkulačka!$B$4,SUMPRODUCT($O$2:$AD$2,O651:AD651)*Kalkulačka!$B$5,SUMPRODUCT($O$2:$AD$2,O651:AD651))</f>
        <v>54</v>
      </c>
      <c r="O651" s="4">
        <v>20</v>
      </c>
      <c r="P651" s="4">
        <v>0</v>
      </c>
      <c r="Q651" s="4">
        <v>0</v>
      </c>
      <c r="R651" s="4">
        <v>0</v>
      </c>
      <c r="S651" s="4">
        <v>16</v>
      </c>
      <c r="T651" s="4">
        <v>0</v>
      </c>
      <c r="U651" s="4">
        <v>35</v>
      </c>
      <c r="V651" s="4">
        <v>14</v>
      </c>
      <c r="W651" s="4">
        <v>0</v>
      </c>
      <c r="X651" s="4">
        <v>0</v>
      </c>
      <c r="Y651" s="4">
        <v>0</v>
      </c>
      <c r="Z651" s="4">
        <v>0</v>
      </c>
      <c r="AA651" s="4">
        <v>0</v>
      </c>
      <c r="AB651" s="4">
        <v>0</v>
      </c>
      <c r="AC651" s="4">
        <v>0</v>
      </c>
      <c r="AD651" s="4">
        <v>0</v>
      </c>
    </row>
    <row r="652" spans="1:30" x14ac:dyDescent="0.3">
      <c r="A652" s="16" t="s">
        <v>56</v>
      </c>
      <c r="B652" s="7">
        <v>507458</v>
      </c>
      <c r="C652" s="7">
        <v>491845</v>
      </c>
      <c r="D652" s="7" t="s">
        <v>1105</v>
      </c>
      <c r="E652" s="7">
        <v>2</v>
      </c>
      <c r="F652" s="4">
        <v>1433299</v>
      </c>
      <c r="G652" s="4">
        <v>47413</v>
      </c>
      <c r="H652" s="4">
        <f t="shared" si="62"/>
        <v>1449352.13094197</v>
      </c>
      <c r="I652" s="4">
        <f t="shared" si="63"/>
        <v>16053.130941970041</v>
      </c>
      <c r="J652" s="5">
        <f t="shared" si="64"/>
        <v>1.1200127078837108E-2</v>
      </c>
      <c r="K652" s="4">
        <f t="shared" si="65"/>
        <v>80622.560916138886</v>
      </c>
      <c r="L652" s="4">
        <f t="shared" si="66"/>
        <v>33209.560916138886</v>
      </c>
      <c r="M652" s="5">
        <f t="shared" si="67"/>
        <v>0.70043154654079864</v>
      </c>
      <c r="N652" s="4">
        <f>IF(SUMPRODUCT($O$2:$AD$2,O652:AD652)&lt;=Kalkulačka!$B$4,SUMPRODUCT($O$2:$AD$2,O652:AD652)*Kalkulačka!$B$5,SUMPRODUCT($O$2:$AD$2,O652:AD652))</f>
        <v>102</v>
      </c>
      <c r="O652" s="4">
        <v>28</v>
      </c>
      <c r="P652" s="4">
        <v>0</v>
      </c>
      <c r="Q652" s="4">
        <v>0</v>
      </c>
      <c r="R652" s="4">
        <v>0</v>
      </c>
      <c r="S652" s="4">
        <v>40</v>
      </c>
      <c r="T652" s="4">
        <v>0</v>
      </c>
      <c r="U652" s="4">
        <v>67</v>
      </c>
      <c r="V652" s="4">
        <v>38</v>
      </c>
      <c r="W652" s="4">
        <v>0</v>
      </c>
      <c r="X652" s="4">
        <v>0</v>
      </c>
      <c r="Y652" s="4">
        <v>0</v>
      </c>
      <c r="Z652" s="4">
        <v>0</v>
      </c>
      <c r="AA652" s="4">
        <v>0</v>
      </c>
      <c r="AB652" s="4">
        <v>0</v>
      </c>
      <c r="AC652" s="4">
        <v>0</v>
      </c>
      <c r="AD652" s="4">
        <v>0</v>
      </c>
    </row>
    <row r="653" spans="1:30" x14ac:dyDescent="0.3">
      <c r="A653" s="16" t="s">
        <v>47</v>
      </c>
      <c r="B653" s="7">
        <v>582441</v>
      </c>
      <c r="C653" s="7">
        <v>281042</v>
      </c>
      <c r="D653" s="7" t="s">
        <v>1106</v>
      </c>
      <c r="E653" s="7">
        <v>2</v>
      </c>
      <c r="F653" s="4">
        <v>4361483</v>
      </c>
      <c r="G653" s="4">
        <v>233214</v>
      </c>
      <c r="H653" s="4">
        <f t="shared" si="62"/>
        <v>3822311.0119940187</v>
      </c>
      <c r="I653" s="4">
        <f t="shared" si="63"/>
        <v>-539171.98800598131</v>
      </c>
      <c r="J653" s="5">
        <f t="shared" si="64"/>
        <v>-0.12362125176367333</v>
      </c>
      <c r="K653" s="4">
        <f t="shared" si="65"/>
        <v>212622.24398471921</v>
      </c>
      <c r="L653" s="4">
        <f t="shared" si="66"/>
        <v>-20591.756015280786</v>
      </c>
      <c r="M653" s="5">
        <f t="shared" si="67"/>
        <v>-8.8295539784407406E-2</v>
      </c>
      <c r="N653" s="4">
        <f>IF(SUMPRODUCT($O$2:$AD$2,O653:AD653)&lt;=Kalkulačka!$B$4,SUMPRODUCT($O$2:$AD$2,O653:AD653)*Kalkulačka!$B$5,SUMPRODUCT($O$2:$AD$2,O653:AD653))</f>
        <v>269</v>
      </c>
      <c r="O653" s="4">
        <v>63</v>
      </c>
      <c r="P653" s="4">
        <v>0</v>
      </c>
      <c r="Q653" s="4">
        <v>0</v>
      </c>
      <c r="R653" s="4">
        <v>0</v>
      </c>
      <c r="S653" s="4">
        <v>206</v>
      </c>
      <c r="T653" s="4">
        <v>0</v>
      </c>
      <c r="U653" s="4">
        <v>234</v>
      </c>
      <c r="V653" s="4">
        <v>42</v>
      </c>
      <c r="W653" s="4">
        <v>0</v>
      </c>
      <c r="X653" s="4">
        <v>0</v>
      </c>
      <c r="Y653" s="4">
        <v>0</v>
      </c>
      <c r="Z653" s="4">
        <v>0</v>
      </c>
      <c r="AA653" s="4">
        <v>0</v>
      </c>
      <c r="AB653" s="4">
        <v>0</v>
      </c>
      <c r="AC653" s="4">
        <v>0</v>
      </c>
      <c r="AD653" s="4">
        <v>0</v>
      </c>
    </row>
    <row r="654" spans="1:30" x14ac:dyDescent="0.3">
      <c r="A654" s="16" t="s">
        <v>44</v>
      </c>
      <c r="B654" s="7">
        <v>547948</v>
      </c>
      <c r="C654" s="7">
        <v>248215</v>
      </c>
      <c r="D654" s="7" t="s">
        <v>1107</v>
      </c>
      <c r="E654" s="7">
        <v>2</v>
      </c>
      <c r="F654" s="4">
        <v>2487088</v>
      </c>
      <c r="G654" s="4">
        <v>94005</v>
      </c>
      <c r="H654" s="4">
        <f t="shared" si="62"/>
        <v>2515052.2272228301</v>
      </c>
      <c r="I654" s="4">
        <f t="shared" si="63"/>
        <v>27964.227222830057</v>
      </c>
      <c r="J654" s="5">
        <f t="shared" si="64"/>
        <v>1.1243762674593816E-2</v>
      </c>
      <c r="K654" s="4">
        <f t="shared" si="65"/>
        <v>139903.85570741748</v>
      </c>
      <c r="L654" s="4">
        <f t="shared" si="66"/>
        <v>45898.855707417475</v>
      </c>
      <c r="M654" s="5">
        <f t="shared" si="67"/>
        <v>0.488259727752965</v>
      </c>
      <c r="N654" s="4">
        <f>IF(SUMPRODUCT($O$2:$AD$2,O654:AD654)&lt;=Kalkulačka!$B$4,SUMPRODUCT($O$2:$AD$2,O654:AD654)*Kalkulačka!$B$5,SUMPRODUCT($O$2:$AD$2,O654:AD654))</f>
        <v>177</v>
      </c>
      <c r="O654" s="4">
        <v>44</v>
      </c>
      <c r="P654" s="4">
        <v>0</v>
      </c>
      <c r="Q654" s="4">
        <v>0</v>
      </c>
      <c r="R654" s="4">
        <v>0</v>
      </c>
      <c r="S654" s="4">
        <v>74</v>
      </c>
      <c r="T654" s="4">
        <v>0</v>
      </c>
      <c r="U654" s="4">
        <v>113</v>
      </c>
      <c r="V654" s="4">
        <v>30</v>
      </c>
      <c r="W654" s="4">
        <v>0</v>
      </c>
      <c r="X654" s="4">
        <v>0</v>
      </c>
      <c r="Y654" s="4">
        <v>0</v>
      </c>
      <c r="Z654" s="4">
        <v>0</v>
      </c>
      <c r="AA654" s="4">
        <v>0</v>
      </c>
      <c r="AB654" s="4">
        <v>0</v>
      </c>
      <c r="AC654" s="4">
        <v>0</v>
      </c>
      <c r="AD654" s="4">
        <v>0</v>
      </c>
    </row>
    <row r="655" spans="1:30" x14ac:dyDescent="0.3">
      <c r="A655" s="16" t="s">
        <v>23</v>
      </c>
      <c r="B655" s="7">
        <v>547212</v>
      </c>
      <c r="C655" s="7">
        <v>247499</v>
      </c>
      <c r="D655" s="7" t="s">
        <v>1108</v>
      </c>
      <c r="E655" s="7">
        <v>2</v>
      </c>
      <c r="F655" s="4">
        <v>779579</v>
      </c>
      <c r="G655" s="4">
        <v>24687</v>
      </c>
      <c r="H655" s="4">
        <f t="shared" si="62"/>
        <v>788618.07124783657</v>
      </c>
      <c r="I655" s="4">
        <f t="shared" si="63"/>
        <v>9039.0712478365749</v>
      </c>
      <c r="J655" s="5">
        <f t="shared" si="64"/>
        <v>1.1594811106810932E-2</v>
      </c>
      <c r="K655" s="4">
        <f t="shared" si="65"/>
        <v>43868.158145546156</v>
      </c>
      <c r="L655" s="4">
        <f t="shared" si="66"/>
        <v>19181.158145546156</v>
      </c>
      <c r="M655" s="5">
        <f t="shared" si="67"/>
        <v>0.77697404081282273</v>
      </c>
      <c r="N655" s="4">
        <f>IF(SUMPRODUCT($O$2:$AD$2,O655:AD655)&lt;=Kalkulačka!$B$4,SUMPRODUCT($O$2:$AD$2,O655:AD655)*Kalkulačka!$B$5,SUMPRODUCT($O$2:$AD$2,O655:AD655))</f>
        <v>55.5</v>
      </c>
      <c r="O655" s="4">
        <v>19</v>
      </c>
      <c r="P655" s="4">
        <v>0</v>
      </c>
      <c r="Q655" s="4">
        <v>0</v>
      </c>
      <c r="R655" s="4">
        <v>0</v>
      </c>
      <c r="S655" s="4">
        <v>18</v>
      </c>
      <c r="T655" s="4">
        <v>0</v>
      </c>
      <c r="U655" s="4">
        <v>40</v>
      </c>
      <c r="V655" s="4">
        <v>19</v>
      </c>
      <c r="W655" s="4">
        <v>0</v>
      </c>
      <c r="X655" s="4">
        <v>0</v>
      </c>
      <c r="Y655" s="4">
        <v>0</v>
      </c>
      <c r="Z655" s="4">
        <v>0</v>
      </c>
      <c r="AA655" s="4">
        <v>0</v>
      </c>
      <c r="AB655" s="4">
        <v>0</v>
      </c>
      <c r="AC655" s="4">
        <v>0</v>
      </c>
      <c r="AD655" s="4">
        <v>0</v>
      </c>
    </row>
    <row r="656" spans="1:30" x14ac:dyDescent="0.3">
      <c r="A656" s="16" t="s">
        <v>50</v>
      </c>
      <c r="B656" s="7">
        <v>589896</v>
      </c>
      <c r="C656" s="7">
        <v>288632</v>
      </c>
      <c r="D656" s="7" t="s">
        <v>459</v>
      </c>
      <c r="E656" s="7">
        <v>2</v>
      </c>
      <c r="F656" s="4">
        <v>7564849</v>
      </c>
      <c r="G656" s="4">
        <v>400000</v>
      </c>
      <c r="H656" s="4">
        <f t="shared" si="62"/>
        <v>6635759.2661754899</v>
      </c>
      <c r="I656" s="4">
        <f t="shared" si="63"/>
        <v>-929089.73382451013</v>
      </c>
      <c r="J656" s="5">
        <f t="shared" si="64"/>
        <v>-0.12281669255057304</v>
      </c>
      <c r="K656" s="4">
        <f t="shared" si="65"/>
        <v>369124.8622336947</v>
      </c>
      <c r="L656" s="4">
        <f t="shared" si="66"/>
        <v>-30875.137766305299</v>
      </c>
      <c r="M656" s="5">
        <f t="shared" si="67"/>
        <v>-7.7187844415763207E-2</v>
      </c>
      <c r="N656" s="4">
        <f>IF(SUMPRODUCT($O$2:$AD$2,O656:AD656)&lt;=Kalkulačka!$B$4,SUMPRODUCT($O$2:$AD$2,O656:AD656)*Kalkulačka!$B$5,SUMPRODUCT($O$2:$AD$2,O656:AD656))</f>
        <v>467</v>
      </c>
      <c r="O656" s="4">
        <v>81</v>
      </c>
      <c r="P656" s="4">
        <v>0</v>
      </c>
      <c r="Q656" s="4">
        <v>0</v>
      </c>
      <c r="R656" s="4">
        <v>0</v>
      </c>
      <c r="S656" s="4">
        <v>333</v>
      </c>
      <c r="T656" s="4">
        <v>0</v>
      </c>
      <c r="U656" s="4">
        <v>391</v>
      </c>
      <c r="V656" s="4">
        <v>133</v>
      </c>
      <c r="W656" s="4">
        <v>0</v>
      </c>
      <c r="X656" s="4">
        <v>0</v>
      </c>
      <c r="Y656" s="4">
        <v>0</v>
      </c>
      <c r="Z656" s="4">
        <v>0</v>
      </c>
      <c r="AA656" s="4">
        <v>530</v>
      </c>
      <c r="AB656" s="4">
        <v>0</v>
      </c>
      <c r="AC656" s="4">
        <v>0</v>
      </c>
      <c r="AD656" s="4">
        <v>0</v>
      </c>
    </row>
    <row r="657" spans="1:30" x14ac:dyDescent="0.3">
      <c r="A657" s="16" t="s">
        <v>25</v>
      </c>
      <c r="B657" s="7">
        <v>556254</v>
      </c>
      <c r="C657" s="7">
        <v>255513</v>
      </c>
      <c r="D657" s="7" t="s">
        <v>282</v>
      </c>
      <c r="E657" s="7">
        <v>2</v>
      </c>
      <c r="F657" s="4">
        <v>15802265</v>
      </c>
      <c r="G657" s="4">
        <v>830322</v>
      </c>
      <c r="H657" s="4">
        <f t="shared" si="62"/>
        <v>13866889.652806554</v>
      </c>
      <c r="I657" s="4">
        <f t="shared" si="63"/>
        <v>-1935375.347193446</v>
      </c>
      <c r="J657" s="5">
        <f t="shared" si="64"/>
        <v>-0.1224745533120376</v>
      </c>
      <c r="K657" s="4">
        <f t="shared" si="65"/>
        <v>771368.20782411704</v>
      </c>
      <c r="L657" s="4">
        <f t="shared" si="66"/>
        <v>-58953.792175882962</v>
      </c>
      <c r="M657" s="5">
        <f t="shared" si="67"/>
        <v>-7.1001120259228334E-2</v>
      </c>
      <c r="N657" s="4">
        <f>IF(SUMPRODUCT($O$2:$AD$2,O657:AD657)&lt;=Kalkulačka!$B$4,SUMPRODUCT($O$2:$AD$2,O657:AD657)*Kalkulačka!$B$5,SUMPRODUCT($O$2:$AD$2,O657:AD657))</f>
        <v>975.9</v>
      </c>
      <c r="O657" s="4">
        <v>235</v>
      </c>
      <c r="P657" s="4">
        <v>0</v>
      </c>
      <c r="Q657" s="4">
        <v>0</v>
      </c>
      <c r="R657" s="4">
        <v>0</v>
      </c>
      <c r="S657" s="4">
        <v>672</v>
      </c>
      <c r="T657" s="4">
        <v>23</v>
      </c>
      <c r="U657" s="4">
        <v>868</v>
      </c>
      <c r="V657" s="4">
        <v>248</v>
      </c>
      <c r="W657" s="4">
        <v>27</v>
      </c>
      <c r="X657" s="4">
        <v>0</v>
      </c>
      <c r="Y657" s="4">
        <v>0</v>
      </c>
      <c r="Z657" s="4">
        <v>0</v>
      </c>
      <c r="AA657" s="4">
        <v>229</v>
      </c>
      <c r="AB657" s="4">
        <v>0</v>
      </c>
      <c r="AC657" s="4">
        <v>0</v>
      </c>
      <c r="AD657" s="4">
        <v>0</v>
      </c>
    </row>
    <row r="658" spans="1:30" x14ac:dyDescent="0.3">
      <c r="A658" s="16" t="s">
        <v>32</v>
      </c>
      <c r="B658" s="7">
        <v>568155</v>
      </c>
      <c r="C658" s="7">
        <v>266931</v>
      </c>
      <c r="D658" s="7" t="s">
        <v>1109</v>
      </c>
      <c r="E658" s="7">
        <v>2</v>
      </c>
      <c r="F658" s="4">
        <v>4614134</v>
      </c>
      <c r="G658" s="4">
        <v>242377</v>
      </c>
      <c r="H658" s="4">
        <f t="shared" si="62"/>
        <v>4049660.3658672692</v>
      </c>
      <c r="I658" s="4">
        <f t="shared" si="63"/>
        <v>-564473.63413273077</v>
      </c>
      <c r="J658" s="5">
        <f t="shared" si="64"/>
        <v>-0.12233576964447301</v>
      </c>
      <c r="K658" s="4">
        <f t="shared" si="65"/>
        <v>225268.92020685866</v>
      </c>
      <c r="L658" s="4">
        <f t="shared" si="66"/>
        <v>-17108.07979314134</v>
      </c>
      <c r="M658" s="5">
        <f t="shared" si="67"/>
        <v>-7.0584584317576859E-2</v>
      </c>
      <c r="N658" s="4">
        <f>IF(SUMPRODUCT($O$2:$AD$2,O658:AD658)&lt;=Kalkulačka!$B$4,SUMPRODUCT($O$2:$AD$2,O658:AD658)*Kalkulačka!$B$5,SUMPRODUCT($O$2:$AD$2,O658:AD658))</f>
        <v>285</v>
      </c>
      <c r="O658" s="4">
        <v>69</v>
      </c>
      <c r="P658" s="4">
        <v>0</v>
      </c>
      <c r="Q658" s="4">
        <v>0</v>
      </c>
      <c r="R658" s="4">
        <v>0</v>
      </c>
      <c r="S658" s="4">
        <v>216</v>
      </c>
      <c r="T658" s="4">
        <v>0</v>
      </c>
      <c r="U658" s="4">
        <v>303</v>
      </c>
      <c r="V658" s="4">
        <v>60</v>
      </c>
      <c r="W658" s="4">
        <v>0</v>
      </c>
      <c r="X658" s="4">
        <v>0</v>
      </c>
      <c r="Y658" s="4">
        <v>0</v>
      </c>
      <c r="Z658" s="4">
        <v>0</v>
      </c>
      <c r="AA658" s="4">
        <v>0</v>
      </c>
      <c r="AB658" s="4">
        <v>0</v>
      </c>
      <c r="AC658" s="4">
        <v>0</v>
      </c>
      <c r="AD658" s="4">
        <v>0</v>
      </c>
    </row>
    <row r="659" spans="1:30" x14ac:dyDescent="0.3">
      <c r="A659" s="16" t="s">
        <v>50</v>
      </c>
      <c r="B659" s="7">
        <v>536288</v>
      </c>
      <c r="C659" s="7">
        <v>302716</v>
      </c>
      <c r="D659" s="7" t="s">
        <v>1110</v>
      </c>
      <c r="E659" s="7">
        <v>2</v>
      </c>
      <c r="F659" s="4">
        <v>968097</v>
      </c>
      <c r="G659" s="4">
        <v>33668</v>
      </c>
      <c r="H659" s="4">
        <f t="shared" si="62"/>
        <v>980444.08857839147</v>
      </c>
      <c r="I659" s="4">
        <f t="shared" si="63"/>
        <v>12347.088578391471</v>
      </c>
      <c r="J659" s="5">
        <f t="shared" si="64"/>
        <v>1.2753978762862994E-2</v>
      </c>
      <c r="K659" s="4">
        <f t="shared" si="65"/>
        <v>54538.791207976305</v>
      </c>
      <c r="L659" s="4">
        <f t="shared" si="66"/>
        <v>20870.791207976305</v>
      </c>
      <c r="M659" s="5">
        <f t="shared" si="67"/>
        <v>0.61989994083332256</v>
      </c>
      <c r="N659" s="4">
        <f>IF(SUMPRODUCT($O$2:$AD$2,O659:AD659)&lt;=Kalkulačka!$B$4,SUMPRODUCT($O$2:$AD$2,O659:AD659)*Kalkulačka!$B$5,SUMPRODUCT($O$2:$AD$2,O659:AD659))</f>
        <v>69</v>
      </c>
      <c r="O659" s="4">
        <v>15</v>
      </c>
      <c r="P659" s="4">
        <v>0</v>
      </c>
      <c r="Q659" s="4">
        <v>0</v>
      </c>
      <c r="R659" s="4">
        <v>0</v>
      </c>
      <c r="S659" s="4">
        <v>31</v>
      </c>
      <c r="T659" s="4">
        <v>0</v>
      </c>
      <c r="U659" s="4">
        <v>0</v>
      </c>
      <c r="V659" s="4">
        <v>28</v>
      </c>
      <c r="W659" s="4">
        <v>0</v>
      </c>
      <c r="X659" s="4">
        <v>0</v>
      </c>
      <c r="Y659" s="4">
        <v>0</v>
      </c>
      <c r="Z659" s="4">
        <v>0</v>
      </c>
      <c r="AA659" s="4">
        <v>0</v>
      </c>
      <c r="AB659" s="4">
        <v>0</v>
      </c>
      <c r="AC659" s="4">
        <v>0</v>
      </c>
      <c r="AD659" s="4">
        <v>0</v>
      </c>
    </row>
    <row r="660" spans="1:30" x14ac:dyDescent="0.3">
      <c r="A660" s="16" t="s">
        <v>32</v>
      </c>
      <c r="B660" s="7">
        <v>564656</v>
      </c>
      <c r="C660" s="7">
        <v>263427</v>
      </c>
      <c r="D660" s="7" t="s">
        <v>1111</v>
      </c>
      <c r="E660" s="7">
        <v>2</v>
      </c>
      <c r="F660" s="4">
        <v>4208294</v>
      </c>
      <c r="G660" s="4">
        <v>218792</v>
      </c>
      <c r="H660" s="4">
        <f t="shared" si="62"/>
        <v>3694427.0004403158</v>
      </c>
      <c r="I660" s="4">
        <f t="shared" si="63"/>
        <v>-513866.99955968419</v>
      </c>
      <c r="J660" s="5">
        <f t="shared" si="64"/>
        <v>-0.12210815108442619</v>
      </c>
      <c r="K660" s="4">
        <f t="shared" si="65"/>
        <v>205508.48860976577</v>
      </c>
      <c r="L660" s="4">
        <f t="shared" si="66"/>
        <v>-13283.511390234227</v>
      </c>
      <c r="M660" s="5">
        <f t="shared" si="67"/>
        <v>-6.0712966608624797E-2</v>
      </c>
      <c r="N660" s="4">
        <f>IF(SUMPRODUCT($O$2:$AD$2,O660:AD660)&lt;=Kalkulačka!$B$4,SUMPRODUCT($O$2:$AD$2,O660:AD660)*Kalkulačka!$B$5,SUMPRODUCT($O$2:$AD$2,O660:AD660))</f>
        <v>260</v>
      </c>
      <c r="O660" s="4">
        <v>70</v>
      </c>
      <c r="P660" s="4">
        <v>0</v>
      </c>
      <c r="Q660" s="4">
        <v>0</v>
      </c>
      <c r="R660" s="4">
        <v>0</v>
      </c>
      <c r="S660" s="4">
        <v>190</v>
      </c>
      <c r="T660" s="4">
        <v>0</v>
      </c>
      <c r="U660" s="4">
        <v>220</v>
      </c>
      <c r="V660" s="4">
        <v>67</v>
      </c>
      <c r="W660" s="4">
        <v>0</v>
      </c>
      <c r="X660" s="4">
        <v>326</v>
      </c>
      <c r="Y660" s="4">
        <v>0</v>
      </c>
      <c r="Z660" s="4">
        <v>0</v>
      </c>
      <c r="AA660" s="4">
        <v>0</v>
      </c>
      <c r="AB660" s="4">
        <v>0</v>
      </c>
      <c r="AC660" s="4">
        <v>0</v>
      </c>
      <c r="AD660" s="4">
        <v>0</v>
      </c>
    </row>
    <row r="661" spans="1:30" x14ac:dyDescent="0.3">
      <c r="A661" s="16" t="s">
        <v>50</v>
      </c>
      <c r="B661" s="7">
        <v>597996</v>
      </c>
      <c r="C661" s="7">
        <v>296481</v>
      </c>
      <c r="D661" s="7" t="s">
        <v>487</v>
      </c>
      <c r="E661" s="7">
        <v>2</v>
      </c>
      <c r="F661" s="4">
        <v>6424282</v>
      </c>
      <c r="G661" s="4">
        <v>326084</v>
      </c>
      <c r="H661" s="4">
        <f t="shared" si="62"/>
        <v>5641105.8429800207</v>
      </c>
      <c r="I661" s="4">
        <f t="shared" si="63"/>
        <v>-783176.15701997932</v>
      </c>
      <c r="J661" s="5">
        <f t="shared" si="64"/>
        <v>-0.12190874513602912</v>
      </c>
      <c r="K661" s="4">
        <f t="shared" si="65"/>
        <v>313795.65376183466</v>
      </c>
      <c r="L661" s="4">
        <f t="shared" si="66"/>
        <v>-12288.346238165337</v>
      </c>
      <c r="M661" s="5">
        <f t="shared" si="67"/>
        <v>-3.768460347077851E-2</v>
      </c>
      <c r="N661" s="4">
        <f>IF(SUMPRODUCT($O$2:$AD$2,O661:AD661)&lt;=Kalkulačka!$B$4,SUMPRODUCT($O$2:$AD$2,O661:AD661)*Kalkulačka!$B$5,SUMPRODUCT($O$2:$AD$2,O661:AD661))</f>
        <v>397</v>
      </c>
      <c r="O661" s="4">
        <v>112</v>
      </c>
      <c r="P661" s="4">
        <v>0</v>
      </c>
      <c r="Q661" s="4">
        <v>0</v>
      </c>
      <c r="R661" s="4">
        <v>0</v>
      </c>
      <c r="S661" s="4">
        <v>269</v>
      </c>
      <c r="T661" s="4">
        <v>8</v>
      </c>
      <c r="U661" s="4">
        <v>344</v>
      </c>
      <c r="V661" s="4">
        <v>58</v>
      </c>
      <c r="W661" s="4">
        <v>0</v>
      </c>
      <c r="X661" s="4">
        <v>0</v>
      </c>
      <c r="Y661" s="4">
        <v>0</v>
      </c>
      <c r="Z661" s="4">
        <v>0</v>
      </c>
      <c r="AA661" s="4">
        <v>0</v>
      </c>
      <c r="AB661" s="4">
        <v>0</v>
      </c>
      <c r="AC661" s="4">
        <v>0</v>
      </c>
      <c r="AD661" s="4">
        <v>0</v>
      </c>
    </row>
    <row r="662" spans="1:30" x14ac:dyDescent="0.3">
      <c r="A662" s="16" t="s">
        <v>53</v>
      </c>
      <c r="B662" s="7">
        <v>592421</v>
      </c>
      <c r="C662" s="7">
        <v>291161</v>
      </c>
      <c r="D662" s="7" t="s">
        <v>1112</v>
      </c>
      <c r="E662" s="7">
        <v>2</v>
      </c>
      <c r="F662" s="4">
        <v>1304181</v>
      </c>
      <c r="G662" s="4">
        <v>42233</v>
      </c>
      <c r="H662" s="4">
        <f t="shared" si="62"/>
        <v>1321468.1193882667</v>
      </c>
      <c r="I662" s="4">
        <f t="shared" si="63"/>
        <v>17287.119388266699</v>
      </c>
      <c r="J662" s="5">
        <f t="shared" si="64"/>
        <v>1.3255153531807951E-2</v>
      </c>
      <c r="K662" s="4">
        <f t="shared" si="65"/>
        <v>73508.805541185458</v>
      </c>
      <c r="L662" s="4">
        <f t="shared" si="66"/>
        <v>31275.805541185458</v>
      </c>
      <c r="M662" s="5">
        <f t="shared" si="67"/>
        <v>0.74055372673467335</v>
      </c>
      <c r="N662" s="4">
        <f>IF(SUMPRODUCT($O$2:$AD$2,O662:AD662)&lt;=Kalkulačka!$B$4,SUMPRODUCT($O$2:$AD$2,O662:AD662)*Kalkulačka!$B$5,SUMPRODUCT($O$2:$AD$2,O662:AD662))</f>
        <v>93</v>
      </c>
      <c r="O662" s="4">
        <v>29</v>
      </c>
      <c r="P662" s="4">
        <v>0</v>
      </c>
      <c r="Q662" s="4">
        <v>0</v>
      </c>
      <c r="R662" s="4">
        <v>0</v>
      </c>
      <c r="S662" s="4">
        <v>33</v>
      </c>
      <c r="T662" s="4">
        <v>0</v>
      </c>
      <c r="U662" s="4">
        <v>62</v>
      </c>
      <c r="V662" s="4">
        <v>33</v>
      </c>
      <c r="W662" s="4">
        <v>0</v>
      </c>
      <c r="X662" s="4">
        <v>0</v>
      </c>
      <c r="Y662" s="4">
        <v>0</v>
      </c>
      <c r="Z662" s="4">
        <v>0</v>
      </c>
      <c r="AA662" s="4">
        <v>0</v>
      </c>
      <c r="AB662" s="4">
        <v>0</v>
      </c>
      <c r="AC662" s="4">
        <v>0</v>
      </c>
      <c r="AD662" s="4">
        <v>0</v>
      </c>
    </row>
    <row r="663" spans="1:30" x14ac:dyDescent="0.3">
      <c r="A663" s="16" t="s">
        <v>20</v>
      </c>
      <c r="B663" s="7">
        <v>541877</v>
      </c>
      <c r="C663" s="7">
        <v>243868</v>
      </c>
      <c r="D663" s="7" t="s">
        <v>1113</v>
      </c>
      <c r="E663" s="7">
        <v>2</v>
      </c>
      <c r="F663" s="4">
        <v>1935059</v>
      </c>
      <c r="G663" s="4">
        <v>244160</v>
      </c>
      <c r="H663" s="4">
        <f t="shared" si="62"/>
        <v>1960888.1771567829</v>
      </c>
      <c r="I663" s="4">
        <f t="shared" si="63"/>
        <v>25829.177156782942</v>
      </c>
      <c r="J663" s="5">
        <f t="shared" si="64"/>
        <v>1.3348004973896321E-2</v>
      </c>
      <c r="K663" s="4">
        <f t="shared" si="65"/>
        <v>109077.58241595261</v>
      </c>
      <c r="L663" s="4">
        <f t="shared" si="66"/>
        <v>-135082.41758404739</v>
      </c>
      <c r="M663" s="5">
        <f t="shared" si="67"/>
        <v>-0.55325367621251387</v>
      </c>
      <c r="N663" s="4">
        <f>IF(SUMPRODUCT($O$2:$AD$2,O663:AD663)&lt;=Kalkulačka!$B$4,SUMPRODUCT($O$2:$AD$2,O663:AD663)*Kalkulačka!$B$5,SUMPRODUCT($O$2:$AD$2,O663:AD663))</f>
        <v>138</v>
      </c>
      <c r="O663" s="4">
        <v>38</v>
      </c>
      <c r="P663" s="4">
        <v>0</v>
      </c>
      <c r="Q663" s="4">
        <v>0</v>
      </c>
      <c r="R663" s="4">
        <v>0</v>
      </c>
      <c r="S663" s="4">
        <v>54</v>
      </c>
      <c r="T663" s="4">
        <v>0</v>
      </c>
      <c r="U663" s="4">
        <v>96</v>
      </c>
      <c r="V663" s="4">
        <v>43</v>
      </c>
      <c r="W663" s="4">
        <v>0</v>
      </c>
      <c r="X663" s="4">
        <v>0</v>
      </c>
      <c r="Y663" s="4">
        <v>0</v>
      </c>
      <c r="Z663" s="4">
        <v>0</v>
      </c>
      <c r="AA663" s="4">
        <v>0</v>
      </c>
      <c r="AB663" s="4">
        <v>0</v>
      </c>
      <c r="AC663" s="4">
        <v>0</v>
      </c>
      <c r="AD663" s="4">
        <v>0</v>
      </c>
    </row>
    <row r="664" spans="1:30" x14ac:dyDescent="0.3">
      <c r="A664" s="16" t="s">
        <v>44</v>
      </c>
      <c r="B664" s="7">
        <v>596345</v>
      </c>
      <c r="C664" s="7">
        <v>84409</v>
      </c>
      <c r="D664" s="7" t="s">
        <v>1114</v>
      </c>
      <c r="E664" s="7">
        <v>2</v>
      </c>
      <c r="F664" s="4">
        <v>5678265</v>
      </c>
      <c r="G664" s="4">
        <v>320278</v>
      </c>
      <c r="H664" s="4">
        <f t="shared" si="62"/>
        <v>4987476.4505944261</v>
      </c>
      <c r="I664" s="4">
        <f t="shared" si="63"/>
        <v>-690788.54940557387</v>
      </c>
      <c r="J664" s="5">
        <f t="shared" si="64"/>
        <v>-0.1216548627803693</v>
      </c>
      <c r="K664" s="4">
        <f t="shared" si="65"/>
        <v>277436.45962318382</v>
      </c>
      <c r="L664" s="4">
        <f t="shared" si="66"/>
        <v>-42841.540376816178</v>
      </c>
      <c r="M664" s="5">
        <f t="shared" si="67"/>
        <v>-0.13376360654436514</v>
      </c>
      <c r="N664" s="4">
        <f>IF(SUMPRODUCT($O$2:$AD$2,O664:AD664)&lt;=Kalkulačka!$B$4,SUMPRODUCT($O$2:$AD$2,O664:AD664)*Kalkulačka!$B$5,SUMPRODUCT($O$2:$AD$2,O664:AD664))</f>
        <v>351</v>
      </c>
      <c r="O664" s="4">
        <v>50</v>
      </c>
      <c r="P664" s="4">
        <v>0</v>
      </c>
      <c r="Q664" s="4">
        <v>0</v>
      </c>
      <c r="R664" s="4">
        <v>0</v>
      </c>
      <c r="S664" s="4">
        <v>301</v>
      </c>
      <c r="T664" s="4">
        <v>0</v>
      </c>
      <c r="U664" s="4">
        <v>311</v>
      </c>
      <c r="V664" s="4">
        <v>125</v>
      </c>
      <c r="W664" s="4">
        <v>0</v>
      </c>
      <c r="X664" s="4">
        <v>0</v>
      </c>
      <c r="Y664" s="4">
        <v>0</v>
      </c>
      <c r="Z664" s="4">
        <v>0</v>
      </c>
      <c r="AA664" s="4">
        <v>0</v>
      </c>
      <c r="AB664" s="4">
        <v>0</v>
      </c>
      <c r="AC664" s="4">
        <v>0</v>
      </c>
      <c r="AD664" s="4">
        <v>0</v>
      </c>
    </row>
    <row r="665" spans="1:30" x14ac:dyDescent="0.3">
      <c r="A665" s="16" t="s">
        <v>44</v>
      </c>
      <c r="B665" s="7">
        <v>597155</v>
      </c>
      <c r="C665" s="7">
        <v>295817</v>
      </c>
      <c r="D665" s="7" t="s">
        <v>890</v>
      </c>
      <c r="E665" s="7">
        <v>2</v>
      </c>
      <c r="F665" s="4">
        <v>1093498</v>
      </c>
      <c r="G665" s="4">
        <v>30387</v>
      </c>
      <c r="H665" s="4">
        <f t="shared" si="62"/>
        <v>1108328.1001320947</v>
      </c>
      <c r="I665" s="4">
        <f t="shared" si="63"/>
        <v>14830.100132094696</v>
      </c>
      <c r="J665" s="5">
        <f t="shared" si="64"/>
        <v>1.3562073393910801E-2</v>
      </c>
      <c r="K665" s="4">
        <f t="shared" si="65"/>
        <v>61652.546582929732</v>
      </c>
      <c r="L665" s="4">
        <f t="shared" si="66"/>
        <v>31265.546582929732</v>
      </c>
      <c r="M665" s="5">
        <f t="shared" si="67"/>
        <v>1.0289119222999878</v>
      </c>
      <c r="N665" s="4">
        <f>IF(SUMPRODUCT($O$2:$AD$2,O665:AD665)&lt;=Kalkulačka!$B$4,SUMPRODUCT($O$2:$AD$2,O665:AD665)*Kalkulačka!$B$5,SUMPRODUCT($O$2:$AD$2,O665:AD665))</f>
        <v>78</v>
      </c>
      <c r="O665" s="4">
        <v>38</v>
      </c>
      <c r="P665" s="4">
        <v>0</v>
      </c>
      <c r="Q665" s="4">
        <v>0</v>
      </c>
      <c r="R665" s="4">
        <v>0</v>
      </c>
      <c r="S665" s="4">
        <v>14</v>
      </c>
      <c r="T665" s="4">
        <v>0</v>
      </c>
      <c r="U665" s="4">
        <v>51</v>
      </c>
      <c r="V665" s="4">
        <v>14</v>
      </c>
      <c r="W665" s="4">
        <v>0</v>
      </c>
      <c r="X665" s="4">
        <v>0</v>
      </c>
      <c r="Y665" s="4">
        <v>0</v>
      </c>
      <c r="Z665" s="4">
        <v>0</v>
      </c>
      <c r="AA665" s="4">
        <v>0</v>
      </c>
      <c r="AB665" s="4">
        <v>0</v>
      </c>
      <c r="AC665" s="4">
        <v>0</v>
      </c>
      <c r="AD665" s="4">
        <v>0</v>
      </c>
    </row>
    <row r="666" spans="1:30" x14ac:dyDescent="0.3">
      <c r="A666" s="16" t="s">
        <v>25</v>
      </c>
      <c r="B666" s="7">
        <v>558770</v>
      </c>
      <c r="C666" s="7">
        <v>257664</v>
      </c>
      <c r="D666" s="7" t="s">
        <v>1115</v>
      </c>
      <c r="E666" s="7">
        <v>2</v>
      </c>
      <c r="F666" s="4">
        <v>651892</v>
      </c>
      <c r="G666" s="4">
        <v>26506</v>
      </c>
      <c r="H666" s="4">
        <f t="shared" si="62"/>
        <v>660734.05969413335</v>
      </c>
      <c r="I666" s="4">
        <f t="shared" si="63"/>
        <v>8842.0596941333497</v>
      </c>
      <c r="J666" s="5">
        <f t="shared" si="64"/>
        <v>1.356368799453489E-2</v>
      </c>
      <c r="K666" s="4">
        <f t="shared" si="65"/>
        <v>36754.402770592729</v>
      </c>
      <c r="L666" s="4">
        <f t="shared" si="66"/>
        <v>10248.402770592729</v>
      </c>
      <c r="M666" s="5">
        <f t="shared" si="67"/>
        <v>0.38664463784021463</v>
      </c>
      <c r="N666" s="4">
        <f>IF(SUMPRODUCT($O$2:$AD$2,O666:AD666)&lt;=Kalkulačka!$B$4,SUMPRODUCT($O$2:$AD$2,O666:AD666)*Kalkulačka!$B$5,SUMPRODUCT($O$2:$AD$2,O666:AD666))</f>
        <v>46.5</v>
      </c>
      <c r="O666" s="4">
        <v>0</v>
      </c>
      <c r="P666" s="4">
        <v>0</v>
      </c>
      <c r="Q666" s="4">
        <v>0</v>
      </c>
      <c r="R666" s="4">
        <v>0</v>
      </c>
      <c r="S666" s="4">
        <v>31</v>
      </c>
      <c r="T666" s="4">
        <v>0</v>
      </c>
      <c r="U666" s="4">
        <v>0</v>
      </c>
      <c r="V666" s="4">
        <v>29</v>
      </c>
      <c r="W666" s="4">
        <v>0</v>
      </c>
      <c r="X666" s="4">
        <v>0</v>
      </c>
      <c r="Y666" s="4">
        <v>0</v>
      </c>
      <c r="Z666" s="4">
        <v>0</v>
      </c>
      <c r="AA666" s="4">
        <v>0</v>
      </c>
      <c r="AB666" s="4">
        <v>0</v>
      </c>
      <c r="AC666" s="4">
        <v>0</v>
      </c>
      <c r="AD666" s="4">
        <v>0</v>
      </c>
    </row>
    <row r="667" spans="1:30" x14ac:dyDescent="0.3">
      <c r="A667" s="16" t="s">
        <v>47</v>
      </c>
      <c r="B667" s="7">
        <v>585009</v>
      </c>
      <c r="C667" s="7">
        <v>283690</v>
      </c>
      <c r="D667" s="7" t="s">
        <v>1116</v>
      </c>
      <c r="E667" s="7">
        <v>2</v>
      </c>
      <c r="F667" s="4">
        <v>5256889</v>
      </c>
      <c r="G667" s="4">
        <v>302040</v>
      </c>
      <c r="H667" s="4">
        <f t="shared" si="62"/>
        <v>4618033.7505503949</v>
      </c>
      <c r="I667" s="4">
        <f t="shared" si="63"/>
        <v>-638855.24944960512</v>
      </c>
      <c r="J667" s="5">
        <f t="shared" si="64"/>
        <v>-0.1215272472843929</v>
      </c>
      <c r="K667" s="4">
        <f t="shared" si="65"/>
        <v>256885.61076220722</v>
      </c>
      <c r="L667" s="4">
        <f t="shared" si="66"/>
        <v>-45154.389237792784</v>
      </c>
      <c r="M667" s="5">
        <f t="shared" si="67"/>
        <v>-0.14949804409281153</v>
      </c>
      <c r="N667" s="4">
        <f>IF(SUMPRODUCT($O$2:$AD$2,O667:AD667)&lt;=Kalkulačka!$B$4,SUMPRODUCT($O$2:$AD$2,O667:AD667)*Kalkulačka!$B$5,SUMPRODUCT($O$2:$AD$2,O667:AD667))</f>
        <v>325</v>
      </c>
      <c r="O667" s="4">
        <v>63</v>
      </c>
      <c r="P667" s="4">
        <v>0</v>
      </c>
      <c r="Q667" s="4">
        <v>0</v>
      </c>
      <c r="R667" s="4">
        <v>0</v>
      </c>
      <c r="S667" s="4">
        <v>262</v>
      </c>
      <c r="T667" s="4">
        <v>0</v>
      </c>
      <c r="U667" s="4">
        <v>299</v>
      </c>
      <c r="V667" s="4">
        <v>71</v>
      </c>
      <c r="W667" s="4">
        <v>6</v>
      </c>
      <c r="X667" s="4">
        <v>0</v>
      </c>
      <c r="Y667" s="4">
        <v>0</v>
      </c>
      <c r="Z667" s="4">
        <v>0</v>
      </c>
      <c r="AA667" s="4">
        <v>0</v>
      </c>
      <c r="AB667" s="4">
        <v>0</v>
      </c>
      <c r="AC667" s="4">
        <v>0</v>
      </c>
      <c r="AD667" s="4">
        <v>0</v>
      </c>
    </row>
    <row r="668" spans="1:30" x14ac:dyDescent="0.3">
      <c r="A668" s="16" t="s">
        <v>35</v>
      </c>
      <c r="B668" s="7">
        <v>563552</v>
      </c>
      <c r="C668" s="7">
        <v>262307</v>
      </c>
      <c r="D668" s="7" t="s">
        <v>1117</v>
      </c>
      <c r="E668" s="7">
        <v>2</v>
      </c>
      <c r="F668" s="4">
        <v>5434591</v>
      </c>
      <c r="G668" s="4">
        <v>285611</v>
      </c>
      <c r="H668" s="4">
        <f t="shared" si="62"/>
        <v>4774336.4313382544</v>
      </c>
      <c r="I668" s="4">
        <f t="shared" si="63"/>
        <v>-660254.56866174564</v>
      </c>
      <c r="J668" s="5">
        <f t="shared" si="64"/>
        <v>-0.12149112392482631</v>
      </c>
      <c r="K668" s="4">
        <f t="shared" si="65"/>
        <v>265580.20066492807</v>
      </c>
      <c r="L668" s="4">
        <f t="shared" si="66"/>
        <v>-20030.799335071933</v>
      </c>
      <c r="M668" s="5">
        <f t="shared" si="67"/>
        <v>-7.0133150806768407E-2</v>
      </c>
      <c r="N668" s="4">
        <f>IF(SUMPRODUCT($O$2:$AD$2,O668:AD668)&lt;=Kalkulačka!$B$4,SUMPRODUCT($O$2:$AD$2,O668:AD668)*Kalkulačka!$B$5,SUMPRODUCT($O$2:$AD$2,O668:AD668))</f>
        <v>336</v>
      </c>
      <c r="O668" s="4">
        <v>79</v>
      </c>
      <c r="P668" s="4">
        <v>0</v>
      </c>
      <c r="Q668" s="4">
        <v>0</v>
      </c>
      <c r="R668" s="4">
        <v>0</v>
      </c>
      <c r="S668" s="4">
        <v>257</v>
      </c>
      <c r="T668" s="4">
        <v>0</v>
      </c>
      <c r="U668" s="4">
        <v>293</v>
      </c>
      <c r="V668" s="4">
        <v>81</v>
      </c>
      <c r="W668" s="4">
        <v>0</v>
      </c>
      <c r="X668" s="4">
        <v>0</v>
      </c>
      <c r="Y668" s="4">
        <v>0</v>
      </c>
      <c r="Z668" s="4">
        <v>0</v>
      </c>
      <c r="AA668" s="4">
        <v>0</v>
      </c>
      <c r="AB668" s="4">
        <v>0</v>
      </c>
      <c r="AC668" s="4">
        <v>0</v>
      </c>
      <c r="AD668" s="4">
        <v>0</v>
      </c>
    </row>
    <row r="669" spans="1:30" x14ac:dyDescent="0.3">
      <c r="A669" s="16" t="s">
        <v>20</v>
      </c>
      <c r="B669" s="7">
        <v>538884</v>
      </c>
      <c r="C669" s="7">
        <v>240869</v>
      </c>
      <c r="D669" s="7" t="s">
        <v>1118</v>
      </c>
      <c r="E669" s="7">
        <v>2</v>
      </c>
      <c r="F669" s="4">
        <v>6097435</v>
      </c>
      <c r="G669" s="4">
        <v>325015</v>
      </c>
      <c r="H669" s="4">
        <f t="shared" si="62"/>
        <v>5356919.1506384574</v>
      </c>
      <c r="I669" s="4">
        <f t="shared" si="63"/>
        <v>-740515.84936154261</v>
      </c>
      <c r="J669" s="5">
        <f t="shared" si="64"/>
        <v>-0.12144710839255235</v>
      </c>
      <c r="K669" s="4">
        <f t="shared" si="65"/>
        <v>297987.3084841604</v>
      </c>
      <c r="L669" s="4">
        <f t="shared" si="66"/>
        <v>-27027.6915158396</v>
      </c>
      <c r="M669" s="5">
        <f t="shared" si="67"/>
        <v>-8.3158289666137253E-2</v>
      </c>
      <c r="N669" s="4">
        <f>IF(SUMPRODUCT($O$2:$AD$2,O669:AD669)&lt;=Kalkulačka!$B$4,SUMPRODUCT($O$2:$AD$2,O669:AD669)*Kalkulačka!$B$5,SUMPRODUCT($O$2:$AD$2,O669:AD669))</f>
        <v>377</v>
      </c>
      <c r="O669" s="4">
        <v>90</v>
      </c>
      <c r="P669" s="4">
        <v>0</v>
      </c>
      <c r="Q669" s="4">
        <v>0</v>
      </c>
      <c r="R669" s="4">
        <v>0</v>
      </c>
      <c r="S669" s="4">
        <v>287</v>
      </c>
      <c r="T669" s="4">
        <v>0</v>
      </c>
      <c r="U669" s="4">
        <v>0</v>
      </c>
      <c r="V669" s="4">
        <v>117</v>
      </c>
      <c r="W669" s="4">
        <v>0</v>
      </c>
      <c r="X669" s="4">
        <v>0</v>
      </c>
      <c r="Y669" s="4">
        <v>0</v>
      </c>
      <c r="Z669" s="4">
        <v>0</v>
      </c>
      <c r="AA669" s="4">
        <v>0</v>
      </c>
      <c r="AB669" s="4">
        <v>0</v>
      </c>
      <c r="AC669" s="4">
        <v>0</v>
      </c>
      <c r="AD669" s="4">
        <v>0</v>
      </c>
    </row>
    <row r="670" spans="1:30" x14ac:dyDescent="0.3">
      <c r="A670" s="16" t="s">
        <v>20</v>
      </c>
      <c r="B670" s="7">
        <v>534331</v>
      </c>
      <c r="C670" s="7">
        <v>236365</v>
      </c>
      <c r="D670" s="7" t="s">
        <v>1119</v>
      </c>
      <c r="E670" s="7">
        <v>2</v>
      </c>
      <c r="F670" s="4">
        <v>3962301</v>
      </c>
      <c r="G670" s="4">
        <v>210353</v>
      </c>
      <c r="H670" s="4">
        <f t="shared" si="62"/>
        <v>3481286.9811841436</v>
      </c>
      <c r="I670" s="4">
        <f t="shared" si="63"/>
        <v>-481014.01881585643</v>
      </c>
      <c r="J670" s="5">
        <f t="shared" si="64"/>
        <v>-0.12139764717921642</v>
      </c>
      <c r="K670" s="4">
        <f t="shared" si="65"/>
        <v>193652.22965151008</v>
      </c>
      <c r="L670" s="4">
        <f t="shared" si="66"/>
        <v>-16700.770348489925</v>
      </c>
      <c r="M670" s="5">
        <f t="shared" si="67"/>
        <v>-7.9394020282524735E-2</v>
      </c>
      <c r="N670" s="4">
        <f>IF(SUMPRODUCT($O$2:$AD$2,O670:AD670)&lt;=Kalkulačka!$B$4,SUMPRODUCT($O$2:$AD$2,O670:AD670)*Kalkulačka!$B$5,SUMPRODUCT($O$2:$AD$2,O670:AD670))</f>
        <v>245</v>
      </c>
      <c r="O670" s="4">
        <v>56</v>
      </c>
      <c r="P670" s="4">
        <v>0</v>
      </c>
      <c r="Q670" s="4">
        <v>0</v>
      </c>
      <c r="R670" s="4">
        <v>0</v>
      </c>
      <c r="S670" s="4">
        <v>189</v>
      </c>
      <c r="T670" s="4">
        <v>0</v>
      </c>
      <c r="U670" s="4">
        <v>208</v>
      </c>
      <c r="V670" s="4">
        <v>50</v>
      </c>
      <c r="W670" s="4">
        <v>0</v>
      </c>
      <c r="X670" s="4">
        <v>0</v>
      </c>
      <c r="Y670" s="4">
        <v>0</v>
      </c>
      <c r="Z670" s="4">
        <v>0</v>
      </c>
      <c r="AA670" s="4">
        <v>0</v>
      </c>
      <c r="AB670" s="4">
        <v>0</v>
      </c>
      <c r="AC670" s="4">
        <v>0</v>
      </c>
      <c r="AD670" s="4">
        <v>0</v>
      </c>
    </row>
    <row r="671" spans="1:30" x14ac:dyDescent="0.3">
      <c r="A671" s="16" t="s">
        <v>41</v>
      </c>
      <c r="B671" s="7">
        <v>581062</v>
      </c>
      <c r="C671" s="7">
        <v>279641</v>
      </c>
      <c r="D671" s="7" t="s">
        <v>1120</v>
      </c>
      <c r="E671" s="7">
        <v>2</v>
      </c>
      <c r="F671" s="4">
        <v>1009039</v>
      </c>
      <c r="G671" s="4">
        <v>32453</v>
      </c>
      <c r="H671" s="4">
        <f t="shared" si="62"/>
        <v>1023072.0924296258</v>
      </c>
      <c r="I671" s="4">
        <f t="shared" si="63"/>
        <v>14033.092429625802</v>
      </c>
      <c r="J671" s="5">
        <f t="shared" si="64"/>
        <v>1.3907383589361499E-2</v>
      </c>
      <c r="K671" s="4">
        <f t="shared" si="65"/>
        <v>56910.042999627447</v>
      </c>
      <c r="L671" s="4">
        <f t="shared" si="66"/>
        <v>24457.042999627447</v>
      </c>
      <c r="M671" s="5">
        <f t="shared" si="67"/>
        <v>0.75361424212329986</v>
      </c>
      <c r="N671" s="4">
        <f>IF(SUMPRODUCT($O$2:$AD$2,O671:AD671)&lt;=Kalkulačka!$B$4,SUMPRODUCT($O$2:$AD$2,O671:AD671)*Kalkulačka!$B$5,SUMPRODUCT($O$2:$AD$2,O671:AD671))</f>
        <v>72</v>
      </c>
      <c r="O671" s="4">
        <v>23</v>
      </c>
      <c r="P671" s="4">
        <v>0</v>
      </c>
      <c r="Q671" s="4">
        <v>0</v>
      </c>
      <c r="R671" s="4">
        <v>0</v>
      </c>
      <c r="S671" s="4">
        <v>25</v>
      </c>
      <c r="T671" s="4">
        <v>0</v>
      </c>
      <c r="U671" s="4">
        <v>47</v>
      </c>
      <c r="V671" s="4">
        <v>22</v>
      </c>
      <c r="W671" s="4">
        <v>0</v>
      </c>
      <c r="X671" s="4">
        <v>0</v>
      </c>
      <c r="Y671" s="4">
        <v>0</v>
      </c>
      <c r="Z671" s="4">
        <v>0</v>
      </c>
      <c r="AA671" s="4">
        <v>0</v>
      </c>
      <c r="AB671" s="4">
        <v>0</v>
      </c>
      <c r="AC671" s="4">
        <v>0</v>
      </c>
      <c r="AD671" s="4">
        <v>0</v>
      </c>
    </row>
    <row r="672" spans="1:30" x14ac:dyDescent="0.3">
      <c r="A672" s="16" t="s">
        <v>38</v>
      </c>
      <c r="B672" s="7">
        <v>576701</v>
      </c>
      <c r="C672" s="7">
        <v>275301</v>
      </c>
      <c r="D672" s="7" t="s">
        <v>1121</v>
      </c>
      <c r="E672" s="7">
        <v>2</v>
      </c>
      <c r="F672" s="4">
        <v>4365840</v>
      </c>
      <c r="G672" s="4">
        <v>235323</v>
      </c>
      <c r="H672" s="4">
        <f t="shared" si="62"/>
        <v>3836520.346611097</v>
      </c>
      <c r="I672" s="4">
        <f t="shared" si="63"/>
        <v>-529319.65338890301</v>
      </c>
      <c r="J672" s="5">
        <f t="shared" si="64"/>
        <v>-0.12124119376543874</v>
      </c>
      <c r="K672" s="4">
        <f t="shared" si="65"/>
        <v>213412.66124860293</v>
      </c>
      <c r="L672" s="4">
        <f t="shared" si="66"/>
        <v>-21910.338751397067</v>
      </c>
      <c r="M672" s="5">
        <f t="shared" si="67"/>
        <v>-9.3107510746493372E-2</v>
      </c>
      <c r="N672" s="4">
        <f>IF(SUMPRODUCT($O$2:$AD$2,O672:AD672)&lt;=Kalkulačka!$B$4,SUMPRODUCT($O$2:$AD$2,O672:AD672)*Kalkulačka!$B$5,SUMPRODUCT($O$2:$AD$2,O672:AD672))</f>
        <v>270</v>
      </c>
      <c r="O672" s="4">
        <v>57</v>
      </c>
      <c r="P672" s="4">
        <v>0</v>
      </c>
      <c r="Q672" s="4">
        <v>0</v>
      </c>
      <c r="R672" s="4">
        <v>0</v>
      </c>
      <c r="S672" s="4">
        <v>213</v>
      </c>
      <c r="T672" s="4">
        <v>0</v>
      </c>
      <c r="U672" s="4">
        <v>288</v>
      </c>
      <c r="V672" s="4">
        <v>79</v>
      </c>
      <c r="W672" s="4">
        <v>0</v>
      </c>
      <c r="X672" s="4">
        <v>0</v>
      </c>
      <c r="Y672" s="4">
        <v>0</v>
      </c>
      <c r="Z672" s="4">
        <v>0</v>
      </c>
      <c r="AA672" s="4">
        <v>0</v>
      </c>
      <c r="AB672" s="4">
        <v>0</v>
      </c>
      <c r="AC672" s="4">
        <v>0</v>
      </c>
      <c r="AD672" s="4">
        <v>0</v>
      </c>
    </row>
    <row r="673" spans="1:30" x14ac:dyDescent="0.3">
      <c r="A673" s="16" t="s">
        <v>41</v>
      </c>
      <c r="B673" s="7">
        <v>578258</v>
      </c>
      <c r="C673" s="7">
        <v>276855</v>
      </c>
      <c r="D673" s="7" t="s">
        <v>1122</v>
      </c>
      <c r="E673" s="7">
        <v>2</v>
      </c>
      <c r="F673" s="4">
        <v>1219164</v>
      </c>
      <c r="G673" s="4">
        <v>39880</v>
      </c>
      <c r="H673" s="4">
        <f t="shared" si="62"/>
        <v>1236212.1116857978</v>
      </c>
      <c r="I673" s="4">
        <f t="shared" si="63"/>
        <v>17048.111685797805</v>
      </c>
      <c r="J673" s="5">
        <f t="shared" si="64"/>
        <v>1.3983444135323708E-2</v>
      </c>
      <c r="K673" s="4">
        <f t="shared" si="65"/>
        <v>68766.301957883159</v>
      </c>
      <c r="L673" s="4">
        <f t="shared" si="66"/>
        <v>28886.301957883159</v>
      </c>
      <c r="M673" s="5">
        <f t="shared" si="67"/>
        <v>0.72433054056878543</v>
      </c>
      <c r="N673" s="4">
        <f>IF(SUMPRODUCT($O$2:$AD$2,O673:AD673)&lt;=Kalkulačka!$B$4,SUMPRODUCT($O$2:$AD$2,O673:AD673)*Kalkulačka!$B$5,SUMPRODUCT($O$2:$AD$2,O673:AD673))</f>
        <v>87</v>
      </c>
      <c r="O673" s="4">
        <v>26</v>
      </c>
      <c r="P673" s="4">
        <v>0</v>
      </c>
      <c r="Q673" s="4">
        <v>0</v>
      </c>
      <c r="R673" s="4">
        <v>0</v>
      </c>
      <c r="S673" s="4">
        <v>32</v>
      </c>
      <c r="T673" s="4">
        <v>0</v>
      </c>
      <c r="U673" s="4">
        <v>64</v>
      </c>
      <c r="V673" s="4">
        <v>28</v>
      </c>
      <c r="W673" s="4">
        <v>0</v>
      </c>
      <c r="X673" s="4">
        <v>0</v>
      </c>
      <c r="Y673" s="4">
        <v>0</v>
      </c>
      <c r="Z673" s="4">
        <v>0</v>
      </c>
      <c r="AA673" s="4">
        <v>0</v>
      </c>
      <c r="AB673" s="4">
        <v>0</v>
      </c>
      <c r="AC673" s="4">
        <v>0</v>
      </c>
      <c r="AD673" s="4">
        <v>0</v>
      </c>
    </row>
    <row r="674" spans="1:30" x14ac:dyDescent="0.3">
      <c r="A674" s="16" t="s">
        <v>38</v>
      </c>
      <c r="B674" s="7">
        <v>579394</v>
      </c>
      <c r="C674" s="7">
        <v>278009</v>
      </c>
      <c r="D674" s="7" t="s">
        <v>1123</v>
      </c>
      <c r="E674" s="7">
        <v>2</v>
      </c>
      <c r="F674" s="4">
        <v>987893</v>
      </c>
      <c r="G674" s="4">
        <v>34259</v>
      </c>
      <c r="H674" s="4">
        <f t="shared" si="62"/>
        <v>1001758.0905040087</v>
      </c>
      <c r="I674" s="4">
        <f t="shared" si="63"/>
        <v>13865.090504008695</v>
      </c>
      <c r="J674" s="5">
        <f t="shared" si="64"/>
        <v>1.4035012399124858E-2</v>
      </c>
      <c r="K674" s="4">
        <f t="shared" si="65"/>
        <v>55724.417103801876</v>
      </c>
      <c r="L674" s="4">
        <f t="shared" si="66"/>
        <v>21465.417103801876</v>
      </c>
      <c r="M674" s="5">
        <f t="shared" si="67"/>
        <v>0.62656286242452719</v>
      </c>
      <c r="N674" s="4">
        <f>IF(SUMPRODUCT($O$2:$AD$2,O674:AD674)&lt;=Kalkulačka!$B$4,SUMPRODUCT($O$2:$AD$2,O674:AD674)*Kalkulačka!$B$5,SUMPRODUCT($O$2:$AD$2,O674:AD674))</f>
        <v>70.5</v>
      </c>
      <c r="O674" s="4">
        <v>20</v>
      </c>
      <c r="P674" s="4">
        <v>0</v>
      </c>
      <c r="Q674" s="4">
        <v>0</v>
      </c>
      <c r="R674" s="4">
        <v>0</v>
      </c>
      <c r="S674" s="4">
        <v>27</v>
      </c>
      <c r="T674" s="4">
        <v>0</v>
      </c>
      <c r="U674" s="4">
        <v>46</v>
      </c>
      <c r="V674" s="4">
        <v>28</v>
      </c>
      <c r="W674" s="4">
        <v>0</v>
      </c>
      <c r="X674" s="4">
        <v>0</v>
      </c>
      <c r="Y674" s="4">
        <v>0</v>
      </c>
      <c r="Z674" s="4">
        <v>0</v>
      </c>
      <c r="AA674" s="4">
        <v>0</v>
      </c>
      <c r="AB674" s="4">
        <v>0</v>
      </c>
      <c r="AC674" s="4">
        <v>0</v>
      </c>
      <c r="AD674" s="4">
        <v>0</v>
      </c>
    </row>
    <row r="675" spans="1:30" x14ac:dyDescent="0.3">
      <c r="A675" s="16" t="s">
        <v>25</v>
      </c>
      <c r="B675" s="7">
        <v>557862</v>
      </c>
      <c r="C675" s="7">
        <v>256731</v>
      </c>
      <c r="D675" s="7" t="s">
        <v>1124</v>
      </c>
      <c r="E675" s="7">
        <v>2</v>
      </c>
      <c r="F675" s="4">
        <v>3767251</v>
      </c>
      <c r="G675" s="4">
        <v>205591</v>
      </c>
      <c r="H675" s="4">
        <f t="shared" si="62"/>
        <v>3310774.9657792058</v>
      </c>
      <c r="I675" s="4">
        <f t="shared" si="63"/>
        <v>-456476.03422079422</v>
      </c>
      <c r="J675" s="5">
        <f t="shared" si="64"/>
        <v>-0.12116953030758881</v>
      </c>
      <c r="K675" s="4">
        <f t="shared" si="65"/>
        <v>184167.22248490551</v>
      </c>
      <c r="L675" s="4">
        <f t="shared" si="66"/>
        <v>-21423.777515094494</v>
      </c>
      <c r="M675" s="5">
        <f t="shared" si="67"/>
        <v>-0.10420581404387597</v>
      </c>
      <c r="N675" s="4">
        <f>IF(SUMPRODUCT($O$2:$AD$2,O675:AD675)&lt;=Kalkulačka!$B$4,SUMPRODUCT($O$2:$AD$2,O675:AD675)*Kalkulačka!$B$5,SUMPRODUCT($O$2:$AD$2,O675:AD675))</f>
        <v>233</v>
      </c>
      <c r="O675" s="4">
        <v>42</v>
      </c>
      <c r="P675" s="4">
        <v>0</v>
      </c>
      <c r="Q675" s="4">
        <v>0</v>
      </c>
      <c r="R675" s="4">
        <v>0</v>
      </c>
      <c r="S675" s="4">
        <v>191</v>
      </c>
      <c r="T675" s="4">
        <v>0</v>
      </c>
      <c r="U675" s="4">
        <v>206</v>
      </c>
      <c r="V675" s="4">
        <v>80</v>
      </c>
      <c r="W675" s="4">
        <v>0</v>
      </c>
      <c r="X675" s="4">
        <v>0</v>
      </c>
      <c r="Y675" s="4">
        <v>0</v>
      </c>
      <c r="Z675" s="4">
        <v>0</v>
      </c>
      <c r="AA675" s="4">
        <v>0</v>
      </c>
      <c r="AB675" s="4">
        <v>0</v>
      </c>
      <c r="AC675" s="4">
        <v>0</v>
      </c>
      <c r="AD675" s="4">
        <v>0</v>
      </c>
    </row>
    <row r="676" spans="1:30" x14ac:dyDescent="0.3">
      <c r="A676" s="16" t="s">
        <v>50</v>
      </c>
      <c r="B676" s="7">
        <v>540196</v>
      </c>
      <c r="C676" s="7">
        <v>302945</v>
      </c>
      <c r="D676" s="7" t="s">
        <v>1125</v>
      </c>
      <c r="E676" s="7">
        <v>2</v>
      </c>
      <c r="F676" s="4">
        <v>6461782</v>
      </c>
      <c r="G676" s="4">
        <v>336731</v>
      </c>
      <c r="H676" s="4">
        <f t="shared" si="62"/>
        <v>5680891.9799078396</v>
      </c>
      <c r="I676" s="4">
        <f t="shared" si="63"/>
        <v>-780890.02009216044</v>
      </c>
      <c r="J676" s="5">
        <f t="shared" si="64"/>
        <v>-0.12084747212025415</v>
      </c>
      <c r="K676" s="4">
        <f t="shared" si="65"/>
        <v>316008.82210070908</v>
      </c>
      <c r="L676" s="4">
        <f t="shared" si="66"/>
        <v>-20722.177899290924</v>
      </c>
      <c r="M676" s="5">
        <f t="shared" si="67"/>
        <v>-6.1539263980123327E-2</v>
      </c>
      <c r="N676" s="4">
        <f>IF(SUMPRODUCT($O$2:$AD$2,O676:AD676)&lt;=Kalkulačka!$B$4,SUMPRODUCT($O$2:$AD$2,O676:AD676)*Kalkulačka!$B$5,SUMPRODUCT($O$2:$AD$2,O676:AD676))</f>
        <v>399.8</v>
      </c>
      <c r="O676" s="4">
        <v>95</v>
      </c>
      <c r="P676" s="4">
        <v>0</v>
      </c>
      <c r="Q676" s="4">
        <v>0</v>
      </c>
      <c r="R676" s="4">
        <v>0</v>
      </c>
      <c r="S676" s="4">
        <v>285</v>
      </c>
      <c r="T676" s="4">
        <v>0</v>
      </c>
      <c r="U676" s="4">
        <v>369</v>
      </c>
      <c r="V676" s="4">
        <v>90</v>
      </c>
      <c r="W676" s="4">
        <v>0</v>
      </c>
      <c r="X676" s="4">
        <v>0</v>
      </c>
      <c r="Y676" s="4">
        <v>0</v>
      </c>
      <c r="Z676" s="4">
        <v>0</v>
      </c>
      <c r="AA676" s="4">
        <v>198</v>
      </c>
      <c r="AB676" s="4">
        <v>0</v>
      </c>
      <c r="AC676" s="4">
        <v>0</v>
      </c>
      <c r="AD676" s="4">
        <v>0</v>
      </c>
    </row>
    <row r="677" spans="1:30" x14ac:dyDescent="0.3">
      <c r="A677" s="16" t="s">
        <v>56</v>
      </c>
      <c r="B677" s="7">
        <v>500259</v>
      </c>
      <c r="C677" s="7">
        <v>298531</v>
      </c>
      <c r="D677" s="7" t="s">
        <v>1126</v>
      </c>
      <c r="E677" s="7">
        <v>2</v>
      </c>
      <c r="F677" s="4">
        <v>3684860</v>
      </c>
      <c r="G677" s="4">
        <v>197422</v>
      </c>
      <c r="H677" s="4">
        <f t="shared" si="62"/>
        <v>3239728.2926938152</v>
      </c>
      <c r="I677" s="4">
        <f t="shared" si="63"/>
        <v>-445131.70730618481</v>
      </c>
      <c r="J677" s="5">
        <f t="shared" si="64"/>
        <v>-0.12080016806776506</v>
      </c>
      <c r="K677" s="4">
        <f t="shared" si="65"/>
        <v>180215.13616548691</v>
      </c>
      <c r="L677" s="4">
        <f t="shared" si="66"/>
        <v>-17206.863834513089</v>
      </c>
      <c r="M677" s="5">
        <f t="shared" si="67"/>
        <v>-8.7157782995375799E-2</v>
      </c>
      <c r="N677" s="4">
        <f>IF(SUMPRODUCT($O$2:$AD$2,O677:AD677)&lt;=Kalkulačka!$B$4,SUMPRODUCT($O$2:$AD$2,O677:AD677)*Kalkulačka!$B$5,SUMPRODUCT($O$2:$AD$2,O677:AD677))</f>
        <v>228</v>
      </c>
      <c r="O677" s="4">
        <v>53</v>
      </c>
      <c r="P677" s="4">
        <v>0</v>
      </c>
      <c r="Q677" s="4">
        <v>0</v>
      </c>
      <c r="R677" s="4">
        <v>0</v>
      </c>
      <c r="S677" s="4">
        <v>175</v>
      </c>
      <c r="T677" s="4">
        <v>0</v>
      </c>
      <c r="U677" s="4">
        <v>208</v>
      </c>
      <c r="V677" s="4">
        <v>60</v>
      </c>
      <c r="W677" s="4">
        <v>0</v>
      </c>
      <c r="X677" s="4">
        <v>0</v>
      </c>
      <c r="Y677" s="4">
        <v>0</v>
      </c>
      <c r="Z677" s="4">
        <v>0</v>
      </c>
      <c r="AA677" s="4">
        <v>0</v>
      </c>
      <c r="AB677" s="4">
        <v>0</v>
      </c>
      <c r="AC677" s="4">
        <v>0</v>
      </c>
      <c r="AD677" s="4">
        <v>0</v>
      </c>
    </row>
    <row r="678" spans="1:30" x14ac:dyDescent="0.3">
      <c r="A678" s="16" t="s">
        <v>47</v>
      </c>
      <c r="B678" s="7">
        <v>582948</v>
      </c>
      <c r="C678" s="7">
        <v>281697</v>
      </c>
      <c r="D678" s="7" t="s">
        <v>1127</v>
      </c>
      <c r="E678" s="7">
        <v>2</v>
      </c>
      <c r="F678" s="4">
        <v>5170742</v>
      </c>
      <c r="G678" s="4">
        <v>276971</v>
      </c>
      <c r="H678" s="4">
        <f t="shared" si="62"/>
        <v>4546987.0774650034</v>
      </c>
      <c r="I678" s="4">
        <f t="shared" si="63"/>
        <v>-623754.92253499664</v>
      </c>
      <c r="J678" s="5">
        <f t="shared" si="64"/>
        <v>-0.12063160810092566</v>
      </c>
      <c r="K678" s="4">
        <f t="shared" si="65"/>
        <v>252933.52444278865</v>
      </c>
      <c r="L678" s="4">
        <f t="shared" si="66"/>
        <v>-24037.47555721135</v>
      </c>
      <c r="M678" s="5">
        <f t="shared" si="67"/>
        <v>-8.6786976099343827E-2</v>
      </c>
      <c r="N678" s="4">
        <f>IF(SUMPRODUCT($O$2:$AD$2,O678:AD678)&lt;=Kalkulačka!$B$4,SUMPRODUCT($O$2:$AD$2,O678:AD678)*Kalkulačka!$B$5,SUMPRODUCT($O$2:$AD$2,O678:AD678))</f>
        <v>320</v>
      </c>
      <c r="O678" s="4">
        <v>72</v>
      </c>
      <c r="P678" s="4">
        <v>0</v>
      </c>
      <c r="Q678" s="4">
        <v>0</v>
      </c>
      <c r="R678" s="4">
        <v>0</v>
      </c>
      <c r="S678" s="4">
        <v>248</v>
      </c>
      <c r="T678" s="4">
        <v>0</v>
      </c>
      <c r="U678" s="4">
        <v>260</v>
      </c>
      <c r="V678" s="4">
        <v>112</v>
      </c>
      <c r="W678" s="4">
        <v>21</v>
      </c>
      <c r="X678" s="4">
        <v>0</v>
      </c>
      <c r="Y678" s="4">
        <v>0</v>
      </c>
      <c r="Z678" s="4">
        <v>0</v>
      </c>
      <c r="AA678" s="4">
        <v>0</v>
      </c>
      <c r="AB678" s="4">
        <v>0</v>
      </c>
      <c r="AC678" s="4">
        <v>0</v>
      </c>
      <c r="AD678" s="4">
        <v>0</v>
      </c>
    </row>
    <row r="679" spans="1:30" x14ac:dyDescent="0.3">
      <c r="A679" s="16" t="s">
        <v>29</v>
      </c>
      <c r="B679" s="7">
        <v>554553</v>
      </c>
      <c r="C679" s="7">
        <v>253961</v>
      </c>
      <c r="D679" s="7" t="s">
        <v>152</v>
      </c>
      <c r="E679" s="7">
        <v>2</v>
      </c>
      <c r="F679" s="4">
        <v>3860300</v>
      </c>
      <c r="G679" s="4">
        <v>200084</v>
      </c>
      <c r="H679" s="4">
        <f t="shared" si="62"/>
        <v>3396030.9734816747</v>
      </c>
      <c r="I679" s="4">
        <f t="shared" si="63"/>
        <v>-464269.02651832532</v>
      </c>
      <c r="J679" s="5">
        <f t="shared" si="64"/>
        <v>-0.1202676026522097</v>
      </c>
      <c r="K679" s="4">
        <f t="shared" si="65"/>
        <v>188909.72606820779</v>
      </c>
      <c r="L679" s="4">
        <f t="shared" si="66"/>
        <v>-11174.27393179221</v>
      </c>
      <c r="M679" s="5">
        <f t="shared" si="67"/>
        <v>-5.5847913535276184E-2</v>
      </c>
      <c r="N679" s="4">
        <f>IF(SUMPRODUCT($O$2:$AD$2,O679:AD679)&lt;=Kalkulačka!$B$4,SUMPRODUCT($O$2:$AD$2,O679:AD679)*Kalkulačka!$B$5,SUMPRODUCT($O$2:$AD$2,O679:AD679))</f>
        <v>239</v>
      </c>
      <c r="O679" s="4">
        <v>61</v>
      </c>
      <c r="P679" s="4">
        <v>0</v>
      </c>
      <c r="Q679" s="4">
        <v>0</v>
      </c>
      <c r="R679" s="4">
        <v>0</v>
      </c>
      <c r="S679" s="4">
        <v>178</v>
      </c>
      <c r="T679" s="4">
        <v>0</v>
      </c>
      <c r="U679" s="4">
        <v>161</v>
      </c>
      <c r="V679" s="4">
        <v>27</v>
      </c>
      <c r="W679" s="4">
        <v>0</v>
      </c>
      <c r="X679" s="4">
        <v>0</v>
      </c>
      <c r="Y679" s="4">
        <v>0</v>
      </c>
      <c r="Z679" s="4">
        <v>0</v>
      </c>
      <c r="AA679" s="4">
        <v>0</v>
      </c>
      <c r="AB679" s="4">
        <v>0</v>
      </c>
      <c r="AC679" s="4">
        <v>0</v>
      </c>
      <c r="AD679" s="4">
        <v>0</v>
      </c>
    </row>
    <row r="680" spans="1:30" x14ac:dyDescent="0.3">
      <c r="A680" s="16" t="s">
        <v>47</v>
      </c>
      <c r="B680" s="7">
        <v>584665</v>
      </c>
      <c r="C680" s="7">
        <v>283363</v>
      </c>
      <c r="D680" s="7" t="s">
        <v>1128</v>
      </c>
      <c r="E680" s="7">
        <v>2</v>
      </c>
      <c r="F680" s="4">
        <v>5911240</v>
      </c>
      <c r="G680" s="4">
        <v>313002</v>
      </c>
      <c r="H680" s="4">
        <f t="shared" si="62"/>
        <v>5200616.4698505979</v>
      </c>
      <c r="I680" s="4">
        <f t="shared" si="63"/>
        <v>-710623.5301494021</v>
      </c>
      <c r="J680" s="5">
        <f t="shared" si="64"/>
        <v>-0.12021564513526806</v>
      </c>
      <c r="K680" s="4">
        <f t="shared" si="65"/>
        <v>289292.71858143952</v>
      </c>
      <c r="L680" s="4">
        <f t="shared" si="66"/>
        <v>-23709.28141856048</v>
      </c>
      <c r="M680" s="5">
        <f t="shared" si="67"/>
        <v>-7.5748018921797611E-2</v>
      </c>
      <c r="N680" s="4">
        <f>IF(SUMPRODUCT($O$2:$AD$2,O680:AD680)&lt;=Kalkulačka!$B$4,SUMPRODUCT($O$2:$AD$2,O680:AD680)*Kalkulačka!$B$5,SUMPRODUCT($O$2:$AD$2,O680:AD680))</f>
        <v>366</v>
      </c>
      <c r="O680" s="4">
        <v>95</v>
      </c>
      <c r="P680" s="4">
        <v>0</v>
      </c>
      <c r="Q680" s="4">
        <v>0</v>
      </c>
      <c r="R680" s="4">
        <v>0</v>
      </c>
      <c r="S680" s="4">
        <v>271</v>
      </c>
      <c r="T680" s="4">
        <v>0</v>
      </c>
      <c r="U680" s="4">
        <v>331</v>
      </c>
      <c r="V680" s="4">
        <v>66</v>
      </c>
      <c r="W680" s="4">
        <v>45</v>
      </c>
      <c r="X680" s="4">
        <v>0</v>
      </c>
      <c r="Y680" s="4">
        <v>0</v>
      </c>
      <c r="Z680" s="4">
        <v>0</v>
      </c>
      <c r="AA680" s="4">
        <v>0</v>
      </c>
      <c r="AB680" s="4">
        <v>0</v>
      </c>
      <c r="AC680" s="4">
        <v>0</v>
      </c>
      <c r="AD680" s="4">
        <v>0</v>
      </c>
    </row>
    <row r="681" spans="1:30" x14ac:dyDescent="0.3">
      <c r="A681" s="16" t="s">
        <v>35</v>
      </c>
      <c r="B681" s="7">
        <v>577332</v>
      </c>
      <c r="C681" s="7">
        <v>275930</v>
      </c>
      <c r="D681" s="7" t="s">
        <v>1129</v>
      </c>
      <c r="E681" s="7">
        <v>2</v>
      </c>
      <c r="F681" s="4">
        <v>944624</v>
      </c>
      <c r="G681" s="4">
        <v>29968</v>
      </c>
      <c r="H681" s="4">
        <f t="shared" si="62"/>
        <v>959130.08665277425</v>
      </c>
      <c r="I681" s="4">
        <f t="shared" si="63"/>
        <v>14506.086652774247</v>
      </c>
      <c r="J681" s="5">
        <f t="shared" si="64"/>
        <v>1.5356466332397067E-2</v>
      </c>
      <c r="K681" s="4">
        <f t="shared" si="65"/>
        <v>53353.165312150733</v>
      </c>
      <c r="L681" s="4">
        <f t="shared" si="66"/>
        <v>23385.165312150733</v>
      </c>
      <c r="M681" s="5">
        <f t="shared" si="67"/>
        <v>0.78033787080054506</v>
      </c>
      <c r="N681" s="4">
        <f>IF(SUMPRODUCT($O$2:$AD$2,O681:AD681)&lt;=Kalkulačka!$B$4,SUMPRODUCT($O$2:$AD$2,O681:AD681)*Kalkulačka!$B$5,SUMPRODUCT($O$2:$AD$2,O681:AD681))</f>
        <v>67.5</v>
      </c>
      <c r="O681" s="4">
        <v>22</v>
      </c>
      <c r="P681" s="4">
        <v>0</v>
      </c>
      <c r="Q681" s="4">
        <v>0</v>
      </c>
      <c r="R681" s="4">
        <v>0</v>
      </c>
      <c r="S681" s="4">
        <v>23</v>
      </c>
      <c r="T681" s="4">
        <v>0</v>
      </c>
      <c r="U681" s="4">
        <v>48</v>
      </c>
      <c r="V681" s="4">
        <v>20</v>
      </c>
      <c r="W681" s="4">
        <v>0</v>
      </c>
      <c r="X681" s="4">
        <v>0</v>
      </c>
      <c r="Y681" s="4">
        <v>0</v>
      </c>
      <c r="Z681" s="4">
        <v>0</v>
      </c>
      <c r="AA681" s="4">
        <v>0</v>
      </c>
      <c r="AB681" s="4">
        <v>0</v>
      </c>
      <c r="AC681" s="4">
        <v>0</v>
      </c>
      <c r="AD681" s="4">
        <v>0</v>
      </c>
    </row>
    <row r="682" spans="1:30" x14ac:dyDescent="0.3">
      <c r="A682" s="16" t="s">
        <v>23</v>
      </c>
      <c r="B682" s="7">
        <v>552666</v>
      </c>
      <c r="C682" s="7">
        <v>252522</v>
      </c>
      <c r="D682" s="7" t="s">
        <v>1130</v>
      </c>
      <c r="E682" s="7">
        <v>2</v>
      </c>
      <c r="F682" s="4">
        <v>5715824</v>
      </c>
      <c r="G682" s="4">
        <v>302494</v>
      </c>
      <c r="H682" s="4">
        <f t="shared" si="62"/>
        <v>5030104.4544456601</v>
      </c>
      <c r="I682" s="4">
        <f t="shared" si="63"/>
        <v>-685719.54555433989</v>
      </c>
      <c r="J682" s="5">
        <f t="shared" si="64"/>
        <v>-0.1199686249181815</v>
      </c>
      <c r="K682" s="4">
        <f t="shared" si="65"/>
        <v>279807.71141483495</v>
      </c>
      <c r="L682" s="4">
        <f t="shared" si="66"/>
        <v>-22686.28858516505</v>
      </c>
      <c r="M682" s="5">
        <f t="shared" si="67"/>
        <v>-7.4997482876239085E-2</v>
      </c>
      <c r="N682" s="4">
        <f>IF(SUMPRODUCT($O$2:$AD$2,O682:AD682)&lt;=Kalkulačka!$B$4,SUMPRODUCT($O$2:$AD$2,O682:AD682)*Kalkulačka!$B$5,SUMPRODUCT($O$2:$AD$2,O682:AD682))</f>
        <v>354</v>
      </c>
      <c r="O682" s="4">
        <v>93</v>
      </c>
      <c r="P682" s="4">
        <v>0</v>
      </c>
      <c r="Q682" s="4">
        <v>0</v>
      </c>
      <c r="R682" s="4">
        <v>0</v>
      </c>
      <c r="S682" s="4">
        <v>261</v>
      </c>
      <c r="T682" s="4">
        <v>0</v>
      </c>
      <c r="U682" s="4">
        <v>447</v>
      </c>
      <c r="V682" s="4">
        <v>123</v>
      </c>
      <c r="W682" s="4">
        <v>40</v>
      </c>
      <c r="X682" s="4">
        <v>0</v>
      </c>
      <c r="Y682" s="4">
        <v>0</v>
      </c>
      <c r="Z682" s="4">
        <v>0</v>
      </c>
      <c r="AA682" s="4">
        <v>0</v>
      </c>
      <c r="AB682" s="4">
        <v>0</v>
      </c>
      <c r="AC682" s="4">
        <v>0</v>
      </c>
      <c r="AD682" s="4">
        <v>0</v>
      </c>
    </row>
    <row r="683" spans="1:30" x14ac:dyDescent="0.3">
      <c r="A683" s="16" t="s">
        <v>20</v>
      </c>
      <c r="B683" s="7">
        <v>534188</v>
      </c>
      <c r="C683" s="7">
        <v>236217</v>
      </c>
      <c r="D683" s="7" t="s">
        <v>1131</v>
      </c>
      <c r="E683" s="7">
        <v>2</v>
      </c>
      <c r="F683" s="4">
        <v>3728680</v>
      </c>
      <c r="G683" s="4">
        <v>203653</v>
      </c>
      <c r="H683" s="4">
        <f t="shared" si="62"/>
        <v>3282356.2965450496</v>
      </c>
      <c r="I683" s="4">
        <f t="shared" si="63"/>
        <v>-446323.70345495036</v>
      </c>
      <c r="J683" s="5">
        <f t="shared" si="64"/>
        <v>-0.11970018973335073</v>
      </c>
      <c r="K683" s="4">
        <f t="shared" si="65"/>
        <v>182586.38795713807</v>
      </c>
      <c r="L683" s="4">
        <f t="shared" si="66"/>
        <v>-21066.612042861932</v>
      </c>
      <c r="M683" s="5">
        <f t="shared" si="67"/>
        <v>-0.10344366173276076</v>
      </c>
      <c r="N683" s="4">
        <f>IF(SUMPRODUCT($O$2:$AD$2,O683:AD683)&lt;=Kalkulačka!$B$4,SUMPRODUCT($O$2:$AD$2,O683:AD683)*Kalkulačka!$B$5,SUMPRODUCT($O$2:$AD$2,O683:AD683))</f>
        <v>231</v>
      </c>
      <c r="O683" s="4">
        <v>45</v>
      </c>
      <c r="P683" s="4">
        <v>0</v>
      </c>
      <c r="Q683" s="4">
        <v>0</v>
      </c>
      <c r="R683" s="4">
        <v>0</v>
      </c>
      <c r="S683" s="4">
        <v>186</v>
      </c>
      <c r="T683" s="4">
        <v>0</v>
      </c>
      <c r="U683" s="4">
        <v>302</v>
      </c>
      <c r="V683" s="4">
        <v>50</v>
      </c>
      <c r="W683" s="4">
        <v>0</v>
      </c>
      <c r="X683" s="4">
        <v>0</v>
      </c>
      <c r="Y683" s="4">
        <v>0</v>
      </c>
      <c r="Z683" s="4">
        <v>0</v>
      </c>
      <c r="AA683" s="4">
        <v>0</v>
      </c>
      <c r="AB683" s="4">
        <v>0</v>
      </c>
      <c r="AC683" s="4">
        <v>0</v>
      </c>
      <c r="AD683" s="4">
        <v>0</v>
      </c>
    </row>
    <row r="684" spans="1:30" x14ac:dyDescent="0.3">
      <c r="A684" s="16" t="s">
        <v>50</v>
      </c>
      <c r="B684" s="7">
        <v>515191</v>
      </c>
      <c r="C684" s="7">
        <v>301523</v>
      </c>
      <c r="D684" s="7" t="s">
        <v>1132</v>
      </c>
      <c r="E684" s="7">
        <v>2</v>
      </c>
      <c r="F684" s="4">
        <v>1300974</v>
      </c>
      <c r="G684" s="4">
        <v>39085</v>
      </c>
      <c r="H684" s="4">
        <f t="shared" si="62"/>
        <v>1321468.1193882667</v>
      </c>
      <c r="I684" s="4">
        <f t="shared" si="63"/>
        <v>20494.119388266699</v>
      </c>
      <c r="J684" s="5">
        <f t="shared" si="64"/>
        <v>1.5752904660866873E-2</v>
      </c>
      <c r="K684" s="4">
        <f t="shared" si="65"/>
        <v>73508.805541185458</v>
      </c>
      <c r="L684" s="4">
        <f t="shared" si="66"/>
        <v>34423.805541185458</v>
      </c>
      <c r="M684" s="5">
        <f t="shared" si="67"/>
        <v>0.88074211439645533</v>
      </c>
      <c r="N684" s="4">
        <f>IF(SUMPRODUCT($O$2:$AD$2,O684:AD684)&lt;=Kalkulačka!$B$4,SUMPRODUCT($O$2:$AD$2,O684:AD684)*Kalkulačka!$B$5,SUMPRODUCT($O$2:$AD$2,O684:AD684))</f>
        <v>93</v>
      </c>
      <c r="O684" s="4">
        <v>37</v>
      </c>
      <c r="P684" s="4">
        <v>0</v>
      </c>
      <c r="Q684" s="4">
        <v>0</v>
      </c>
      <c r="R684" s="4">
        <v>0</v>
      </c>
      <c r="S684" s="4">
        <v>25</v>
      </c>
      <c r="T684" s="4">
        <v>0</v>
      </c>
      <c r="U684" s="4">
        <v>59</v>
      </c>
      <c r="V684" s="4">
        <v>20</v>
      </c>
      <c r="W684" s="4">
        <v>0</v>
      </c>
      <c r="X684" s="4">
        <v>0</v>
      </c>
      <c r="Y684" s="4">
        <v>0</v>
      </c>
      <c r="Z684" s="4">
        <v>0</v>
      </c>
      <c r="AA684" s="4">
        <v>0</v>
      </c>
      <c r="AB684" s="4">
        <v>0</v>
      </c>
      <c r="AC684" s="4">
        <v>0</v>
      </c>
      <c r="AD684" s="4">
        <v>0</v>
      </c>
    </row>
    <row r="685" spans="1:30" x14ac:dyDescent="0.3">
      <c r="A685" s="16" t="s">
        <v>32</v>
      </c>
      <c r="B685" s="7">
        <v>568007</v>
      </c>
      <c r="C685" s="7">
        <v>556912</v>
      </c>
      <c r="D685" s="7" t="s">
        <v>1133</v>
      </c>
      <c r="E685" s="7">
        <v>2</v>
      </c>
      <c r="F685" s="4">
        <v>6124823</v>
      </c>
      <c r="G685" s="4">
        <v>309325</v>
      </c>
      <c r="H685" s="4">
        <f t="shared" si="62"/>
        <v>5392442.4871811531</v>
      </c>
      <c r="I685" s="4">
        <f t="shared" si="63"/>
        <v>-732380.51281884685</v>
      </c>
      <c r="J685" s="5">
        <f t="shared" si="64"/>
        <v>-0.119575784119614</v>
      </c>
      <c r="K685" s="4">
        <f t="shared" si="65"/>
        <v>299963.35164386965</v>
      </c>
      <c r="L685" s="4">
        <f t="shared" si="66"/>
        <v>-9361.6483561303467</v>
      </c>
      <c r="M685" s="5">
        <f t="shared" si="67"/>
        <v>-3.0264764749471706E-2</v>
      </c>
      <c r="N685" s="4">
        <f>IF(SUMPRODUCT($O$2:$AD$2,O685:AD685)&lt;=Kalkulačka!$B$4,SUMPRODUCT($O$2:$AD$2,O685:AD685)*Kalkulačka!$B$5,SUMPRODUCT($O$2:$AD$2,O685:AD685))</f>
        <v>379.5</v>
      </c>
      <c r="O685" s="4">
        <v>66</v>
      </c>
      <c r="P685" s="4">
        <v>0</v>
      </c>
      <c r="Q685" s="4">
        <v>12</v>
      </c>
      <c r="R685" s="4">
        <v>0</v>
      </c>
      <c r="S685" s="4">
        <v>245</v>
      </c>
      <c r="T685" s="4">
        <v>0</v>
      </c>
      <c r="U685" s="4">
        <v>217</v>
      </c>
      <c r="V685" s="4">
        <v>53</v>
      </c>
      <c r="W685" s="4">
        <v>0</v>
      </c>
      <c r="X685" s="4">
        <v>0</v>
      </c>
      <c r="Y685" s="4">
        <v>0</v>
      </c>
      <c r="Z685" s="4">
        <v>0</v>
      </c>
      <c r="AA685" s="4">
        <v>565</v>
      </c>
      <c r="AB685" s="4">
        <v>0</v>
      </c>
      <c r="AC685" s="4">
        <v>0</v>
      </c>
      <c r="AD685" s="4">
        <v>0</v>
      </c>
    </row>
    <row r="686" spans="1:30" x14ac:dyDescent="0.3">
      <c r="A686" s="16" t="s">
        <v>29</v>
      </c>
      <c r="B686" s="7">
        <v>560413</v>
      </c>
      <c r="C686" s="7">
        <v>259373</v>
      </c>
      <c r="D686" s="7" t="s">
        <v>1134</v>
      </c>
      <c r="E686" s="7">
        <v>2</v>
      </c>
      <c r="F686" s="4">
        <v>524510</v>
      </c>
      <c r="G686" s="4">
        <v>15963</v>
      </c>
      <c r="H686" s="4">
        <f t="shared" si="62"/>
        <v>532850.04814043012</v>
      </c>
      <c r="I686" s="4">
        <f t="shared" si="63"/>
        <v>8340.0481404301245</v>
      </c>
      <c r="J686" s="5">
        <f t="shared" si="64"/>
        <v>1.5900646585251144E-2</v>
      </c>
      <c r="K686" s="4">
        <f t="shared" si="65"/>
        <v>29640.647395639295</v>
      </c>
      <c r="L686" s="4">
        <f t="shared" si="66"/>
        <v>13677.647395639295</v>
      </c>
      <c r="M686" s="5">
        <f t="shared" si="67"/>
        <v>0.85683439175839715</v>
      </c>
      <c r="N686" s="4">
        <f>IF(SUMPRODUCT($O$2:$AD$2,O686:AD686)&lt;=Kalkulačka!$B$4,SUMPRODUCT($O$2:$AD$2,O686:AD686)*Kalkulačka!$B$5,SUMPRODUCT($O$2:$AD$2,O686:AD686))</f>
        <v>37.5</v>
      </c>
      <c r="O686" s="4">
        <v>14</v>
      </c>
      <c r="P686" s="4">
        <v>0</v>
      </c>
      <c r="Q686" s="4">
        <v>0</v>
      </c>
      <c r="R686" s="4">
        <v>0</v>
      </c>
      <c r="S686" s="4">
        <v>11</v>
      </c>
      <c r="T686" s="4">
        <v>0</v>
      </c>
      <c r="U686" s="4">
        <v>25</v>
      </c>
      <c r="V686" s="4">
        <v>10</v>
      </c>
      <c r="W686" s="4">
        <v>0</v>
      </c>
      <c r="X686" s="4">
        <v>0</v>
      </c>
      <c r="Y686" s="4">
        <v>0</v>
      </c>
      <c r="Z686" s="4">
        <v>0</v>
      </c>
      <c r="AA686" s="4">
        <v>0</v>
      </c>
      <c r="AB686" s="4">
        <v>0</v>
      </c>
      <c r="AC686" s="4">
        <v>0</v>
      </c>
      <c r="AD686" s="4">
        <v>0</v>
      </c>
    </row>
    <row r="687" spans="1:30" x14ac:dyDescent="0.3">
      <c r="A687" s="16" t="s">
        <v>20</v>
      </c>
      <c r="B687" s="7">
        <v>530051</v>
      </c>
      <c r="C687" s="7">
        <v>232122</v>
      </c>
      <c r="D687" s="7" t="s">
        <v>1135</v>
      </c>
      <c r="E687" s="7">
        <v>2</v>
      </c>
      <c r="F687" s="4">
        <v>1489561</v>
      </c>
      <c r="G687" s="4">
        <v>46677</v>
      </c>
      <c r="H687" s="4">
        <f t="shared" si="62"/>
        <v>1513294.1367188215</v>
      </c>
      <c r="I687" s="4">
        <f t="shared" si="63"/>
        <v>23733.136718821479</v>
      </c>
      <c r="J687" s="5">
        <f t="shared" si="64"/>
        <v>1.5932974023099122E-2</v>
      </c>
      <c r="K687" s="4">
        <f t="shared" si="65"/>
        <v>84179.438603615607</v>
      </c>
      <c r="L687" s="4">
        <f t="shared" si="66"/>
        <v>37502.438603615607</v>
      </c>
      <c r="M687" s="5">
        <f t="shared" si="67"/>
        <v>0.80344577851223531</v>
      </c>
      <c r="N687" s="4">
        <f>IF(SUMPRODUCT($O$2:$AD$2,O687:AD687)&lt;=Kalkulačka!$B$4,SUMPRODUCT($O$2:$AD$2,O687:AD687)*Kalkulačka!$B$5,SUMPRODUCT($O$2:$AD$2,O687:AD687))</f>
        <v>106.5</v>
      </c>
      <c r="O687" s="4">
        <v>37</v>
      </c>
      <c r="P687" s="4">
        <v>0</v>
      </c>
      <c r="Q687" s="4">
        <v>0</v>
      </c>
      <c r="R687" s="4">
        <v>0</v>
      </c>
      <c r="S687" s="4">
        <v>34</v>
      </c>
      <c r="T687" s="4">
        <v>0</v>
      </c>
      <c r="U687" s="4">
        <v>71</v>
      </c>
      <c r="V687" s="4">
        <v>32</v>
      </c>
      <c r="W687" s="4">
        <v>0</v>
      </c>
      <c r="X687" s="4">
        <v>0</v>
      </c>
      <c r="Y687" s="4">
        <v>0</v>
      </c>
      <c r="Z687" s="4">
        <v>0</v>
      </c>
      <c r="AA687" s="4">
        <v>0</v>
      </c>
      <c r="AB687" s="4">
        <v>0</v>
      </c>
      <c r="AC687" s="4">
        <v>0</v>
      </c>
      <c r="AD687" s="4">
        <v>0</v>
      </c>
    </row>
    <row r="688" spans="1:30" x14ac:dyDescent="0.3">
      <c r="A688" s="16" t="s">
        <v>20</v>
      </c>
      <c r="B688" s="7">
        <v>529958</v>
      </c>
      <c r="C688" s="7">
        <v>232025</v>
      </c>
      <c r="D688" s="7" t="s">
        <v>1136</v>
      </c>
      <c r="E688" s="7">
        <v>2</v>
      </c>
      <c r="F688" s="4">
        <v>3695259</v>
      </c>
      <c r="G688" s="4">
        <v>204191</v>
      </c>
      <c r="H688" s="4">
        <f t="shared" si="62"/>
        <v>3253937.6273108935</v>
      </c>
      <c r="I688" s="4">
        <f t="shared" si="63"/>
        <v>-441321.3726891065</v>
      </c>
      <c r="J688" s="5">
        <f t="shared" si="64"/>
        <v>-0.11942907728229779</v>
      </c>
      <c r="K688" s="4">
        <f t="shared" si="65"/>
        <v>181005.55342937063</v>
      </c>
      <c r="L688" s="4">
        <f t="shared" si="66"/>
        <v>-23185.44657062937</v>
      </c>
      <c r="M688" s="5">
        <f t="shared" si="67"/>
        <v>-0.11354783790974809</v>
      </c>
      <c r="N688" s="4">
        <f>IF(SUMPRODUCT($O$2:$AD$2,O688:AD688)&lt;=Kalkulačka!$B$4,SUMPRODUCT($O$2:$AD$2,O688:AD688)*Kalkulačka!$B$5,SUMPRODUCT($O$2:$AD$2,O688:AD688))</f>
        <v>229</v>
      </c>
      <c r="O688" s="4">
        <v>45</v>
      </c>
      <c r="P688" s="4">
        <v>0</v>
      </c>
      <c r="Q688" s="4">
        <v>0</v>
      </c>
      <c r="R688" s="4">
        <v>0</v>
      </c>
      <c r="S688" s="4">
        <v>184</v>
      </c>
      <c r="T688" s="4">
        <v>0</v>
      </c>
      <c r="U688" s="4">
        <v>187</v>
      </c>
      <c r="V688" s="4">
        <v>61</v>
      </c>
      <c r="W688" s="4">
        <v>0</v>
      </c>
      <c r="X688" s="4">
        <v>0</v>
      </c>
      <c r="Y688" s="4">
        <v>0</v>
      </c>
      <c r="Z688" s="4">
        <v>0</v>
      </c>
      <c r="AA688" s="4">
        <v>0</v>
      </c>
      <c r="AB688" s="4">
        <v>0</v>
      </c>
      <c r="AC688" s="4">
        <v>0</v>
      </c>
      <c r="AD688" s="4">
        <v>0</v>
      </c>
    </row>
    <row r="689" spans="1:30" x14ac:dyDescent="0.3">
      <c r="A689" s="16" t="s">
        <v>32</v>
      </c>
      <c r="B689" s="7">
        <v>564621</v>
      </c>
      <c r="C689" s="7">
        <v>263397</v>
      </c>
      <c r="D689" s="7" t="s">
        <v>1137</v>
      </c>
      <c r="E689" s="7">
        <v>2</v>
      </c>
      <c r="F689" s="4">
        <v>4082036</v>
      </c>
      <c r="G689" s="4">
        <v>205461</v>
      </c>
      <c r="H689" s="4">
        <f t="shared" si="62"/>
        <v>3594961.6581207686</v>
      </c>
      <c r="I689" s="4">
        <f t="shared" si="63"/>
        <v>-487074.34187923139</v>
      </c>
      <c r="J689" s="5">
        <f t="shared" si="64"/>
        <v>-0.11932142241744836</v>
      </c>
      <c r="K689" s="4">
        <f t="shared" si="65"/>
        <v>199975.56776257977</v>
      </c>
      <c r="L689" s="4">
        <f t="shared" si="66"/>
        <v>-5485.4322374202311</v>
      </c>
      <c r="M689" s="5">
        <f t="shared" si="67"/>
        <v>-2.6698167717572829E-2</v>
      </c>
      <c r="N689" s="4">
        <f>IF(SUMPRODUCT($O$2:$AD$2,O689:AD689)&lt;=Kalkulačka!$B$4,SUMPRODUCT($O$2:$AD$2,O689:AD689)*Kalkulačka!$B$5,SUMPRODUCT($O$2:$AD$2,O689:AD689))</f>
        <v>253</v>
      </c>
      <c r="O689" s="4">
        <v>77</v>
      </c>
      <c r="P689" s="4">
        <v>0</v>
      </c>
      <c r="Q689" s="4">
        <v>0</v>
      </c>
      <c r="R689" s="4">
        <v>0</v>
      </c>
      <c r="S689" s="4">
        <v>176</v>
      </c>
      <c r="T689" s="4">
        <v>0</v>
      </c>
      <c r="U689" s="4">
        <v>230</v>
      </c>
      <c r="V689" s="4">
        <v>80</v>
      </c>
      <c r="W689" s="4">
        <v>0</v>
      </c>
      <c r="X689" s="4">
        <v>0</v>
      </c>
      <c r="Y689" s="4">
        <v>0</v>
      </c>
      <c r="Z689" s="4">
        <v>0</v>
      </c>
      <c r="AA689" s="4">
        <v>0</v>
      </c>
      <c r="AB689" s="4">
        <v>0</v>
      </c>
      <c r="AC689" s="4">
        <v>0</v>
      </c>
      <c r="AD689" s="4">
        <v>0</v>
      </c>
    </row>
    <row r="690" spans="1:30" x14ac:dyDescent="0.3">
      <c r="A690" s="16" t="s">
        <v>56</v>
      </c>
      <c r="B690" s="7">
        <v>506451</v>
      </c>
      <c r="C690" s="7">
        <v>299880</v>
      </c>
      <c r="D690" s="7" t="s">
        <v>775</v>
      </c>
      <c r="E690" s="7">
        <v>2</v>
      </c>
      <c r="F690" s="4">
        <v>4129601</v>
      </c>
      <c r="G690" s="4">
        <v>224547</v>
      </c>
      <c r="H690" s="4">
        <f t="shared" si="62"/>
        <v>3637589.6619720031</v>
      </c>
      <c r="I690" s="4">
        <f t="shared" si="63"/>
        <v>-492011.33802799694</v>
      </c>
      <c r="J690" s="5">
        <f t="shared" si="64"/>
        <v>-0.1191425849683776</v>
      </c>
      <c r="K690" s="4">
        <f t="shared" si="65"/>
        <v>202346.81955423093</v>
      </c>
      <c r="L690" s="4">
        <f t="shared" si="66"/>
        <v>-22200.180445769074</v>
      </c>
      <c r="M690" s="5">
        <f t="shared" si="67"/>
        <v>-9.8866519907943928E-2</v>
      </c>
      <c r="N690" s="4">
        <f>IF(SUMPRODUCT($O$2:$AD$2,O690:AD690)&lt;=Kalkulačka!$B$4,SUMPRODUCT($O$2:$AD$2,O690:AD690)*Kalkulačka!$B$5,SUMPRODUCT($O$2:$AD$2,O690:AD690))</f>
        <v>256</v>
      </c>
      <c r="O690" s="4">
        <v>61</v>
      </c>
      <c r="P690" s="4">
        <v>0</v>
      </c>
      <c r="Q690" s="4">
        <v>0</v>
      </c>
      <c r="R690" s="4">
        <v>0</v>
      </c>
      <c r="S690" s="4">
        <v>195</v>
      </c>
      <c r="T690" s="4">
        <v>0</v>
      </c>
      <c r="U690" s="4">
        <v>242</v>
      </c>
      <c r="V690" s="4">
        <v>57</v>
      </c>
      <c r="W690" s="4">
        <v>45</v>
      </c>
      <c r="X690" s="4">
        <v>0</v>
      </c>
      <c r="Y690" s="4">
        <v>0</v>
      </c>
      <c r="Z690" s="4">
        <v>0</v>
      </c>
      <c r="AA690" s="4">
        <v>0</v>
      </c>
      <c r="AB690" s="4">
        <v>0</v>
      </c>
      <c r="AC690" s="4">
        <v>0</v>
      </c>
      <c r="AD690" s="4">
        <v>0</v>
      </c>
    </row>
    <row r="691" spans="1:30" x14ac:dyDescent="0.3">
      <c r="A691" s="16" t="s">
        <v>47</v>
      </c>
      <c r="B691" s="7">
        <v>584932</v>
      </c>
      <c r="C691" s="7">
        <v>283622</v>
      </c>
      <c r="D691" s="7" t="s">
        <v>1138</v>
      </c>
      <c r="E691" s="7">
        <v>2</v>
      </c>
      <c r="F691" s="4">
        <v>5193855</v>
      </c>
      <c r="G691" s="4">
        <v>266051</v>
      </c>
      <c r="H691" s="4">
        <f t="shared" si="62"/>
        <v>4575405.74669916</v>
      </c>
      <c r="I691" s="4">
        <f t="shared" si="63"/>
        <v>-618449.25330084004</v>
      </c>
      <c r="J691" s="5">
        <f t="shared" si="64"/>
        <v>-0.11907326124830975</v>
      </c>
      <c r="K691" s="4">
        <f t="shared" si="65"/>
        <v>254514.35897055609</v>
      </c>
      <c r="L691" s="4">
        <f t="shared" si="66"/>
        <v>-11536.641029443912</v>
      </c>
      <c r="M691" s="5">
        <f t="shared" si="67"/>
        <v>-4.3362517071704021E-2</v>
      </c>
      <c r="N691" s="4">
        <f>IF(SUMPRODUCT($O$2:$AD$2,O691:AD691)&lt;=Kalkulačka!$B$4,SUMPRODUCT($O$2:$AD$2,O691:AD691)*Kalkulačka!$B$5,SUMPRODUCT($O$2:$AD$2,O691:AD691))</f>
        <v>322</v>
      </c>
      <c r="O691" s="4">
        <v>87</v>
      </c>
      <c r="P691" s="4">
        <v>0</v>
      </c>
      <c r="Q691" s="4">
        <v>12</v>
      </c>
      <c r="R691" s="4">
        <v>0</v>
      </c>
      <c r="S691" s="4">
        <v>223</v>
      </c>
      <c r="T691" s="4">
        <v>0</v>
      </c>
      <c r="U691" s="4">
        <v>302</v>
      </c>
      <c r="V691" s="4">
        <v>92</v>
      </c>
      <c r="W691" s="4">
        <v>77</v>
      </c>
      <c r="X691" s="4">
        <v>0</v>
      </c>
      <c r="Y691" s="4">
        <v>0</v>
      </c>
      <c r="Z691" s="4">
        <v>0</v>
      </c>
      <c r="AA691" s="4">
        <v>0</v>
      </c>
      <c r="AB691" s="4">
        <v>0</v>
      </c>
      <c r="AC691" s="4">
        <v>0</v>
      </c>
      <c r="AD691" s="4">
        <v>0</v>
      </c>
    </row>
    <row r="692" spans="1:30" x14ac:dyDescent="0.3">
      <c r="A692" s="16" t="s">
        <v>23</v>
      </c>
      <c r="B692" s="7">
        <v>549495</v>
      </c>
      <c r="C692" s="7">
        <v>249751</v>
      </c>
      <c r="D692" s="7" t="s">
        <v>1139</v>
      </c>
      <c r="E692" s="7">
        <v>2</v>
      </c>
      <c r="F692" s="4">
        <v>1761248</v>
      </c>
      <c r="G692" s="4">
        <v>60213</v>
      </c>
      <c r="H692" s="4">
        <f t="shared" si="62"/>
        <v>1790376.1617518452</v>
      </c>
      <c r="I692" s="4">
        <f t="shared" si="63"/>
        <v>29128.161751845153</v>
      </c>
      <c r="J692" s="5">
        <f t="shared" si="64"/>
        <v>1.6538364700397157E-2</v>
      </c>
      <c r="K692" s="4">
        <f t="shared" si="65"/>
        <v>99592.57524934804</v>
      </c>
      <c r="L692" s="4">
        <f t="shared" si="66"/>
        <v>39379.57524934804</v>
      </c>
      <c r="M692" s="5">
        <f t="shared" si="67"/>
        <v>0.65400453804573822</v>
      </c>
      <c r="N692" s="4">
        <f>IF(SUMPRODUCT($O$2:$AD$2,O692:AD692)&lt;=Kalkulačka!$B$4,SUMPRODUCT($O$2:$AD$2,O692:AD692)*Kalkulačka!$B$5,SUMPRODUCT($O$2:$AD$2,O692:AD692))</f>
        <v>126</v>
      </c>
      <c r="O692" s="4">
        <v>32</v>
      </c>
      <c r="P692" s="4">
        <v>0</v>
      </c>
      <c r="Q692" s="4">
        <v>0</v>
      </c>
      <c r="R692" s="4">
        <v>0</v>
      </c>
      <c r="S692" s="4">
        <v>52</v>
      </c>
      <c r="T692" s="4">
        <v>0</v>
      </c>
      <c r="U692" s="4">
        <v>84</v>
      </c>
      <c r="V692" s="4">
        <v>51</v>
      </c>
      <c r="W692" s="4">
        <v>0</v>
      </c>
      <c r="X692" s="4">
        <v>0</v>
      </c>
      <c r="Y692" s="4">
        <v>0</v>
      </c>
      <c r="Z692" s="4">
        <v>0</v>
      </c>
      <c r="AA692" s="4">
        <v>0</v>
      </c>
      <c r="AB692" s="4">
        <v>0</v>
      </c>
      <c r="AC692" s="4">
        <v>0</v>
      </c>
      <c r="AD692" s="4">
        <v>0</v>
      </c>
    </row>
    <row r="693" spans="1:30" x14ac:dyDescent="0.3">
      <c r="A693" s="16" t="s">
        <v>47</v>
      </c>
      <c r="B693" s="7">
        <v>584975</v>
      </c>
      <c r="C693" s="7">
        <v>283665</v>
      </c>
      <c r="D693" s="7" t="s">
        <v>433</v>
      </c>
      <c r="E693" s="7">
        <v>2</v>
      </c>
      <c r="F693" s="4">
        <v>5966581</v>
      </c>
      <c r="G693" s="4">
        <v>331614</v>
      </c>
      <c r="H693" s="4">
        <f t="shared" si="62"/>
        <v>5257453.8083189111</v>
      </c>
      <c r="I693" s="4">
        <f t="shared" si="63"/>
        <v>-709127.19168108888</v>
      </c>
      <c r="J693" s="5">
        <f t="shared" si="64"/>
        <v>-0.1188498390755256</v>
      </c>
      <c r="K693" s="4">
        <f t="shared" si="65"/>
        <v>292454.3876369744</v>
      </c>
      <c r="L693" s="4">
        <f t="shared" si="66"/>
        <v>-39159.612363025604</v>
      </c>
      <c r="M693" s="5">
        <f t="shared" si="67"/>
        <v>-0.11808793465603262</v>
      </c>
      <c r="N693" s="4">
        <f>IF(SUMPRODUCT($O$2:$AD$2,O693:AD693)&lt;=Kalkulačka!$B$4,SUMPRODUCT($O$2:$AD$2,O693:AD693)*Kalkulačka!$B$5,SUMPRODUCT($O$2:$AD$2,O693:AD693))</f>
        <v>370</v>
      </c>
      <c r="O693" s="4">
        <v>104</v>
      </c>
      <c r="P693" s="4">
        <v>0</v>
      </c>
      <c r="Q693" s="4">
        <v>0</v>
      </c>
      <c r="R693" s="4">
        <v>0</v>
      </c>
      <c r="S693" s="4">
        <v>266</v>
      </c>
      <c r="T693" s="4">
        <v>0</v>
      </c>
      <c r="U693" s="4">
        <v>328</v>
      </c>
      <c r="V693" s="4">
        <v>85</v>
      </c>
      <c r="W693" s="4">
        <v>24</v>
      </c>
      <c r="X693" s="4">
        <v>0</v>
      </c>
      <c r="Y693" s="4">
        <v>0</v>
      </c>
      <c r="Z693" s="4">
        <v>0</v>
      </c>
      <c r="AA693" s="4">
        <v>0</v>
      </c>
      <c r="AB693" s="4">
        <v>0</v>
      </c>
      <c r="AC693" s="4">
        <v>0</v>
      </c>
      <c r="AD693" s="4">
        <v>0</v>
      </c>
    </row>
    <row r="694" spans="1:30" x14ac:dyDescent="0.3">
      <c r="A694" s="16" t="s">
        <v>23</v>
      </c>
      <c r="B694" s="7">
        <v>549771</v>
      </c>
      <c r="C694" s="7">
        <v>250023</v>
      </c>
      <c r="D694" s="7" t="s">
        <v>1140</v>
      </c>
      <c r="E694" s="7">
        <v>2</v>
      </c>
      <c r="F694" s="4">
        <v>9207329</v>
      </c>
      <c r="G694" s="4">
        <v>456478</v>
      </c>
      <c r="H694" s="4">
        <f t="shared" si="62"/>
        <v>8113530.0663516158</v>
      </c>
      <c r="I694" s="4">
        <f t="shared" si="63"/>
        <v>-1093798.9336483842</v>
      </c>
      <c r="J694" s="5">
        <f t="shared" si="64"/>
        <v>-0.11879655149157631</v>
      </c>
      <c r="K694" s="4">
        <f t="shared" si="65"/>
        <v>451328.25767760101</v>
      </c>
      <c r="L694" s="4">
        <f t="shared" si="66"/>
        <v>-5149.7423223989899</v>
      </c>
      <c r="M694" s="5">
        <f t="shared" si="67"/>
        <v>-1.1281468816457751E-2</v>
      </c>
      <c r="N694" s="4">
        <f>IF(SUMPRODUCT($O$2:$AD$2,O694:AD694)&lt;=Kalkulačka!$B$4,SUMPRODUCT($O$2:$AD$2,O694:AD694)*Kalkulačka!$B$5,SUMPRODUCT($O$2:$AD$2,O694:AD694))</f>
        <v>571</v>
      </c>
      <c r="O694" s="4">
        <v>200</v>
      </c>
      <c r="P694" s="4">
        <v>0</v>
      </c>
      <c r="Q694" s="4">
        <v>0</v>
      </c>
      <c r="R694" s="4">
        <v>0</v>
      </c>
      <c r="S694" s="4">
        <v>371</v>
      </c>
      <c r="T694" s="4">
        <v>0</v>
      </c>
      <c r="U694" s="4">
        <v>563</v>
      </c>
      <c r="V694" s="4">
        <v>120</v>
      </c>
      <c r="W694" s="4">
        <v>0</v>
      </c>
      <c r="X694" s="4">
        <v>0</v>
      </c>
      <c r="Y694" s="4">
        <v>0</v>
      </c>
      <c r="Z694" s="4">
        <v>0</v>
      </c>
      <c r="AA694" s="4">
        <v>0</v>
      </c>
      <c r="AB694" s="4">
        <v>0</v>
      </c>
      <c r="AC694" s="4">
        <v>0</v>
      </c>
      <c r="AD694" s="4">
        <v>0</v>
      </c>
    </row>
    <row r="695" spans="1:30" x14ac:dyDescent="0.3">
      <c r="A695" s="16" t="s">
        <v>35</v>
      </c>
      <c r="B695" s="7">
        <v>563609</v>
      </c>
      <c r="C695" s="7">
        <v>262366</v>
      </c>
      <c r="D695" s="7" t="s">
        <v>1141</v>
      </c>
      <c r="E695" s="7">
        <v>2</v>
      </c>
      <c r="F695" s="4">
        <v>4788110</v>
      </c>
      <c r="G695" s="4">
        <v>243430</v>
      </c>
      <c r="H695" s="4">
        <f t="shared" si="62"/>
        <v>4220172.381272207</v>
      </c>
      <c r="I695" s="4">
        <f t="shared" si="63"/>
        <v>-567937.61872779299</v>
      </c>
      <c r="J695" s="5">
        <f t="shared" si="64"/>
        <v>-0.11861415437986866</v>
      </c>
      <c r="K695" s="4">
        <f t="shared" si="65"/>
        <v>234753.92737346323</v>
      </c>
      <c r="L695" s="4">
        <f t="shared" si="66"/>
        <v>-8676.0726265367703</v>
      </c>
      <c r="M695" s="5">
        <f t="shared" si="67"/>
        <v>-3.5640934258459378E-2</v>
      </c>
      <c r="N695" s="4">
        <f>IF(SUMPRODUCT($O$2:$AD$2,O695:AD695)&lt;=Kalkulačka!$B$4,SUMPRODUCT($O$2:$AD$2,O695:AD695)*Kalkulačka!$B$5,SUMPRODUCT($O$2:$AD$2,O695:AD695))</f>
        <v>297</v>
      </c>
      <c r="O695" s="4">
        <v>86</v>
      </c>
      <c r="P695" s="4">
        <v>0</v>
      </c>
      <c r="Q695" s="4">
        <v>0</v>
      </c>
      <c r="R695" s="4">
        <v>0</v>
      </c>
      <c r="S695" s="4">
        <v>211</v>
      </c>
      <c r="T695" s="4">
        <v>0</v>
      </c>
      <c r="U695" s="4">
        <v>281</v>
      </c>
      <c r="V695" s="4">
        <v>57</v>
      </c>
      <c r="W695" s="4">
        <v>0</v>
      </c>
      <c r="X695" s="4">
        <v>0</v>
      </c>
      <c r="Y695" s="4">
        <v>0</v>
      </c>
      <c r="Z695" s="4">
        <v>0</v>
      </c>
      <c r="AA695" s="4">
        <v>0</v>
      </c>
      <c r="AB695" s="4">
        <v>0</v>
      </c>
      <c r="AC695" s="4">
        <v>0</v>
      </c>
      <c r="AD695" s="4">
        <v>0</v>
      </c>
    </row>
    <row r="696" spans="1:30" x14ac:dyDescent="0.3">
      <c r="A696" s="16" t="s">
        <v>50</v>
      </c>
      <c r="B696" s="7">
        <v>552356</v>
      </c>
      <c r="C696" s="7">
        <v>635260</v>
      </c>
      <c r="D696" s="7" t="s">
        <v>921</v>
      </c>
      <c r="E696" s="7">
        <v>2</v>
      </c>
      <c r="F696" s="4">
        <v>1005817</v>
      </c>
      <c r="G696" s="4">
        <v>39792</v>
      </c>
      <c r="H696" s="4">
        <f t="shared" si="62"/>
        <v>1023072.0924296258</v>
      </c>
      <c r="I696" s="4">
        <f t="shared" si="63"/>
        <v>17255.092429625802</v>
      </c>
      <c r="J696" s="5">
        <f t="shared" si="64"/>
        <v>1.7155300049239486E-2</v>
      </c>
      <c r="K696" s="4">
        <f t="shared" si="65"/>
        <v>56910.042999627447</v>
      </c>
      <c r="L696" s="4">
        <f t="shared" si="66"/>
        <v>17118.042999627447</v>
      </c>
      <c r="M696" s="5">
        <f t="shared" si="67"/>
        <v>0.43018805286558726</v>
      </c>
      <c r="N696" s="4">
        <f>IF(SUMPRODUCT($O$2:$AD$2,O696:AD696)&lt;=Kalkulačka!$B$4,SUMPRODUCT($O$2:$AD$2,O696:AD696)*Kalkulačka!$B$5,SUMPRODUCT($O$2:$AD$2,O696:AD696))</f>
        <v>72</v>
      </c>
      <c r="O696" s="4">
        <v>24</v>
      </c>
      <c r="P696" s="4">
        <v>0</v>
      </c>
      <c r="Q696" s="4">
        <v>0</v>
      </c>
      <c r="R696" s="4">
        <v>0</v>
      </c>
      <c r="S696" s="4">
        <v>24</v>
      </c>
      <c r="T696" s="4">
        <v>0</v>
      </c>
      <c r="U696" s="4">
        <v>0</v>
      </c>
      <c r="V696" s="4">
        <v>24</v>
      </c>
      <c r="W696" s="4">
        <v>0</v>
      </c>
      <c r="X696" s="4">
        <v>0</v>
      </c>
      <c r="Y696" s="4">
        <v>0</v>
      </c>
      <c r="Z696" s="4">
        <v>0</v>
      </c>
      <c r="AA696" s="4">
        <v>0</v>
      </c>
      <c r="AB696" s="4">
        <v>0</v>
      </c>
      <c r="AC696" s="4">
        <v>0</v>
      </c>
      <c r="AD696" s="4">
        <v>0</v>
      </c>
    </row>
    <row r="697" spans="1:30" x14ac:dyDescent="0.3">
      <c r="A697" s="16" t="s">
        <v>23</v>
      </c>
      <c r="B697" s="7">
        <v>547204</v>
      </c>
      <c r="C697" s="7">
        <v>247481</v>
      </c>
      <c r="D697" s="7" t="s">
        <v>1142</v>
      </c>
      <c r="E697" s="7">
        <v>2</v>
      </c>
      <c r="F697" s="4">
        <v>2032431</v>
      </c>
      <c r="G697" s="4">
        <v>92485</v>
      </c>
      <c r="H697" s="4">
        <f t="shared" si="62"/>
        <v>2067458.1867848688</v>
      </c>
      <c r="I697" s="4">
        <f t="shared" si="63"/>
        <v>35027.186784868827</v>
      </c>
      <c r="J697" s="5">
        <f t="shared" si="64"/>
        <v>1.7234133303845933E-2</v>
      </c>
      <c r="K697" s="4">
        <f t="shared" si="65"/>
        <v>115005.71189508047</v>
      </c>
      <c r="L697" s="4">
        <f t="shared" si="66"/>
        <v>22520.711895080472</v>
      </c>
      <c r="M697" s="5">
        <f t="shared" si="67"/>
        <v>0.24350664318625159</v>
      </c>
      <c r="N697" s="4">
        <f>IF(SUMPRODUCT($O$2:$AD$2,O697:AD697)&lt;=Kalkulačka!$B$4,SUMPRODUCT($O$2:$AD$2,O697:AD697)*Kalkulačka!$B$5,SUMPRODUCT($O$2:$AD$2,O697:AD697))</f>
        <v>145.5</v>
      </c>
      <c r="O697" s="4">
        <v>16</v>
      </c>
      <c r="P697" s="4">
        <v>0</v>
      </c>
      <c r="Q697" s="4">
        <v>0</v>
      </c>
      <c r="R697" s="4">
        <v>0</v>
      </c>
      <c r="S697" s="4">
        <v>81</v>
      </c>
      <c r="T697" s="4">
        <v>0</v>
      </c>
      <c r="U697" s="4">
        <v>103</v>
      </c>
      <c r="V697" s="4">
        <v>42</v>
      </c>
      <c r="W697" s="4">
        <v>0</v>
      </c>
      <c r="X697" s="4">
        <v>0</v>
      </c>
      <c r="Y697" s="4">
        <v>0</v>
      </c>
      <c r="Z697" s="4">
        <v>0</v>
      </c>
      <c r="AA697" s="4">
        <v>0</v>
      </c>
      <c r="AB697" s="4">
        <v>0</v>
      </c>
      <c r="AC697" s="4">
        <v>0</v>
      </c>
      <c r="AD697" s="4">
        <v>0</v>
      </c>
    </row>
    <row r="698" spans="1:30" x14ac:dyDescent="0.3">
      <c r="A698" s="16" t="s">
        <v>25</v>
      </c>
      <c r="B698" s="7">
        <v>558851</v>
      </c>
      <c r="C698" s="7">
        <v>257745</v>
      </c>
      <c r="D698" s="7" t="s">
        <v>1143</v>
      </c>
      <c r="E698" s="7">
        <v>2</v>
      </c>
      <c r="F698" s="4">
        <v>4271078</v>
      </c>
      <c r="G698" s="4">
        <v>230872</v>
      </c>
      <c r="H698" s="4">
        <f t="shared" si="62"/>
        <v>3765473.6735257064</v>
      </c>
      <c r="I698" s="4">
        <f t="shared" si="63"/>
        <v>-505604.3264742936</v>
      </c>
      <c r="J698" s="5">
        <f t="shared" si="64"/>
        <v>-0.1183786216206526</v>
      </c>
      <c r="K698" s="4">
        <f t="shared" si="65"/>
        <v>209460.57492918437</v>
      </c>
      <c r="L698" s="4">
        <f t="shared" si="66"/>
        <v>-21411.425070815632</v>
      </c>
      <c r="M698" s="5">
        <f t="shared" si="67"/>
        <v>-9.2741541073909528E-2</v>
      </c>
      <c r="N698" s="4">
        <f>IF(SUMPRODUCT($O$2:$AD$2,O698:AD698)&lt;=Kalkulačka!$B$4,SUMPRODUCT($O$2:$AD$2,O698:AD698)*Kalkulačka!$B$5,SUMPRODUCT($O$2:$AD$2,O698:AD698))</f>
        <v>265</v>
      </c>
      <c r="O698" s="4">
        <v>62</v>
      </c>
      <c r="P698" s="4">
        <v>0</v>
      </c>
      <c r="Q698" s="4">
        <v>0</v>
      </c>
      <c r="R698" s="4">
        <v>0</v>
      </c>
      <c r="S698" s="4">
        <v>203</v>
      </c>
      <c r="T698" s="4">
        <v>0</v>
      </c>
      <c r="U698" s="4">
        <v>228</v>
      </c>
      <c r="V698" s="4">
        <v>73</v>
      </c>
      <c r="W698" s="4">
        <v>0</v>
      </c>
      <c r="X698" s="4">
        <v>0</v>
      </c>
      <c r="Y698" s="4">
        <v>0</v>
      </c>
      <c r="Z698" s="4">
        <v>0</v>
      </c>
      <c r="AA698" s="4">
        <v>0</v>
      </c>
      <c r="AB698" s="4">
        <v>0</v>
      </c>
      <c r="AC698" s="4">
        <v>0</v>
      </c>
      <c r="AD698" s="4">
        <v>0</v>
      </c>
    </row>
    <row r="699" spans="1:30" x14ac:dyDescent="0.3">
      <c r="A699" s="16" t="s">
        <v>53</v>
      </c>
      <c r="B699" s="7">
        <v>588601</v>
      </c>
      <c r="C699" s="7">
        <v>287334</v>
      </c>
      <c r="D699" s="7" t="s">
        <v>1144</v>
      </c>
      <c r="E699" s="7">
        <v>2</v>
      </c>
      <c r="F699" s="4">
        <v>5205560</v>
      </c>
      <c r="G699" s="4">
        <v>272896</v>
      </c>
      <c r="H699" s="4">
        <f t="shared" si="62"/>
        <v>4589615.0813162383</v>
      </c>
      <c r="I699" s="4">
        <f t="shared" si="63"/>
        <v>-615944.91868376173</v>
      </c>
      <c r="J699" s="5">
        <f t="shared" si="64"/>
        <v>-0.1183244297796513</v>
      </c>
      <c r="K699" s="4">
        <f t="shared" si="65"/>
        <v>255304.77623443981</v>
      </c>
      <c r="L699" s="4">
        <f t="shared" si="66"/>
        <v>-17591.223765560193</v>
      </c>
      <c r="M699" s="5">
        <f t="shared" si="67"/>
        <v>-6.4461273765684335E-2</v>
      </c>
      <c r="N699" s="4">
        <f>IF(SUMPRODUCT($O$2:$AD$2,O699:AD699)&lt;=Kalkulačka!$B$4,SUMPRODUCT($O$2:$AD$2,O699:AD699)*Kalkulačka!$B$5,SUMPRODUCT($O$2:$AD$2,O699:AD699))</f>
        <v>323</v>
      </c>
      <c r="O699" s="4">
        <v>60</v>
      </c>
      <c r="P699" s="4">
        <v>14</v>
      </c>
      <c r="Q699" s="4">
        <v>0</v>
      </c>
      <c r="R699" s="4">
        <v>0</v>
      </c>
      <c r="S699" s="4">
        <v>235</v>
      </c>
      <c r="T699" s="4">
        <v>0</v>
      </c>
      <c r="U699" s="4">
        <v>246</v>
      </c>
      <c r="V699" s="4">
        <v>60</v>
      </c>
      <c r="W699" s="4">
        <v>0</v>
      </c>
      <c r="X699" s="4">
        <v>0</v>
      </c>
      <c r="Y699" s="4">
        <v>0</v>
      </c>
      <c r="Z699" s="4">
        <v>0</v>
      </c>
      <c r="AA699" s="4">
        <v>0</v>
      </c>
      <c r="AB699" s="4">
        <v>0</v>
      </c>
      <c r="AC699" s="4">
        <v>0</v>
      </c>
      <c r="AD699" s="4">
        <v>0</v>
      </c>
    </row>
    <row r="700" spans="1:30" x14ac:dyDescent="0.3">
      <c r="A700" s="16" t="s">
        <v>20</v>
      </c>
      <c r="B700" s="7">
        <v>529621</v>
      </c>
      <c r="C700" s="7">
        <v>231690</v>
      </c>
      <c r="D700" s="7" t="s">
        <v>1145</v>
      </c>
      <c r="E700" s="7">
        <v>2</v>
      </c>
      <c r="F700" s="4">
        <v>6719938</v>
      </c>
      <c r="G700" s="4">
        <v>346309</v>
      </c>
      <c r="H700" s="4">
        <f t="shared" si="62"/>
        <v>5925292.535321583</v>
      </c>
      <c r="I700" s="4">
        <f t="shared" si="63"/>
        <v>-794645.46467841696</v>
      </c>
      <c r="J700" s="5">
        <f t="shared" si="64"/>
        <v>-0.11825190421078546</v>
      </c>
      <c r="K700" s="4">
        <f t="shared" si="65"/>
        <v>329603.99903950898</v>
      </c>
      <c r="L700" s="4">
        <f t="shared" si="66"/>
        <v>-16705.000960491016</v>
      </c>
      <c r="M700" s="5">
        <f t="shared" si="67"/>
        <v>-4.8237270646997343E-2</v>
      </c>
      <c r="N700" s="4">
        <f>IF(SUMPRODUCT($O$2:$AD$2,O700:AD700)&lt;=Kalkulačka!$B$4,SUMPRODUCT($O$2:$AD$2,O700:AD700)*Kalkulačka!$B$5,SUMPRODUCT($O$2:$AD$2,O700:AD700))</f>
        <v>417</v>
      </c>
      <c r="O700" s="4">
        <v>122</v>
      </c>
      <c r="P700" s="4">
        <v>0</v>
      </c>
      <c r="Q700" s="4">
        <v>0</v>
      </c>
      <c r="R700" s="4">
        <v>0</v>
      </c>
      <c r="S700" s="4">
        <v>295</v>
      </c>
      <c r="T700" s="4">
        <v>0</v>
      </c>
      <c r="U700" s="4">
        <v>417</v>
      </c>
      <c r="V700" s="4">
        <v>120</v>
      </c>
      <c r="W700" s="4">
        <v>0</v>
      </c>
      <c r="X700" s="4">
        <v>0</v>
      </c>
      <c r="Y700" s="4">
        <v>0</v>
      </c>
      <c r="Z700" s="4">
        <v>0</v>
      </c>
      <c r="AA700" s="4">
        <v>0</v>
      </c>
      <c r="AB700" s="4">
        <v>0</v>
      </c>
      <c r="AC700" s="4">
        <v>0</v>
      </c>
      <c r="AD700" s="4">
        <v>0</v>
      </c>
    </row>
    <row r="701" spans="1:30" x14ac:dyDescent="0.3">
      <c r="A701" s="16" t="s">
        <v>50</v>
      </c>
      <c r="B701" s="7">
        <v>589322</v>
      </c>
      <c r="C701" s="7">
        <v>288063</v>
      </c>
      <c r="D701" s="7" t="s">
        <v>1146</v>
      </c>
      <c r="E701" s="7">
        <v>2</v>
      </c>
      <c r="F701" s="4">
        <v>4801472</v>
      </c>
      <c r="G701" s="4">
        <v>255915</v>
      </c>
      <c r="H701" s="4">
        <f t="shared" si="62"/>
        <v>4234381.7158892844</v>
      </c>
      <c r="I701" s="4">
        <f t="shared" si="63"/>
        <v>-567090.28411071561</v>
      </c>
      <c r="J701" s="5">
        <f t="shared" si="64"/>
        <v>-0.11810758952894351</v>
      </c>
      <c r="K701" s="4">
        <f t="shared" si="65"/>
        <v>235544.34463734695</v>
      </c>
      <c r="L701" s="4">
        <f t="shared" si="66"/>
        <v>-20370.655362653051</v>
      </c>
      <c r="M701" s="5">
        <f t="shared" si="67"/>
        <v>-7.9599301966094438E-2</v>
      </c>
      <c r="N701" s="4">
        <f>IF(SUMPRODUCT($O$2:$AD$2,O701:AD701)&lt;=Kalkulačka!$B$4,SUMPRODUCT($O$2:$AD$2,O701:AD701)*Kalkulačka!$B$5,SUMPRODUCT($O$2:$AD$2,O701:AD701))</f>
        <v>298</v>
      </c>
      <c r="O701" s="4">
        <v>65</v>
      </c>
      <c r="P701" s="4">
        <v>0</v>
      </c>
      <c r="Q701" s="4">
        <v>0</v>
      </c>
      <c r="R701" s="4">
        <v>0</v>
      </c>
      <c r="S701" s="4">
        <v>207</v>
      </c>
      <c r="T701" s="4">
        <v>13</v>
      </c>
      <c r="U701" s="4">
        <v>273</v>
      </c>
      <c r="V701" s="4">
        <v>53</v>
      </c>
      <c r="W701" s="4">
        <v>0</v>
      </c>
      <c r="X701" s="4">
        <v>0</v>
      </c>
      <c r="Y701" s="4">
        <v>0</v>
      </c>
      <c r="Z701" s="4">
        <v>0</v>
      </c>
      <c r="AA701" s="4">
        <v>0</v>
      </c>
      <c r="AB701" s="4">
        <v>0</v>
      </c>
      <c r="AC701" s="4">
        <v>0</v>
      </c>
      <c r="AD701" s="4">
        <v>0</v>
      </c>
    </row>
    <row r="702" spans="1:30" x14ac:dyDescent="0.3">
      <c r="A702" s="16" t="s">
        <v>20</v>
      </c>
      <c r="B702" s="7">
        <v>536610</v>
      </c>
      <c r="C702" s="7">
        <v>238597</v>
      </c>
      <c r="D702" s="7" t="s">
        <v>1147</v>
      </c>
      <c r="E702" s="7">
        <v>2</v>
      </c>
      <c r="F702" s="4">
        <v>4913152</v>
      </c>
      <c r="G702" s="4">
        <v>270770</v>
      </c>
      <c r="H702" s="4">
        <f t="shared" si="62"/>
        <v>4333847.0582088316</v>
      </c>
      <c r="I702" s="4">
        <f t="shared" si="63"/>
        <v>-579304.94179116841</v>
      </c>
      <c r="J702" s="5">
        <f t="shared" si="64"/>
        <v>-0.11790902088744015</v>
      </c>
      <c r="K702" s="4">
        <f t="shared" si="65"/>
        <v>241077.26548453295</v>
      </c>
      <c r="L702" s="4">
        <f t="shared" si="66"/>
        <v>-29692.734515467047</v>
      </c>
      <c r="M702" s="5">
        <f t="shared" si="67"/>
        <v>-0.10966035570952115</v>
      </c>
      <c r="N702" s="4">
        <f>IF(SUMPRODUCT($O$2:$AD$2,O702:AD702)&lt;=Kalkulačka!$B$4,SUMPRODUCT($O$2:$AD$2,O702:AD702)*Kalkulačka!$B$5,SUMPRODUCT($O$2:$AD$2,O702:AD702))</f>
        <v>305</v>
      </c>
      <c r="O702" s="4">
        <v>50</v>
      </c>
      <c r="P702" s="4">
        <v>0</v>
      </c>
      <c r="Q702" s="4">
        <v>0</v>
      </c>
      <c r="R702" s="4">
        <v>0</v>
      </c>
      <c r="S702" s="4">
        <v>255</v>
      </c>
      <c r="T702" s="4">
        <v>0</v>
      </c>
      <c r="U702" s="4">
        <v>257</v>
      </c>
      <c r="V702" s="4">
        <v>100</v>
      </c>
      <c r="W702" s="4">
        <v>0</v>
      </c>
      <c r="X702" s="4">
        <v>0</v>
      </c>
      <c r="Y702" s="4">
        <v>0</v>
      </c>
      <c r="Z702" s="4">
        <v>0</v>
      </c>
      <c r="AA702" s="4">
        <v>0</v>
      </c>
      <c r="AB702" s="4">
        <v>0</v>
      </c>
      <c r="AC702" s="4">
        <v>0</v>
      </c>
      <c r="AD702" s="4">
        <v>0</v>
      </c>
    </row>
    <row r="703" spans="1:30" x14ac:dyDescent="0.3">
      <c r="A703" s="16" t="s">
        <v>47</v>
      </c>
      <c r="B703" s="7">
        <v>593613</v>
      </c>
      <c r="C703" s="7">
        <v>292346</v>
      </c>
      <c r="D703" s="7" t="s">
        <v>1148</v>
      </c>
      <c r="E703" s="7">
        <v>2</v>
      </c>
      <c r="F703" s="4">
        <v>5072831</v>
      </c>
      <c r="G703" s="4">
        <v>288399</v>
      </c>
      <c r="H703" s="4">
        <f t="shared" si="62"/>
        <v>4475940.4043796128</v>
      </c>
      <c r="I703" s="4">
        <f t="shared" si="63"/>
        <v>-596890.59562038723</v>
      </c>
      <c r="J703" s="5">
        <f t="shared" si="64"/>
        <v>-0.11766419887049007</v>
      </c>
      <c r="K703" s="4">
        <f t="shared" si="65"/>
        <v>248981.43812337008</v>
      </c>
      <c r="L703" s="4">
        <f t="shared" si="66"/>
        <v>-39417.561876629916</v>
      </c>
      <c r="M703" s="5">
        <f t="shared" si="67"/>
        <v>-0.13667717945148883</v>
      </c>
      <c r="N703" s="4">
        <f>IF(SUMPRODUCT($O$2:$AD$2,O703:AD703)&lt;=Kalkulačka!$B$4,SUMPRODUCT($O$2:$AD$2,O703:AD703)*Kalkulačka!$B$5,SUMPRODUCT($O$2:$AD$2,O703:AD703))</f>
        <v>315</v>
      </c>
      <c r="O703" s="4">
        <v>40</v>
      </c>
      <c r="P703" s="4">
        <v>0</v>
      </c>
      <c r="Q703" s="4">
        <v>0</v>
      </c>
      <c r="R703" s="4">
        <v>0</v>
      </c>
      <c r="S703" s="4">
        <v>275</v>
      </c>
      <c r="T703" s="4">
        <v>0</v>
      </c>
      <c r="U703" s="4">
        <v>349</v>
      </c>
      <c r="V703" s="4">
        <v>82</v>
      </c>
      <c r="W703" s="4">
        <v>0</v>
      </c>
      <c r="X703" s="4">
        <v>0</v>
      </c>
      <c r="Y703" s="4">
        <v>0</v>
      </c>
      <c r="Z703" s="4">
        <v>0</v>
      </c>
      <c r="AA703" s="4">
        <v>0</v>
      </c>
      <c r="AB703" s="4">
        <v>0</v>
      </c>
      <c r="AC703" s="4">
        <v>0</v>
      </c>
      <c r="AD703" s="4">
        <v>0</v>
      </c>
    </row>
    <row r="704" spans="1:30" x14ac:dyDescent="0.3">
      <c r="A704" s="16" t="s">
        <v>47</v>
      </c>
      <c r="B704" s="7">
        <v>583383</v>
      </c>
      <c r="C704" s="7">
        <v>282090</v>
      </c>
      <c r="D704" s="7" t="s">
        <v>1149</v>
      </c>
      <c r="E704" s="7">
        <v>2</v>
      </c>
      <c r="F704" s="4">
        <v>5152849</v>
      </c>
      <c r="G704" s="4">
        <v>268914</v>
      </c>
      <c r="H704" s="4">
        <f t="shared" si="62"/>
        <v>4546987.0774650034</v>
      </c>
      <c r="I704" s="4">
        <f t="shared" si="63"/>
        <v>-605861.92253499664</v>
      </c>
      <c r="J704" s="5">
        <f t="shared" si="64"/>
        <v>-0.11757804712208653</v>
      </c>
      <c r="K704" s="4">
        <f t="shared" si="65"/>
        <v>252933.52444278865</v>
      </c>
      <c r="L704" s="4">
        <f t="shared" si="66"/>
        <v>-15980.47555721135</v>
      </c>
      <c r="M704" s="5">
        <f t="shared" si="67"/>
        <v>-5.942597096919966E-2</v>
      </c>
      <c r="N704" s="4">
        <f>IF(SUMPRODUCT($O$2:$AD$2,O704:AD704)&lt;=Kalkulačka!$B$4,SUMPRODUCT($O$2:$AD$2,O704:AD704)*Kalkulačka!$B$5,SUMPRODUCT($O$2:$AD$2,O704:AD704))</f>
        <v>320</v>
      </c>
      <c r="O704" s="4">
        <v>81</v>
      </c>
      <c r="P704" s="4">
        <v>0</v>
      </c>
      <c r="Q704" s="4">
        <v>9</v>
      </c>
      <c r="R704" s="4">
        <v>0</v>
      </c>
      <c r="S704" s="4">
        <v>230</v>
      </c>
      <c r="T704" s="4">
        <v>0</v>
      </c>
      <c r="U704" s="4">
        <v>370</v>
      </c>
      <c r="V704" s="4">
        <v>60</v>
      </c>
      <c r="W704" s="4">
        <v>0</v>
      </c>
      <c r="X704" s="4">
        <v>0</v>
      </c>
      <c r="Y704" s="4">
        <v>0</v>
      </c>
      <c r="Z704" s="4">
        <v>0</v>
      </c>
      <c r="AA704" s="4">
        <v>0</v>
      </c>
      <c r="AB704" s="4">
        <v>0</v>
      </c>
      <c r="AC704" s="4">
        <v>0</v>
      </c>
      <c r="AD704" s="4">
        <v>0</v>
      </c>
    </row>
    <row r="705" spans="1:30" x14ac:dyDescent="0.3">
      <c r="A705" s="16" t="s">
        <v>32</v>
      </c>
      <c r="B705" s="7">
        <v>567787</v>
      </c>
      <c r="C705" s="7">
        <v>266566</v>
      </c>
      <c r="D705" s="7" t="s">
        <v>1150</v>
      </c>
      <c r="E705" s="7">
        <v>2</v>
      </c>
      <c r="F705" s="4">
        <v>5072280</v>
      </c>
      <c r="G705" s="4">
        <v>259065</v>
      </c>
      <c r="H705" s="4">
        <f t="shared" si="62"/>
        <v>4475940.4043796128</v>
      </c>
      <c r="I705" s="4">
        <f t="shared" si="63"/>
        <v>-596339.59562038723</v>
      </c>
      <c r="J705" s="5">
        <f t="shared" si="64"/>
        <v>-0.1175683510414226</v>
      </c>
      <c r="K705" s="4">
        <f t="shared" si="65"/>
        <v>248981.43812337008</v>
      </c>
      <c r="L705" s="4">
        <f t="shared" si="66"/>
        <v>-10083.561876629916</v>
      </c>
      <c r="M705" s="5">
        <f t="shared" si="67"/>
        <v>-3.8922903042209134E-2</v>
      </c>
      <c r="N705" s="4">
        <f>IF(SUMPRODUCT($O$2:$AD$2,O705:AD705)&lt;=Kalkulačka!$B$4,SUMPRODUCT($O$2:$AD$2,O705:AD705)*Kalkulačka!$B$5,SUMPRODUCT($O$2:$AD$2,O705:AD705))</f>
        <v>315</v>
      </c>
      <c r="O705" s="4">
        <v>91</v>
      </c>
      <c r="P705" s="4">
        <v>0</v>
      </c>
      <c r="Q705" s="4">
        <v>0</v>
      </c>
      <c r="R705" s="4">
        <v>0</v>
      </c>
      <c r="S705" s="4">
        <v>224</v>
      </c>
      <c r="T705" s="4">
        <v>0</v>
      </c>
      <c r="U705" s="4">
        <v>273</v>
      </c>
      <c r="V705" s="4">
        <v>90</v>
      </c>
      <c r="W705" s="4">
        <v>0</v>
      </c>
      <c r="X705" s="4">
        <v>0</v>
      </c>
      <c r="Y705" s="4">
        <v>0</v>
      </c>
      <c r="Z705" s="4">
        <v>0</v>
      </c>
      <c r="AA705" s="4">
        <v>0</v>
      </c>
      <c r="AB705" s="4">
        <v>0</v>
      </c>
      <c r="AC705" s="4">
        <v>0</v>
      </c>
      <c r="AD705" s="4">
        <v>0</v>
      </c>
    </row>
    <row r="706" spans="1:30" x14ac:dyDescent="0.3">
      <c r="A706" s="16" t="s">
        <v>35</v>
      </c>
      <c r="B706" s="7">
        <v>563838</v>
      </c>
      <c r="C706" s="7">
        <v>262595</v>
      </c>
      <c r="D706" s="7" t="s">
        <v>1151</v>
      </c>
      <c r="E706" s="7">
        <v>2</v>
      </c>
      <c r="F706" s="4">
        <v>6115921</v>
      </c>
      <c r="G706" s="4">
        <v>319566</v>
      </c>
      <c r="H706" s="4">
        <f t="shared" si="62"/>
        <v>5399547.1544896923</v>
      </c>
      <c r="I706" s="4">
        <f t="shared" si="63"/>
        <v>-716373.8455103077</v>
      </c>
      <c r="J706" s="5">
        <f t="shared" si="64"/>
        <v>-0.11713261919346374</v>
      </c>
      <c r="K706" s="4">
        <f t="shared" si="65"/>
        <v>300358.56027581153</v>
      </c>
      <c r="L706" s="4">
        <f t="shared" si="66"/>
        <v>-19207.439724188473</v>
      </c>
      <c r="M706" s="5">
        <f t="shared" si="67"/>
        <v>-6.0104766227284778E-2</v>
      </c>
      <c r="N706" s="4">
        <f>IF(SUMPRODUCT($O$2:$AD$2,O706:AD706)&lt;=Kalkulačka!$B$4,SUMPRODUCT($O$2:$AD$2,O706:AD706)*Kalkulačka!$B$5,SUMPRODUCT($O$2:$AD$2,O706:AD706))</f>
        <v>380</v>
      </c>
      <c r="O706" s="4">
        <v>109</v>
      </c>
      <c r="P706" s="4">
        <v>0</v>
      </c>
      <c r="Q706" s="4">
        <v>0</v>
      </c>
      <c r="R706" s="4">
        <v>0</v>
      </c>
      <c r="S706" s="4">
        <v>271</v>
      </c>
      <c r="T706" s="4">
        <v>0</v>
      </c>
      <c r="U706" s="4">
        <v>346</v>
      </c>
      <c r="V706" s="4">
        <v>70</v>
      </c>
      <c r="W706" s="4">
        <v>0</v>
      </c>
      <c r="X706" s="4">
        <v>0</v>
      </c>
      <c r="Y706" s="4">
        <v>0</v>
      </c>
      <c r="Z706" s="4">
        <v>0</v>
      </c>
      <c r="AA706" s="4">
        <v>0</v>
      </c>
      <c r="AB706" s="4">
        <v>0</v>
      </c>
      <c r="AC706" s="4">
        <v>0</v>
      </c>
      <c r="AD706" s="4">
        <v>0</v>
      </c>
    </row>
    <row r="707" spans="1:30" x14ac:dyDescent="0.3">
      <c r="A707" s="16" t="s">
        <v>47</v>
      </c>
      <c r="B707" s="7">
        <v>582107</v>
      </c>
      <c r="C707" s="7">
        <v>637246</v>
      </c>
      <c r="D707" s="7" t="s">
        <v>1152</v>
      </c>
      <c r="E707" s="7">
        <v>2</v>
      </c>
      <c r="F707" s="4">
        <v>439360</v>
      </c>
      <c r="G707" s="4">
        <v>17930</v>
      </c>
      <c r="H707" s="4">
        <f t="shared" si="62"/>
        <v>447594.04043796129</v>
      </c>
      <c r="I707" s="4">
        <f t="shared" si="63"/>
        <v>8234.0404379612883</v>
      </c>
      <c r="J707" s="5">
        <f t="shared" si="64"/>
        <v>1.8740987886838312E-2</v>
      </c>
      <c r="K707" s="4">
        <f t="shared" si="65"/>
        <v>24898.14381233701</v>
      </c>
      <c r="L707" s="4">
        <f t="shared" si="66"/>
        <v>6968.1438123370099</v>
      </c>
      <c r="M707" s="5">
        <f t="shared" si="67"/>
        <v>0.38863044129040758</v>
      </c>
      <c r="N707" s="4">
        <f>IF(SUMPRODUCT($O$2:$AD$2,O707:AD707)&lt;=Kalkulačka!$B$4,SUMPRODUCT($O$2:$AD$2,O707:AD707)*Kalkulačka!$B$5,SUMPRODUCT($O$2:$AD$2,O707:AD707))</f>
        <v>31.5</v>
      </c>
      <c r="O707" s="4">
        <v>0</v>
      </c>
      <c r="P707" s="4">
        <v>0</v>
      </c>
      <c r="Q707" s="4">
        <v>0</v>
      </c>
      <c r="R707" s="4">
        <v>0</v>
      </c>
      <c r="S707" s="4">
        <v>21</v>
      </c>
      <c r="T707" s="4">
        <v>0</v>
      </c>
      <c r="U707" s="4">
        <v>0</v>
      </c>
      <c r="V707" s="4">
        <v>17</v>
      </c>
      <c r="W707" s="4">
        <v>0</v>
      </c>
      <c r="X707" s="4">
        <v>0</v>
      </c>
      <c r="Y707" s="4">
        <v>0</v>
      </c>
      <c r="Z707" s="4">
        <v>0</v>
      </c>
      <c r="AA707" s="4">
        <v>0</v>
      </c>
      <c r="AB707" s="4">
        <v>0</v>
      </c>
      <c r="AC707" s="4">
        <v>0</v>
      </c>
      <c r="AD707" s="4">
        <v>0</v>
      </c>
    </row>
    <row r="708" spans="1:30" x14ac:dyDescent="0.3">
      <c r="A708" s="16" t="s">
        <v>47</v>
      </c>
      <c r="B708" s="7">
        <v>594351</v>
      </c>
      <c r="C708" s="7">
        <v>600491</v>
      </c>
      <c r="D708" s="7" t="s">
        <v>526</v>
      </c>
      <c r="E708" s="7">
        <v>2</v>
      </c>
      <c r="F708" s="4">
        <v>439360</v>
      </c>
      <c r="G708" s="4">
        <v>17930</v>
      </c>
      <c r="H708" s="4">
        <f t="shared" si="62"/>
        <v>447594.04043796129</v>
      </c>
      <c r="I708" s="4">
        <f t="shared" si="63"/>
        <v>8234.0404379612883</v>
      </c>
      <c r="J708" s="5">
        <f t="shared" si="64"/>
        <v>1.8740987886838312E-2</v>
      </c>
      <c r="K708" s="4">
        <f t="shared" si="65"/>
        <v>24898.14381233701</v>
      </c>
      <c r="L708" s="4">
        <f t="shared" si="66"/>
        <v>6968.1438123370099</v>
      </c>
      <c r="M708" s="5">
        <f t="shared" si="67"/>
        <v>0.38863044129040758</v>
      </c>
      <c r="N708" s="4">
        <f>IF(SUMPRODUCT($O$2:$AD$2,O708:AD708)&lt;=Kalkulačka!$B$4,SUMPRODUCT($O$2:$AD$2,O708:AD708)*Kalkulačka!$B$5,SUMPRODUCT($O$2:$AD$2,O708:AD708))</f>
        <v>31.5</v>
      </c>
      <c r="O708" s="4">
        <v>0</v>
      </c>
      <c r="P708" s="4">
        <v>0</v>
      </c>
      <c r="Q708" s="4">
        <v>0</v>
      </c>
      <c r="R708" s="4">
        <v>0</v>
      </c>
      <c r="S708" s="4">
        <v>21</v>
      </c>
      <c r="T708" s="4">
        <v>0</v>
      </c>
      <c r="U708" s="4">
        <v>0</v>
      </c>
      <c r="V708" s="4">
        <v>21</v>
      </c>
      <c r="W708" s="4">
        <v>0</v>
      </c>
      <c r="X708" s="4">
        <v>0</v>
      </c>
      <c r="Y708" s="4">
        <v>0</v>
      </c>
      <c r="Z708" s="4">
        <v>0</v>
      </c>
      <c r="AA708" s="4">
        <v>0</v>
      </c>
      <c r="AB708" s="4">
        <v>0</v>
      </c>
      <c r="AC708" s="4">
        <v>0</v>
      </c>
      <c r="AD708" s="4">
        <v>0</v>
      </c>
    </row>
    <row r="709" spans="1:30" x14ac:dyDescent="0.3">
      <c r="A709" s="16" t="s">
        <v>41</v>
      </c>
      <c r="B709" s="7">
        <v>580147</v>
      </c>
      <c r="C709" s="7">
        <v>38113</v>
      </c>
      <c r="D709" s="7" t="s">
        <v>1153</v>
      </c>
      <c r="E709" s="7">
        <v>2</v>
      </c>
      <c r="F709" s="4">
        <v>5037213</v>
      </c>
      <c r="G709" s="4">
        <v>272099</v>
      </c>
      <c r="H709" s="4">
        <f t="shared" si="62"/>
        <v>4447521.7351454571</v>
      </c>
      <c r="I709" s="4">
        <f t="shared" si="63"/>
        <v>-589691.26485454291</v>
      </c>
      <c r="J709" s="5">
        <f t="shared" si="64"/>
        <v>-0.11706697033747493</v>
      </c>
      <c r="K709" s="4">
        <f t="shared" si="65"/>
        <v>247400.60359560265</v>
      </c>
      <c r="L709" s="4">
        <f t="shared" si="66"/>
        <v>-24698.396404397354</v>
      </c>
      <c r="M709" s="5">
        <f t="shared" si="67"/>
        <v>-9.0769890386945051E-2</v>
      </c>
      <c r="N709" s="4">
        <f>IF(SUMPRODUCT($O$2:$AD$2,O709:AD709)&lt;=Kalkulačka!$B$4,SUMPRODUCT($O$2:$AD$2,O709:AD709)*Kalkulačka!$B$5,SUMPRODUCT($O$2:$AD$2,O709:AD709))</f>
        <v>313</v>
      </c>
      <c r="O709" s="4">
        <v>76</v>
      </c>
      <c r="P709" s="4">
        <v>0</v>
      </c>
      <c r="Q709" s="4">
        <v>0</v>
      </c>
      <c r="R709" s="4">
        <v>0</v>
      </c>
      <c r="S709" s="4">
        <v>237</v>
      </c>
      <c r="T709" s="4">
        <v>0</v>
      </c>
      <c r="U709" s="4">
        <v>305</v>
      </c>
      <c r="V709" s="4">
        <v>60</v>
      </c>
      <c r="W709" s="4">
        <v>0</v>
      </c>
      <c r="X709" s="4">
        <v>0</v>
      </c>
      <c r="Y709" s="4">
        <v>0</v>
      </c>
      <c r="Z709" s="4">
        <v>0</v>
      </c>
      <c r="AA709" s="4">
        <v>0</v>
      </c>
      <c r="AB709" s="4">
        <v>0</v>
      </c>
      <c r="AC709" s="4">
        <v>0</v>
      </c>
      <c r="AD709" s="4">
        <v>0</v>
      </c>
    </row>
    <row r="710" spans="1:30" x14ac:dyDescent="0.3">
      <c r="A710" s="16" t="s">
        <v>23</v>
      </c>
      <c r="B710" s="7">
        <v>553069</v>
      </c>
      <c r="C710" s="7">
        <v>252859</v>
      </c>
      <c r="D710" s="7" t="s">
        <v>262</v>
      </c>
      <c r="E710" s="7">
        <v>2</v>
      </c>
      <c r="F710" s="4">
        <v>19182517</v>
      </c>
      <c r="G710" s="4">
        <v>1032704</v>
      </c>
      <c r="H710" s="4">
        <f t="shared" ref="H710:H773" si="68">N710*$A$3</f>
        <v>16937526.863557138</v>
      </c>
      <c r="I710" s="4">
        <f t="shared" ref="I710:I773" si="69">H710-F710</f>
        <v>-2244990.1364428625</v>
      </c>
      <c r="J710" s="5">
        <f t="shared" ref="J710:J773" si="70">IFERROR(H710/F710-1,0)</f>
        <v>-0.11703313681113181</v>
      </c>
      <c r="K710" s="4">
        <f t="shared" ref="K710:K773" si="71">N710*$A$4</f>
        <v>942177.37854938779</v>
      </c>
      <c r="L710" s="4">
        <f t="shared" ref="L710:L773" si="72">K710-G710</f>
        <v>-90526.621450612205</v>
      </c>
      <c r="M710" s="5">
        <f t="shared" ref="M710:M773" si="73">IFERROR(K710/G710-1,0)</f>
        <v>-8.7659795498625126E-2</v>
      </c>
      <c r="N710" s="4">
        <f>IF(SUMPRODUCT($O$2:$AD$2,O710:AD710)&lt;=Kalkulačka!$B$4,SUMPRODUCT($O$2:$AD$2,O710:AD710)*Kalkulačka!$B$5,SUMPRODUCT($O$2:$AD$2,O710:AD710))</f>
        <v>1192</v>
      </c>
      <c r="O710" s="4">
        <v>273</v>
      </c>
      <c r="P710" s="4">
        <v>0</v>
      </c>
      <c r="Q710" s="4">
        <v>0</v>
      </c>
      <c r="R710" s="4">
        <v>0</v>
      </c>
      <c r="S710" s="4">
        <v>919</v>
      </c>
      <c r="T710" s="4">
        <v>0</v>
      </c>
      <c r="U710" s="4">
        <v>1183</v>
      </c>
      <c r="V710" s="4">
        <v>321</v>
      </c>
      <c r="W710" s="4">
        <v>74</v>
      </c>
      <c r="X710" s="4">
        <v>0</v>
      </c>
      <c r="Y710" s="4">
        <v>0</v>
      </c>
      <c r="Z710" s="4">
        <v>0</v>
      </c>
      <c r="AA710" s="4">
        <v>0</v>
      </c>
      <c r="AB710" s="4">
        <v>0</v>
      </c>
      <c r="AC710" s="4">
        <v>0</v>
      </c>
      <c r="AD710" s="4">
        <v>0</v>
      </c>
    </row>
    <row r="711" spans="1:30" x14ac:dyDescent="0.3">
      <c r="A711" s="16" t="s">
        <v>50</v>
      </c>
      <c r="B711" s="7">
        <v>553379</v>
      </c>
      <c r="C711" s="7">
        <v>635936</v>
      </c>
      <c r="D711" s="7" t="s">
        <v>1154</v>
      </c>
      <c r="E711" s="7">
        <v>2</v>
      </c>
      <c r="F711" s="4">
        <v>2320980</v>
      </c>
      <c r="G711" s="4">
        <v>77244</v>
      </c>
      <c r="H711" s="4">
        <f t="shared" si="68"/>
        <v>2365854.2137435097</v>
      </c>
      <c r="I711" s="4">
        <f t="shared" si="69"/>
        <v>44874.213743509725</v>
      </c>
      <c r="J711" s="5">
        <f t="shared" si="70"/>
        <v>1.9334166491529414E-2</v>
      </c>
      <c r="K711" s="4">
        <f t="shared" si="71"/>
        <v>131604.47443663847</v>
      </c>
      <c r="L711" s="4">
        <f t="shared" si="72"/>
        <v>54360.474436638469</v>
      </c>
      <c r="M711" s="5">
        <f t="shared" si="73"/>
        <v>0.70375012216662092</v>
      </c>
      <c r="N711" s="4">
        <f>IF(SUMPRODUCT($O$2:$AD$2,O711:AD711)&lt;=Kalkulačka!$B$4,SUMPRODUCT($O$2:$AD$2,O711:AD711)*Kalkulačka!$B$5,SUMPRODUCT($O$2:$AD$2,O711:AD711))</f>
        <v>166.5</v>
      </c>
      <c r="O711" s="4">
        <v>49</v>
      </c>
      <c r="P711" s="4">
        <v>0</v>
      </c>
      <c r="Q711" s="4">
        <v>0</v>
      </c>
      <c r="R711" s="4">
        <v>0</v>
      </c>
      <c r="S711" s="4">
        <v>62</v>
      </c>
      <c r="T711" s="4">
        <v>0</v>
      </c>
      <c r="U711" s="4">
        <v>109</v>
      </c>
      <c r="V711" s="4">
        <v>62</v>
      </c>
      <c r="W711" s="4">
        <v>0</v>
      </c>
      <c r="X711" s="4">
        <v>0</v>
      </c>
      <c r="Y711" s="4">
        <v>0</v>
      </c>
      <c r="Z711" s="4">
        <v>0</v>
      </c>
      <c r="AA711" s="4">
        <v>0</v>
      </c>
      <c r="AB711" s="4">
        <v>0</v>
      </c>
      <c r="AC711" s="4">
        <v>0</v>
      </c>
      <c r="AD711" s="4">
        <v>0</v>
      </c>
    </row>
    <row r="712" spans="1:30" x14ac:dyDescent="0.3">
      <c r="A712" s="16" t="s">
        <v>50</v>
      </c>
      <c r="B712" s="7">
        <v>502235</v>
      </c>
      <c r="C712" s="7">
        <v>298913</v>
      </c>
      <c r="D712" s="7" t="s">
        <v>1155</v>
      </c>
      <c r="E712" s="7">
        <v>2</v>
      </c>
      <c r="F712" s="4">
        <v>4406362</v>
      </c>
      <c r="G712" s="4">
        <v>229770</v>
      </c>
      <c r="H712" s="4">
        <f t="shared" si="68"/>
        <v>3893357.6850794097</v>
      </c>
      <c r="I712" s="4">
        <f t="shared" si="69"/>
        <v>-513004.31492059026</v>
      </c>
      <c r="J712" s="5">
        <f t="shared" si="70"/>
        <v>-0.11642355188261655</v>
      </c>
      <c r="K712" s="4">
        <f t="shared" si="71"/>
        <v>216574.33030413778</v>
      </c>
      <c r="L712" s="4">
        <f t="shared" si="72"/>
        <v>-13195.66969586222</v>
      </c>
      <c r="M712" s="5">
        <f t="shared" si="73"/>
        <v>-5.7429906845376744E-2</v>
      </c>
      <c r="N712" s="4">
        <f>IF(SUMPRODUCT($O$2:$AD$2,O712:AD712)&lt;=Kalkulačka!$B$4,SUMPRODUCT($O$2:$AD$2,O712:AD712)*Kalkulačka!$B$5,SUMPRODUCT($O$2:$AD$2,O712:AD712))</f>
        <v>274</v>
      </c>
      <c r="O712" s="4">
        <v>65</v>
      </c>
      <c r="P712" s="4">
        <v>0</v>
      </c>
      <c r="Q712" s="4">
        <v>0</v>
      </c>
      <c r="R712" s="4">
        <v>0</v>
      </c>
      <c r="S712" s="4">
        <v>189</v>
      </c>
      <c r="T712" s="4">
        <v>10</v>
      </c>
      <c r="U712" s="4">
        <v>250</v>
      </c>
      <c r="V712" s="4">
        <v>90</v>
      </c>
      <c r="W712" s="4">
        <v>0</v>
      </c>
      <c r="X712" s="4">
        <v>0</v>
      </c>
      <c r="Y712" s="4">
        <v>0</v>
      </c>
      <c r="Z712" s="4">
        <v>0</v>
      </c>
      <c r="AA712" s="4">
        <v>0</v>
      </c>
      <c r="AB712" s="4">
        <v>0</v>
      </c>
      <c r="AC712" s="4">
        <v>0</v>
      </c>
      <c r="AD712" s="4">
        <v>0</v>
      </c>
    </row>
    <row r="713" spans="1:30" x14ac:dyDescent="0.3">
      <c r="A713" s="16" t="s">
        <v>20</v>
      </c>
      <c r="B713" s="7">
        <v>533718</v>
      </c>
      <c r="C713" s="7">
        <v>235750</v>
      </c>
      <c r="D713" s="7" t="s">
        <v>1156</v>
      </c>
      <c r="E713" s="7">
        <v>2</v>
      </c>
      <c r="F713" s="4">
        <v>4822161</v>
      </c>
      <c r="G713" s="4">
        <v>264915</v>
      </c>
      <c r="H713" s="4">
        <f t="shared" si="68"/>
        <v>4262800.385123441</v>
      </c>
      <c r="I713" s="4">
        <f t="shared" si="69"/>
        <v>-559360.614876559</v>
      </c>
      <c r="J713" s="5">
        <f t="shared" si="70"/>
        <v>-0.1159979135654241</v>
      </c>
      <c r="K713" s="4">
        <f t="shared" si="71"/>
        <v>237125.17916511436</v>
      </c>
      <c r="L713" s="4">
        <f t="shared" si="72"/>
        <v>-27789.820834885642</v>
      </c>
      <c r="M713" s="5">
        <f t="shared" si="73"/>
        <v>-0.10490089589070317</v>
      </c>
      <c r="N713" s="4">
        <f>IF(SUMPRODUCT($O$2:$AD$2,O713:AD713)&lt;=Kalkulačka!$B$4,SUMPRODUCT($O$2:$AD$2,O713:AD713)*Kalkulačka!$B$5,SUMPRODUCT($O$2:$AD$2,O713:AD713))</f>
        <v>300</v>
      </c>
      <c r="O713" s="4">
        <v>71</v>
      </c>
      <c r="P713" s="4">
        <v>0</v>
      </c>
      <c r="Q713" s="4">
        <v>0</v>
      </c>
      <c r="R713" s="4">
        <v>0</v>
      </c>
      <c r="S713" s="4">
        <v>229</v>
      </c>
      <c r="T713" s="4">
        <v>0</v>
      </c>
      <c r="U713" s="4">
        <v>239</v>
      </c>
      <c r="V713" s="4">
        <v>176</v>
      </c>
      <c r="W713" s="4">
        <v>0</v>
      </c>
      <c r="X713" s="4">
        <v>0</v>
      </c>
      <c r="Y713" s="4">
        <v>0</v>
      </c>
      <c r="Z713" s="4">
        <v>0</v>
      </c>
      <c r="AA713" s="4">
        <v>0</v>
      </c>
      <c r="AB713" s="4">
        <v>0</v>
      </c>
      <c r="AC713" s="4">
        <v>0</v>
      </c>
      <c r="AD713" s="4">
        <v>0</v>
      </c>
    </row>
    <row r="714" spans="1:30" x14ac:dyDescent="0.3">
      <c r="A714" s="16" t="s">
        <v>35</v>
      </c>
      <c r="B714" s="7">
        <v>562220</v>
      </c>
      <c r="C714" s="7">
        <v>261076</v>
      </c>
      <c r="D714" s="7" t="s">
        <v>1157</v>
      </c>
      <c r="E714" s="7">
        <v>2</v>
      </c>
      <c r="F714" s="4">
        <v>731277</v>
      </c>
      <c r="G714" s="4">
        <v>23340</v>
      </c>
      <c r="H714" s="4">
        <f t="shared" si="68"/>
        <v>745990.06739660224</v>
      </c>
      <c r="I714" s="4">
        <f t="shared" si="69"/>
        <v>14713.067396602244</v>
      </c>
      <c r="J714" s="5">
        <f t="shared" si="70"/>
        <v>2.0119691165730869E-2</v>
      </c>
      <c r="K714" s="4">
        <f t="shared" si="71"/>
        <v>41496.906353895014</v>
      </c>
      <c r="L714" s="4">
        <f t="shared" si="72"/>
        <v>18156.906353895014</v>
      </c>
      <c r="M714" s="5">
        <f t="shared" si="73"/>
        <v>0.77793086349164575</v>
      </c>
      <c r="N714" s="4">
        <f>IF(SUMPRODUCT($O$2:$AD$2,O714:AD714)&lt;=Kalkulačka!$B$4,SUMPRODUCT($O$2:$AD$2,O714:AD714)*Kalkulačka!$B$5,SUMPRODUCT($O$2:$AD$2,O714:AD714))</f>
        <v>52.5</v>
      </c>
      <c r="O714" s="4">
        <v>17</v>
      </c>
      <c r="P714" s="4">
        <v>0</v>
      </c>
      <c r="Q714" s="4">
        <v>0</v>
      </c>
      <c r="R714" s="4">
        <v>0</v>
      </c>
      <c r="S714" s="4">
        <v>18</v>
      </c>
      <c r="T714" s="4">
        <v>0</v>
      </c>
      <c r="U714" s="4">
        <v>33</v>
      </c>
      <c r="V714" s="4">
        <v>18</v>
      </c>
      <c r="W714" s="4">
        <v>0</v>
      </c>
      <c r="X714" s="4">
        <v>0</v>
      </c>
      <c r="Y714" s="4">
        <v>0</v>
      </c>
      <c r="Z714" s="4">
        <v>0</v>
      </c>
      <c r="AA714" s="4">
        <v>0</v>
      </c>
      <c r="AB714" s="4">
        <v>0</v>
      </c>
      <c r="AC714" s="4">
        <v>0</v>
      </c>
      <c r="AD714" s="4">
        <v>0</v>
      </c>
    </row>
    <row r="715" spans="1:30" x14ac:dyDescent="0.3">
      <c r="A715" s="16" t="s">
        <v>41</v>
      </c>
      <c r="B715" s="7">
        <v>572462</v>
      </c>
      <c r="C715" s="7">
        <v>271128</v>
      </c>
      <c r="D715" s="7" t="s">
        <v>1158</v>
      </c>
      <c r="E715" s="7">
        <v>2</v>
      </c>
      <c r="F715" s="4">
        <v>1525079</v>
      </c>
      <c r="G715" s="4">
        <v>74506</v>
      </c>
      <c r="H715" s="4">
        <f t="shared" si="68"/>
        <v>1555922.1405700559</v>
      </c>
      <c r="I715" s="4">
        <f t="shared" si="69"/>
        <v>30843.140570055926</v>
      </c>
      <c r="J715" s="5">
        <f t="shared" si="70"/>
        <v>2.0223962542305074E-2</v>
      </c>
      <c r="K715" s="4">
        <f t="shared" si="71"/>
        <v>86550.690395266749</v>
      </c>
      <c r="L715" s="4">
        <f t="shared" si="72"/>
        <v>12044.690395266749</v>
      </c>
      <c r="M715" s="5">
        <f t="shared" si="73"/>
        <v>0.1616606769289286</v>
      </c>
      <c r="N715" s="4">
        <f>IF(SUMPRODUCT($O$2:$AD$2,O715:AD715)&lt;=Kalkulačka!$B$4,SUMPRODUCT($O$2:$AD$2,O715:AD715)*Kalkulačka!$B$5,SUMPRODUCT($O$2:$AD$2,O715:AD715))</f>
        <v>109.5</v>
      </c>
      <c r="O715" s="4">
        <v>0</v>
      </c>
      <c r="P715" s="4">
        <v>0</v>
      </c>
      <c r="Q715" s="4">
        <v>0</v>
      </c>
      <c r="R715" s="4">
        <v>0</v>
      </c>
      <c r="S715" s="4">
        <v>73</v>
      </c>
      <c r="T715" s="4">
        <v>0</v>
      </c>
      <c r="U715" s="4">
        <v>70</v>
      </c>
      <c r="V715" s="4">
        <v>26</v>
      </c>
      <c r="W715" s="4">
        <v>0</v>
      </c>
      <c r="X715" s="4">
        <v>0</v>
      </c>
      <c r="Y715" s="4">
        <v>0</v>
      </c>
      <c r="Z715" s="4">
        <v>0</v>
      </c>
      <c r="AA715" s="4">
        <v>0</v>
      </c>
      <c r="AB715" s="4">
        <v>0</v>
      </c>
      <c r="AC715" s="4">
        <v>0</v>
      </c>
      <c r="AD715" s="4">
        <v>0</v>
      </c>
    </row>
    <row r="716" spans="1:30" x14ac:dyDescent="0.3">
      <c r="A716" s="16" t="s">
        <v>38</v>
      </c>
      <c r="B716" s="7">
        <v>576662</v>
      </c>
      <c r="C716" s="7">
        <v>275263</v>
      </c>
      <c r="D716" s="7" t="s">
        <v>1159</v>
      </c>
      <c r="E716" s="7">
        <v>2</v>
      </c>
      <c r="F716" s="4">
        <v>1294899</v>
      </c>
      <c r="G716" s="4">
        <v>39905</v>
      </c>
      <c r="H716" s="4">
        <f t="shared" si="68"/>
        <v>1321468.1193882667</v>
      </c>
      <c r="I716" s="4">
        <f t="shared" si="69"/>
        <v>26569.119388266699</v>
      </c>
      <c r="J716" s="5">
        <f t="shared" si="70"/>
        <v>2.0518294776864288E-2</v>
      </c>
      <c r="K716" s="4">
        <f t="shared" si="71"/>
        <v>73508.805541185458</v>
      </c>
      <c r="L716" s="4">
        <f t="shared" si="72"/>
        <v>33603.805541185458</v>
      </c>
      <c r="M716" s="5">
        <f t="shared" si="73"/>
        <v>0.84209511442639906</v>
      </c>
      <c r="N716" s="4">
        <f>IF(SUMPRODUCT($O$2:$AD$2,O716:AD716)&lt;=Kalkulačka!$B$4,SUMPRODUCT($O$2:$AD$2,O716:AD716)*Kalkulačka!$B$5,SUMPRODUCT($O$2:$AD$2,O716:AD716))</f>
        <v>93</v>
      </c>
      <c r="O716" s="4">
        <v>35</v>
      </c>
      <c r="P716" s="4">
        <v>0</v>
      </c>
      <c r="Q716" s="4">
        <v>0</v>
      </c>
      <c r="R716" s="4">
        <v>0</v>
      </c>
      <c r="S716" s="4">
        <v>27</v>
      </c>
      <c r="T716" s="4">
        <v>0</v>
      </c>
      <c r="U716" s="4">
        <v>61</v>
      </c>
      <c r="V716" s="4">
        <v>27</v>
      </c>
      <c r="W716" s="4">
        <v>0</v>
      </c>
      <c r="X716" s="4">
        <v>0</v>
      </c>
      <c r="Y716" s="4">
        <v>0</v>
      </c>
      <c r="Z716" s="4">
        <v>0</v>
      </c>
      <c r="AA716" s="4">
        <v>0</v>
      </c>
      <c r="AB716" s="4">
        <v>0</v>
      </c>
      <c r="AC716" s="4">
        <v>0</v>
      </c>
      <c r="AD716" s="4">
        <v>0</v>
      </c>
    </row>
    <row r="717" spans="1:30" x14ac:dyDescent="0.3">
      <c r="A717" s="16" t="s">
        <v>47</v>
      </c>
      <c r="B717" s="7">
        <v>583413</v>
      </c>
      <c r="C717" s="7">
        <v>282120</v>
      </c>
      <c r="D717" s="7" t="s">
        <v>1023</v>
      </c>
      <c r="E717" s="7">
        <v>2</v>
      </c>
      <c r="F717" s="4">
        <v>4289373</v>
      </c>
      <c r="G717" s="4">
        <v>175944</v>
      </c>
      <c r="H717" s="4">
        <f t="shared" si="68"/>
        <v>3793892.3427598625</v>
      </c>
      <c r="I717" s="4">
        <f t="shared" si="69"/>
        <v>-495480.65724013746</v>
      </c>
      <c r="J717" s="5">
        <f t="shared" si="70"/>
        <v>-0.11551353944740583</v>
      </c>
      <c r="K717" s="4">
        <f t="shared" si="71"/>
        <v>211041.40945695178</v>
      </c>
      <c r="L717" s="4">
        <f t="shared" si="72"/>
        <v>35097.409456951777</v>
      </c>
      <c r="M717" s="5">
        <f t="shared" si="73"/>
        <v>0.19948057027776889</v>
      </c>
      <c r="N717" s="4">
        <f>IF(SUMPRODUCT($O$2:$AD$2,O717:AD717)&lt;=Kalkulačka!$B$4,SUMPRODUCT($O$2:$AD$2,O717:AD717)*Kalkulačka!$B$5,SUMPRODUCT($O$2:$AD$2,O717:AD717))</f>
        <v>267</v>
      </c>
      <c r="O717" s="4">
        <v>120</v>
      </c>
      <c r="P717" s="4">
        <v>11</v>
      </c>
      <c r="Q717" s="4">
        <v>0</v>
      </c>
      <c r="R717" s="4">
        <v>0</v>
      </c>
      <c r="S717" s="4">
        <v>125</v>
      </c>
      <c r="T717" s="4">
        <v>0</v>
      </c>
      <c r="U717" s="4">
        <v>230</v>
      </c>
      <c r="V717" s="4">
        <v>80</v>
      </c>
      <c r="W717" s="4">
        <v>0</v>
      </c>
      <c r="X717" s="4">
        <v>0</v>
      </c>
      <c r="Y717" s="4">
        <v>0</v>
      </c>
      <c r="Z717" s="4">
        <v>0</v>
      </c>
      <c r="AA717" s="4">
        <v>0</v>
      </c>
      <c r="AB717" s="4">
        <v>0</v>
      </c>
      <c r="AC717" s="4">
        <v>0</v>
      </c>
      <c r="AD717" s="4">
        <v>0</v>
      </c>
    </row>
    <row r="718" spans="1:30" x14ac:dyDescent="0.3">
      <c r="A718" s="16" t="s">
        <v>20</v>
      </c>
      <c r="B718" s="7">
        <v>539856</v>
      </c>
      <c r="C718" s="7">
        <v>241849</v>
      </c>
      <c r="D718" s="7" t="s">
        <v>1160</v>
      </c>
      <c r="E718" s="7">
        <v>2</v>
      </c>
      <c r="F718" s="4">
        <v>5124727</v>
      </c>
      <c r="G718" s="4">
        <v>287291</v>
      </c>
      <c r="H718" s="4">
        <f t="shared" si="68"/>
        <v>4532777.742847926</v>
      </c>
      <c r="I718" s="4">
        <f t="shared" si="69"/>
        <v>-591949.25715207402</v>
      </c>
      <c r="J718" s="5">
        <f t="shared" si="70"/>
        <v>-0.11550844701621643</v>
      </c>
      <c r="K718" s="4">
        <f t="shared" si="71"/>
        <v>252143.10717890493</v>
      </c>
      <c r="L718" s="4">
        <f t="shared" si="72"/>
        <v>-35147.892821095069</v>
      </c>
      <c r="M718" s="5">
        <f t="shared" si="73"/>
        <v>-0.12234247790948927</v>
      </c>
      <c r="N718" s="4">
        <f>IF(SUMPRODUCT($O$2:$AD$2,O718:AD718)&lt;=Kalkulačka!$B$4,SUMPRODUCT($O$2:$AD$2,O718:AD718)*Kalkulačka!$B$5,SUMPRODUCT($O$2:$AD$2,O718:AD718))</f>
        <v>319</v>
      </c>
      <c r="O718" s="4">
        <v>52</v>
      </c>
      <c r="P718" s="4">
        <v>0</v>
      </c>
      <c r="Q718" s="4">
        <v>0</v>
      </c>
      <c r="R718" s="4">
        <v>0</v>
      </c>
      <c r="S718" s="4">
        <v>267</v>
      </c>
      <c r="T718" s="4">
        <v>0</v>
      </c>
      <c r="U718" s="4">
        <v>290</v>
      </c>
      <c r="V718" s="4">
        <v>113</v>
      </c>
      <c r="W718" s="4">
        <v>0</v>
      </c>
      <c r="X718" s="4">
        <v>662</v>
      </c>
      <c r="Y718" s="4">
        <v>0</v>
      </c>
      <c r="Z718" s="4">
        <v>0</v>
      </c>
      <c r="AA718" s="4">
        <v>0</v>
      </c>
      <c r="AB718" s="4">
        <v>0</v>
      </c>
      <c r="AC718" s="4">
        <v>0</v>
      </c>
      <c r="AD718" s="4">
        <v>0</v>
      </c>
    </row>
    <row r="719" spans="1:30" x14ac:dyDescent="0.3">
      <c r="A719" s="16" t="s">
        <v>38</v>
      </c>
      <c r="B719" s="7">
        <v>579564</v>
      </c>
      <c r="C719" s="7">
        <v>278165</v>
      </c>
      <c r="D719" s="7" t="s">
        <v>1161</v>
      </c>
      <c r="E719" s="7">
        <v>2</v>
      </c>
      <c r="F719" s="4">
        <v>1524136</v>
      </c>
      <c r="G719" s="4">
        <v>49313</v>
      </c>
      <c r="H719" s="4">
        <f t="shared" si="68"/>
        <v>1555922.1405700559</v>
      </c>
      <c r="I719" s="4">
        <f t="shared" si="69"/>
        <v>31786.140570055926</v>
      </c>
      <c r="J719" s="5">
        <f t="shared" si="70"/>
        <v>2.0855186525386094E-2</v>
      </c>
      <c r="K719" s="4">
        <f t="shared" si="71"/>
        <v>86550.690395266749</v>
      </c>
      <c r="L719" s="4">
        <f t="shared" si="72"/>
        <v>37237.690395266749</v>
      </c>
      <c r="M719" s="5">
        <f t="shared" si="73"/>
        <v>0.75512928427122161</v>
      </c>
      <c r="N719" s="4">
        <f>IF(SUMPRODUCT($O$2:$AD$2,O719:AD719)&lt;=Kalkulačka!$B$4,SUMPRODUCT($O$2:$AD$2,O719:AD719)*Kalkulačka!$B$5,SUMPRODUCT($O$2:$AD$2,O719:AD719))</f>
        <v>109.5</v>
      </c>
      <c r="O719" s="4">
        <v>35</v>
      </c>
      <c r="P719" s="4">
        <v>0</v>
      </c>
      <c r="Q719" s="4">
        <v>0</v>
      </c>
      <c r="R719" s="4">
        <v>0</v>
      </c>
      <c r="S719" s="4">
        <v>38</v>
      </c>
      <c r="T719" s="4">
        <v>0</v>
      </c>
      <c r="U719" s="4">
        <v>74</v>
      </c>
      <c r="V719" s="4">
        <v>36</v>
      </c>
      <c r="W719" s="4">
        <v>0</v>
      </c>
      <c r="X719" s="4">
        <v>0</v>
      </c>
      <c r="Y719" s="4">
        <v>0</v>
      </c>
      <c r="Z719" s="4">
        <v>0</v>
      </c>
      <c r="AA719" s="4">
        <v>0</v>
      </c>
      <c r="AB719" s="4">
        <v>0</v>
      </c>
      <c r="AC719" s="4">
        <v>0</v>
      </c>
      <c r="AD719" s="4">
        <v>0</v>
      </c>
    </row>
    <row r="720" spans="1:30" x14ac:dyDescent="0.3">
      <c r="A720" s="16" t="s">
        <v>20</v>
      </c>
      <c r="B720" s="7">
        <v>542415</v>
      </c>
      <c r="C720" s="7">
        <v>244422</v>
      </c>
      <c r="D720" s="7" t="s">
        <v>1162</v>
      </c>
      <c r="E720" s="7">
        <v>2</v>
      </c>
      <c r="F720" s="4">
        <v>1982895</v>
      </c>
      <c r="G720" s="4">
        <v>82571</v>
      </c>
      <c r="H720" s="4">
        <f t="shared" si="68"/>
        <v>2024830.1829336346</v>
      </c>
      <c r="I720" s="4">
        <f t="shared" si="69"/>
        <v>41935.182933634613</v>
      </c>
      <c r="J720" s="5">
        <f t="shared" si="70"/>
        <v>2.1148463702634013E-2</v>
      </c>
      <c r="K720" s="4">
        <f t="shared" si="71"/>
        <v>112634.46010342933</v>
      </c>
      <c r="L720" s="4">
        <f t="shared" si="72"/>
        <v>30063.46010342933</v>
      </c>
      <c r="M720" s="5">
        <f t="shared" si="73"/>
        <v>0.3640922370254609</v>
      </c>
      <c r="N720" s="4">
        <f>IF(SUMPRODUCT($O$2:$AD$2,O720:AD720)&lt;=Kalkulačka!$B$4,SUMPRODUCT($O$2:$AD$2,O720:AD720)*Kalkulačka!$B$5,SUMPRODUCT($O$2:$AD$2,O720:AD720))</f>
        <v>142.5</v>
      </c>
      <c r="O720" s="4">
        <v>22</v>
      </c>
      <c r="P720" s="4">
        <v>0</v>
      </c>
      <c r="Q720" s="4">
        <v>0</v>
      </c>
      <c r="R720" s="4">
        <v>0</v>
      </c>
      <c r="S720" s="4">
        <v>73</v>
      </c>
      <c r="T720" s="4">
        <v>0</v>
      </c>
      <c r="U720" s="4">
        <v>91</v>
      </c>
      <c r="V720" s="4">
        <v>29</v>
      </c>
      <c r="W720" s="4">
        <v>0</v>
      </c>
      <c r="X720" s="4">
        <v>0</v>
      </c>
      <c r="Y720" s="4">
        <v>0</v>
      </c>
      <c r="Z720" s="4">
        <v>0</v>
      </c>
      <c r="AA720" s="4">
        <v>0</v>
      </c>
      <c r="AB720" s="4">
        <v>0</v>
      </c>
      <c r="AC720" s="4">
        <v>0</v>
      </c>
      <c r="AD720" s="4">
        <v>0</v>
      </c>
    </row>
    <row r="721" spans="1:30" x14ac:dyDescent="0.3">
      <c r="A721" s="16" t="s">
        <v>38</v>
      </c>
      <c r="B721" s="7">
        <v>579327</v>
      </c>
      <c r="C721" s="7">
        <v>277932</v>
      </c>
      <c r="D721" s="7" t="s">
        <v>390</v>
      </c>
      <c r="E721" s="7">
        <v>2</v>
      </c>
      <c r="F721" s="4">
        <v>647020</v>
      </c>
      <c r="G721" s="4">
        <v>14890</v>
      </c>
      <c r="H721" s="4">
        <f t="shared" si="68"/>
        <v>660734.05969413335</v>
      </c>
      <c r="I721" s="4">
        <f t="shared" si="69"/>
        <v>13714.05969413335</v>
      </c>
      <c r="J721" s="5">
        <f t="shared" si="70"/>
        <v>2.1195727634591544E-2</v>
      </c>
      <c r="K721" s="4">
        <f t="shared" si="71"/>
        <v>36754.402770592729</v>
      </c>
      <c r="L721" s="4">
        <f t="shared" si="72"/>
        <v>21864.402770592729</v>
      </c>
      <c r="M721" s="5">
        <f t="shared" si="73"/>
        <v>1.4683950819739913</v>
      </c>
      <c r="N721" s="4">
        <f>IF(SUMPRODUCT($O$2:$AD$2,O721:AD721)&lt;=Kalkulačka!$B$4,SUMPRODUCT($O$2:$AD$2,O721:AD721)*Kalkulačka!$B$5,SUMPRODUCT($O$2:$AD$2,O721:AD721))</f>
        <v>46.5</v>
      </c>
      <c r="O721" s="4">
        <v>31</v>
      </c>
      <c r="P721" s="4">
        <v>0</v>
      </c>
      <c r="Q721" s="4">
        <v>0</v>
      </c>
      <c r="R721" s="4">
        <v>0</v>
      </c>
      <c r="S721" s="4">
        <v>0</v>
      </c>
      <c r="T721" s="4">
        <v>0</v>
      </c>
      <c r="U721" s="4">
        <v>31</v>
      </c>
      <c r="V721" s="4">
        <v>0</v>
      </c>
      <c r="W721" s="4">
        <v>0</v>
      </c>
      <c r="X721" s="4">
        <v>0</v>
      </c>
      <c r="Y721" s="4">
        <v>0</v>
      </c>
      <c r="Z721" s="4">
        <v>0</v>
      </c>
      <c r="AA721" s="4">
        <v>0</v>
      </c>
      <c r="AB721" s="4">
        <v>0</v>
      </c>
      <c r="AC721" s="4">
        <v>0</v>
      </c>
      <c r="AD721" s="4">
        <v>0</v>
      </c>
    </row>
    <row r="722" spans="1:30" x14ac:dyDescent="0.3">
      <c r="A722" s="16" t="s">
        <v>44</v>
      </c>
      <c r="B722" s="7">
        <v>591505</v>
      </c>
      <c r="C722" s="7">
        <v>290254</v>
      </c>
      <c r="D722" s="7" t="s">
        <v>1163</v>
      </c>
      <c r="E722" s="7">
        <v>2</v>
      </c>
      <c r="F722" s="4">
        <v>793047</v>
      </c>
      <c r="G722" s="4">
        <v>24736</v>
      </c>
      <c r="H722" s="4">
        <f t="shared" si="68"/>
        <v>809932.0731734538</v>
      </c>
      <c r="I722" s="4">
        <f t="shared" si="69"/>
        <v>16885.073173453799</v>
      </c>
      <c r="J722" s="5">
        <f t="shared" si="70"/>
        <v>2.129139026243565E-2</v>
      </c>
      <c r="K722" s="4">
        <f t="shared" si="71"/>
        <v>45053.784041371728</v>
      </c>
      <c r="L722" s="4">
        <f t="shared" si="72"/>
        <v>20317.784041371728</v>
      </c>
      <c r="M722" s="5">
        <f t="shared" si="73"/>
        <v>0.82138518925338477</v>
      </c>
      <c r="N722" s="4">
        <f>IF(SUMPRODUCT($O$2:$AD$2,O722:AD722)&lt;=Kalkulačka!$B$4,SUMPRODUCT($O$2:$AD$2,O722:AD722)*Kalkulačka!$B$5,SUMPRODUCT($O$2:$AD$2,O722:AD722))</f>
        <v>57</v>
      </c>
      <c r="O722" s="4">
        <v>21</v>
      </c>
      <c r="P722" s="4">
        <v>0</v>
      </c>
      <c r="Q722" s="4">
        <v>0</v>
      </c>
      <c r="R722" s="4">
        <v>0</v>
      </c>
      <c r="S722" s="4">
        <v>17</v>
      </c>
      <c r="T722" s="4">
        <v>0</v>
      </c>
      <c r="U722" s="4">
        <v>0</v>
      </c>
      <c r="V722" s="4">
        <v>17</v>
      </c>
      <c r="W722" s="4">
        <v>0</v>
      </c>
      <c r="X722" s="4">
        <v>0</v>
      </c>
      <c r="Y722" s="4">
        <v>0</v>
      </c>
      <c r="Z722" s="4">
        <v>0</v>
      </c>
      <c r="AA722" s="4">
        <v>0</v>
      </c>
      <c r="AB722" s="4">
        <v>0</v>
      </c>
      <c r="AC722" s="4">
        <v>0</v>
      </c>
      <c r="AD722" s="4">
        <v>0</v>
      </c>
    </row>
    <row r="723" spans="1:30" x14ac:dyDescent="0.3">
      <c r="A723" s="16" t="s">
        <v>38</v>
      </c>
      <c r="B723" s="7">
        <v>576492</v>
      </c>
      <c r="C723" s="7">
        <v>579301</v>
      </c>
      <c r="D723" s="7" t="s">
        <v>1164</v>
      </c>
      <c r="E723" s="7">
        <v>2</v>
      </c>
      <c r="F723" s="4">
        <v>772140</v>
      </c>
      <c r="G723" s="4">
        <v>23022</v>
      </c>
      <c r="H723" s="4">
        <f t="shared" si="68"/>
        <v>788618.07124783657</v>
      </c>
      <c r="I723" s="4">
        <f t="shared" si="69"/>
        <v>16478.071247836575</v>
      </c>
      <c r="J723" s="5">
        <f t="shared" si="70"/>
        <v>2.1340781785474938E-2</v>
      </c>
      <c r="K723" s="4">
        <f t="shared" si="71"/>
        <v>43868.158145546156</v>
      </c>
      <c r="L723" s="4">
        <f t="shared" si="72"/>
        <v>20846.158145546156</v>
      </c>
      <c r="M723" s="5">
        <f t="shared" si="73"/>
        <v>0.90548858246660391</v>
      </c>
      <c r="N723" s="4">
        <f>IF(SUMPRODUCT($O$2:$AD$2,O723:AD723)&lt;=Kalkulačka!$B$4,SUMPRODUCT($O$2:$AD$2,O723:AD723)*Kalkulačka!$B$5,SUMPRODUCT($O$2:$AD$2,O723:AD723))</f>
        <v>55.5</v>
      </c>
      <c r="O723" s="4">
        <v>23</v>
      </c>
      <c r="P723" s="4">
        <v>0</v>
      </c>
      <c r="Q723" s="4">
        <v>0</v>
      </c>
      <c r="R723" s="4">
        <v>0</v>
      </c>
      <c r="S723" s="4">
        <v>14</v>
      </c>
      <c r="T723" s="4">
        <v>0</v>
      </c>
      <c r="U723" s="4">
        <v>35</v>
      </c>
      <c r="V723" s="4">
        <v>14</v>
      </c>
      <c r="W723" s="4">
        <v>0</v>
      </c>
      <c r="X723" s="4">
        <v>0</v>
      </c>
      <c r="Y723" s="4">
        <v>0</v>
      </c>
      <c r="Z723" s="4">
        <v>0</v>
      </c>
      <c r="AA723" s="4">
        <v>0</v>
      </c>
      <c r="AB723" s="4">
        <v>0</v>
      </c>
      <c r="AC723" s="4">
        <v>0</v>
      </c>
      <c r="AD723" s="4">
        <v>0</v>
      </c>
    </row>
    <row r="724" spans="1:30" x14ac:dyDescent="0.3">
      <c r="A724" s="16" t="s">
        <v>47</v>
      </c>
      <c r="B724" s="7">
        <v>594377</v>
      </c>
      <c r="C724" s="7">
        <v>293083</v>
      </c>
      <c r="D724" s="7" t="s">
        <v>1165</v>
      </c>
      <c r="E724" s="7">
        <v>2</v>
      </c>
      <c r="F724" s="4">
        <v>3483142</v>
      </c>
      <c r="G724" s="4">
        <v>197469</v>
      </c>
      <c r="H724" s="4">
        <f t="shared" si="68"/>
        <v>3083425.6119059557</v>
      </c>
      <c r="I724" s="4">
        <f t="shared" si="69"/>
        <v>-399716.38809404429</v>
      </c>
      <c r="J724" s="5">
        <f t="shared" si="70"/>
        <v>-0.11475741962114794</v>
      </c>
      <c r="K724" s="4">
        <f t="shared" si="71"/>
        <v>171520.54626276606</v>
      </c>
      <c r="L724" s="4">
        <f t="shared" si="72"/>
        <v>-25948.45373723394</v>
      </c>
      <c r="M724" s="5">
        <f t="shared" si="73"/>
        <v>-0.13140520151129509</v>
      </c>
      <c r="N724" s="4">
        <f>IF(SUMPRODUCT($O$2:$AD$2,O724:AD724)&lt;=Kalkulačka!$B$4,SUMPRODUCT($O$2:$AD$2,O724:AD724)*Kalkulačka!$B$5,SUMPRODUCT($O$2:$AD$2,O724:AD724))</f>
        <v>217</v>
      </c>
      <c r="O724" s="4">
        <v>25</v>
      </c>
      <c r="P724" s="4">
        <v>0</v>
      </c>
      <c r="Q724" s="4">
        <v>0</v>
      </c>
      <c r="R724" s="4">
        <v>0</v>
      </c>
      <c r="S724" s="4">
        <v>192</v>
      </c>
      <c r="T724" s="4">
        <v>0</v>
      </c>
      <c r="U724" s="4">
        <v>186</v>
      </c>
      <c r="V724" s="4">
        <v>60</v>
      </c>
      <c r="W724" s="4">
        <v>0</v>
      </c>
      <c r="X724" s="4">
        <v>0</v>
      </c>
      <c r="Y724" s="4">
        <v>0</v>
      </c>
      <c r="Z724" s="4">
        <v>0</v>
      </c>
      <c r="AA724" s="4">
        <v>0</v>
      </c>
      <c r="AB724" s="4">
        <v>0</v>
      </c>
      <c r="AC724" s="4">
        <v>0</v>
      </c>
      <c r="AD724" s="4">
        <v>0</v>
      </c>
    </row>
    <row r="725" spans="1:30" x14ac:dyDescent="0.3">
      <c r="A725" s="16" t="s">
        <v>50</v>
      </c>
      <c r="B725" s="7">
        <v>516619</v>
      </c>
      <c r="C725" s="7">
        <v>301680</v>
      </c>
      <c r="D725" s="7" t="s">
        <v>1166</v>
      </c>
      <c r="E725" s="7">
        <v>2</v>
      </c>
      <c r="F725" s="4">
        <v>4895175</v>
      </c>
      <c r="G725" s="4">
        <v>275573</v>
      </c>
      <c r="H725" s="4">
        <f t="shared" si="68"/>
        <v>4333847.0582088316</v>
      </c>
      <c r="I725" s="4">
        <f t="shared" si="69"/>
        <v>-561327.94179116841</v>
      </c>
      <c r="J725" s="5">
        <f t="shared" si="70"/>
        <v>-0.11466963730431867</v>
      </c>
      <c r="K725" s="4">
        <f t="shared" si="71"/>
        <v>241077.26548453295</v>
      </c>
      <c r="L725" s="4">
        <f t="shared" si="72"/>
        <v>-34495.734515467047</v>
      </c>
      <c r="M725" s="5">
        <f t="shared" si="73"/>
        <v>-0.12517820873404528</v>
      </c>
      <c r="N725" s="4">
        <f>IF(SUMPRODUCT($O$2:$AD$2,O725:AD725)&lt;=Kalkulačka!$B$4,SUMPRODUCT($O$2:$AD$2,O725:AD725)*Kalkulačka!$B$5,SUMPRODUCT($O$2:$AD$2,O725:AD725))</f>
        <v>305</v>
      </c>
      <c r="O725" s="4">
        <v>54</v>
      </c>
      <c r="P725" s="4">
        <v>0</v>
      </c>
      <c r="Q725" s="4">
        <v>0</v>
      </c>
      <c r="R725" s="4">
        <v>0</v>
      </c>
      <c r="S725" s="4">
        <v>251</v>
      </c>
      <c r="T725" s="4">
        <v>0</v>
      </c>
      <c r="U725" s="4">
        <v>293</v>
      </c>
      <c r="V725" s="4">
        <v>90</v>
      </c>
      <c r="W725" s="4">
        <v>0</v>
      </c>
      <c r="X725" s="4">
        <v>0</v>
      </c>
      <c r="Y725" s="4">
        <v>0</v>
      </c>
      <c r="Z725" s="4">
        <v>0</v>
      </c>
      <c r="AA725" s="4">
        <v>0</v>
      </c>
      <c r="AB725" s="4">
        <v>0</v>
      </c>
      <c r="AC725" s="4">
        <v>0</v>
      </c>
      <c r="AD725" s="4">
        <v>0</v>
      </c>
    </row>
    <row r="726" spans="1:30" x14ac:dyDescent="0.3">
      <c r="A726" s="16" t="s">
        <v>32</v>
      </c>
      <c r="B726" s="7">
        <v>566357</v>
      </c>
      <c r="C726" s="7">
        <v>483095</v>
      </c>
      <c r="D726" s="7" t="s">
        <v>1070</v>
      </c>
      <c r="E726" s="7">
        <v>2</v>
      </c>
      <c r="F726" s="4">
        <v>1251696</v>
      </c>
      <c r="G726" s="4">
        <v>42857</v>
      </c>
      <c r="H726" s="4">
        <f t="shared" si="68"/>
        <v>1278840.1155370323</v>
      </c>
      <c r="I726" s="4">
        <f t="shared" si="69"/>
        <v>27144.115537032252</v>
      </c>
      <c r="J726" s="5">
        <f t="shared" si="70"/>
        <v>2.1685869042509021E-2</v>
      </c>
      <c r="K726" s="4">
        <f t="shared" si="71"/>
        <v>71137.553749534316</v>
      </c>
      <c r="L726" s="4">
        <f t="shared" si="72"/>
        <v>28280.553749534316</v>
      </c>
      <c r="M726" s="5">
        <f t="shared" si="73"/>
        <v>0.65988178709509104</v>
      </c>
      <c r="N726" s="4">
        <f>IF(SUMPRODUCT($O$2:$AD$2,O726:AD726)&lt;=Kalkulačka!$B$4,SUMPRODUCT($O$2:$AD$2,O726:AD726)*Kalkulačka!$B$5,SUMPRODUCT($O$2:$AD$2,O726:AD726))</f>
        <v>90</v>
      </c>
      <c r="O726" s="4">
        <v>30</v>
      </c>
      <c r="P726" s="4">
        <v>0</v>
      </c>
      <c r="Q726" s="4">
        <v>0</v>
      </c>
      <c r="R726" s="4">
        <v>0</v>
      </c>
      <c r="S726" s="4">
        <v>30</v>
      </c>
      <c r="T726" s="4">
        <v>0</v>
      </c>
      <c r="U726" s="4">
        <v>60</v>
      </c>
      <c r="V726" s="4">
        <v>26</v>
      </c>
      <c r="W726" s="4">
        <v>0</v>
      </c>
      <c r="X726" s="4">
        <v>0</v>
      </c>
      <c r="Y726" s="4">
        <v>0</v>
      </c>
      <c r="Z726" s="4">
        <v>0</v>
      </c>
      <c r="AA726" s="4">
        <v>0</v>
      </c>
      <c r="AB726" s="4">
        <v>0</v>
      </c>
      <c r="AC726" s="4">
        <v>0</v>
      </c>
      <c r="AD726" s="4">
        <v>0</v>
      </c>
    </row>
    <row r="727" spans="1:30" x14ac:dyDescent="0.3">
      <c r="A727" s="16" t="s">
        <v>25</v>
      </c>
      <c r="B727" s="7">
        <v>556068</v>
      </c>
      <c r="C727" s="7">
        <v>255408</v>
      </c>
      <c r="D727" s="7" t="s">
        <v>1167</v>
      </c>
      <c r="E727" s="7">
        <v>2</v>
      </c>
      <c r="F727" s="4">
        <v>646551</v>
      </c>
      <c r="G727" s="4">
        <v>14885</v>
      </c>
      <c r="H727" s="4">
        <f t="shared" si="68"/>
        <v>660734.05969413335</v>
      </c>
      <c r="I727" s="4">
        <f t="shared" si="69"/>
        <v>14183.05969413335</v>
      </c>
      <c r="J727" s="5">
        <f t="shared" si="70"/>
        <v>2.193649022912858E-2</v>
      </c>
      <c r="K727" s="4">
        <f t="shared" si="71"/>
        <v>36754.402770592729</v>
      </c>
      <c r="L727" s="4">
        <f t="shared" si="72"/>
        <v>21869.402770592729</v>
      </c>
      <c r="M727" s="5">
        <f t="shared" si="73"/>
        <v>1.4692242371913156</v>
      </c>
      <c r="N727" s="4">
        <f>IF(SUMPRODUCT($O$2:$AD$2,O727:AD727)&lt;=Kalkulačka!$B$4,SUMPRODUCT($O$2:$AD$2,O727:AD727)*Kalkulačka!$B$5,SUMPRODUCT($O$2:$AD$2,O727:AD727))</f>
        <v>46.5</v>
      </c>
      <c r="O727" s="4">
        <v>31</v>
      </c>
      <c r="P727" s="4">
        <v>0</v>
      </c>
      <c r="Q727" s="4">
        <v>0</v>
      </c>
      <c r="R727" s="4">
        <v>0</v>
      </c>
      <c r="S727" s="4">
        <v>0</v>
      </c>
      <c r="T727" s="4">
        <v>0</v>
      </c>
      <c r="U727" s="4">
        <v>0</v>
      </c>
      <c r="V727" s="4">
        <v>0</v>
      </c>
      <c r="W727" s="4">
        <v>0</v>
      </c>
      <c r="X727" s="4">
        <v>0</v>
      </c>
      <c r="Y727" s="4">
        <v>0</v>
      </c>
      <c r="Z727" s="4">
        <v>0</v>
      </c>
      <c r="AA727" s="4">
        <v>0</v>
      </c>
      <c r="AB727" s="4">
        <v>0</v>
      </c>
      <c r="AC727" s="4">
        <v>0</v>
      </c>
      <c r="AD727" s="4">
        <v>0</v>
      </c>
    </row>
    <row r="728" spans="1:30" x14ac:dyDescent="0.3">
      <c r="A728" s="16" t="s">
        <v>44</v>
      </c>
      <c r="B728" s="7">
        <v>591211</v>
      </c>
      <c r="C728" s="7">
        <v>289965</v>
      </c>
      <c r="D728" s="7" t="s">
        <v>463</v>
      </c>
      <c r="E728" s="7">
        <v>2</v>
      </c>
      <c r="F728" s="4">
        <v>13539511</v>
      </c>
      <c r="G728" s="4">
        <v>718256</v>
      </c>
      <c r="H728" s="4">
        <f t="shared" si="68"/>
        <v>11992678.416813947</v>
      </c>
      <c r="I728" s="4">
        <f t="shared" si="69"/>
        <v>-1546832.5831860527</v>
      </c>
      <c r="J728" s="5">
        <f t="shared" si="70"/>
        <v>-0.11424582344119016</v>
      </c>
      <c r="K728" s="4">
        <f t="shared" si="71"/>
        <v>667112.1707178551</v>
      </c>
      <c r="L728" s="4">
        <f t="shared" si="72"/>
        <v>-51143.829282144899</v>
      </c>
      <c r="M728" s="5">
        <f t="shared" si="73"/>
        <v>-7.1205571943909862E-2</v>
      </c>
      <c r="N728" s="4">
        <f>IF(SUMPRODUCT($O$2:$AD$2,O728:AD728)&lt;=Kalkulačka!$B$4,SUMPRODUCT($O$2:$AD$2,O728:AD728)*Kalkulačka!$B$5,SUMPRODUCT($O$2:$AD$2,O728:AD728))</f>
        <v>844</v>
      </c>
      <c r="O728" s="4">
        <v>180</v>
      </c>
      <c r="P728" s="4">
        <v>0</v>
      </c>
      <c r="Q728" s="4">
        <v>0</v>
      </c>
      <c r="R728" s="4">
        <v>0</v>
      </c>
      <c r="S728" s="4">
        <v>609</v>
      </c>
      <c r="T728" s="4">
        <v>0</v>
      </c>
      <c r="U728" s="4">
        <v>177</v>
      </c>
      <c r="V728" s="4">
        <v>181</v>
      </c>
      <c r="W728" s="4">
        <v>0</v>
      </c>
      <c r="X728" s="4">
        <v>942</v>
      </c>
      <c r="Y728" s="4">
        <v>0</v>
      </c>
      <c r="Z728" s="4">
        <v>0</v>
      </c>
      <c r="AA728" s="4">
        <v>550</v>
      </c>
      <c r="AB728" s="4">
        <v>0</v>
      </c>
      <c r="AC728" s="4">
        <v>0</v>
      </c>
      <c r="AD728" s="4">
        <v>0</v>
      </c>
    </row>
    <row r="729" spans="1:30" x14ac:dyDescent="0.3">
      <c r="A729" s="16" t="s">
        <v>44</v>
      </c>
      <c r="B729" s="7">
        <v>590754</v>
      </c>
      <c r="C729" s="7">
        <v>289507</v>
      </c>
      <c r="D729" s="7" t="s">
        <v>1168</v>
      </c>
      <c r="E729" s="7">
        <v>2</v>
      </c>
      <c r="F729" s="4">
        <v>7394594</v>
      </c>
      <c r="G729" s="4">
        <v>396729</v>
      </c>
      <c r="H729" s="4">
        <f t="shared" si="68"/>
        <v>6550503.258473021</v>
      </c>
      <c r="I729" s="4">
        <f t="shared" si="69"/>
        <v>-844090.74152697902</v>
      </c>
      <c r="J729" s="5">
        <f t="shared" si="70"/>
        <v>-0.11414970741151964</v>
      </c>
      <c r="K729" s="4">
        <f t="shared" si="71"/>
        <v>364382.35865039239</v>
      </c>
      <c r="L729" s="4">
        <f t="shared" si="72"/>
        <v>-32346.641349607613</v>
      </c>
      <c r="M729" s="5">
        <f t="shared" si="73"/>
        <v>-8.1533342280518006E-2</v>
      </c>
      <c r="N729" s="4">
        <f>IF(SUMPRODUCT($O$2:$AD$2,O729:AD729)&lt;=Kalkulačka!$B$4,SUMPRODUCT($O$2:$AD$2,O729:AD729)*Kalkulačka!$B$5,SUMPRODUCT($O$2:$AD$2,O729:AD729))</f>
        <v>461</v>
      </c>
      <c r="O729" s="4">
        <v>118</v>
      </c>
      <c r="P729" s="4">
        <v>0</v>
      </c>
      <c r="Q729" s="4">
        <v>0</v>
      </c>
      <c r="R729" s="4">
        <v>0</v>
      </c>
      <c r="S729" s="4">
        <v>343</v>
      </c>
      <c r="T729" s="4">
        <v>0</v>
      </c>
      <c r="U729" s="4">
        <v>544</v>
      </c>
      <c r="V729" s="4">
        <v>100</v>
      </c>
      <c r="W729" s="4">
        <v>0</v>
      </c>
      <c r="X729" s="4">
        <v>0</v>
      </c>
      <c r="Y729" s="4">
        <v>0</v>
      </c>
      <c r="Z729" s="4">
        <v>0</v>
      </c>
      <c r="AA729" s="4">
        <v>0</v>
      </c>
      <c r="AB729" s="4">
        <v>0</v>
      </c>
      <c r="AC729" s="4">
        <v>0</v>
      </c>
      <c r="AD729" s="4">
        <v>0</v>
      </c>
    </row>
    <row r="730" spans="1:30" x14ac:dyDescent="0.3">
      <c r="A730" s="16" t="s">
        <v>50</v>
      </c>
      <c r="B730" s="7">
        <v>504441</v>
      </c>
      <c r="C730" s="7">
        <v>299251</v>
      </c>
      <c r="D730" s="7" t="s">
        <v>1169</v>
      </c>
      <c r="E730" s="7">
        <v>2</v>
      </c>
      <c r="F730" s="4">
        <v>4474748</v>
      </c>
      <c r="G730" s="4">
        <v>248582</v>
      </c>
      <c r="H730" s="4">
        <f t="shared" si="68"/>
        <v>3964404.3581648003</v>
      </c>
      <c r="I730" s="4">
        <f t="shared" si="69"/>
        <v>-510343.64183519967</v>
      </c>
      <c r="J730" s="5">
        <f t="shared" si="70"/>
        <v>-0.11404969438171708</v>
      </c>
      <c r="K730" s="4">
        <f t="shared" si="71"/>
        <v>220526.41662355635</v>
      </c>
      <c r="L730" s="4">
        <f t="shared" si="72"/>
        <v>-28055.583376443654</v>
      </c>
      <c r="M730" s="5">
        <f t="shared" si="73"/>
        <v>-0.11286248954648226</v>
      </c>
      <c r="N730" s="4">
        <f>IF(SUMPRODUCT($O$2:$AD$2,O730:AD730)&lt;=Kalkulačka!$B$4,SUMPRODUCT($O$2:$AD$2,O730:AD730)*Kalkulačka!$B$5,SUMPRODUCT($O$2:$AD$2,O730:AD730))</f>
        <v>279</v>
      </c>
      <c r="O730" s="4">
        <v>60</v>
      </c>
      <c r="P730" s="4">
        <v>0</v>
      </c>
      <c r="Q730" s="4">
        <v>0</v>
      </c>
      <c r="R730" s="4">
        <v>0</v>
      </c>
      <c r="S730" s="4">
        <v>219</v>
      </c>
      <c r="T730" s="4">
        <v>0</v>
      </c>
      <c r="U730" s="4">
        <v>233</v>
      </c>
      <c r="V730" s="4">
        <v>60</v>
      </c>
      <c r="W730" s="4">
        <v>0</v>
      </c>
      <c r="X730" s="4">
        <v>0</v>
      </c>
      <c r="Y730" s="4">
        <v>0</v>
      </c>
      <c r="Z730" s="4">
        <v>0</v>
      </c>
      <c r="AA730" s="4">
        <v>0</v>
      </c>
      <c r="AB730" s="4">
        <v>0</v>
      </c>
      <c r="AC730" s="4">
        <v>0</v>
      </c>
      <c r="AD730" s="4">
        <v>0</v>
      </c>
    </row>
    <row r="731" spans="1:30" x14ac:dyDescent="0.3">
      <c r="A731" s="16" t="s">
        <v>32</v>
      </c>
      <c r="B731" s="7">
        <v>555193</v>
      </c>
      <c r="C731" s="7">
        <v>64679446</v>
      </c>
      <c r="D731" s="7" t="s">
        <v>1170</v>
      </c>
      <c r="E731" s="7">
        <v>2</v>
      </c>
      <c r="F731" s="4">
        <v>312699</v>
      </c>
      <c r="G731" s="4">
        <v>7123</v>
      </c>
      <c r="H731" s="4">
        <f t="shared" si="68"/>
        <v>319710.02888425806</v>
      </c>
      <c r="I731" s="4">
        <f t="shared" si="69"/>
        <v>7011.028884258063</v>
      </c>
      <c r="J731" s="5">
        <f t="shared" si="70"/>
        <v>2.2421014727447286E-2</v>
      </c>
      <c r="K731" s="4">
        <f t="shared" si="71"/>
        <v>17784.388437383579</v>
      </c>
      <c r="L731" s="4">
        <f t="shared" si="72"/>
        <v>10661.388437383579</v>
      </c>
      <c r="M731" s="5">
        <f t="shared" si="73"/>
        <v>1.4967553611376636</v>
      </c>
      <c r="N731" s="4">
        <f>IF(SUMPRODUCT($O$2:$AD$2,O731:AD731)&lt;=Kalkulačka!$B$4,SUMPRODUCT($O$2:$AD$2,O731:AD731)*Kalkulačka!$B$5,SUMPRODUCT($O$2:$AD$2,O731:AD731))</f>
        <v>22.5</v>
      </c>
      <c r="O731" s="4">
        <v>15</v>
      </c>
      <c r="P731" s="4">
        <v>0</v>
      </c>
      <c r="Q731" s="4">
        <v>0</v>
      </c>
      <c r="R731" s="4">
        <v>0</v>
      </c>
      <c r="S731" s="4">
        <v>0</v>
      </c>
      <c r="T731" s="4">
        <v>0</v>
      </c>
      <c r="U731" s="4">
        <v>15</v>
      </c>
      <c r="V731" s="4">
        <v>0</v>
      </c>
      <c r="W731" s="4">
        <v>0</v>
      </c>
      <c r="X731" s="4">
        <v>0</v>
      </c>
      <c r="Y731" s="4">
        <v>0</v>
      </c>
      <c r="Z731" s="4">
        <v>0</v>
      </c>
      <c r="AA731" s="4">
        <v>0</v>
      </c>
      <c r="AB731" s="4">
        <v>0</v>
      </c>
      <c r="AC731" s="4">
        <v>0</v>
      </c>
      <c r="AD731" s="4">
        <v>0</v>
      </c>
    </row>
    <row r="732" spans="1:30" x14ac:dyDescent="0.3">
      <c r="A732" s="16" t="s">
        <v>32</v>
      </c>
      <c r="B732" s="7">
        <v>545783</v>
      </c>
      <c r="C732" s="7">
        <v>555975</v>
      </c>
      <c r="D732" s="7" t="s">
        <v>1171</v>
      </c>
      <c r="E732" s="7">
        <v>2</v>
      </c>
      <c r="F732" s="4">
        <v>312699</v>
      </c>
      <c r="G732" s="4">
        <v>7123</v>
      </c>
      <c r="H732" s="4">
        <f t="shared" si="68"/>
        <v>319710.02888425806</v>
      </c>
      <c r="I732" s="4">
        <f t="shared" si="69"/>
        <v>7011.028884258063</v>
      </c>
      <c r="J732" s="5">
        <f t="shared" si="70"/>
        <v>2.2421014727447286E-2</v>
      </c>
      <c r="K732" s="4">
        <f t="shared" si="71"/>
        <v>17784.388437383579</v>
      </c>
      <c r="L732" s="4">
        <f t="shared" si="72"/>
        <v>10661.388437383579</v>
      </c>
      <c r="M732" s="5">
        <f t="shared" si="73"/>
        <v>1.4967553611376636</v>
      </c>
      <c r="N732" s="4">
        <f>IF(SUMPRODUCT($O$2:$AD$2,O732:AD732)&lt;=Kalkulačka!$B$4,SUMPRODUCT($O$2:$AD$2,O732:AD732)*Kalkulačka!$B$5,SUMPRODUCT($O$2:$AD$2,O732:AD732))</f>
        <v>22.5</v>
      </c>
      <c r="O732" s="4">
        <v>15</v>
      </c>
      <c r="P732" s="4">
        <v>0</v>
      </c>
      <c r="Q732" s="4">
        <v>0</v>
      </c>
      <c r="R732" s="4">
        <v>0</v>
      </c>
      <c r="S732" s="4">
        <v>0</v>
      </c>
      <c r="T732" s="4">
        <v>0</v>
      </c>
      <c r="U732" s="4">
        <v>15</v>
      </c>
      <c r="V732" s="4">
        <v>0</v>
      </c>
      <c r="W732" s="4">
        <v>0</v>
      </c>
      <c r="X732" s="4">
        <v>0</v>
      </c>
      <c r="Y732" s="4">
        <v>0</v>
      </c>
      <c r="Z732" s="4">
        <v>0</v>
      </c>
      <c r="AA732" s="4">
        <v>0</v>
      </c>
      <c r="AB732" s="4">
        <v>0</v>
      </c>
      <c r="AC732" s="4">
        <v>0</v>
      </c>
      <c r="AD732" s="4">
        <v>0</v>
      </c>
    </row>
    <row r="733" spans="1:30" x14ac:dyDescent="0.3">
      <c r="A733" s="16" t="s">
        <v>32</v>
      </c>
      <c r="B733" s="7">
        <v>562891</v>
      </c>
      <c r="C733" s="7">
        <v>555886</v>
      </c>
      <c r="D733" s="7" t="s">
        <v>1172</v>
      </c>
      <c r="E733" s="7">
        <v>2</v>
      </c>
      <c r="F733" s="4">
        <v>312699</v>
      </c>
      <c r="G733" s="4">
        <v>7123</v>
      </c>
      <c r="H733" s="4">
        <f t="shared" si="68"/>
        <v>319710.02888425806</v>
      </c>
      <c r="I733" s="4">
        <f t="shared" si="69"/>
        <v>7011.028884258063</v>
      </c>
      <c r="J733" s="5">
        <f t="shared" si="70"/>
        <v>2.2421014727447286E-2</v>
      </c>
      <c r="K733" s="4">
        <f t="shared" si="71"/>
        <v>17784.388437383579</v>
      </c>
      <c r="L733" s="4">
        <f t="shared" si="72"/>
        <v>10661.388437383579</v>
      </c>
      <c r="M733" s="5">
        <f t="shared" si="73"/>
        <v>1.4967553611376636</v>
      </c>
      <c r="N733" s="4">
        <f>IF(SUMPRODUCT($O$2:$AD$2,O733:AD733)&lt;=Kalkulačka!$B$4,SUMPRODUCT($O$2:$AD$2,O733:AD733)*Kalkulačka!$B$5,SUMPRODUCT($O$2:$AD$2,O733:AD733))</f>
        <v>22.5</v>
      </c>
      <c r="O733" s="4">
        <v>15</v>
      </c>
      <c r="P733" s="4">
        <v>0</v>
      </c>
      <c r="Q733" s="4">
        <v>0</v>
      </c>
      <c r="R733" s="4">
        <v>0</v>
      </c>
      <c r="S733" s="4">
        <v>0</v>
      </c>
      <c r="T733" s="4">
        <v>0</v>
      </c>
      <c r="U733" s="4">
        <v>15</v>
      </c>
      <c r="V733" s="4">
        <v>0</v>
      </c>
      <c r="W733" s="4">
        <v>0</v>
      </c>
      <c r="X733" s="4">
        <v>0</v>
      </c>
      <c r="Y733" s="4">
        <v>0</v>
      </c>
      <c r="Z733" s="4">
        <v>0</v>
      </c>
      <c r="AA733" s="4">
        <v>0</v>
      </c>
      <c r="AB733" s="4">
        <v>0</v>
      </c>
      <c r="AC733" s="4">
        <v>0</v>
      </c>
      <c r="AD733" s="4">
        <v>0</v>
      </c>
    </row>
    <row r="734" spans="1:30" x14ac:dyDescent="0.3">
      <c r="A734" s="16" t="s">
        <v>32</v>
      </c>
      <c r="B734" s="7">
        <v>565598</v>
      </c>
      <c r="C734" s="7">
        <v>264369</v>
      </c>
      <c r="D734" s="7" t="s">
        <v>1173</v>
      </c>
      <c r="E734" s="7">
        <v>2</v>
      </c>
      <c r="F734" s="4">
        <v>312699</v>
      </c>
      <c r="G734" s="4">
        <v>7123</v>
      </c>
      <c r="H734" s="4">
        <f t="shared" si="68"/>
        <v>319710.02888425806</v>
      </c>
      <c r="I734" s="4">
        <f t="shared" si="69"/>
        <v>7011.028884258063</v>
      </c>
      <c r="J734" s="5">
        <f t="shared" si="70"/>
        <v>2.2421014727447286E-2</v>
      </c>
      <c r="K734" s="4">
        <f t="shared" si="71"/>
        <v>17784.388437383579</v>
      </c>
      <c r="L734" s="4">
        <f t="shared" si="72"/>
        <v>10661.388437383579</v>
      </c>
      <c r="M734" s="5">
        <f t="shared" si="73"/>
        <v>1.4967553611376636</v>
      </c>
      <c r="N734" s="4">
        <f>IF(SUMPRODUCT($O$2:$AD$2,O734:AD734)&lt;=Kalkulačka!$B$4,SUMPRODUCT($O$2:$AD$2,O734:AD734)*Kalkulačka!$B$5,SUMPRODUCT($O$2:$AD$2,O734:AD734))</f>
        <v>22.5</v>
      </c>
      <c r="O734" s="4">
        <v>15</v>
      </c>
      <c r="P734" s="4">
        <v>0</v>
      </c>
      <c r="Q734" s="4">
        <v>0</v>
      </c>
      <c r="R734" s="4">
        <v>0</v>
      </c>
      <c r="S734" s="4">
        <v>0</v>
      </c>
      <c r="T734" s="4">
        <v>0</v>
      </c>
      <c r="U734" s="4">
        <v>0</v>
      </c>
      <c r="V734" s="4">
        <v>0</v>
      </c>
      <c r="W734" s="4">
        <v>0</v>
      </c>
      <c r="X734" s="4">
        <v>0</v>
      </c>
      <c r="Y734" s="4">
        <v>0</v>
      </c>
      <c r="Z734" s="4">
        <v>0</v>
      </c>
      <c r="AA734" s="4">
        <v>0</v>
      </c>
      <c r="AB734" s="4">
        <v>0</v>
      </c>
      <c r="AC734" s="4">
        <v>0</v>
      </c>
      <c r="AD734" s="4">
        <v>0</v>
      </c>
    </row>
    <row r="735" spans="1:30" x14ac:dyDescent="0.3">
      <c r="A735" s="16" t="s">
        <v>32</v>
      </c>
      <c r="B735" s="7">
        <v>565237</v>
      </c>
      <c r="C735" s="7">
        <v>526134</v>
      </c>
      <c r="D735" s="7" t="s">
        <v>1174</v>
      </c>
      <c r="E735" s="7">
        <v>2</v>
      </c>
      <c r="F735" s="4">
        <v>312699</v>
      </c>
      <c r="G735" s="4">
        <v>7123</v>
      </c>
      <c r="H735" s="4">
        <f t="shared" si="68"/>
        <v>319710.02888425806</v>
      </c>
      <c r="I735" s="4">
        <f t="shared" si="69"/>
        <v>7011.028884258063</v>
      </c>
      <c r="J735" s="5">
        <f t="shared" si="70"/>
        <v>2.2421014727447286E-2</v>
      </c>
      <c r="K735" s="4">
        <f t="shared" si="71"/>
        <v>17784.388437383579</v>
      </c>
      <c r="L735" s="4">
        <f t="shared" si="72"/>
        <v>10661.388437383579</v>
      </c>
      <c r="M735" s="5">
        <f t="shared" si="73"/>
        <v>1.4967553611376636</v>
      </c>
      <c r="N735" s="4">
        <f>IF(SUMPRODUCT($O$2:$AD$2,O735:AD735)&lt;=Kalkulačka!$B$4,SUMPRODUCT($O$2:$AD$2,O735:AD735)*Kalkulačka!$B$5,SUMPRODUCT($O$2:$AD$2,O735:AD735))</f>
        <v>22.5</v>
      </c>
      <c r="O735" s="4">
        <v>15</v>
      </c>
      <c r="P735" s="4">
        <v>0</v>
      </c>
      <c r="Q735" s="4">
        <v>0</v>
      </c>
      <c r="R735" s="4">
        <v>0</v>
      </c>
      <c r="S735" s="4">
        <v>0</v>
      </c>
      <c r="T735" s="4">
        <v>0</v>
      </c>
      <c r="U735" s="4">
        <v>0</v>
      </c>
      <c r="V735" s="4">
        <v>0</v>
      </c>
      <c r="W735" s="4">
        <v>0</v>
      </c>
      <c r="X735" s="4">
        <v>0</v>
      </c>
      <c r="Y735" s="4">
        <v>0</v>
      </c>
      <c r="Z735" s="4">
        <v>0</v>
      </c>
      <c r="AA735" s="4">
        <v>0</v>
      </c>
      <c r="AB735" s="4">
        <v>0</v>
      </c>
      <c r="AC735" s="4">
        <v>0</v>
      </c>
      <c r="AD735" s="4">
        <v>0</v>
      </c>
    </row>
    <row r="736" spans="1:30" x14ac:dyDescent="0.3">
      <c r="A736" s="16" t="s">
        <v>32</v>
      </c>
      <c r="B736" s="7">
        <v>565245</v>
      </c>
      <c r="C736" s="7">
        <v>526045</v>
      </c>
      <c r="D736" s="7" t="s">
        <v>1175</v>
      </c>
      <c r="E736" s="7">
        <v>2</v>
      </c>
      <c r="F736" s="4">
        <v>625397</v>
      </c>
      <c r="G736" s="4">
        <v>14246</v>
      </c>
      <c r="H736" s="4">
        <f t="shared" si="68"/>
        <v>639420.05776851613</v>
      </c>
      <c r="I736" s="4">
        <f t="shared" si="69"/>
        <v>14023.057768516126</v>
      </c>
      <c r="J736" s="5">
        <f t="shared" si="70"/>
        <v>2.2422649562623631E-2</v>
      </c>
      <c r="K736" s="4">
        <f t="shared" si="71"/>
        <v>35568.776874767158</v>
      </c>
      <c r="L736" s="4">
        <f t="shared" si="72"/>
        <v>21322.776874767158</v>
      </c>
      <c r="M736" s="5">
        <f t="shared" si="73"/>
        <v>1.4967553611376636</v>
      </c>
      <c r="N736" s="4">
        <f>IF(SUMPRODUCT($O$2:$AD$2,O736:AD736)&lt;=Kalkulačka!$B$4,SUMPRODUCT($O$2:$AD$2,O736:AD736)*Kalkulačka!$B$5,SUMPRODUCT($O$2:$AD$2,O736:AD736))</f>
        <v>45</v>
      </c>
      <c r="O736" s="4">
        <v>30</v>
      </c>
      <c r="P736" s="4">
        <v>0</v>
      </c>
      <c r="Q736" s="4">
        <v>0</v>
      </c>
      <c r="R736" s="4">
        <v>0</v>
      </c>
      <c r="S736" s="4">
        <v>0</v>
      </c>
      <c r="T736" s="4">
        <v>0</v>
      </c>
      <c r="U736" s="4">
        <v>30</v>
      </c>
      <c r="V736" s="4">
        <v>0</v>
      </c>
      <c r="W736" s="4">
        <v>0</v>
      </c>
      <c r="X736" s="4">
        <v>0</v>
      </c>
      <c r="Y736" s="4">
        <v>0</v>
      </c>
      <c r="Z736" s="4">
        <v>0</v>
      </c>
      <c r="AA736" s="4">
        <v>0</v>
      </c>
      <c r="AB736" s="4">
        <v>0</v>
      </c>
      <c r="AC736" s="4">
        <v>0</v>
      </c>
      <c r="AD736" s="4">
        <v>0</v>
      </c>
    </row>
    <row r="737" spans="1:30" x14ac:dyDescent="0.3">
      <c r="A737" s="16" t="s">
        <v>56</v>
      </c>
      <c r="B737" s="7">
        <v>509736</v>
      </c>
      <c r="C737" s="7">
        <v>300608</v>
      </c>
      <c r="D737" s="7" t="s">
        <v>1176</v>
      </c>
      <c r="E737" s="7">
        <v>2</v>
      </c>
      <c r="F737" s="4">
        <v>6252322</v>
      </c>
      <c r="G737" s="4">
        <v>334143</v>
      </c>
      <c r="H737" s="4">
        <f t="shared" si="68"/>
        <v>5541640.5006604735</v>
      </c>
      <c r="I737" s="4">
        <f t="shared" si="69"/>
        <v>-710681.49933952652</v>
      </c>
      <c r="J737" s="5">
        <f t="shared" si="70"/>
        <v>-0.11366681040092408</v>
      </c>
      <c r="K737" s="4">
        <f t="shared" si="71"/>
        <v>308262.73291464866</v>
      </c>
      <c r="L737" s="4">
        <f t="shared" si="72"/>
        <v>-25880.267085351341</v>
      </c>
      <c r="M737" s="5">
        <f t="shared" si="73"/>
        <v>-7.7452668723724138E-2</v>
      </c>
      <c r="N737" s="4">
        <f>IF(SUMPRODUCT($O$2:$AD$2,O737:AD737)&lt;=Kalkulačka!$B$4,SUMPRODUCT($O$2:$AD$2,O737:AD737)*Kalkulačka!$B$5,SUMPRODUCT($O$2:$AD$2,O737:AD737))</f>
        <v>390</v>
      </c>
      <c r="O737" s="4">
        <v>108</v>
      </c>
      <c r="P737" s="4">
        <v>0</v>
      </c>
      <c r="Q737" s="4">
        <v>0</v>
      </c>
      <c r="R737" s="4">
        <v>0</v>
      </c>
      <c r="S737" s="4">
        <v>282</v>
      </c>
      <c r="T737" s="4">
        <v>0</v>
      </c>
      <c r="U737" s="4">
        <v>371</v>
      </c>
      <c r="V737" s="4">
        <v>60</v>
      </c>
      <c r="W737" s="4">
        <v>0</v>
      </c>
      <c r="X737" s="4">
        <v>0</v>
      </c>
      <c r="Y737" s="4">
        <v>0</v>
      </c>
      <c r="Z737" s="4">
        <v>0</v>
      </c>
      <c r="AA737" s="4">
        <v>0</v>
      </c>
      <c r="AB737" s="4">
        <v>0</v>
      </c>
      <c r="AC737" s="4">
        <v>0</v>
      </c>
      <c r="AD737" s="4">
        <v>0</v>
      </c>
    </row>
    <row r="738" spans="1:30" x14ac:dyDescent="0.3">
      <c r="A738" s="16" t="s">
        <v>25</v>
      </c>
      <c r="B738" s="7">
        <v>554111</v>
      </c>
      <c r="C738" s="7">
        <v>253669</v>
      </c>
      <c r="D738" s="7" t="s">
        <v>1177</v>
      </c>
      <c r="E738" s="7">
        <v>2</v>
      </c>
      <c r="F738" s="4">
        <v>4857524</v>
      </c>
      <c r="G738" s="4">
        <v>251470</v>
      </c>
      <c r="H738" s="4">
        <f t="shared" si="68"/>
        <v>4305428.3889746759</v>
      </c>
      <c r="I738" s="4">
        <f t="shared" si="69"/>
        <v>-552095.61102532409</v>
      </c>
      <c r="J738" s="5">
        <f t="shared" si="70"/>
        <v>-0.11365782465003238</v>
      </c>
      <c r="K738" s="4">
        <f t="shared" si="71"/>
        <v>239496.43095676551</v>
      </c>
      <c r="L738" s="4">
        <f t="shared" si="72"/>
        <v>-11973.569043234485</v>
      </c>
      <c r="M738" s="5">
        <f t="shared" si="73"/>
        <v>-4.7614304065035529E-2</v>
      </c>
      <c r="N738" s="4">
        <f>IF(SUMPRODUCT($O$2:$AD$2,O738:AD738)&lt;=Kalkulačka!$B$4,SUMPRODUCT($O$2:$AD$2,O738:AD738)*Kalkulačka!$B$5,SUMPRODUCT($O$2:$AD$2,O738:AD738))</f>
        <v>303</v>
      </c>
      <c r="O738" s="4">
        <v>86</v>
      </c>
      <c r="P738" s="4">
        <v>0</v>
      </c>
      <c r="Q738" s="4">
        <v>0</v>
      </c>
      <c r="R738" s="4">
        <v>0</v>
      </c>
      <c r="S738" s="4">
        <v>217</v>
      </c>
      <c r="T738" s="4">
        <v>0</v>
      </c>
      <c r="U738" s="4">
        <v>266</v>
      </c>
      <c r="V738" s="4">
        <v>85</v>
      </c>
      <c r="W738" s="4">
        <v>0</v>
      </c>
      <c r="X738" s="4">
        <v>0</v>
      </c>
      <c r="Y738" s="4">
        <v>0</v>
      </c>
      <c r="Z738" s="4">
        <v>0</v>
      </c>
      <c r="AA738" s="4">
        <v>0</v>
      </c>
      <c r="AB738" s="4">
        <v>0</v>
      </c>
      <c r="AC738" s="4">
        <v>0</v>
      </c>
      <c r="AD738" s="4">
        <v>0</v>
      </c>
    </row>
    <row r="739" spans="1:30" x14ac:dyDescent="0.3">
      <c r="A739" s="16" t="s">
        <v>50</v>
      </c>
      <c r="B739" s="7">
        <v>519146</v>
      </c>
      <c r="C739" s="7">
        <v>302082</v>
      </c>
      <c r="D739" s="7" t="s">
        <v>156</v>
      </c>
      <c r="E739" s="7">
        <v>2</v>
      </c>
      <c r="F739" s="4">
        <v>5835277</v>
      </c>
      <c r="G739" s="4">
        <v>308259</v>
      </c>
      <c r="H739" s="4">
        <f t="shared" si="68"/>
        <v>5172197.8006164422</v>
      </c>
      <c r="I739" s="4">
        <f t="shared" si="69"/>
        <v>-663079.19938355777</v>
      </c>
      <c r="J739" s="5">
        <f t="shared" si="70"/>
        <v>-0.11363285742622975</v>
      </c>
      <c r="K739" s="4">
        <f t="shared" si="71"/>
        <v>287711.88405367208</v>
      </c>
      <c r="L739" s="4">
        <f t="shared" si="72"/>
        <v>-20547.115946327918</v>
      </c>
      <c r="M739" s="5">
        <f t="shared" si="73"/>
        <v>-6.665536430835084E-2</v>
      </c>
      <c r="N739" s="4">
        <f>IF(SUMPRODUCT($O$2:$AD$2,O739:AD739)&lt;=Kalkulačka!$B$4,SUMPRODUCT($O$2:$AD$2,O739:AD739)*Kalkulačka!$B$5,SUMPRODUCT($O$2:$AD$2,O739:AD739))</f>
        <v>364</v>
      </c>
      <c r="O739" s="4">
        <v>90</v>
      </c>
      <c r="P739" s="4">
        <v>0</v>
      </c>
      <c r="Q739" s="4">
        <v>0</v>
      </c>
      <c r="R739" s="4">
        <v>0</v>
      </c>
      <c r="S739" s="4">
        <v>274</v>
      </c>
      <c r="T739" s="4">
        <v>0</v>
      </c>
      <c r="U739" s="4">
        <v>446</v>
      </c>
      <c r="V739" s="4">
        <v>80</v>
      </c>
      <c r="W739" s="4">
        <v>59</v>
      </c>
      <c r="X739" s="4">
        <v>0</v>
      </c>
      <c r="Y739" s="4">
        <v>0</v>
      </c>
      <c r="Z739" s="4">
        <v>0</v>
      </c>
      <c r="AA739" s="4">
        <v>0</v>
      </c>
      <c r="AB739" s="4">
        <v>0</v>
      </c>
      <c r="AC739" s="4">
        <v>0</v>
      </c>
      <c r="AD739" s="4">
        <v>0</v>
      </c>
    </row>
    <row r="740" spans="1:30" x14ac:dyDescent="0.3">
      <c r="A740" s="16" t="s">
        <v>47</v>
      </c>
      <c r="B740" s="7">
        <v>584878</v>
      </c>
      <c r="C740" s="7">
        <v>283576</v>
      </c>
      <c r="D740" s="7" t="s">
        <v>1178</v>
      </c>
      <c r="E740" s="7">
        <v>2</v>
      </c>
      <c r="F740" s="4">
        <v>1083680</v>
      </c>
      <c r="G740" s="4">
        <v>33149</v>
      </c>
      <c r="H740" s="4">
        <f t="shared" si="68"/>
        <v>1108328.1001320947</v>
      </c>
      <c r="I740" s="4">
        <f t="shared" si="69"/>
        <v>24648.100132094696</v>
      </c>
      <c r="J740" s="5">
        <f t="shared" si="70"/>
        <v>2.2744814089117327E-2</v>
      </c>
      <c r="K740" s="4">
        <f t="shared" si="71"/>
        <v>61652.546582929732</v>
      </c>
      <c r="L740" s="4">
        <f t="shared" si="72"/>
        <v>28503.546582929732</v>
      </c>
      <c r="M740" s="5">
        <f t="shared" si="73"/>
        <v>0.85986143120244152</v>
      </c>
      <c r="N740" s="4">
        <f>IF(SUMPRODUCT($O$2:$AD$2,O740:AD740)&lt;=Kalkulačka!$B$4,SUMPRODUCT($O$2:$AD$2,O740:AD740)*Kalkulačka!$B$5,SUMPRODUCT($O$2:$AD$2,O740:AD740))</f>
        <v>78</v>
      </c>
      <c r="O740" s="4">
        <v>30</v>
      </c>
      <c r="P740" s="4">
        <v>0</v>
      </c>
      <c r="Q740" s="4">
        <v>0</v>
      </c>
      <c r="R740" s="4">
        <v>0</v>
      </c>
      <c r="S740" s="4">
        <v>22</v>
      </c>
      <c r="T740" s="4">
        <v>0</v>
      </c>
      <c r="U740" s="4">
        <v>108</v>
      </c>
      <c r="V740" s="4">
        <v>21</v>
      </c>
      <c r="W740" s="4">
        <v>0</v>
      </c>
      <c r="X740" s="4">
        <v>0</v>
      </c>
      <c r="Y740" s="4">
        <v>0</v>
      </c>
      <c r="Z740" s="4">
        <v>0</v>
      </c>
      <c r="AA740" s="4">
        <v>0</v>
      </c>
      <c r="AB740" s="4">
        <v>0</v>
      </c>
      <c r="AC740" s="4">
        <v>0</v>
      </c>
      <c r="AD740" s="4">
        <v>0</v>
      </c>
    </row>
    <row r="741" spans="1:30" x14ac:dyDescent="0.3">
      <c r="A741" s="16" t="s">
        <v>53</v>
      </c>
      <c r="B741" s="7">
        <v>585211</v>
      </c>
      <c r="C741" s="7">
        <v>283916</v>
      </c>
      <c r="D741" s="7" t="s">
        <v>1179</v>
      </c>
      <c r="E741" s="7">
        <v>2</v>
      </c>
      <c r="F741" s="4">
        <v>7677730</v>
      </c>
      <c r="G741" s="4">
        <v>399703</v>
      </c>
      <c r="H741" s="4">
        <f t="shared" si="68"/>
        <v>6806271.2815804277</v>
      </c>
      <c r="I741" s="4">
        <f t="shared" si="69"/>
        <v>-871458.71841957234</v>
      </c>
      <c r="J741" s="5">
        <f t="shared" si="70"/>
        <v>-0.11350473622015522</v>
      </c>
      <c r="K741" s="4">
        <f t="shared" si="71"/>
        <v>378609.86940029927</v>
      </c>
      <c r="L741" s="4">
        <f t="shared" si="72"/>
        <v>-21093.130599700729</v>
      </c>
      <c r="M741" s="5">
        <f t="shared" si="73"/>
        <v>-5.2772009716466339E-2</v>
      </c>
      <c r="N741" s="4">
        <f>IF(SUMPRODUCT($O$2:$AD$2,O741:AD741)&lt;=Kalkulačka!$B$4,SUMPRODUCT($O$2:$AD$2,O741:AD741)*Kalkulačka!$B$5,SUMPRODUCT($O$2:$AD$2,O741:AD741))</f>
        <v>479</v>
      </c>
      <c r="O741" s="4">
        <v>135</v>
      </c>
      <c r="P741" s="4">
        <v>0</v>
      </c>
      <c r="Q741" s="4">
        <v>0</v>
      </c>
      <c r="R741" s="4">
        <v>0</v>
      </c>
      <c r="S741" s="4">
        <v>344</v>
      </c>
      <c r="T741" s="4">
        <v>0</v>
      </c>
      <c r="U741" s="4">
        <v>521</v>
      </c>
      <c r="V741" s="4">
        <v>146</v>
      </c>
      <c r="W741" s="4">
        <v>0</v>
      </c>
      <c r="X741" s="4">
        <v>0</v>
      </c>
      <c r="Y741" s="4">
        <v>0</v>
      </c>
      <c r="Z741" s="4">
        <v>0</v>
      </c>
      <c r="AA741" s="4">
        <v>0</v>
      </c>
      <c r="AB741" s="4">
        <v>0</v>
      </c>
      <c r="AC741" s="4">
        <v>0</v>
      </c>
      <c r="AD741" s="4">
        <v>0</v>
      </c>
    </row>
    <row r="742" spans="1:30" x14ac:dyDescent="0.3">
      <c r="A742" s="16" t="s">
        <v>20</v>
      </c>
      <c r="B742" s="7">
        <v>538701</v>
      </c>
      <c r="C742" s="7">
        <v>240681</v>
      </c>
      <c r="D742" s="7" t="s">
        <v>1180</v>
      </c>
      <c r="E742" s="7">
        <v>2</v>
      </c>
      <c r="F742" s="4">
        <v>3717364</v>
      </c>
      <c r="G742" s="4">
        <v>189925</v>
      </c>
      <c r="H742" s="4">
        <f t="shared" si="68"/>
        <v>3296565.6311621279</v>
      </c>
      <c r="I742" s="4">
        <f t="shared" si="69"/>
        <v>-420798.36883787205</v>
      </c>
      <c r="J742" s="5">
        <f t="shared" si="70"/>
        <v>-0.11319805346957468</v>
      </c>
      <c r="K742" s="4">
        <f t="shared" si="71"/>
        <v>183376.80522102179</v>
      </c>
      <c r="L742" s="4">
        <f t="shared" si="72"/>
        <v>-6548.1947789782134</v>
      </c>
      <c r="M742" s="5">
        <f t="shared" si="73"/>
        <v>-3.4477792702267807E-2</v>
      </c>
      <c r="N742" s="4">
        <f>IF(SUMPRODUCT($O$2:$AD$2,O742:AD742)&lt;=Kalkulačka!$B$4,SUMPRODUCT($O$2:$AD$2,O742:AD742)*Kalkulačka!$B$5,SUMPRODUCT($O$2:$AD$2,O742:AD742))</f>
        <v>232</v>
      </c>
      <c r="O742" s="4">
        <v>60</v>
      </c>
      <c r="P742" s="4">
        <v>0</v>
      </c>
      <c r="Q742" s="4">
        <v>0</v>
      </c>
      <c r="R742" s="4">
        <v>0</v>
      </c>
      <c r="S742" s="4">
        <v>172</v>
      </c>
      <c r="T742" s="4">
        <v>0</v>
      </c>
      <c r="U742" s="4">
        <v>230</v>
      </c>
      <c r="V742" s="4">
        <v>67</v>
      </c>
      <c r="W742" s="4">
        <v>0</v>
      </c>
      <c r="X742" s="4">
        <v>0</v>
      </c>
      <c r="Y742" s="4">
        <v>0</v>
      </c>
      <c r="Z742" s="4">
        <v>0</v>
      </c>
      <c r="AA742" s="4">
        <v>0</v>
      </c>
      <c r="AB742" s="4">
        <v>0</v>
      </c>
      <c r="AC742" s="4">
        <v>0</v>
      </c>
      <c r="AD742" s="4">
        <v>0</v>
      </c>
    </row>
    <row r="743" spans="1:30" x14ac:dyDescent="0.3">
      <c r="A743" s="16" t="s">
        <v>25</v>
      </c>
      <c r="B743" s="7">
        <v>557781</v>
      </c>
      <c r="C743" s="7">
        <v>256650</v>
      </c>
      <c r="D743" s="7" t="s">
        <v>1181</v>
      </c>
      <c r="E743" s="7">
        <v>2</v>
      </c>
      <c r="F743" s="4">
        <v>4454052</v>
      </c>
      <c r="G743" s="4">
        <v>233566</v>
      </c>
      <c r="H743" s="4">
        <f t="shared" si="68"/>
        <v>3950195.023547722</v>
      </c>
      <c r="I743" s="4">
        <f t="shared" si="69"/>
        <v>-503856.97645227797</v>
      </c>
      <c r="J743" s="5">
        <f t="shared" si="70"/>
        <v>-0.11312328110499792</v>
      </c>
      <c r="K743" s="4">
        <f t="shared" si="71"/>
        <v>219735.99935967266</v>
      </c>
      <c r="L743" s="4">
        <f t="shared" si="72"/>
        <v>-13830.000640327344</v>
      </c>
      <c r="M743" s="5">
        <f t="shared" si="73"/>
        <v>-5.9212388105834513E-2</v>
      </c>
      <c r="N743" s="4">
        <f>IF(SUMPRODUCT($O$2:$AD$2,O743:AD743)&lt;=Kalkulačka!$B$4,SUMPRODUCT($O$2:$AD$2,O743:AD743)*Kalkulačka!$B$5,SUMPRODUCT($O$2:$AD$2,O743:AD743))</f>
        <v>278</v>
      </c>
      <c r="O743" s="4">
        <v>73</v>
      </c>
      <c r="P743" s="4">
        <v>0</v>
      </c>
      <c r="Q743" s="4">
        <v>0</v>
      </c>
      <c r="R743" s="4">
        <v>0</v>
      </c>
      <c r="S743" s="4">
        <v>205</v>
      </c>
      <c r="T743" s="4">
        <v>0</v>
      </c>
      <c r="U743" s="4">
        <v>258</v>
      </c>
      <c r="V743" s="4">
        <v>56</v>
      </c>
      <c r="W743" s="4">
        <v>0</v>
      </c>
      <c r="X743" s="4">
        <v>0</v>
      </c>
      <c r="Y743" s="4">
        <v>0</v>
      </c>
      <c r="Z743" s="4">
        <v>0</v>
      </c>
      <c r="AA743" s="4">
        <v>0</v>
      </c>
      <c r="AB743" s="4">
        <v>0</v>
      </c>
      <c r="AC743" s="4">
        <v>0</v>
      </c>
      <c r="AD743" s="4">
        <v>0</v>
      </c>
    </row>
    <row r="744" spans="1:30" x14ac:dyDescent="0.3">
      <c r="A744" s="16" t="s">
        <v>23</v>
      </c>
      <c r="B744" s="7">
        <v>550434</v>
      </c>
      <c r="C744" s="7">
        <v>250597</v>
      </c>
      <c r="D744" s="7" t="s">
        <v>1182</v>
      </c>
      <c r="E744" s="7">
        <v>2</v>
      </c>
      <c r="F744" s="4">
        <v>333215</v>
      </c>
      <c r="G744" s="4">
        <v>7755</v>
      </c>
      <c r="H744" s="4">
        <f t="shared" si="68"/>
        <v>341024.03080987529</v>
      </c>
      <c r="I744" s="4">
        <f t="shared" si="69"/>
        <v>7809.0308098752866</v>
      </c>
      <c r="J744" s="5">
        <f t="shared" si="70"/>
        <v>2.3435412000886169E-2</v>
      </c>
      <c r="K744" s="4">
        <f t="shared" si="71"/>
        <v>18970.01433320915</v>
      </c>
      <c r="L744" s="4">
        <f t="shared" si="72"/>
        <v>11215.01433320915</v>
      </c>
      <c r="M744" s="5">
        <f t="shared" si="73"/>
        <v>1.4461656135666217</v>
      </c>
      <c r="N744" s="4">
        <f>IF(SUMPRODUCT($O$2:$AD$2,O744:AD744)&lt;=Kalkulačka!$B$4,SUMPRODUCT($O$2:$AD$2,O744:AD744)*Kalkulačka!$B$5,SUMPRODUCT($O$2:$AD$2,O744:AD744))</f>
        <v>24</v>
      </c>
      <c r="O744" s="4">
        <v>16</v>
      </c>
      <c r="P744" s="4">
        <v>0</v>
      </c>
      <c r="Q744" s="4">
        <v>0</v>
      </c>
      <c r="R744" s="4">
        <v>0</v>
      </c>
      <c r="S744" s="4">
        <v>0</v>
      </c>
      <c r="T744" s="4">
        <v>0</v>
      </c>
      <c r="U744" s="4">
        <v>0</v>
      </c>
      <c r="V744" s="4">
        <v>0</v>
      </c>
      <c r="W744" s="4">
        <v>0</v>
      </c>
      <c r="X744" s="4">
        <v>0</v>
      </c>
      <c r="Y744" s="4">
        <v>0</v>
      </c>
      <c r="Z744" s="4">
        <v>0</v>
      </c>
      <c r="AA744" s="4">
        <v>0</v>
      </c>
      <c r="AB744" s="4">
        <v>0</v>
      </c>
      <c r="AC744" s="4">
        <v>0</v>
      </c>
      <c r="AD744" s="4">
        <v>0</v>
      </c>
    </row>
    <row r="745" spans="1:30" x14ac:dyDescent="0.3">
      <c r="A745" s="16" t="s">
        <v>23</v>
      </c>
      <c r="B745" s="7">
        <v>535753</v>
      </c>
      <c r="C745" s="7">
        <v>581381</v>
      </c>
      <c r="D745" s="7" t="s">
        <v>1183</v>
      </c>
      <c r="E745" s="7">
        <v>2</v>
      </c>
      <c r="F745" s="4">
        <v>666428</v>
      </c>
      <c r="G745" s="4">
        <v>15510</v>
      </c>
      <c r="H745" s="4">
        <f t="shared" si="68"/>
        <v>682048.06161975057</v>
      </c>
      <c r="I745" s="4">
        <f t="shared" si="69"/>
        <v>15620.061619750573</v>
      </c>
      <c r="J745" s="5">
        <f t="shared" si="70"/>
        <v>2.3438483406685418E-2</v>
      </c>
      <c r="K745" s="4">
        <f t="shared" si="71"/>
        <v>37940.0286664183</v>
      </c>
      <c r="L745" s="4">
        <f t="shared" si="72"/>
        <v>22430.0286664183</v>
      </c>
      <c r="M745" s="5">
        <f t="shared" si="73"/>
        <v>1.4461656135666217</v>
      </c>
      <c r="N745" s="4">
        <f>IF(SUMPRODUCT($O$2:$AD$2,O745:AD745)&lt;=Kalkulačka!$B$4,SUMPRODUCT($O$2:$AD$2,O745:AD745)*Kalkulačka!$B$5,SUMPRODUCT($O$2:$AD$2,O745:AD745))</f>
        <v>48</v>
      </c>
      <c r="O745" s="4">
        <v>32</v>
      </c>
      <c r="P745" s="4">
        <v>0</v>
      </c>
      <c r="Q745" s="4">
        <v>0</v>
      </c>
      <c r="R745" s="4">
        <v>0</v>
      </c>
      <c r="S745" s="4">
        <v>0</v>
      </c>
      <c r="T745" s="4">
        <v>0</v>
      </c>
      <c r="U745" s="4">
        <v>0</v>
      </c>
      <c r="V745" s="4">
        <v>0</v>
      </c>
      <c r="W745" s="4">
        <v>0</v>
      </c>
      <c r="X745" s="4">
        <v>0</v>
      </c>
      <c r="Y745" s="4">
        <v>0</v>
      </c>
      <c r="Z745" s="4">
        <v>0</v>
      </c>
      <c r="AA745" s="4">
        <v>0</v>
      </c>
      <c r="AB745" s="4">
        <v>0</v>
      </c>
      <c r="AC745" s="4">
        <v>0</v>
      </c>
      <c r="AD745" s="4">
        <v>0</v>
      </c>
    </row>
    <row r="746" spans="1:30" x14ac:dyDescent="0.3">
      <c r="A746" s="16" t="s">
        <v>53</v>
      </c>
      <c r="B746" s="7">
        <v>592510</v>
      </c>
      <c r="C746" s="7">
        <v>291251</v>
      </c>
      <c r="D746" s="7" t="s">
        <v>1184</v>
      </c>
      <c r="E746" s="7">
        <v>2</v>
      </c>
      <c r="F746" s="4">
        <v>6471714</v>
      </c>
      <c r="G746" s="4">
        <v>351212</v>
      </c>
      <c r="H746" s="4">
        <f t="shared" si="68"/>
        <v>5740571.1852995669</v>
      </c>
      <c r="I746" s="4">
        <f t="shared" si="69"/>
        <v>-731142.81470043305</v>
      </c>
      <c r="J746" s="5">
        <f t="shared" si="70"/>
        <v>-0.11297514301473044</v>
      </c>
      <c r="K746" s="4">
        <f t="shared" si="71"/>
        <v>319328.57460902067</v>
      </c>
      <c r="L746" s="4">
        <f t="shared" si="72"/>
        <v>-31883.425390979333</v>
      </c>
      <c r="M746" s="5">
        <f t="shared" si="73"/>
        <v>-9.0781139001455902E-2</v>
      </c>
      <c r="N746" s="4">
        <f>IF(SUMPRODUCT($O$2:$AD$2,O746:AD746)&lt;=Kalkulačka!$B$4,SUMPRODUCT($O$2:$AD$2,O746:AD746)*Kalkulačka!$B$5,SUMPRODUCT($O$2:$AD$2,O746:AD746))</f>
        <v>404</v>
      </c>
      <c r="O746" s="4">
        <v>96</v>
      </c>
      <c r="P746" s="4">
        <v>0</v>
      </c>
      <c r="Q746" s="4">
        <v>0</v>
      </c>
      <c r="R746" s="4">
        <v>0</v>
      </c>
      <c r="S746" s="4">
        <v>308</v>
      </c>
      <c r="T746" s="4">
        <v>0</v>
      </c>
      <c r="U746" s="4">
        <v>390</v>
      </c>
      <c r="V746" s="4">
        <v>112</v>
      </c>
      <c r="W746" s="4">
        <v>100</v>
      </c>
      <c r="X746" s="4">
        <v>0</v>
      </c>
      <c r="Y746" s="4">
        <v>0</v>
      </c>
      <c r="Z746" s="4">
        <v>0</v>
      </c>
      <c r="AA746" s="4">
        <v>0</v>
      </c>
      <c r="AB746" s="4">
        <v>0</v>
      </c>
      <c r="AC746" s="4">
        <v>0</v>
      </c>
      <c r="AD746" s="4">
        <v>0</v>
      </c>
    </row>
    <row r="747" spans="1:30" x14ac:dyDescent="0.3">
      <c r="A747" s="16" t="s">
        <v>56</v>
      </c>
      <c r="B747" s="7">
        <v>599867</v>
      </c>
      <c r="C747" s="7">
        <v>298387</v>
      </c>
      <c r="D747" s="7" t="s">
        <v>1185</v>
      </c>
      <c r="E747" s="7">
        <v>2</v>
      </c>
      <c r="F747" s="4">
        <v>4067741</v>
      </c>
      <c r="G747" s="4">
        <v>219438</v>
      </c>
      <c r="H747" s="4">
        <f t="shared" si="68"/>
        <v>3609170.9927378469</v>
      </c>
      <c r="I747" s="4">
        <f t="shared" si="69"/>
        <v>-458570.00726215309</v>
      </c>
      <c r="J747" s="5">
        <f t="shared" si="70"/>
        <v>-0.11273333461057455</v>
      </c>
      <c r="K747" s="4">
        <f t="shared" si="71"/>
        <v>200765.98502646349</v>
      </c>
      <c r="L747" s="4">
        <f t="shared" si="72"/>
        <v>-18672.014973536512</v>
      </c>
      <c r="M747" s="5">
        <f t="shared" si="73"/>
        <v>-8.5090162020873827E-2</v>
      </c>
      <c r="N747" s="4">
        <f>IF(SUMPRODUCT($O$2:$AD$2,O747:AD747)&lt;=Kalkulačka!$B$4,SUMPRODUCT($O$2:$AD$2,O747:AD747)*Kalkulačka!$B$5,SUMPRODUCT($O$2:$AD$2,O747:AD747))</f>
        <v>254</v>
      </c>
      <c r="O747" s="4">
        <v>52</v>
      </c>
      <c r="P747" s="4">
        <v>0</v>
      </c>
      <c r="Q747" s="4">
        <v>0</v>
      </c>
      <c r="R747" s="4">
        <v>0</v>
      </c>
      <c r="S747" s="4">
        <v>202</v>
      </c>
      <c r="T747" s="4">
        <v>0</v>
      </c>
      <c r="U747" s="4">
        <v>241</v>
      </c>
      <c r="V747" s="4">
        <v>90</v>
      </c>
      <c r="W747" s="4">
        <v>60</v>
      </c>
      <c r="X747" s="4">
        <v>0</v>
      </c>
      <c r="Y747" s="4">
        <v>0</v>
      </c>
      <c r="Z747" s="4">
        <v>0</v>
      </c>
      <c r="AA747" s="4">
        <v>0</v>
      </c>
      <c r="AB747" s="4">
        <v>0</v>
      </c>
      <c r="AC747" s="4">
        <v>0</v>
      </c>
      <c r="AD747" s="4">
        <v>0</v>
      </c>
    </row>
    <row r="748" spans="1:30" x14ac:dyDescent="0.3">
      <c r="A748" s="16" t="s">
        <v>50</v>
      </c>
      <c r="B748" s="7">
        <v>597678</v>
      </c>
      <c r="C748" s="7">
        <v>296244</v>
      </c>
      <c r="D748" s="7" t="s">
        <v>1186</v>
      </c>
      <c r="E748" s="7">
        <v>2</v>
      </c>
      <c r="F748" s="4">
        <v>6004519</v>
      </c>
      <c r="G748" s="4">
        <v>303176</v>
      </c>
      <c r="H748" s="4">
        <f t="shared" si="68"/>
        <v>5328500.4814043017</v>
      </c>
      <c r="I748" s="4">
        <f t="shared" si="69"/>
        <v>-676018.51859569829</v>
      </c>
      <c r="J748" s="5">
        <f t="shared" si="70"/>
        <v>-0.11258495786185341</v>
      </c>
      <c r="K748" s="4">
        <f t="shared" si="71"/>
        <v>296406.47395639296</v>
      </c>
      <c r="L748" s="4">
        <f t="shared" si="72"/>
        <v>-6769.5260436070384</v>
      </c>
      <c r="M748" s="5">
        <f t="shared" si="73"/>
        <v>-2.2328700304796723E-2</v>
      </c>
      <c r="N748" s="4">
        <f>IF(SUMPRODUCT($O$2:$AD$2,O748:AD748)&lt;=Kalkulačka!$B$4,SUMPRODUCT($O$2:$AD$2,O748:AD748)*Kalkulačka!$B$5,SUMPRODUCT($O$2:$AD$2,O748:AD748))</f>
        <v>375</v>
      </c>
      <c r="O748" s="4">
        <v>91</v>
      </c>
      <c r="P748" s="4">
        <v>0</v>
      </c>
      <c r="Q748" s="4">
        <v>0</v>
      </c>
      <c r="R748" s="4">
        <v>0</v>
      </c>
      <c r="S748" s="4">
        <v>222</v>
      </c>
      <c r="T748" s="4">
        <v>22</v>
      </c>
      <c r="U748" s="4">
        <v>354</v>
      </c>
      <c r="V748" s="4">
        <v>60</v>
      </c>
      <c r="W748" s="4">
        <v>0</v>
      </c>
      <c r="X748" s="4">
        <v>0</v>
      </c>
      <c r="Y748" s="4">
        <v>0</v>
      </c>
      <c r="Z748" s="4">
        <v>0</v>
      </c>
      <c r="AA748" s="4">
        <v>180</v>
      </c>
      <c r="AB748" s="4">
        <v>0</v>
      </c>
      <c r="AC748" s="4">
        <v>0</v>
      </c>
      <c r="AD748" s="4">
        <v>0</v>
      </c>
    </row>
    <row r="749" spans="1:30" x14ac:dyDescent="0.3">
      <c r="A749" s="16" t="s">
        <v>20</v>
      </c>
      <c r="B749" s="7">
        <v>533238</v>
      </c>
      <c r="C749" s="7">
        <v>235296</v>
      </c>
      <c r="D749" s="7" t="s">
        <v>1187</v>
      </c>
      <c r="E749" s="7">
        <v>2</v>
      </c>
      <c r="F749" s="4">
        <v>3457096</v>
      </c>
      <c r="G749" s="4">
        <v>191531</v>
      </c>
      <c r="H749" s="4">
        <f t="shared" si="68"/>
        <v>3069216.2772888774</v>
      </c>
      <c r="I749" s="4">
        <f t="shared" si="69"/>
        <v>-387879.72271112259</v>
      </c>
      <c r="J749" s="5">
        <f t="shared" si="70"/>
        <v>-0.11219813470934059</v>
      </c>
      <c r="K749" s="4">
        <f t="shared" si="71"/>
        <v>170730.12899888234</v>
      </c>
      <c r="L749" s="4">
        <f t="shared" si="72"/>
        <v>-20800.871001117659</v>
      </c>
      <c r="M749" s="5">
        <f t="shared" si="73"/>
        <v>-0.10860315563077338</v>
      </c>
      <c r="N749" s="4">
        <f>IF(SUMPRODUCT($O$2:$AD$2,O749:AD749)&lt;=Kalkulačka!$B$4,SUMPRODUCT($O$2:$AD$2,O749:AD749)*Kalkulačka!$B$5,SUMPRODUCT($O$2:$AD$2,O749:AD749))</f>
        <v>216</v>
      </c>
      <c r="O749" s="4">
        <v>35</v>
      </c>
      <c r="P749" s="4">
        <v>0</v>
      </c>
      <c r="Q749" s="4">
        <v>0</v>
      </c>
      <c r="R749" s="4">
        <v>0</v>
      </c>
      <c r="S749" s="4">
        <v>181</v>
      </c>
      <c r="T749" s="4">
        <v>0</v>
      </c>
      <c r="U749" s="4">
        <v>198</v>
      </c>
      <c r="V749" s="4">
        <v>85</v>
      </c>
      <c r="W749" s="4">
        <v>84</v>
      </c>
      <c r="X749" s="4">
        <v>0</v>
      </c>
      <c r="Y749" s="4">
        <v>0</v>
      </c>
      <c r="Z749" s="4">
        <v>0</v>
      </c>
      <c r="AA749" s="4">
        <v>0</v>
      </c>
      <c r="AB749" s="4">
        <v>0</v>
      </c>
      <c r="AC749" s="4">
        <v>0</v>
      </c>
      <c r="AD749" s="4">
        <v>0</v>
      </c>
    </row>
    <row r="750" spans="1:30" x14ac:dyDescent="0.3">
      <c r="A750" s="16" t="s">
        <v>50</v>
      </c>
      <c r="B750" s="7">
        <v>514055</v>
      </c>
      <c r="C750" s="7">
        <v>301370</v>
      </c>
      <c r="D750" s="7" t="s">
        <v>153</v>
      </c>
      <c r="E750" s="7">
        <v>2</v>
      </c>
      <c r="F750" s="4">
        <v>9905643</v>
      </c>
      <c r="G750" s="4">
        <v>538411</v>
      </c>
      <c r="H750" s="4">
        <f t="shared" si="68"/>
        <v>8795578.127971366</v>
      </c>
      <c r="I750" s="4">
        <f t="shared" si="69"/>
        <v>-1110064.872028634</v>
      </c>
      <c r="J750" s="5">
        <f t="shared" si="70"/>
        <v>-0.11206388843496928</v>
      </c>
      <c r="K750" s="4">
        <f t="shared" si="71"/>
        <v>489268.28634401929</v>
      </c>
      <c r="L750" s="4">
        <f t="shared" si="72"/>
        <v>-49142.713655980711</v>
      </c>
      <c r="M750" s="5">
        <f t="shared" si="73"/>
        <v>-9.1273606326729428E-2</v>
      </c>
      <c r="N750" s="4">
        <f>IF(SUMPRODUCT($O$2:$AD$2,O750:AD750)&lt;=Kalkulačka!$B$4,SUMPRODUCT($O$2:$AD$2,O750:AD750)*Kalkulačka!$B$5,SUMPRODUCT($O$2:$AD$2,O750:AD750))</f>
        <v>619</v>
      </c>
      <c r="O750" s="4">
        <v>125</v>
      </c>
      <c r="P750" s="4">
        <v>0</v>
      </c>
      <c r="Q750" s="4">
        <v>10</v>
      </c>
      <c r="R750" s="4">
        <v>0</v>
      </c>
      <c r="S750" s="4">
        <v>484</v>
      </c>
      <c r="T750" s="4">
        <v>0</v>
      </c>
      <c r="U750" s="4">
        <v>829</v>
      </c>
      <c r="V750" s="4">
        <v>156</v>
      </c>
      <c r="W750" s="4">
        <v>0</v>
      </c>
      <c r="X750" s="4">
        <v>439</v>
      </c>
      <c r="Y750" s="4">
        <v>0</v>
      </c>
      <c r="Z750" s="4">
        <v>0</v>
      </c>
      <c r="AA750" s="4">
        <v>0</v>
      </c>
      <c r="AB750" s="4">
        <v>0</v>
      </c>
      <c r="AC750" s="4">
        <v>0</v>
      </c>
      <c r="AD750" s="4">
        <v>0</v>
      </c>
    </row>
    <row r="751" spans="1:30" x14ac:dyDescent="0.3">
      <c r="A751" s="16" t="s">
        <v>56</v>
      </c>
      <c r="B751" s="7">
        <v>599948</v>
      </c>
      <c r="C751" s="7">
        <v>298468</v>
      </c>
      <c r="D751" s="7" t="s">
        <v>1188</v>
      </c>
      <c r="E751" s="7">
        <v>2</v>
      </c>
      <c r="F751" s="4">
        <v>5952869</v>
      </c>
      <c r="G751" s="4">
        <v>316689</v>
      </c>
      <c r="H751" s="4">
        <f t="shared" si="68"/>
        <v>5285872.4775530668</v>
      </c>
      <c r="I751" s="4">
        <f t="shared" si="69"/>
        <v>-666996.5224469332</v>
      </c>
      <c r="J751" s="5">
        <f t="shared" si="70"/>
        <v>-0.11204622887668669</v>
      </c>
      <c r="K751" s="4">
        <f t="shared" si="71"/>
        <v>294035.22216474183</v>
      </c>
      <c r="L751" s="4">
        <f t="shared" si="72"/>
        <v>-22653.777835258166</v>
      </c>
      <c r="M751" s="5">
        <f t="shared" si="73"/>
        <v>-7.1533200822441523E-2</v>
      </c>
      <c r="N751" s="4">
        <f>IF(SUMPRODUCT($O$2:$AD$2,O751:AD751)&lt;=Kalkulačka!$B$4,SUMPRODUCT($O$2:$AD$2,O751:AD751)*Kalkulačka!$B$5,SUMPRODUCT($O$2:$AD$2,O751:AD751))</f>
        <v>372</v>
      </c>
      <c r="O751" s="4">
        <v>93</v>
      </c>
      <c r="P751" s="4">
        <v>0</v>
      </c>
      <c r="Q751" s="4">
        <v>0</v>
      </c>
      <c r="R751" s="4">
        <v>0</v>
      </c>
      <c r="S751" s="4">
        <v>279</v>
      </c>
      <c r="T751" s="4">
        <v>0</v>
      </c>
      <c r="U751" s="4">
        <v>341</v>
      </c>
      <c r="V751" s="4">
        <v>90</v>
      </c>
      <c r="W751" s="4">
        <v>0</v>
      </c>
      <c r="X751" s="4">
        <v>0</v>
      </c>
      <c r="Y751" s="4">
        <v>0</v>
      </c>
      <c r="Z751" s="4">
        <v>0</v>
      </c>
      <c r="AA751" s="4">
        <v>0</v>
      </c>
      <c r="AB751" s="4">
        <v>0</v>
      </c>
      <c r="AC751" s="4">
        <v>0</v>
      </c>
      <c r="AD751" s="4">
        <v>0</v>
      </c>
    </row>
    <row r="752" spans="1:30" x14ac:dyDescent="0.3">
      <c r="A752" s="16" t="s">
        <v>38</v>
      </c>
      <c r="B752" s="7">
        <v>574082</v>
      </c>
      <c r="C752" s="7">
        <v>272680</v>
      </c>
      <c r="D752" s="7" t="s">
        <v>363</v>
      </c>
      <c r="E752" s="7">
        <v>2</v>
      </c>
      <c r="F752" s="4">
        <v>11853944</v>
      </c>
      <c r="G752" s="4">
        <v>629692</v>
      </c>
      <c r="H752" s="4">
        <f t="shared" si="68"/>
        <v>10529116.951254899</v>
      </c>
      <c r="I752" s="4">
        <f t="shared" si="69"/>
        <v>-1324827.0487451013</v>
      </c>
      <c r="J752" s="5">
        <f t="shared" si="70"/>
        <v>-0.11176255335313723</v>
      </c>
      <c r="K752" s="4">
        <f t="shared" si="71"/>
        <v>585699.19253783254</v>
      </c>
      <c r="L752" s="4">
        <f t="shared" si="72"/>
        <v>-43992.80746216746</v>
      </c>
      <c r="M752" s="5">
        <f t="shared" si="73"/>
        <v>-6.9864008852212556E-2</v>
      </c>
      <c r="N752" s="4">
        <f>IF(SUMPRODUCT($O$2:$AD$2,O752:AD752)&lt;=Kalkulačka!$B$4,SUMPRODUCT($O$2:$AD$2,O752:AD752)*Kalkulačka!$B$5,SUMPRODUCT($O$2:$AD$2,O752:AD752))</f>
        <v>741</v>
      </c>
      <c r="O752" s="4">
        <v>186</v>
      </c>
      <c r="P752" s="4">
        <v>0</v>
      </c>
      <c r="Q752" s="4">
        <v>0</v>
      </c>
      <c r="R752" s="4">
        <v>0</v>
      </c>
      <c r="S752" s="4">
        <v>524</v>
      </c>
      <c r="T752" s="4">
        <v>0</v>
      </c>
      <c r="U752" s="4">
        <v>729</v>
      </c>
      <c r="V752" s="4">
        <v>140</v>
      </c>
      <c r="W752" s="4">
        <v>0</v>
      </c>
      <c r="X752" s="4">
        <v>535</v>
      </c>
      <c r="Y752" s="4">
        <v>0</v>
      </c>
      <c r="Z752" s="4">
        <v>0</v>
      </c>
      <c r="AA752" s="4">
        <v>310</v>
      </c>
      <c r="AB752" s="4">
        <v>0</v>
      </c>
      <c r="AC752" s="4">
        <v>0</v>
      </c>
      <c r="AD752" s="4">
        <v>0</v>
      </c>
    </row>
    <row r="753" spans="1:30" x14ac:dyDescent="0.3">
      <c r="A753" s="16" t="s">
        <v>56</v>
      </c>
      <c r="B753" s="7">
        <v>599603</v>
      </c>
      <c r="C753" s="7">
        <v>298115</v>
      </c>
      <c r="D753" s="7" t="s">
        <v>483</v>
      </c>
      <c r="E753" s="7">
        <v>2</v>
      </c>
      <c r="F753" s="4">
        <v>4095272</v>
      </c>
      <c r="G753" s="4">
        <v>233546</v>
      </c>
      <c r="H753" s="4">
        <f t="shared" si="68"/>
        <v>3637589.6619720031</v>
      </c>
      <c r="I753" s="4">
        <f t="shared" si="69"/>
        <v>-457682.33802799694</v>
      </c>
      <c r="J753" s="5">
        <f t="shared" si="70"/>
        <v>-0.11175871542305293</v>
      </c>
      <c r="K753" s="4">
        <f t="shared" si="71"/>
        <v>202346.81955423093</v>
      </c>
      <c r="L753" s="4">
        <f t="shared" si="72"/>
        <v>-31199.180445769074</v>
      </c>
      <c r="M753" s="5">
        <f t="shared" si="73"/>
        <v>-0.13358901649254995</v>
      </c>
      <c r="N753" s="4">
        <f>IF(SUMPRODUCT($O$2:$AD$2,O753:AD753)&lt;=Kalkulačka!$B$4,SUMPRODUCT($O$2:$AD$2,O753:AD753)*Kalkulačka!$B$5,SUMPRODUCT($O$2:$AD$2,O753:AD753))</f>
        <v>256</v>
      </c>
      <c r="O753" s="4">
        <v>40</v>
      </c>
      <c r="P753" s="4">
        <v>0</v>
      </c>
      <c r="Q753" s="4">
        <v>0</v>
      </c>
      <c r="R753" s="4">
        <v>0</v>
      </c>
      <c r="S753" s="4">
        <v>216</v>
      </c>
      <c r="T753" s="4">
        <v>0</v>
      </c>
      <c r="U753" s="4">
        <v>241</v>
      </c>
      <c r="V753" s="4">
        <v>81</v>
      </c>
      <c r="W753" s="4">
        <v>0</v>
      </c>
      <c r="X753" s="4">
        <v>0</v>
      </c>
      <c r="Y753" s="4">
        <v>0</v>
      </c>
      <c r="Z753" s="4">
        <v>0</v>
      </c>
      <c r="AA753" s="4">
        <v>0</v>
      </c>
      <c r="AB753" s="4">
        <v>0</v>
      </c>
      <c r="AC753" s="4">
        <v>0</v>
      </c>
      <c r="AD753" s="4">
        <v>0</v>
      </c>
    </row>
    <row r="754" spans="1:30" x14ac:dyDescent="0.3">
      <c r="A754" s="16" t="s">
        <v>25</v>
      </c>
      <c r="B754" s="7">
        <v>559628</v>
      </c>
      <c r="C754" s="7">
        <v>258512</v>
      </c>
      <c r="D754" s="7" t="s">
        <v>531</v>
      </c>
      <c r="E754" s="7">
        <v>2</v>
      </c>
      <c r="F754" s="4">
        <v>4591178</v>
      </c>
      <c r="G754" s="4">
        <v>244544</v>
      </c>
      <c r="H754" s="4">
        <f t="shared" si="68"/>
        <v>4078079.0351014254</v>
      </c>
      <c r="I754" s="4">
        <f t="shared" si="69"/>
        <v>-513098.96489857463</v>
      </c>
      <c r="J754" s="5">
        <f t="shared" si="70"/>
        <v>-0.11175758485046206</v>
      </c>
      <c r="K754" s="4">
        <f t="shared" si="71"/>
        <v>226849.75473462607</v>
      </c>
      <c r="L754" s="4">
        <f t="shared" si="72"/>
        <v>-17694.245265373931</v>
      </c>
      <c r="M754" s="5">
        <f t="shared" si="73"/>
        <v>-7.2356080154794E-2</v>
      </c>
      <c r="N754" s="4">
        <f>IF(SUMPRODUCT($O$2:$AD$2,O754:AD754)&lt;=Kalkulačka!$B$4,SUMPRODUCT($O$2:$AD$2,O754:AD754)*Kalkulačka!$B$5,SUMPRODUCT($O$2:$AD$2,O754:AD754))</f>
        <v>287</v>
      </c>
      <c r="O754" s="4">
        <v>68</v>
      </c>
      <c r="P754" s="4">
        <v>0</v>
      </c>
      <c r="Q754" s="4">
        <v>0</v>
      </c>
      <c r="R754" s="4">
        <v>0</v>
      </c>
      <c r="S754" s="4">
        <v>219</v>
      </c>
      <c r="T754" s="4">
        <v>0</v>
      </c>
      <c r="U754" s="4">
        <v>229</v>
      </c>
      <c r="V754" s="4">
        <v>90</v>
      </c>
      <c r="W754" s="4">
        <v>0</v>
      </c>
      <c r="X754" s="4">
        <v>0</v>
      </c>
      <c r="Y754" s="4">
        <v>0</v>
      </c>
      <c r="Z754" s="4">
        <v>0</v>
      </c>
      <c r="AA754" s="4">
        <v>0</v>
      </c>
      <c r="AB754" s="4">
        <v>0</v>
      </c>
      <c r="AC754" s="4">
        <v>0</v>
      </c>
      <c r="AD754" s="4">
        <v>0</v>
      </c>
    </row>
    <row r="755" spans="1:30" x14ac:dyDescent="0.3">
      <c r="A755" s="16" t="s">
        <v>47</v>
      </c>
      <c r="B755" s="7">
        <v>586382</v>
      </c>
      <c r="C755" s="7">
        <v>285111</v>
      </c>
      <c r="D755" s="7" t="s">
        <v>1189</v>
      </c>
      <c r="E755" s="7">
        <v>2</v>
      </c>
      <c r="F755" s="4">
        <v>4462912</v>
      </c>
      <c r="G755" s="4">
        <v>248377</v>
      </c>
      <c r="H755" s="4">
        <f t="shared" si="68"/>
        <v>3964404.3581648003</v>
      </c>
      <c r="I755" s="4">
        <f t="shared" si="69"/>
        <v>-498507.64183519967</v>
      </c>
      <c r="J755" s="5">
        <f t="shared" si="70"/>
        <v>-0.11170008322709468</v>
      </c>
      <c r="K755" s="4">
        <f t="shared" si="71"/>
        <v>220526.41662355635</v>
      </c>
      <c r="L755" s="4">
        <f t="shared" si="72"/>
        <v>-27850.583376443654</v>
      </c>
      <c r="M755" s="5">
        <f t="shared" si="73"/>
        <v>-0.11213028330499064</v>
      </c>
      <c r="N755" s="4">
        <f>IF(SUMPRODUCT($O$2:$AD$2,O755:AD755)&lt;=Kalkulačka!$B$4,SUMPRODUCT($O$2:$AD$2,O755:AD755)*Kalkulačka!$B$5,SUMPRODUCT($O$2:$AD$2,O755:AD755))</f>
        <v>279</v>
      </c>
      <c r="O755" s="4">
        <v>67</v>
      </c>
      <c r="P755" s="4">
        <v>0</v>
      </c>
      <c r="Q755" s="4">
        <v>0</v>
      </c>
      <c r="R755" s="4">
        <v>0</v>
      </c>
      <c r="S755" s="4">
        <v>212</v>
      </c>
      <c r="T755" s="4">
        <v>0</v>
      </c>
      <c r="U755" s="4">
        <v>259</v>
      </c>
      <c r="V755" s="4">
        <v>39</v>
      </c>
      <c r="W755" s="4">
        <v>0</v>
      </c>
      <c r="X755" s="4">
        <v>0</v>
      </c>
      <c r="Y755" s="4">
        <v>0</v>
      </c>
      <c r="Z755" s="4">
        <v>0</v>
      </c>
      <c r="AA755" s="4">
        <v>0</v>
      </c>
      <c r="AB755" s="4">
        <v>0</v>
      </c>
      <c r="AC755" s="4">
        <v>0</v>
      </c>
      <c r="AD755" s="4">
        <v>0</v>
      </c>
    </row>
    <row r="756" spans="1:30" x14ac:dyDescent="0.3">
      <c r="A756" s="16" t="s">
        <v>47</v>
      </c>
      <c r="B756" s="7">
        <v>594873</v>
      </c>
      <c r="C756" s="7">
        <v>293571</v>
      </c>
      <c r="D756" s="7" t="s">
        <v>967</v>
      </c>
      <c r="E756" s="7">
        <v>2</v>
      </c>
      <c r="F756" s="4">
        <v>4078269</v>
      </c>
      <c r="G756" s="4">
        <v>217701</v>
      </c>
      <c r="H756" s="4">
        <f t="shared" si="68"/>
        <v>3623380.3273549248</v>
      </c>
      <c r="I756" s="4">
        <f t="shared" si="69"/>
        <v>-454888.67264507525</v>
      </c>
      <c r="J756" s="5">
        <f t="shared" si="70"/>
        <v>-0.11153964406101591</v>
      </c>
      <c r="K756" s="4">
        <f t="shared" si="71"/>
        <v>201556.40229034721</v>
      </c>
      <c r="L756" s="4">
        <f t="shared" si="72"/>
        <v>-16144.597709652793</v>
      </c>
      <c r="M756" s="5">
        <f t="shared" si="73"/>
        <v>-7.4159501838084285E-2</v>
      </c>
      <c r="N756" s="4">
        <f>IF(SUMPRODUCT($O$2:$AD$2,O756:AD756)&lt;=Kalkulačka!$B$4,SUMPRODUCT($O$2:$AD$2,O756:AD756)*Kalkulačka!$B$5,SUMPRODUCT($O$2:$AD$2,O756:AD756))</f>
        <v>255</v>
      </c>
      <c r="O756" s="4">
        <v>71</v>
      </c>
      <c r="P756" s="4">
        <v>0</v>
      </c>
      <c r="Q756" s="4">
        <v>0</v>
      </c>
      <c r="R756" s="4">
        <v>0</v>
      </c>
      <c r="S756" s="4">
        <v>184</v>
      </c>
      <c r="T756" s="4">
        <v>0</v>
      </c>
      <c r="U756" s="4">
        <v>202</v>
      </c>
      <c r="V756" s="4">
        <v>42</v>
      </c>
      <c r="W756" s="4">
        <v>0</v>
      </c>
      <c r="X756" s="4">
        <v>0</v>
      </c>
      <c r="Y756" s="4">
        <v>0</v>
      </c>
      <c r="Z756" s="4">
        <v>0</v>
      </c>
      <c r="AA756" s="4">
        <v>0</v>
      </c>
      <c r="AB756" s="4">
        <v>0</v>
      </c>
      <c r="AC756" s="4">
        <v>0</v>
      </c>
      <c r="AD756" s="4">
        <v>0</v>
      </c>
    </row>
    <row r="757" spans="1:30" x14ac:dyDescent="0.3">
      <c r="A757" s="16" t="s">
        <v>38</v>
      </c>
      <c r="B757" s="7">
        <v>576263</v>
      </c>
      <c r="C757" s="7">
        <v>274861</v>
      </c>
      <c r="D757" s="7" t="s">
        <v>1190</v>
      </c>
      <c r="E757" s="7">
        <v>2</v>
      </c>
      <c r="F757" s="4">
        <v>3097807</v>
      </c>
      <c r="G757" s="4">
        <v>121862</v>
      </c>
      <c r="H757" s="4">
        <f t="shared" si="68"/>
        <v>3175786.2869169638</v>
      </c>
      <c r="I757" s="4">
        <f t="shared" si="69"/>
        <v>77979.286916963756</v>
      </c>
      <c r="J757" s="5">
        <f t="shared" si="70"/>
        <v>2.5172416137275055E-2</v>
      </c>
      <c r="K757" s="4">
        <f t="shared" si="71"/>
        <v>176658.25847801019</v>
      </c>
      <c r="L757" s="4">
        <f t="shared" si="72"/>
        <v>54796.25847801019</v>
      </c>
      <c r="M757" s="5">
        <f t="shared" si="73"/>
        <v>0.44965828952429954</v>
      </c>
      <c r="N757" s="4">
        <f>IF(SUMPRODUCT($O$2:$AD$2,O757:AD757)&lt;=Kalkulačka!$B$4,SUMPRODUCT($O$2:$AD$2,O757:AD757)*Kalkulačka!$B$5,SUMPRODUCT($O$2:$AD$2,O757:AD757))</f>
        <v>223.5</v>
      </c>
      <c r="O757" s="4">
        <v>47</v>
      </c>
      <c r="P757" s="4">
        <v>0</v>
      </c>
      <c r="Q757" s="4">
        <v>0</v>
      </c>
      <c r="R757" s="4">
        <v>0</v>
      </c>
      <c r="S757" s="4">
        <v>102</v>
      </c>
      <c r="T757" s="4">
        <v>0</v>
      </c>
      <c r="U757" s="4">
        <v>197</v>
      </c>
      <c r="V757" s="4">
        <v>49</v>
      </c>
      <c r="W757" s="4">
        <v>0</v>
      </c>
      <c r="X757" s="4">
        <v>0</v>
      </c>
      <c r="Y757" s="4">
        <v>0</v>
      </c>
      <c r="Z757" s="4">
        <v>0</v>
      </c>
      <c r="AA757" s="4">
        <v>0</v>
      </c>
      <c r="AB757" s="4">
        <v>0</v>
      </c>
      <c r="AC757" s="4">
        <v>0</v>
      </c>
      <c r="AD757" s="4">
        <v>0</v>
      </c>
    </row>
    <row r="758" spans="1:30" x14ac:dyDescent="0.3">
      <c r="A758" s="16" t="s">
        <v>53</v>
      </c>
      <c r="B758" s="7">
        <v>588644</v>
      </c>
      <c r="C758" s="7">
        <v>287385</v>
      </c>
      <c r="D758" s="7" t="s">
        <v>1191</v>
      </c>
      <c r="E758" s="7">
        <v>2</v>
      </c>
      <c r="F758" s="4">
        <v>5213446</v>
      </c>
      <c r="G758" s="4">
        <v>274646</v>
      </c>
      <c r="H758" s="4">
        <f t="shared" si="68"/>
        <v>4632243.0851674723</v>
      </c>
      <c r="I758" s="4">
        <f t="shared" si="69"/>
        <v>-581202.91483252775</v>
      </c>
      <c r="J758" s="5">
        <f t="shared" si="70"/>
        <v>-0.11148152581469684</v>
      </c>
      <c r="K758" s="4">
        <f t="shared" si="71"/>
        <v>257676.02802609093</v>
      </c>
      <c r="L758" s="4">
        <f t="shared" si="72"/>
        <v>-16969.971973909065</v>
      </c>
      <c r="M758" s="5">
        <f t="shared" si="73"/>
        <v>-6.1788527682577032E-2</v>
      </c>
      <c r="N758" s="4">
        <f>IF(SUMPRODUCT($O$2:$AD$2,O758:AD758)&lt;=Kalkulačka!$B$4,SUMPRODUCT($O$2:$AD$2,O758:AD758)*Kalkulačka!$B$5,SUMPRODUCT($O$2:$AD$2,O758:AD758))</f>
        <v>326</v>
      </c>
      <c r="O758" s="4">
        <v>60</v>
      </c>
      <c r="P758" s="4">
        <v>14</v>
      </c>
      <c r="Q758" s="4">
        <v>0</v>
      </c>
      <c r="R758" s="4">
        <v>0</v>
      </c>
      <c r="S758" s="4">
        <v>238</v>
      </c>
      <c r="T758" s="4">
        <v>0</v>
      </c>
      <c r="U758" s="4">
        <v>387</v>
      </c>
      <c r="V758" s="4">
        <v>87</v>
      </c>
      <c r="W758" s="4">
        <v>0</v>
      </c>
      <c r="X758" s="4">
        <v>0</v>
      </c>
      <c r="Y758" s="4">
        <v>0</v>
      </c>
      <c r="Z758" s="4">
        <v>0</v>
      </c>
      <c r="AA758" s="4">
        <v>0</v>
      </c>
      <c r="AB758" s="4">
        <v>0</v>
      </c>
      <c r="AC758" s="4">
        <v>0</v>
      </c>
      <c r="AD758" s="4">
        <v>0</v>
      </c>
    </row>
    <row r="759" spans="1:30" x14ac:dyDescent="0.3">
      <c r="A759" s="16" t="s">
        <v>23</v>
      </c>
      <c r="B759" s="7">
        <v>546038</v>
      </c>
      <c r="C759" s="7">
        <v>246387</v>
      </c>
      <c r="D759" s="7" t="s">
        <v>1192</v>
      </c>
      <c r="E759" s="7">
        <v>2</v>
      </c>
      <c r="F759" s="4">
        <v>1018376</v>
      </c>
      <c r="G759" s="4">
        <v>33124</v>
      </c>
      <c r="H759" s="4">
        <f t="shared" si="68"/>
        <v>1044386.094355243</v>
      </c>
      <c r="I759" s="4">
        <f t="shared" si="69"/>
        <v>26010.094355243025</v>
      </c>
      <c r="J759" s="5">
        <f t="shared" si="70"/>
        <v>2.5540757397310099E-2</v>
      </c>
      <c r="K759" s="4">
        <f t="shared" si="71"/>
        <v>58095.668895453018</v>
      </c>
      <c r="L759" s="4">
        <f t="shared" si="72"/>
        <v>24971.668895453018</v>
      </c>
      <c r="M759" s="5">
        <f t="shared" si="73"/>
        <v>0.75388446128043163</v>
      </c>
      <c r="N759" s="4">
        <f>IF(SUMPRODUCT($O$2:$AD$2,O759:AD759)&lt;=Kalkulačka!$B$4,SUMPRODUCT($O$2:$AD$2,O759:AD759)*Kalkulačka!$B$5,SUMPRODUCT($O$2:$AD$2,O759:AD759))</f>
        <v>73.5</v>
      </c>
      <c r="O759" s="4">
        <v>24</v>
      </c>
      <c r="P759" s="4">
        <v>0</v>
      </c>
      <c r="Q759" s="4">
        <v>0</v>
      </c>
      <c r="R759" s="4">
        <v>0</v>
      </c>
      <c r="S759" s="4">
        <v>25</v>
      </c>
      <c r="T759" s="4">
        <v>0</v>
      </c>
      <c r="U759" s="4">
        <v>49</v>
      </c>
      <c r="V759" s="4">
        <v>24</v>
      </c>
      <c r="W759" s="4">
        <v>0</v>
      </c>
      <c r="X759" s="4">
        <v>0</v>
      </c>
      <c r="Y759" s="4">
        <v>0</v>
      </c>
      <c r="Z759" s="4">
        <v>0</v>
      </c>
      <c r="AA759" s="4">
        <v>0</v>
      </c>
      <c r="AB759" s="4">
        <v>0</v>
      </c>
      <c r="AC759" s="4">
        <v>0</v>
      </c>
      <c r="AD759" s="4">
        <v>0</v>
      </c>
    </row>
    <row r="760" spans="1:30" x14ac:dyDescent="0.3">
      <c r="A760" s="16" t="s">
        <v>23</v>
      </c>
      <c r="B760" s="7">
        <v>545830</v>
      </c>
      <c r="C760" s="7">
        <v>246182</v>
      </c>
      <c r="D760" s="7" t="s">
        <v>1193</v>
      </c>
      <c r="E760" s="7">
        <v>2</v>
      </c>
      <c r="F760" s="4">
        <v>5802385</v>
      </c>
      <c r="G760" s="4">
        <v>309150</v>
      </c>
      <c r="H760" s="4">
        <f t="shared" si="68"/>
        <v>5157988.4659993639</v>
      </c>
      <c r="I760" s="4">
        <f t="shared" si="69"/>
        <v>-644396.53400063608</v>
      </c>
      <c r="J760" s="5">
        <f t="shared" si="70"/>
        <v>-0.11105718321011726</v>
      </c>
      <c r="K760" s="4">
        <f t="shared" si="71"/>
        <v>286921.46678978839</v>
      </c>
      <c r="L760" s="4">
        <f t="shared" si="72"/>
        <v>-22228.533210211608</v>
      </c>
      <c r="M760" s="5">
        <f t="shared" si="73"/>
        <v>-7.1902096749835387E-2</v>
      </c>
      <c r="N760" s="4">
        <f>IF(SUMPRODUCT($O$2:$AD$2,O760:AD760)&lt;=Kalkulačka!$B$4,SUMPRODUCT($O$2:$AD$2,O760:AD760)*Kalkulačka!$B$5,SUMPRODUCT($O$2:$AD$2,O760:AD760))</f>
        <v>363</v>
      </c>
      <c r="O760" s="4">
        <v>92</v>
      </c>
      <c r="P760" s="4">
        <v>0</v>
      </c>
      <c r="Q760" s="4">
        <v>12</v>
      </c>
      <c r="R760" s="4">
        <v>0</v>
      </c>
      <c r="S760" s="4">
        <v>259</v>
      </c>
      <c r="T760" s="4">
        <v>0</v>
      </c>
      <c r="U760" s="4">
        <v>298</v>
      </c>
      <c r="V760" s="4">
        <v>75</v>
      </c>
      <c r="W760" s="4">
        <v>0</v>
      </c>
      <c r="X760" s="4">
        <v>0</v>
      </c>
      <c r="Y760" s="4">
        <v>0</v>
      </c>
      <c r="Z760" s="4">
        <v>0</v>
      </c>
      <c r="AA760" s="4">
        <v>0</v>
      </c>
      <c r="AB760" s="4">
        <v>0</v>
      </c>
      <c r="AC760" s="4">
        <v>0</v>
      </c>
      <c r="AD760" s="4">
        <v>0</v>
      </c>
    </row>
    <row r="761" spans="1:30" x14ac:dyDescent="0.3">
      <c r="A761" t="s">
        <v>20</v>
      </c>
      <c r="B761">
        <v>539775</v>
      </c>
      <c r="C761">
        <v>241768</v>
      </c>
      <c r="D761" s="7" t="s">
        <v>86</v>
      </c>
      <c r="E761" s="7" t="s">
        <v>560</v>
      </c>
      <c r="F761" s="1">
        <v>3124907</v>
      </c>
      <c r="G761" s="1">
        <v>149200</v>
      </c>
      <c r="H761" s="1">
        <f t="shared" si="68"/>
        <v>2777924.9176387754</v>
      </c>
      <c r="I761" s="1">
        <f t="shared" si="69"/>
        <v>-346982.08236122457</v>
      </c>
      <c r="J761" s="18">
        <f t="shared" si="70"/>
        <v>-0.11103757083369992</v>
      </c>
      <c r="K761" s="1">
        <f t="shared" si="71"/>
        <v>154526.57508926617</v>
      </c>
      <c r="L761" s="1">
        <f t="shared" si="72"/>
        <v>5326.5750892661745</v>
      </c>
      <c r="M761" s="18">
        <f t="shared" si="73"/>
        <v>3.5700905424036034E-2</v>
      </c>
      <c r="N761" s="4">
        <f>SUMPRODUCT($O$2:$AD$2,O761:AD761)*Kalkulačka!$B$3</f>
        <v>195.49999999999997</v>
      </c>
      <c r="O761" s="1">
        <v>0</v>
      </c>
      <c r="P761" s="1">
        <v>0</v>
      </c>
      <c r="Q761" s="1">
        <v>13</v>
      </c>
      <c r="R761" s="1">
        <v>0</v>
      </c>
      <c r="S761" s="1">
        <v>157</v>
      </c>
      <c r="T761" s="1">
        <v>0</v>
      </c>
      <c r="U761">
        <v>85</v>
      </c>
      <c r="V761">
        <v>116</v>
      </c>
      <c r="W761">
        <v>0</v>
      </c>
      <c r="X761">
        <v>0</v>
      </c>
    </row>
    <row r="762" spans="1:30" x14ac:dyDescent="0.3">
      <c r="A762" s="16" t="s">
        <v>53</v>
      </c>
      <c r="B762" s="7">
        <v>592790</v>
      </c>
      <c r="C762" s="7">
        <v>291536</v>
      </c>
      <c r="D762" s="7" t="s">
        <v>1194</v>
      </c>
      <c r="E762" s="7">
        <v>2</v>
      </c>
      <c r="F762" s="4">
        <v>4203647</v>
      </c>
      <c r="G762" s="4">
        <v>228543</v>
      </c>
      <c r="H762" s="4">
        <f t="shared" si="68"/>
        <v>3737055.0042915498</v>
      </c>
      <c r="I762" s="4">
        <f t="shared" si="69"/>
        <v>-466591.99570845021</v>
      </c>
      <c r="J762" s="5">
        <f t="shared" si="70"/>
        <v>-0.11099694995998721</v>
      </c>
      <c r="K762" s="4">
        <f t="shared" si="71"/>
        <v>207879.74040141693</v>
      </c>
      <c r="L762" s="4">
        <f t="shared" si="72"/>
        <v>-20663.25959858307</v>
      </c>
      <c r="M762" s="5">
        <f t="shared" si="73"/>
        <v>-9.0413005861404994E-2</v>
      </c>
      <c r="N762" s="4">
        <f>IF(SUMPRODUCT($O$2:$AD$2,O762:AD762)&lt;=Kalkulačka!$B$4,SUMPRODUCT($O$2:$AD$2,O762:AD762)*Kalkulačka!$B$5,SUMPRODUCT($O$2:$AD$2,O762:AD762))</f>
        <v>263</v>
      </c>
      <c r="O762" s="4">
        <v>60</v>
      </c>
      <c r="P762" s="4">
        <v>0</v>
      </c>
      <c r="Q762" s="4">
        <v>0</v>
      </c>
      <c r="R762" s="4">
        <v>0</v>
      </c>
      <c r="S762" s="4">
        <v>203</v>
      </c>
      <c r="T762" s="4">
        <v>0</v>
      </c>
      <c r="U762" s="4">
        <v>277</v>
      </c>
      <c r="V762" s="4">
        <v>50</v>
      </c>
      <c r="W762" s="4">
        <v>89</v>
      </c>
      <c r="X762" s="4">
        <v>0</v>
      </c>
      <c r="Y762" s="4">
        <v>0</v>
      </c>
      <c r="Z762" s="4">
        <v>0</v>
      </c>
      <c r="AA762" s="4">
        <v>0</v>
      </c>
      <c r="AB762" s="4">
        <v>0</v>
      </c>
      <c r="AC762" s="4">
        <v>0</v>
      </c>
      <c r="AD762" s="4">
        <v>0</v>
      </c>
    </row>
    <row r="763" spans="1:30" x14ac:dyDescent="0.3">
      <c r="A763" s="16" t="s">
        <v>25</v>
      </c>
      <c r="B763" s="7">
        <v>553816</v>
      </c>
      <c r="C763" s="7">
        <v>253481</v>
      </c>
      <c r="D763" s="7" t="s">
        <v>1195</v>
      </c>
      <c r="E763" s="7">
        <v>2</v>
      </c>
      <c r="F763" s="4">
        <v>4954124</v>
      </c>
      <c r="G763" s="4">
        <v>261383</v>
      </c>
      <c r="H763" s="4">
        <f t="shared" si="68"/>
        <v>4404893.7312942222</v>
      </c>
      <c r="I763" s="4">
        <f t="shared" si="69"/>
        <v>-549230.26870577782</v>
      </c>
      <c r="J763" s="5">
        <f t="shared" si="70"/>
        <v>-0.11086324619766841</v>
      </c>
      <c r="K763" s="4">
        <f t="shared" si="71"/>
        <v>245029.35180395152</v>
      </c>
      <c r="L763" s="4">
        <f t="shared" si="72"/>
        <v>-16353.648196048482</v>
      </c>
      <c r="M763" s="5">
        <f t="shared" si="73"/>
        <v>-6.2565844741427235E-2</v>
      </c>
      <c r="N763" s="4">
        <f>IF(SUMPRODUCT($O$2:$AD$2,O763:AD763)&lt;=Kalkulačka!$B$4,SUMPRODUCT($O$2:$AD$2,O763:AD763)*Kalkulačka!$B$5,SUMPRODUCT($O$2:$AD$2,O763:AD763))</f>
        <v>310</v>
      </c>
      <c r="O763" s="4">
        <v>77</v>
      </c>
      <c r="P763" s="4">
        <v>0</v>
      </c>
      <c r="Q763" s="4">
        <v>0</v>
      </c>
      <c r="R763" s="4">
        <v>0</v>
      </c>
      <c r="S763" s="4">
        <v>233</v>
      </c>
      <c r="T763" s="4">
        <v>0</v>
      </c>
      <c r="U763" s="4">
        <v>375</v>
      </c>
      <c r="V763" s="4">
        <v>90</v>
      </c>
      <c r="W763" s="4">
        <v>0</v>
      </c>
      <c r="X763" s="4">
        <v>0</v>
      </c>
      <c r="Y763" s="4">
        <v>0</v>
      </c>
      <c r="Z763" s="4">
        <v>0</v>
      </c>
      <c r="AA763" s="4">
        <v>0</v>
      </c>
      <c r="AB763" s="4">
        <v>0</v>
      </c>
      <c r="AC763" s="4">
        <v>0</v>
      </c>
      <c r="AD763" s="4">
        <v>0</v>
      </c>
    </row>
    <row r="764" spans="1:30" x14ac:dyDescent="0.3">
      <c r="A764" s="16" t="s">
        <v>53</v>
      </c>
      <c r="B764" s="7">
        <v>542911</v>
      </c>
      <c r="C764" s="7">
        <v>303909</v>
      </c>
      <c r="D764" s="7" t="s">
        <v>1196</v>
      </c>
      <c r="E764" s="7">
        <v>2</v>
      </c>
      <c r="F764" s="4">
        <v>4792400</v>
      </c>
      <c r="G764" s="4">
        <v>246943</v>
      </c>
      <c r="H764" s="4">
        <f t="shared" si="68"/>
        <v>4262800.385123441</v>
      </c>
      <c r="I764" s="4">
        <f t="shared" si="69"/>
        <v>-529599.614876559</v>
      </c>
      <c r="J764" s="5">
        <f t="shared" si="70"/>
        <v>-0.11050822445466968</v>
      </c>
      <c r="K764" s="4">
        <f t="shared" si="71"/>
        <v>237125.17916511436</v>
      </c>
      <c r="L764" s="4">
        <f t="shared" si="72"/>
        <v>-9817.8208348856424</v>
      </c>
      <c r="M764" s="5">
        <f t="shared" si="73"/>
        <v>-3.9757437282634589E-2</v>
      </c>
      <c r="N764" s="4">
        <f>IF(SUMPRODUCT($O$2:$AD$2,O764:AD764)&lt;=Kalkulačka!$B$4,SUMPRODUCT($O$2:$AD$2,O764:AD764)*Kalkulačka!$B$5,SUMPRODUCT($O$2:$AD$2,O764:AD764))</f>
        <v>300</v>
      </c>
      <c r="O764" s="4">
        <v>50</v>
      </c>
      <c r="P764" s="4">
        <v>0</v>
      </c>
      <c r="Q764" s="4">
        <v>0</v>
      </c>
      <c r="R764" s="4">
        <v>0</v>
      </c>
      <c r="S764" s="4">
        <v>190</v>
      </c>
      <c r="T764" s="4">
        <v>0</v>
      </c>
      <c r="U764" s="4">
        <v>217</v>
      </c>
      <c r="V764" s="4">
        <v>47</v>
      </c>
      <c r="W764" s="4">
        <v>0</v>
      </c>
      <c r="X764" s="4">
        <v>0</v>
      </c>
      <c r="Y764" s="4">
        <v>0</v>
      </c>
      <c r="Z764" s="4">
        <v>0</v>
      </c>
      <c r="AA764" s="4">
        <v>600</v>
      </c>
      <c r="AB764" s="4">
        <v>0</v>
      </c>
      <c r="AC764" s="4">
        <v>0</v>
      </c>
      <c r="AD764" s="4">
        <v>0</v>
      </c>
    </row>
    <row r="765" spans="1:30" x14ac:dyDescent="0.3">
      <c r="A765" s="16" t="s">
        <v>20</v>
      </c>
      <c r="B765" s="7">
        <v>538833</v>
      </c>
      <c r="C765" s="7">
        <v>240818</v>
      </c>
      <c r="D765" s="7" t="s">
        <v>1197</v>
      </c>
      <c r="E765" s="7">
        <v>2</v>
      </c>
      <c r="F765" s="4">
        <v>7396073</v>
      </c>
      <c r="G765" s="4">
        <v>417238</v>
      </c>
      <c r="H765" s="4">
        <f t="shared" si="68"/>
        <v>6578921.9277071776</v>
      </c>
      <c r="I765" s="4">
        <f t="shared" si="69"/>
        <v>-817151.07229282241</v>
      </c>
      <c r="J765" s="5">
        <f t="shared" si="70"/>
        <v>-0.11048445199132328</v>
      </c>
      <c r="K765" s="4">
        <f t="shared" si="71"/>
        <v>365963.19317815983</v>
      </c>
      <c r="L765" s="4">
        <f t="shared" si="72"/>
        <v>-51274.806821840175</v>
      </c>
      <c r="M765" s="5">
        <f t="shared" si="73"/>
        <v>-0.122891028194556</v>
      </c>
      <c r="N765" s="4">
        <f>IF(SUMPRODUCT($O$2:$AD$2,O765:AD765)&lt;=Kalkulačka!$B$4,SUMPRODUCT($O$2:$AD$2,O765:AD765)*Kalkulačka!$B$5,SUMPRODUCT($O$2:$AD$2,O765:AD765))</f>
        <v>463</v>
      </c>
      <c r="O765" s="4">
        <v>158</v>
      </c>
      <c r="P765" s="4">
        <v>0</v>
      </c>
      <c r="Q765" s="4">
        <v>0</v>
      </c>
      <c r="R765" s="4">
        <v>0</v>
      </c>
      <c r="S765" s="4">
        <v>305</v>
      </c>
      <c r="T765" s="4">
        <v>0</v>
      </c>
      <c r="U765" s="4">
        <v>0</v>
      </c>
      <c r="V765" s="4">
        <v>117</v>
      </c>
      <c r="W765" s="4">
        <v>0</v>
      </c>
      <c r="X765" s="4">
        <v>0</v>
      </c>
      <c r="Y765" s="4">
        <v>0</v>
      </c>
      <c r="Z765" s="4">
        <v>0</v>
      </c>
      <c r="AA765" s="4">
        <v>0</v>
      </c>
      <c r="AB765" s="4">
        <v>0</v>
      </c>
      <c r="AC765" s="4">
        <v>0</v>
      </c>
      <c r="AD765" s="4">
        <v>0</v>
      </c>
    </row>
    <row r="766" spans="1:30" x14ac:dyDescent="0.3">
      <c r="A766" s="16" t="s">
        <v>50</v>
      </c>
      <c r="B766" s="7">
        <v>535770</v>
      </c>
      <c r="C766" s="7">
        <v>635944</v>
      </c>
      <c r="D766" s="7" t="s">
        <v>1198</v>
      </c>
      <c r="E766" s="7">
        <v>2</v>
      </c>
      <c r="F766" s="4">
        <v>768337</v>
      </c>
      <c r="G766" s="4">
        <v>25996</v>
      </c>
      <c r="H766" s="4">
        <f t="shared" si="68"/>
        <v>788618.07124783657</v>
      </c>
      <c r="I766" s="4">
        <f t="shared" si="69"/>
        <v>20281.071247836575</v>
      </c>
      <c r="J766" s="5">
        <f t="shared" si="70"/>
        <v>2.6396062206865745E-2</v>
      </c>
      <c r="K766" s="4">
        <f t="shared" si="71"/>
        <v>43868.158145546156</v>
      </c>
      <c r="L766" s="4">
        <f t="shared" si="72"/>
        <v>17872.158145546156</v>
      </c>
      <c r="M766" s="5">
        <f t="shared" si="73"/>
        <v>0.68749646659278962</v>
      </c>
      <c r="N766" s="4">
        <f>IF(SUMPRODUCT($O$2:$AD$2,O766:AD766)&lt;=Kalkulačka!$B$4,SUMPRODUCT($O$2:$AD$2,O766:AD766)*Kalkulačka!$B$5,SUMPRODUCT($O$2:$AD$2,O766:AD766))</f>
        <v>55.5</v>
      </c>
      <c r="O766" s="4">
        <v>15</v>
      </c>
      <c r="P766" s="4">
        <v>0</v>
      </c>
      <c r="Q766" s="4">
        <v>0</v>
      </c>
      <c r="R766" s="4">
        <v>0</v>
      </c>
      <c r="S766" s="4">
        <v>22</v>
      </c>
      <c r="T766" s="4">
        <v>0</v>
      </c>
      <c r="U766" s="4">
        <v>37</v>
      </c>
      <c r="V766" s="4">
        <v>22</v>
      </c>
      <c r="W766" s="4">
        <v>0</v>
      </c>
      <c r="X766" s="4">
        <v>0</v>
      </c>
      <c r="Y766" s="4">
        <v>0</v>
      </c>
      <c r="Z766" s="4">
        <v>0</v>
      </c>
      <c r="AA766" s="4">
        <v>0</v>
      </c>
      <c r="AB766" s="4">
        <v>0</v>
      </c>
      <c r="AC766" s="4">
        <v>0</v>
      </c>
      <c r="AD766" s="4">
        <v>0</v>
      </c>
    </row>
    <row r="767" spans="1:30" x14ac:dyDescent="0.3">
      <c r="A767" s="16" t="s">
        <v>32</v>
      </c>
      <c r="B767" s="7">
        <v>567639</v>
      </c>
      <c r="C767" s="7">
        <v>266418</v>
      </c>
      <c r="D767" s="7" t="s">
        <v>339</v>
      </c>
      <c r="E767" s="7">
        <v>2</v>
      </c>
      <c r="F767" s="4">
        <v>23855836</v>
      </c>
      <c r="G767" s="4">
        <v>1222263</v>
      </c>
      <c r="H767" s="4">
        <f t="shared" si="68"/>
        <v>21221641.250606198</v>
      </c>
      <c r="I767" s="4">
        <f t="shared" si="69"/>
        <v>-2634194.7493938021</v>
      </c>
      <c r="J767" s="5">
        <f t="shared" si="70"/>
        <v>-0.11042139748922664</v>
      </c>
      <c r="K767" s="4">
        <f t="shared" si="71"/>
        <v>1180488.1836103278</v>
      </c>
      <c r="L767" s="4">
        <f t="shared" si="72"/>
        <v>-41774.816389672225</v>
      </c>
      <c r="M767" s="5">
        <f t="shared" si="73"/>
        <v>-3.417825491704507E-2</v>
      </c>
      <c r="N767" s="4">
        <f>IF(SUMPRODUCT($O$2:$AD$2,O767:AD767)&lt;=Kalkulačka!$B$4,SUMPRODUCT($O$2:$AD$2,O767:AD767)*Kalkulačka!$B$5,SUMPRODUCT($O$2:$AD$2,O767:AD767))</f>
        <v>1493.5</v>
      </c>
      <c r="O767" s="4">
        <v>324</v>
      </c>
      <c r="P767" s="4">
        <v>0</v>
      </c>
      <c r="Q767" s="4">
        <v>42</v>
      </c>
      <c r="R767" s="4">
        <v>0</v>
      </c>
      <c r="S767" s="4">
        <v>859</v>
      </c>
      <c r="T767" s="4">
        <v>52</v>
      </c>
      <c r="U767" s="4">
        <v>1457</v>
      </c>
      <c r="V767" s="4">
        <v>286</v>
      </c>
      <c r="W767" s="4">
        <v>0</v>
      </c>
      <c r="X767" s="4">
        <v>479</v>
      </c>
      <c r="Y767" s="4">
        <v>117</v>
      </c>
      <c r="Z767" s="4">
        <v>9</v>
      </c>
      <c r="AA767" s="4">
        <v>295</v>
      </c>
      <c r="AB767" s="4">
        <v>0</v>
      </c>
      <c r="AC767" s="4">
        <v>0</v>
      </c>
      <c r="AD767" s="4">
        <v>0</v>
      </c>
    </row>
    <row r="768" spans="1:30" x14ac:dyDescent="0.3">
      <c r="A768" s="16" t="s">
        <v>50</v>
      </c>
      <c r="B768" s="7">
        <v>536393</v>
      </c>
      <c r="C768" s="7">
        <v>302732</v>
      </c>
      <c r="D768" s="7" t="s">
        <v>1199</v>
      </c>
      <c r="E768" s="7">
        <v>2</v>
      </c>
      <c r="F768" s="4">
        <v>1079762</v>
      </c>
      <c r="G768" s="4">
        <v>31669</v>
      </c>
      <c r="H768" s="4">
        <f t="shared" si="68"/>
        <v>1108328.1001320947</v>
      </c>
      <c r="I768" s="4">
        <f t="shared" si="69"/>
        <v>28566.100132094696</v>
      </c>
      <c r="J768" s="5">
        <f t="shared" si="70"/>
        <v>2.645592281641207E-2</v>
      </c>
      <c r="K768" s="4">
        <f t="shared" si="71"/>
        <v>61652.546582929732</v>
      </c>
      <c r="L768" s="4">
        <f t="shared" si="72"/>
        <v>29983.546582929732</v>
      </c>
      <c r="M768" s="5">
        <f t="shared" si="73"/>
        <v>0.9467790767921227</v>
      </c>
      <c r="N768" s="4">
        <f>IF(SUMPRODUCT($O$2:$AD$2,O768:AD768)&lt;=Kalkulačka!$B$4,SUMPRODUCT($O$2:$AD$2,O768:AD768)*Kalkulačka!$B$5,SUMPRODUCT($O$2:$AD$2,O768:AD768))</f>
        <v>78</v>
      </c>
      <c r="O768" s="4">
        <v>34</v>
      </c>
      <c r="P768" s="4">
        <v>0</v>
      </c>
      <c r="Q768" s="4">
        <v>0</v>
      </c>
      <c r="R768" s="4">
        <v>0</v>
      </c>
      <c r="S768" s="4">
        <v>18</v>
      </c>
      <c r="T768" s="4">
        <v>0</v>
      </c>
      <c r="U768" s="4">
        <v>52</v>
      </c>
      <c r="V768" s="4">
        <v>18</v>
      </c>
      <c r="W768" s="4">
        <v>0</v>
      </c>
      <c r="X768" s="4">
        <v>0</v>
      </c>
      <c r="Y768" s="4">
        <v>0</v>
      </c>
      <c r="Z768" s="4">
        <v>0</v>
      </c>
      <c r="AA768" s="4">
        <v>0</v>
      </c>
      <c r="AB768" s="4">
        <v>0</v>
      </c>
      <c r="AC768" s="4">
        <v>0</v>
      </c>
      <c r="AD768" s="4">
        <v>0</v>
      </c>
    </row>
    <row r="769" spans="1:30" x14ac:dyDescent="0.3">
      <c r="A769" s="16" t="s">
        <v>47</v>
      </c>
      <c r="B769" s="7">
        <v>586188</v>
      </c>
      <c r="C769" s="7">
        <v>284912</v>
      </c>
      <c r="D769" s="7" t="s">
        <v>1200</v>
      </c>
      <c r="E769" s="7">
        <v>2</v>
      </c>
      <c r="F769" s="4">
        <v>4262776</v>
      </c>
      <c r="G769" s="4">
        <v>242926</v>
      </c>
      <c r="H769" s="4">
        <f t="shared" si="68"/>
        <v>3793892.3427598625</v>
      </c>
      <c r="I769" s="4">
        <f t="shared" si="69"/>
        <v>-468883.65724013746</v>
      </c>
      <c r="J769" s="5">
        <f t="shared" si="70"/>
        <v>-0.1099949087730947</v>
      </c>
      <c r="K769" s="4">
        <f t="shared" si="71"/>
        <v>211041.40945695178</v>
      </c>
      <c r="L769" s="4">
        <f t="shared" si="72"/>
        <v>-31884.590543048223</v>
      </c>
      <c r="M769" s="5">
        <f t="shared" si="73"/>
        <v>-0.13125227659060057</v>
      </c>
      <c r="N769" s="4">
        <f>IF(SUMPRODUCT($O$2:$AD$2,O769:AD769)&lt;=Kalkulačka!$B$4,SUMPRODUCT($O$2:$AD$2,O769:AD769)*Kalkulačka!$B$5,SUMPRODUCT($O$2:$AD$2,O769:AD769))</f>
        <v>267</v>
      </c>
      <c r="O769" s="4">
        <v>43</v>
      </c>
      <c r="P769" s="4">
        <v>0</v>
      </c>
      <c r="Q769" s="4">
        <v>0</v>
      </c>
      <c r="R769" s="4">
        <v>0</v>
      </c>
      <c r="S769" s="4">
        <v>224</v>
      </c>
      <c r="T769" s="4">
        <v>0</v>
      </c>
      <c r="U769" s="4">
        <v>43</v>
      </c>
      <c r="V769" s="4">
        <v>79</v>
      </c>
      <c r="W769" s="4">
        <v>100</v>
      </c>
      <c r="X769" s="4">
        <v>0</v>
      </c>
      <c r="Y769" s="4">
        <v>0</v>
      </c>
      <c r="Z769" s="4">
        <v>0</v>
      </c>
      <c r="AA769" s="4">
        <v>0</v>
      </c>
      <c r="AB769" s="4">
        <v>0</v>
      </c>
      <c r="AC769" s="4">
        <v>0</v>
      </c>
      <c r="AD769" s="4">
        <v>0</v>
      </c>
    </row>
    <row r="770" spans="1:30" x14ac:dyDescent="0.3">
      <c r="A770" s="16" t="s">
        <v>53</v>
      </c>
      <c r="B770" s="7">
        <v>592463</v>
      </c>
      <c r="C770" s="7">
        <v>291200</v>
      </c>
      <c r="D770" s="7" t="s">
        <v>1201</v>
      </c>
      <c r="E770" s="7">
        <v>2</v>
      </c>
      <c r="F770" s="4">
        <v>6689499</v>
      </c>
      <c r="G770" s="4">
        <v>345894</v>
      </c>
      <c r="H770" s="4">
        <f t="shared" si="68"/>
        <v>5953711.2045557396</v>
      </c>
      <c r="I770" s="4">
        <f t="shared" si="69"/>
        <v>-735787.79544426035</v>
      </c>
      <c r="J770" s="5">
        <f t="shared" si="70"/>
        <v>-0.10999146504757085</v>
      </c>
      <c r="K770" s="4">
        <f t="shared" si="71"/>
        <v>331184.83356727642</v>
      </c>
      <c r="L770" s="4">
        <f t="shared" si="72"/>
        <v>-14709.166432723578</v>
      </c>
      <c r="M770" s="5">
        <f t="shared" si="73"/>
        <v>-4.2525069624577361E-2</v>
      </c>
      <c r="N770" s="4">
        <f>IF(SUMPRODUCT($O$2:$AD$2,O770:AD770)&lt;=Kalkulačka!$B$4,SUMPRODUCT($O$2:$AD$2,O770:AD770)*Kalkulačka!$B$5,SUMPRODUCT($O$2:$AD$2,O770:AD770))</f>
        <v>419</v>
      </c>
      <c r="O770" s="4">
        <v>122</v>
      </c>
      <c r="P770" s="4">
        <v>0</v>
      </c>
      <c r="Q770" s="4">
        <v>0</v>
      </c>
      <c r="R770" s="4">
        <v>0</v>
      </c>
      <c r="S770" s="4">
        <v>297</v>
      </c>
      <c r="T770" s="4">
        <v>0</v>
      </c>
      <c r="U770" s="4">
        <v>405</v>
      </c>
      <c r="V770" s="4">
        <v>91</v>
      </c>
      <c r="W770" s="4">
        <v>137</v>
      </c>
      <c r="X770" s="4">
        <v>0</v>
      </c>
      <c r="Y770" s="4">
        <v>0</v>
      </c>
      <c r="Z770" s="4">
        <v>0</v>
      </c>
      <c r="AA770" s="4">
        <v>0</v>
      </c>
      <c r="AB770" s="4">
        <v>0</v>
      </c>
      <c r="AC770" s="4">
        <v>0</v>
      </c>
      <c r="AD770" s="4">
        <v>0</v>
      </c>
    </row>
    <row r="771" spans="1:30" x14ac:dyDescent="0.3">
      <c r="A771" s="16" t="s">
        <v>20</v>
      </c>
      <c r="B771" s="7">
        <v>533700</v>
      </c>
      <c r="C771" s="7">
        <v>235741</v>
      </c>
      <c r="D771" s="7" t="s">
        <v>1202</v>
      </c>
      <c r="E771" s="7">
        <v>2</v>
      </c>
      <c r="F771" s="4">
        <v>4278459</v>
      </c>
      <c r="G771" s="4">
        <v>221912</v>
      </c>
      <c r="H771" s="4">
        <f t="shared" si="68"/>
        <v>3808101.6773769408</v>
      </c>
      <c r="I771" s="4">
        <f t="shared" si="69"/>
        <v>-470357.32262305915</v>
      </c>
      <c r="J771" s="5">
        <f t="shared" si="70"/>
        <v>-0.10993615285855474</v>
      </c>
      <c r="K771" s="4">
        <f t="shared" si="71"/>
        <v>211831.8267208355</v>
      </c>
      <c r="L771" s="4">
        <f t="shared" si="72"/>
        <v>-10080.173279164504</v>
      </c>
      <c r="M771" s="5">
        <f t="shared" si="73"/>
        <v>-4.5424191928172042E-2</v>
      </c>
      <c r="N771" s="4">
        <f>IF(SUMPRODUCT($O$2:$AD$2,O771:AD771)&lt;=Kalkulačka!$B$4,SUMPRODUCT($O$2:$AD$2,O771:AD771)*Kalkulačka!$B$5,SUMPRODUCT($O$2:$AD$2,O771:AD771))</f>
        <v>268</v>
      </c>
      <c r="O771" s="4">
        <v>76</v>
      </c>
      <c r="P771" s="4">
        <v>0</v>
      </c>
      <c r="Q771" s="4">
        <v>0</v>
      </c>
      <c r="R771" s="4">
        <v>0</v>
      </c>
      <c r="S771" s="4">
        <v>192</v>
      </c>
      <c r="T771" s="4">
        <v>0</v>
      </c>
      <c r="U771" s="4">
        <v>250</v>
      </c>
      <c r="V771" s="4">
        <v>76</v>
      </c>
      <c r="W771" s="4">
        <v>120</v>
      </c>
      <c r="X771" s="4">
        <v>0</v>
      </c>
      <c r="Y771" s="4">
        <v>0</v>
      </c>
      <c r="Z771" s="4">
        <v>0</v>
      </c>
      <c r="AA771" s="4">
        <v>0</v>
      </c>
      <c r="AB771" s="4">
        <v>0</v>
      </c>
      <c r="AC771" s="4">
        <v>0</v>
      </c>
      <c r="AD771" s="4">
        <v>0</v>
      </c>
    </row>
    <row r="772" spans="1:30" x14ac:dyDescent="0.3">
      <c r="A772" s="16" t="s">
        <v>44</v>
      </c>
      <c r="B772" s="7">
        <v>548561</v>
      </c>
      <c r="C772" s="7">
        <v>248843</v>
      </c>
      <c r="D772" s="7" t="s">
        <v>1203</v>
      </c>
      <c r="E772" s="7">
        <v>2</v>
      </c>
      <c r="F772" s="4">
        <v>7230813</v>
      </c>
      <c r="G772" s="4">
        <v>399033</v>
      </c>
      <c r="H772" s="4">
        <f t="shared" si="68"/>
        <v>6436828.5815363964</v>
      </c>
      <c r="I772" s="4">
        <f t="shared" si="69"/>
        <v>-793984.41846360359</v>
      </c>
      <c r="J772" s="5">
        <f t="shared" si="70"/>
        <v>-0.10980569107009175</v>
      </c>
      <c r="K772" s="4">
        <f t="shared" si="71"/>
        <v>358059.02053932269</v>
      </c>
      <c r="L772" s="4">
        <f t="shared" si="72"/>
        <v>-40973.979460677307</v>
      </c>
      <c r="M772" s="5">
        <f t="shared" si="73"/>
        <v>-0.10268318525204012</v>
      </c>
      <c r="N772" s="4">
        <f>IF(SUMPRODUCT($O$2:$AD$2,O772:AD772)&lt;=Kalkulačka!$B$4,SUMPRODUCT($O$2:$AD$2,O772:AD772)*Kalkulačka!$B$5,SUMPRODUCT($O$2:$AD$2,O772:AD772))</f>
        <v>453</v>
      </c>
      <c r="O772" s="4">
        <v>104</v>
      </c>
      <c r="P772" s="4">
        <v>0</v>
      </c>
      <c r="Q772" s="4">
        <v>0</v>
      </c>
      <c r="R772" s="4">
        <v>0</v>
      </c>
      <c r="S772" s="4">
        <v>349</v>
      </c>
      <c r="T772" s="4">
        <v>0</v>
      </c>
      <c r="U772" s="4">
        <v>437</v>
      </c>
      <c r="V772" s="4">
        <v>82</v>
      </c>
      <c r="W772" s="4">
        <v>0</v>
      </c>
      <c r="X772" s="4">
        <v>0</v>
      </c>
      <c r="Y772" s="4">
        <v>0</v>
      </c>
      <c r="Z772" s="4">
        <v>0</v>
      </c>
      <c r="AA772" s="4">
        <v>0</v>
      </c>
      <c r="AB772" s="4">
        <v>0</v>
      </c>
      <c r="AC772" s="4">
        <v>0</v>
      </c>
      <c r="AD772" s="4">
        <v>0</v>
      </c>
    </row>
    <row r="773" spans="1:30" x14ac:dyDescent="0.3">
      <c r="A773" s="16" t="s">
        <v>47</v>
      </c>
      <c r="B773" s="7">
        <v>593052</v>
      </c>
      <c r="C773" s="7">
        <v>372081</v>
      </c>
      <c r="D773" s="7" t="s">
        <v>1204</v>
      </c>
      <c r="E773" s="7">
        <v>2</v>
      </c>
      <c r="F773" s="4">
        <v>643256</v>
      </c>
      <c r="G773" s="4">
        <v>14848</v>
      </c>
      <c r="H773" s="4">
        <f t="shared" si="68"/>
        <v>660734.05969413335</v>
      </c>
      <c r="I773" s="4">
        <f t="shared" si="69"/>
        <v>17478.05969413335</v>
      </c>
      <c r="J773" s="5">
        <f t="shared" si="70"/>
        <v>2.7171234615974482E-2</v>
      </c>
      <c r="K773" s="4">
        <f t="shared" si="71"/>
        <v>36754.402770592729</v>
      </c>
      <c r="L773" s="4">
        <f t="shared" si="72"/>
        <v>21906.402770592729</v>
      </c>
      <c r="M773" s="5">
        <f t="shared" si="73"/>
        <v>1.4753773417694456</v>
      </c>
      <c r="N773" s="4">
        <f>IF(SUMPRODUCT($O$2:$AD$2,O773:AD773)&lt;=Kalkulačka!$B$4,SUMPRODUCT($O$2:$AD$2,O773:AD773)*Kalkulačka!$B$5,SUMPRODUCT($O$2:$AD$2,O773:AD773))</f>
        <v>46.5</v>
      </c>
      <c r="O773" s="4">
        <v>31</v>
      </c>
      <c r="P773" s="4">
        <v>0</v>
      </c>
      <c r="Q773" s="4">
        <v>0</v>
      </c>
      <c r="R773" s="4">
        <v>0</v>
      </c>
      <c r="S773" s="4">
        <v>0</v>
      </c>
      <c r="T773" s="4">
        <v>0</v>
      </c>
      <c r="U773" s="4">
        <v>0</v>
      </c>
      <c r="V773" s="4">
        <v>0</v>
      </c>
      <c r="W773" s="4">
        <v>0</v>
      </c>
      <c r="X773" s="4">
        <v>0</v>
      </c>
      <c r="Y773" s="4">
        <v>0</v>
      </c>
      <c r="Z773" s="4">
        <v>0</v>
      </c>
      <c r="AA773" s="4">
        <v>0</v>
      </c>
      <c r="AB773" s="4">
        <v>0</v>
      </c>
      <c r="AC773" s="4">
        <v>0</v>
      </c>
      <c r="AD773" s="4">
        <v>0</v>
      </c>
    </row>
    <row r="774" spans="1:30" x14ac:dyDescent="0.3">
      <c r="A774" s="16" t="s">
        <v>23</v>
      </c>
      <c r="B774" s="7">
        <v>545201</v>
      </c>
      <c r="C774" s="7">
        <v>245585</v>
      </c>
      <c r="D774" s="7" t="s">
        <v>234</v>
      </c>
      <c r="E774" s="7">
        <v>2</v>
      </c>
      <c r="F774" s="4">
        <v>17756354</v>
      </c>
      <c r="G774" s="4">
        <v>943506</v>
      </c>
      <c r="H774" s="4">
        <f t="shared" ref="H774:H837" si="74">N774*$A$3</f>
        <v>15807884.761499427</v>
      </c>
      <c r="I774" s="4">
        <f t="shared" ref="I774:I837" si="75">H774-F774</f>
        <v>-1948469.2385005727</v>
      </c>
      <c r="J774" s="5">
        <f t="shared" ref="J774:J837" si="76">IFERROR(H774/F774-1,0)</f>
        <v>-0.10973363329547114</v>
      </c>
      <c r="K774" s="4">
        <f t="shared" ref="K774:K837" si="77">N774*$A$4</f>
        <v>879339.20607063244</v>
      </c>
      <c r="L774" s="4">
        <f t="shared" ref="L774:L837" si="78">K774-G774</f>
        <v>-64166.793929367559</v>
      </c>
      <c r="M774" s="5">
        <f t="shared" ref="M774:M837" si="79">IFERROR(K774/G774-1,0)</f>
        <v>-6.8008888050915983E-2</v>
      </c>
      <c r="N774" s="4">
        <f>IF(SUMPRODUCT($O$2:$AD$2,O774:AD774)&lt;=Kalkulačka!$B$4,SUMPRODUCT($O$2:$AD$2,O774:AD774)*Kalkulačka!$B$5,SUMPRODUCT($O$2:$AD$2,O774:AD774))</f>
        <v>1112.5</v>
      </c>
      <c r="O774" s="4">
        <v>276</v>
      </c>
      <c r="P774" s="4">
        <v>0</v>
      </c>
      <c r="Q774" s="4">
        <v>14</v>
      </c>
      <c r="R774" s="4">
        <v>0</v>
      </c>
      <c r="S774" s="4">
        <v>802</v>
      </c>
      <c r="T774" s="4">
        <v>0</v>
      </c>
      <c r="U774" s="4">
        <v>954</v>
      </c>
      <c r="V774" s="4">
        <v>253</v>
      </c>
      <c r="W774" s="4">
        <v>0</v>
      </c>
      <c r="X774" s="4">
        <v>618</v>
      </c>
      <c r="Y774" s="4">
        <v>0</v>
      </c>
      <c r="Z774" s="4">
        <v>0</v>
      </c>
      <c r="AA774" s="4">
        <v>205</v>
      </c>
      <c r="AB774" s="4">
        <v>0</v>
      </c>
      <c r="AC774" s="4">
        <v>0</v>
      </c>
      <c r="AD774" s="4">
        <v>0</v>
      </c>
    </row>
    <row r="775" spans="1:30" x14ac:dyDescent="0.3">
      <c r="A775" s="16" t="s">
        <v>56</v>
      </c>
      <c r="B775" s="7">
        <v>598071</v>
      </c>
      <c r="C775" s="7">
        <v>296571</v>
      </c>
      <c r="D775" s="7" t="s">
        <v>489</v>
      </c>
      <c r="E775" s="7">
        <v>2</v>
      </c>
      <c r="F775" s="4">
        <v>4946829</v>
      </c>
      <c r="G775" s="4">
        <v>244990</v>
      </c>
      <c r="H775" s="4">
        <f t="shared" si="74"/>
        <v>4404893.7312942222</v>
      </c>
      <c r="I775" s="4">
        <f t="shared" si="75"/>
        <v>-541935.26870577782</v>
      </c>
      <c r="J775" s="5">
        <f t="shared" si="76"/>
        <v>-0.10955205217438846</v>
      </c>
      <c r="K775" s="4">
        <f t="shared" si="77"/>
        <v>245029.35180395152</v>
      </c>
      <c r="L775" s="4">
        <f t="shared" si="78"/>
        <v>39.351803951518377</v>
      </c>
      <c r="M775" s="5">
        <f t="shared" si="79"/>
        <v>1.6062616413536901E-4</v>
      </c>
      <c r="N775" s="4">
        <f>IF(SUMPRODUCT($O$2:$AD$2,O775:AD775)&lt;=Kalkulačka!$B$4,SUMPRODUCT($O$2:$AD$2,O775:AD775)*Kalkulačka!$B$5,SUMPRODUCT($O$2:$AD$2,O775:AD775))</f>
        <v>310</v>
      </c>
      <c r="O775" s="4">
        <v>112</v>
      </c>
      <c r="P775" s="4">
        <v>0</v>
      </c>
      <c r="Q775" s="4">
        <v>0</v>
      </c>
      <c r="R775" s="4">
        <v>0</v>
      </c>
      <c r="S775" s="4">
        <v>198</v>
      </c>
      <c r="T775" s="4">
        <v>0</v>
      </c>
      <c r="U775" s="4">
        <v>283</v>
      </c>
      <c r="V775" s="4">
        <v>88</v>
      </c>
      <c r="W775" s="4">
        <v>0</v>
      </c>
      <c r="X775" s="4">
        <v>0</v>
      </c>
      <c r="Y775" s="4">
        <v>0</v>
      </c>
      <c r="Z775" s="4">
        <v>0</v>
      </c>
      <c r="AA775" s="4">
        <v>0</v>
      </c>
      <c r="AB775" s="4">
        <v>0</v>
      </c>
      <c r="AC775" s="4">
        <v>0</v>
      </c>
      <c r="AD775" s="4">
        <v>0</v>
      </c>
    </row>
    <row r="776" spans="1:30" x14ac:dyDescent="0.3">
      <c r="A776" s="16" t="s">
        <v>41</v>
      </c>
      <c r="B776" s="7">
        <v>577944</v>
      </c>
      <c r="C776" s="7">
        <v>276545</v>
      </c>
      <c r="D776" s="7" t="s">
        <v>1205</v>
      </c>
      <c r="E776" s="7">
        <v>2</v>
      </c>
      <c r="F776" s="4">
        <v>1617836</v>
      </c>
      <c r="G776" s="4">
        <v>53620</v>
      </c>
      <c r="H776" s="4">
        <f t="shared" si="74"/>
        <v>1662492.150198142</v>
      </c>
      <c r="I776" s="4">
        <f t="shared" si="75"/>
        <v>44656.150198142044</v>
      </c>
      <c r="J776" s="5">
        <f t="shared" si="76"/>
        <v>2.760239616261595E-2</v>
      </c>
      <c r="K776" s="4">
        <f t="shared" si="77"/>
        <v>92478.819874394598</v>
      </c>
      <c r="L776" s="4">
        <f t="shared" si="78"/>
        <v>38858.819874394598</v>
      </c>
      <c r="M776" s="5">
        <f t="shared" si="79"/>
        <v>0.72470756945905634</v>
      </c>
      <c r="N776" s="4">
        <f>IF(SUMPRODUCT($O$2:$AD$2,O776:AD776)&lt;=Kalkulačka!$B$4,SUMPRODUCT($O$2:$AD$2,O776:AD776)*Kalkulačka!$B$5,SUMPRODUCT($O$2:$AD$2,O776:AD776))</f>
        <v>117</v>
      </c>
      <c r="O776" s="4">
        <v>35</v>
      </c>
      <c r="P776" s="4">
        <v>0</v>
      </c>
      <c r="Q776" s="4">
        <v>0</v>
      </c>
      <c r="R776" s="4">
        <v>0</v>
      </c>
      <c r="S776" s="4">
        <v>43</v>
      </c>
      <c r="T776" s="4">
        <v>0</v>
      </c>
      <c r="U776" s="4">
        <v>78</v>
      </c>
      <c r="V776" s="4">
        <v>25</v>
      </c>
      <c r="W776" s="4">
        <v>0</v>
      </c>
      <c r="X776" s="4">
        <v>0</v>
      </c>
      <c r="Y776" s="4">
        <v>0</v>
      </c>
      <c r="Z776" s="4">
        <v>0</v>
      </c>
      <c r="AA776" s="4">
        <v>0</v>
      </c>
      <c r="AB776" s="4">
        <v>0</v>
      </c>
      <c r="AC776" s="4">
        <v>0</v>
      </c>
      <c r="AD776" s="4">
        <v>0</v>
      </c>
    </row>
    <row r="777" spans="1:30" x14ac:dyDescent="0.3">
      <c r="A777" s="16" t="s">
        <v>47</v>
      </c>
      <c r="B777" s="7">
        <v>583341</v>
      </c>
      <c r="C777" s="7">
        <v>282057</v>
      </c>
      <c r="D777" s="7" t="s">
        <v>1206</v>
      </c>
      <c r="E777" s="7">
        <v>2</v>
      </c>
      <c r="F777" s="4">
        <v>642908</v>
      </c>
      <c r="G777" s="4">
        <v>14844</v>
      </c>
      <c r="H777" s="4">
        <f t="shared" si="74"/>
        <v>660734.05969413335</v>
      </c>
      <c r="I777" s="4">
        <f t="shared" si="75"/>
        <v>17826.05969413335</v>
      </c>
      <c r="J777" s="5">
        <f t="shared" si="76"/>
        <v>2.7727232658690371E-2</v>
      </c>
      <c r="K777" s="4">
        <f t="shared" si="77"/>
        <v>36754.402770592729</v>
      </c>
      <c r="L777" s="4">
        <f t="shared" si="78"/>
        <v>21910.402770592729</v>
      </c>
      <c r="M777" s="5">
        <f t="shared" si="79"/>
        <v>1.4760443795872225</v>
      </c>
      <c r="N777" s="4">
        <f>IF(SUMPRODUCT($O$2:$AD$2,O777:AD777)&lt;=Kalkulačka!$B$4,SUMPRODUCT($O$2:$AD$2,O777:AD777)*Kalkulačka!$B$5,SUMPRODUCT($O$2:$AD$2,O777:AD777))</f>
        <v>46.5</v>
      </c>
      <c r="O777" s="4">
        <v>31</v>
      </c>
      <c r="P777" s="4">
        <v>0</v>
      </c>
      <c r="Q777" s="4">
        <v>0</v>
      </c>
      <c r="R777" s="4">
        <v>0</v>
      </c>
      <c r="S777" s="4">
        <v>0</v>
      </c>
      <c r="T777" s="4">
        <v>0</v>
      </c>
      <c r="U777" s="4">
        <v>52</v>
      </c>
      <c r="V777" s="4">
        <v>0</v>
      </c>
      <c r="W777" s="4">
        <v>0</v>
      </c>
      <c r="X777" s="4">
        <v>0</v>
      </c>
      <c r="Y777" s="4">
        <v>0</v>
      </c>
      <c r="Z777" s="4">
        <v>0</v>
      </c>
      <c r="AA777" s="4">
        <v>0</v>
      </c>
      <c r="AB777" s="4">
        <v>0</v>
      </c>
      <c r="AC777" s="4">
        <v>0</v>
      </c>
      <c r="AD777" s="4">
        <v>0</v>
      </c>
    </row>
    <row r="778" spans="1:30" x14ac:dyDescent="0.3">
      <c r="A778" s="16" t="s">
        <v>25</v>
      </c>
      <c r="B778" s="7">
        <v>554073</v>
      </c>
      <c r="C778" s="7">
        <v>253651</v>
      </c>
      <c r="D778" s="7" t="s">
        <v>1207</v>
      </c>
      <c r="E778" s="7">
        <v>2</v>
      </c>
      <c r="F778" s="4">
        <v>1099091</v>
      </c>
      <c r="G778" s="4">
        <v>35192</v>
      </c>
      <c r="H778" s="4">
        <f t="shared" si="74"/>
        <v>1129642.1020577119</v>
      </c>
      <c r="I778" s="4">
        <f t="shared" si="75"/>
        <v>30551.10205771192</v>
      </c>
      <c r="J778" s="5">
        <f t="shared" si="76"/>
        <v>2.779669932490747E-2</v>
      </c>
      <c r="K778" s="4">
        <f t="shared" si="77"/>
        <v>62838.17247875531</v>
      </c>
      <c r="L778" s="4">
        <f t="shared" si="78"/>
        <v>27646.17247875531</v>
      </c>
      <c r="M778" s="5">
        <f t="shared" si="79"/>
        <v>0.78558116841200576</v>
      </c>
      <c r="N778" s="4">
        <f>IF(SUMPRODUCT($O$2:$AD$2,O778:AD778)&lt;=Kalkulačka!$B$4,SUMPRODUCT($O$2:$AD$2,O778:AD778)*Kalkulačka!$B$5,SUMPRODUCT($O$2:$AD$2,O778:AD778))</f>
        <v>79.5</v>
      </c>
      <c r="O778" s="4">
        <v>27</v>
      </c>
      <c r="P778" s="4">
        <v>0</v>
      </c>
      <c r="Q778" s="4">
        <v>0</v>
      </c>
      <c r="R778" s="4">
        <v>0</v>
      </c>
      <c r="S778" s="4">
        <v>26</v>
      </c>
      <c r="T778" s="4">
        <v>0</v>
      </c>
      <c r="U778" s="4">
        <v>53</v>
      </c>
      <c r="V778" s="4">
        <v>19</v>
      </c>
      <c r="W778" s="4">
        <v>0</v>
      </c>
      <c r="X778" s="4">
        <v>0</v>
      </c>
      <c r="Y778" s="4">
        <v>0</v>
      </c>
      <c r="Z778" s="4">
        <v>0</v>
      </c>
      <c r="AA778" s="4">
        <v>0</v>
      </c>
      <c r="AB778" s="4">
        <v>0</v>
      </c>
      <c r="AC778" s="4">
        <v>0</v>
      </c>
      <c r="AD778" s="4">
        <v>0</v>
      </c>
    </row>
    <row r="779" spans="1:30" x14ac:dyDescent="0.3">
      <c r="A779" s="16" t="s">
        <v>20</v>
      </c>
      <c r="B779" s="7">
        <v>542199</v>
      </c>
      <c r="C779" s="7">
        <v>244180</v>
      </c>
      <c r="D779" s="7" t="s">
        <v>1208</v>
      </c>
      <c r="E779" s="7">
        <v>2</v>
      </c>
      <c r="F779" s="4">
        <v>1057279</v>
      </c>
      <c r="G779" s="4">
        <v>48891</v>
      </c>
      <c r="H779" s="4">
        <f t="shared" si="74"/>
        <v>1087014.0982064775</v>
      </c>
      <c r="I779" s="4">
        <f t="shared" si="75"/>
        <v>29735.098206477473</v>
      </c>
      <c r="J779" s="5">
        <f t="shared" si="76"/>
        <v>2.8124173663221841E-2</v>
      </c>
      <c r="K779" s="4">
        <f t="shared" si="77"/>
        <v>60466.920687104161</v>
      </c>
      <c r="L779" s="4">
        <f t="shared" si="78"/>
        <v>11575.920687104161</v>
      </c>
      <c r="M779" s="5">
        <f t="shared" si="79"/>
        <v>0.23676997171471559</v>
      </c>
      <c r="N779" s="4">
        <f>IF(SUMPRODUCT($O$2:$AD$2,O779:AD779)&lt;=Kalkulačka!$B$4,SUMPRODUCT($O$2:$AD$2,O779:AD779)*Kalkulačka!$B$5,SUMPRODUCT($O$2:$AD$2,O779:AD779))</f>
        <v>76.5</v>
      </c>
      <c r="O779" s="4">
        <v>23</v>
      </c>
      <c r="P779" s="4">
        <v>0</v>
      </c>
      <c r="Q779" s="4">
        <v>0</v>
      </c>
      <c r="R779" s="4">
        <v>0</v>
      </c>
      <c r="S779" s="4">
        <v>28</v>
      </c>
      <c r="T779" s="4">
        <v>0</v>
      </c>
      <c r="U779" s="4">
        <v>52</v>
      </c>
      <c r="V779" s="4">
        <v>26</v>
      </c>
      <c r="W779" s="4">
        <v>0</v>
      </c>
      <c r="X779" s="4">
        <v>0</v>
      </c>
      <c r="Y779" s="4">
        <v>0</v>
      </c>
      <c r="Z779" s="4">
        <v>0</v>
      </c>
      <c r="AA779" s="4">
        <v>0</v>
      </c>
      <c r="AB779" s="4">
        <v>0</v>
      </c>
      <c r="AC779" s="4">
        <v>0</v>
      </c>
      <c r="AD779" s="4">
        <v>0</v>
      </c>
    </row>
    <row r="780" spans="1:30" x14ac:dyDescent="0.3">
      <c r="A780" s="16" t="s">
        <v>56</v>
      </c>
      <c r="B780" s="7">
        <v>597881</v>
      </c>
      <c r="C780" s="7">
        <v>296384</v>
      </c>
      <c r="D780" s="7" t="s">
        <v>1209</v>
      </c>
      <c r="E780" s="7">
        <v>2</v>
      </c>
      <c r="F780" s="4">
        <v>435321</v>
      </c>
      <c r="G780" s="4">
        <v>17885</v>
      </c>
      <c r="H780" s="4">
        <f t="shared" si="74"/>
        <v>447594.04043796129</v>
      </c>
      <c r="I780" s="4">
        <f t="shared" si="75"/>
        <v>12273.040437961288</v>
      </c>
      <c r="J780" s="5">
        <f t="shared" si="76"/>
        <v>2.819308151447153E-2</v>
      </c>
      <c r="K780" s="4">
        <f t="shared" si="77"/>
        <v>24898.14381233701</v>
      </c>
      <c r="L780" s="4">
        <f t="shared" si="78"/>
        <v>7013.1438123370099</v>
      </c>
      <c r="M780" s="5">
        <f t="shared" si="79"/>
        <v>0.3921243395212195</v>
      </c>
      <c r="N780" s="4">
        <f>IF(SUMPRODUCT($O$2:$AD$2,O780:AD780)&lt;=Kalkulačka!$B$4,SUMPRODUCT($O$2:$AD$2,O780:AD780)*Kalkulačka!$B$5,SUMPRODUCT($O$2:$AD$2,O780:AD780))</f>
        <v>31.5</v>
      </c>
      <c r="O780" s="4">
        <v>0</v>
      </c>
      <c r="P780" s="4">
        <v>0</v>
      </c>
      <c r="Q780" s="4">
        <v>0</v>
      </c>
      <c r="R780" s="4">
        <v>0</v>
      </c>
      <c r="S780" s="4">
        <v>21</v>
      </c>
      <c r="T780" s="4">
        <v>0</v>
      </c>
      <c r="U780" s="4">
        <v>21</v>
      </c>
      <c r="V780" s="4">
        <v>21</v>
      </c>
      <c r="W780" s="4">
        <v>0</v>
      </c>
      <c r="X780" s="4">
        <v>0</v>
      </c>
      <c r="Y780" s="4">
        <v>0</v>
      </c>
      <c r="Z780" s="4">
        <v>0</v>
      </c>
      <c r="AA780" s="4">
        <v>0</v>
      </c>
      <c r="AB780" s="4">
        <v>0</v>
      </c>
      <c r="AC780" s="4">
        <v>0</v>
      </c>
      <c r="AD780" s="4">
        <v>0</v>
      </c>
    </row>
    <row r="781" spans="1:30" x14ac:dyDescent="0.3">
      <c r="A781" s="16" t="s">
        <v>29</v>
      </c>
      <c r="B781" s="7">
        <v>538922</v>
      </c>
      <c r="C781" s="7">
        <v>572691</v>
      </c>
      <c r="D781" s="7" t="s">
        <v>1210</v>
      </c>
      <c r="E781" s="7">
        <v>2</v>
      </c>
      <c r="F781" s="4">
        <v>310909</v>
      </c>
      <c r="G781" s="4">
        <v>7103</v>
      </c>
      <c r="H781" s="4">
        <f t="shared" si="74"/>
        <v>319710.02888425806</v>
      </c>
      <c r="I781" s="4">
        <f t="shared" si="75"/>
        <v>8801.028884258063</v>
      </c>
      <c r="J781" s="5">
        <f t="shared" si="76"/>
        <v>2.830741112112567E-2</v>
      </c>
      <c r="K781" s="4">
        <f t="shared" si="77"/>
        <v>17784.388437383579</v>
      </c>
      <c r="L781" s="4">
        <f t="shared" si="78"/>
        <v>10681.388437383579</v>
      </c>
      <c r="M781" s="5">
        <f t="shared" si="79"/>
        <v>1.5037855043479627</v>
      </c>
      <c r="N781" s="4">
        <f>IF(SUMPRODUCT($O$2:$AD$2,O781:AD781)&lt;=Kalkulačka!$B$4,SUMPRODUCT($O$2:$AD$2,O781:AD781)*Kalkulačka!$B$5,SUMPRODUCT($O$2:$AD$2,O781:AD781))</f>
        <v>22.5</v>
      </c>
      <c r="O781" s="4">
        <v>15</v>
      </c>
      <c r="P781" s="4">
        <v>0</v>
      </c>
      <c r="Q781" s="4">
        <v>0</v>
      </c>
      <c r="R781" s="4">
        <v>0</v>
      </c>
      <c r="S781" s="4">
        <v>0</v>
      </c>
      <c r="T781" s="4">
        <v>0</v>
      </c>
      <c r="U781" s="4">
        <v>0</v>
      </c>
      <c r="V781" s="4">
        <v>0</v>
      </c>
      <c r="W781" s="4">
        <v>0</v>
      </c>
      <c r="X781" s="4">
        <v>0</v>
      </c>
      <c r="Y781" s="4">
        <v>0</v>
      </c>
      <c r="Z781" s="4">
        <v>0</v>
      </c>
      <c r="AA781" s="4">
        <v>0</v>
      </c>
      <c r="AB781" s="4">
        <v>0</v>
      </c>
      <c r="AC781" s="4">
        <v>0</v>
      </c>
      <c r="AD781" s="4">
        <v>0</v>
      </c>
    </row>
    <row r="782" spans="1:30" x14ac:dyDescent="0.3">
      <c r="A782" s="16" t="s">
        <v>38</v>
      </c>
      <c r="B782" s="7">
        <v>579165</v>
      </c>
      <c r="C782" s="7">
        <v>277771</v>
      </c>
      <c r="D782" s="7" t="s">
        <v>387</v>
      </c>
      <c r="E782" s="7">
        <v>2</v>
      </c>
      <c r="F782" s="4">
        <v>994847</v>
      </c>
      <c r="G782" s="4">
        <v>33181</v>
      </c>
      <c r="H782" s="4">
        <f t="shared" si="74"/>
        <v>1023072.0924296258</v>
      </c>
      <c r="I782" s="4">
        <f t="shared" si="75"/>
        <v>28225.092429625802</v>
      </c>
      <c r="J782" s="5">
        <f t="shared" si="76"/>
        <v>2.8371289685374501E-2</v>
      </c>
      <c r="K782" s="4">
        <f t="shared" si="77"/>
        <v>56910.042999627447</v>
      </c>
      <c r="L782" s="4">
        <f t="shared" si="78"/>
        <v>23729.042999627447</v>
      </c>
      <c r="M782" s="5">
        <f t="shared" si="79"/>
        <v>0.71513947740054395</v>
      </c>
      <c r="N782" s="4">
        <f>IF(SUMPRODUCT($O$2:$AD$2,O782:AD782)&lt;=Kalkulačka!$B$4,SUMPRODUCT($O$2:$AD$2,O782:AD782)*Kalkulačka!$B$5,SUMPRODUCT($O$2:$AD$2,O782:AD782))</f>
        <v>72</v>
      </c>
      <c r="O782" s="4">
        <v>21</v>
      </c>
      <c r="P782" s="4">
        <v>0</v>
      </c>
      <c r="Q782" s="4">
        <v>0</v>
      </c>
      <c r="R782" s="4">
        <v>0</v>
      </c>
      <c r="S782" s="4">
        <v>27</v>
      </c>
      <c r="T782" s="4">
        <v>0</v>
      </c>
      <c r="U782" s="4">
        <v>50</v>
      </c>
      <c r="V782" s="4">
        <v>24</v>
      </c>
      <c r="W782" s="4">
        <v>0</v>
      </c>
      <c r="X782" s="4">
        <v>0</v>
      </c>
      <c r="Y782" s="4">
        <v>0</v>
      </c>
      <c r="Z782" s="4">
        <v>0</v>
      </c>
      <c r="AA782" s="4">
        <v>0</v>
      </c>
      <c r="AB782" s="4">
        <v>0</v>
      </c>
      <c r="AC782" s="4">
        <v>0</v>
      </c>
      <c r="AD782" s="4">
        <v>0</v>
      </c>
    </row>
    <row r="783" spans="1:30" x14ac:dyDescent="0.3">
      <c r="A783" s="16" t="s">
        <v>20</v>
      </c>
      <c r="B783" s="7">
        <v>529991</v>
      </c>
      <c r="C783" s="7">
        <v>232068</v>
      </c>
      <c r="D783" s="7" t="s">
        <v>1211</v>
      </c>
      <c r="E783" s="7">
        <v>2</v>
      </c>
      <c r="F783" s="4">
        <v>973835</v>
      </c>
      <c r="G783" s="4">
        <v>31459</v>
      </c>
      <c r="H783" s="4">
        <f t="shared" si="74"/>
        <v>1001758.0905040087</v>
      </c>
      <c r="I783" s="4">
        <f t="shared" si="75"/>
        <v>27923.090504008695</v>
      </c>
      <c r="J783" s="5">
        <f t="shared" si="76"/>
        <v>2.8673328134651843E-2</v>
      </c>
      <c r="K783" s="4">
        <f t="shared" si="77"/>
        <v>55724.417103801876</v>
      </c>
      <c r="L783" s="4">
        <f t="shared" si="78"/>
        <v>24265.417103801876</v>
      </c>
      <c r="M783" s="5">
        <f t="shared" si="79"/>
        <v>0.77133466110816862</v>
      </c>
      <c r="N783" s="4">
        <f>IF(SUMPRODUCT($O$2:$AD$2,O783:AD783)&lt;=Kalkulačka!$B$4,SUMPRODUCT($O$2:$AD$2,O783:AD783)*Kalkulačka!$B$5,SUMPRODUCT($O$2:$AD$2,O783:AD783))</f>
        <v>70.5</v>
      </c>
      <c r="O783" s="4">
        <v>23</v>
      </c>
      <c r="P783" s="4">
        <v>0</v>
      </c>
      <c r="Q783" s="4">
        <v>0</v>
      </c>
      <c r="R783" s="4">
        <v>0</v>
      </c>
      <c r="S783" s="4">
        <v>24</v>
      </c>
      <c r="T783" s="4">
        <v>0</v>
      </c>
      <c r="U783" s="4">
        <v>49</v>
      </c>
      <c r="V783" s="4">
        <v>21</v>
      </c>
      <c r="W783" s="4">
        <v>0</v>
      </c>
      <c r="X783" s="4">
        <v>0</v>
      </c>
      <c r="Y783" s="4">
        <v>0</v>
      </c>
      <c r="Z783" s="4">
        <v>0</v>
      </c>
      <c r="AA783" s="4">
        <v>0</v>
      </c>
      <c r="AB783" s="4">
        <v>0</v>
      </c>
      <c r="AC783" s="4">
        <v>0</v>
      </c>
      <c r="AD783" s="4">
        <v>0</v>
      </c>
    </row>
    <row r="784" spans="1:30" x14ac:dyDescent="0.3">
      <c r="A784" s="16" t="s">
        <v>56</v>
      </c>
      <c r="B784" s="7">
        <v>599743</v>
      </c>
      <c r="C784" s="7">
        <v>298263</v>
      </c>
      <c r="D784" s="7" t="s">
        <v>1212</v>
      </c>
      <c r="E784" s="7">
        <v>2</v>
      </c>
      <c r="F784" s="4">
        <v>5068065</v>
      </c>
      <c r="G784" s="4">
        <v>281453</v>
      </c>
      <c r="H784" s="4">
        <f t="shared" si="74"/>
        <v>4518568.4082308477</v>
      </c>
      <c r="I784" s="4">
        <f t="shared" si="75"/>
        <v>-549496.59176915232</v>
      </c>
      <c r="J784" s="5">
        <f t="shared" si="76"/>
        <v>-0.10842335127295177</v>
      </c>
      <c r="K784" s="4">
        <f t="shared" si="77"/>
        <v>251352.68991502124</v>
      </c>
      <c r="L784" s="4">
        <f t="shared" si="78"/>
        <v>-30100.310084978759</v>
      </c>
      <c r="M784" s="5">
        <f t="shared" si="79"/>
        <v>-0.10694613340408077</v>
      </c>
      <c r="N784" s="4">
        <f>IF(SUMPRODUCT($O$2:$AD$2,O784:AD784)&lt;=Kalkulačka!$B$4,SUMPRODUCT($O$2:$AD$2,O784:AD784)*Kalkulačka!$B$5,SUMPRODUCT($O$2:$AD$2,O784:AD784))</f>
        <v>318</v>
      </c>
      <c r="O784" s="4">
        <v>65</v>
      </c>
      <c r="P784" s="4">
        <v>0</v>
      </c>
      <c r="Q784" s="4">
        <v>0</v>
      </c>
      <c r="R784" s="4">
        <v>0</v>
      </c>
      <c r="S784" s="4">
        <v>253</v>
      </c>
      <c r="T784" s="4">
        <v>0</v>
      </c>
      <c r="U784" s="4">
        <v>352</v>
      </c>
      <c r="V784" s="4">
        <v>90</v>
      </c>
      <c r="W784" s="4">
        <v>0</v>
      </c>
      <c r="X784" s="4">
        <v>0</v>
      </c>
      <c r="Y784" s="4">
        <v>0</v>
      </c>
      <c r="Z784" s="4">
        <v>0</v>
      </c>
      <c r="AA784" s="4">
        <v>0</v>
      </c>
      <c r="AB784" s="4">
        <v>0</v>
      </c>
      <c r="AC784" s="4">
        <v>0</v>
      </c>
      <c r="AD784" s="4">
        <v>0</v>
      </c>
    </row>
    <row r="785" spans="1:30" x14ac:dyDescent="0.3">
      <c r="A785" s="16" t="s">
        <v>47</v>
      </c>
      <c r="B785" s="7">
        <v>586803</v>
      </c>
      <c r="C785" s="7">
        <v>285536</v>
      </c>
      <c r="D785" s="7" t="s">
        <v>1213</v>
      </c>
      <c r="E785" s="7">
        <v>2</v>
      </c>
      <c r="F785" s="4">
        <v>5913492</v>
      </c>
      <c r="G785" s="4">
        <v>305191</v>
      </c>
      <c r="H785" s="4">
        <f t="shared" si="74"/>
        <v>5273084.0763976965</v>
      </c>
      <c r="I785" s="4">
        <f t="shared" si="75"/>
        <v>-640407.92360230349</v>
      </c>
      <c r="J785" s="5">
        <f t="shared" si="76"/>
        <v>-0.1082960666222772</v>
      </c>
      <c r="K785" s="4">
        <f t="shared" si="77"/>
        <v>293323.84662724647</v>
      </c>
      <c r="L785" s="4">
        <f t="shared" si="78"/>
        <v>-11867.153372753528</v>
      </c>
      <c r="M785" s="5">
        <f t="shared" si="79"/>
        <v>-3.8884349056012568E-2</v>
      </c>
      <c r="N785" s="4">
        <f>IF(SUMPRODUCT($O$2:$AD$2,O785:AD785)&lt;=Kalkulačka!$B$4,SUMPRODUCT($O$2:$AD$2,O785:AD785)*Kalkulačka!$B$5,SUMPRODUCT($O$2:$AD$2,O785:AD785))</f>
        <v>371.1</v>
      </c>
      <c r="O785" s="4">
        <v>99</v>
      </c>
      <c r="P785" s="4">
        <v>0</v>
      </c>
      <c r="Q785" s="4">
        <v>13</v>
      </c>
      <c r="R785" s="4">
        <v>0</v>
      </c>
      <c r="S785" s="4">
        <v>243</v>
      </c>
      <c r="T785" s="4">
        <v>0</v>
      </c>
      <c r="U785" s="4">
        <v>99</v>
      </c>
      <c r="V785" s="4">
        <v>90</v>
      </c>
      <c r="W785" s="4">
        <v>0</v>
      </c>
      <c r="X785" s="4">
        <v>330</v>
      </c>
      <c r="Y785" s="4">
        <v>0</v>
      </c>
      <c r="Z785" s="4">
        <v>0</v>
      </c>
      <c r="AA785" s="4">
        <v>161</v>
      </c>
      <c r="AB785" s="4">
        <v>0</v>
      </c>
      <c r="AC785" s="4">
        <v>0</v>
      </c>
      <c r="AD785" s="4">
        <v>0</v>
      </c>
    </row>
    <row r="786" spans="1:30" x14ac:dyDescent="0.3">
      <c r="A786" s="16" t="s">
        <v>47</v>
      </c>
      <c r="B786" s="7">
        <v>593214</v>
      </c>
      <c r="C786" s="7">
        <v>291943</v>
      </c>
      <c r="D786" s="7" t="s">
        <v>346</v>
      </c>
      <c r="E786" s="7">
        <v>2</v>
      </c>
      <c r="F786" s="4">
        <v>5432936</v>
      </c>
      <c r="G786" s="4">
        <v>297261</v>
      </c>
      <c r="H786" s="4">
        <f t="shared" si="74"/>
        <v>4845383.104423645</v>
      </c>
      <c r="I786" s="4">
        <f t="shared" si="75"/>
        <v>-587552.89557635505</v>
      </c>
      <c r="J786" s="5">
        <f t="shared" si="76"/>
        <v>-0.10814647836388191</v>
      </c>
      <c r="K786" s="4">
        <f t="shared" si="77"/>
        <v>269532.28698434669</v>
      </c>
      <c r="L786" s="4">
        <f t="shared" si="78"/>
        <v>-27728.713015653309</v>
      </c>
      <c r="M786" s="5">
        <f t="shared" si="79"/>
        <v>-9.3280696141280872E-2</v>
      </c>
      <c r="N786" s="4">
        <f>IF(SUMPRODUCT($O$2:$AD$2,O786:AD786)&lt;=Kalkulačka!$B$4,SUMPRODUCT($O$2:$AD$2,O786:AD786)*Kalkulačka!$B$5,SUMPRODUCT($O$2:$AD$2,O786:AD786))</f>
        <v>341</v>
      </c>
      <c r="O786" s="4">
        <v>73</v>
      </c>
      <c r="P786" s="4">
        <v>0</v>
      </c>
      <c r="Q786" s="4">
        <v>0</v>
      </c>
      <c r="R786" s="4">
        <v>0</v>
      </c>
      <c r="S786" s="4">
        <v>268</v>
      </c>
      <c r="T786" s="4">
        <v>0</v>
      </c>
      <c r="U786" s="4">
        <v>297</v>
      </c>
      <c r="V786" s="4">
        <v>80</v>
      </c>
      <c r="W786" s="4">
        <v>0</v>
      </c>
      <c r="X786" s="4">
        <v>0</v>
      </c>
      <c r="Y786" s="4">
        <v>0</v>
      </c>
      <c r="Z786" s="4">
        <v>0</v>
      </c>
      <c r="AA786" s="4">
        <v>0</v>
      </c>
      <c r="AB786" s="4">
        <v>0</v>
      </c>
      <c r="AC786" s="4">
        <v>0</v>
      </c>
      <c r="AD786" s="4">
        <v>0</v>
      </c>
    </row>
    <row r="787" spans="1:30" x14ac:dyDescent="0.3">
      <c r="A787" s="16" t="s">
        <v>56</v>
      </c>
      <c r="B787" s="7">
        <v>506192</v>
      </c>
      <c r="C787" s="7">
        <v>299839</v>
      </c>
      <c r="D787" s="7" t="s">
        <v>594</v>
      </c>
      <c r="E787" s="7">
        <v>2</v>
      </c>
      <c r="F787" s="4">
        <v>5591651</v>
      </c>
      <c r="G787" s="4">
        <v>284470</v>
      </c>
      <c r="H787" s="4">
        <f t="shared" si="74"/>
        <v>4987476.4505944261</v>
      </c>
      <c r="I787" s="4">
        <f t="shared" si="75"/>
        <v>-604174.54940557387</v>
      </c>
      <c r="J787" s="5">
        <f t="shared" si="76"/>
        <v>-0.10804940247622286</v>
      </c>
      <c r="K787" s="4">
        <f t="shared" si="77"/>
        <v>277436.45962318382</v>
      </c>
      <c r="L787" s="4">
        <f t="shared" si="78"/>
        <v>-7033.5403768161777</v>
      </c>
      <c r="M787" s="5">
        <f t="shared" si="79"/>
        <v>-2.4725068994326915E-2</v>
      </c>
      <c r="N787" s="4">
        <f>IF(SUMPRODUCT($O$2:$AD$2,O787:AD787)&lt;=Kalkulačka!$B$4,SUMPRODUCT($O$2:$AD$2,O787:AD787)*Kalkulačka!$B$5,SUMPRODUCT($O$2:$AD$2,O787:AD787))</f>
        <v>351</v>
      </c>
      <c r="O787" s="4">
        <v>108</v>
      </c>
      <c r="P787" s="4">
        <v>0</v>
      </c>
      <c r="Q787" s="4">
        <v>0</v>
      </c>
      <c r="R787" s="4">
        <v>0</v>
      </c>
      <c r="S787" s="4">
        <v>243</v>
      </c>
      <c r="T787" s="4">
        <v>0</v>
      </c>
      <c r="U787" s="4">
        <v>463</v>
      </c>
      <c r="V787" s="4">
        <v>71</v>
      </c>
      <c r="W787" s="4">
        <v>0</v>
      </c>
      <c r="X787" s="4">
        <v>0</v>
      </c>
      <c r="Y787" s="4">
        <v>0</v>
      </c>
      <c r="Z787" s="4">
        <v>0</v>
      </c>
      <c r="AA787" s="4">
        <v>0</v>
      </c>
      <c r="AB787" s="4">
        <v>0</v>
      </c>
      <c r="AC787" s="4">
        <v>0</v>
      </c>
      <c r="AD787" s="4">
        <v>0</v>
      </c>
    </row>
    <row r="788" spans="1:30" x14ac:dyDescent="0.3">
      <c r="A788" s="16" t="s">
        <v>47</v>
      </c>
      <c r="B788" s="7">
        <v>586129</v>
      </c>
      <c r="C788" s="7">
        <v>284840</v>
      </c>
      <c r="D788" s="7" t="s">
        <v>1214</v>
      </c>
      <c r="E788" s="7">
        <v>2</v>
      </c>
      <c r="F788" s="4">
        <v>3838320</v>
      </c>
      <c r="G788" s="4">
        <v>202491</v>
      </c>
      <c r="H788" s="4">
        <f t="shared" si="74"/>
        <v>3424449.6427158308</v>
      </c>
      <c r="I788" s="4">
        <f t="shared" si="75"/>
        <v>-413870.35728416918</v>
      </c>
      <c r="J788" s="5">
        <f t="shared" si="76"/>
        <v>-0.10782591271289765</v>
      </c>
      <c r="K788" s="4">
        <f t="shared" si="77"/>
        <v>190490.5605959752</v>
      </c>
      <c r="L788" s="4">
        <f t="shared" si="78"/>
        <v>-12000.439404024801</v>
      </c>
      <c r="M788" s="5">
        <f t="shared" si="79"/>
        <v>-5.9264063114038645E-2</v>
      </c>
      <c r="N788" s="4">
        <f>IF(SUMPRODUCT($O$2:$AD$2,O788:AD788)&lt;=Kalkulačka!$B$4,SUMPRODUCT($O$2:$AD$2,O788:AD788)*Kalkulačka!$B$5,SUMPRODUCT($O$2:$AD$2,O788:AD788))</f>
        <v>241</v>
      </c>
      <c r="O788" s="4">
        <v>67</v>
      </c>
      <c r="P788" s="4">
        <v>0</v>
      </c>
      <c r="Q788" s="4">
        <v>0</v>
      </c>
      <c r="R788" s="4">
        <v>0</v>
      </c>
      <c r="S788" s="4">
        <v>174</v>
      </c>
      <c r="T788" s="4">
        <v>0</v>
      </c>
      <c r="U788" s="4">
        <v>232</v>
      </c>
      <c r="V788" s="4">
        <v>67</v>
      </c>
      <c r="W788" s="4">
        <v>0</v>
      </c>
      <c r="X788" s="4">
        <v>0</v>
      </c>
      <c r="Y788" s="4">
        <v>0</v>
      </c>
      <c r="Z788" s="4">
        <v>0</v>
      </c>
      <c r="AA788" s="4">
        <v>0</v>
      </c>
      <c r="AB788" s="4">
        <v>0</v>
      </c>
      <c r="AC788" s="4">
        <v>0</v>
      </c>
      <c r="AD788" s="4">
        <v>0</v>
      </c>
    </row>
    <row r="789" spans="1:30" x14ac:dyDescent="0.3">
      <c r="A789" s="16" t="s">
        <v>50</v>
      </c>
      <c r="B789" s="7">
        <v>589934</v>
      </c>
      <c r="C789" s="7">
        <v>288683</v>
      </c>
      <c r="D789" s="7" t="s">
        <v>1215</v>
      </c>
      <c r="E789" s="7">
        <v>2</v>
      </c>
      <c r="F789" s="4">
        <v>2649683</v>
      </c>
      <c r="G789" s="4">
        <v>105352</v>
      </c>
      <c r="H789" s="4">
        <f t="shared" si="74"/>
        <v>2728192.2464790023</v>
      </c>
      <c r="I789" s="4">
        <f t="shared" si="75"/>
        <v>78509.246479002293</v>
      </c>
      <c r="J789" s="5">
        <f t="shared" si="76"/>
        <v>2.9629675126799038E-2</v>
      </c>
      <c r="K789" s="4">
        <f t="shared" si="77"/>
        <v>151760.1146656732</v>
      </c>
      <c r="L789" s="4">
        <f t="shared" si="78"/>
        <v>46408.114665673202</v>
      </c>
      <c r="M789" s="5">
        <f t="shared" si="79"/>
        <v>0.44050530284829148</v>
      </c>
      <c r="N789" s="4">
        <f>IF(SUMPRODUCT($O$2:$AD$2,O789:AD789)&lt;=Kalkulačka!$B$4,SUMPRODUCT($O$2:$AD$2,O789:AD789)*Kalkulačka!$B$5,SUMPRODUCT($O$2:$AD$2,O789:AD789))</f>
        <v>192</v>
      </c>
      <c r="O789" s="4">
        <v>39</v>
      </c>
      <c r="P789" s="4">
        <v>0</v>
      </c>
      <c r="Q789" s="4">
        <v>0</v>
      </c>
      <c r="R789" s="4">
        <v>0</v>
      </c>
      <c r="S789" s="4">
        <v>89</v>
      </c>
      <c r="T789" s="4">
        <v>0</v>
      </c>
      <c r="U789" s="4">
        <v>105</v>
      </c>
      <c r="V789" s="4">
        <v>34</v>
      </c>
      <c r="W789" s="4">
        <v>0</v>
      </c>
      <c r="X789" s="4">
        <v>0</v>
      </c>
      <c r="Y789" s="4">
        <v>0</v>
      </c>
      <c r="Z789" s="4">
        <v>0</v>
      </c>
      <c r="AA789" s="4">
        <v>0</v>
      </c>
      <c r="AB789" s="4">
        <v>0</v>
      </c>
      <c r="AC789" s="4">
        <v>0</v>
      </c>
      <c r="AD789" s="4">
        <v>0</v>
      </c>
    </row>
    <row r="790" spans="1:30" x14ac:dyDescent="0.3">
      <c r="A790" s="16" t="s">
        <v>41</v>
      </c>
      <c r="B790" s="7">
        <v>580261</v>
      </c>
      <c r="C790" s="7">
        <v>278874</v>
      </c>
      <c r="D790" s="7" t="s">
        <v>1216</v>
      </c>
      <c r="E790" s="7">
        <v>2</v>
      </c>
      <c r="F790" s="4">
        <v>1304089</v>
      </c>
      <c r="G790" s="4">
        <v>40409</v>
      </c>
      <c r="H790" s="4">
        <f t="shared" si="74"/>
        <v>1342782.1213138839</v>
      </c>
      <c r="I790" s="4">
        <f t="shared" si="75"/>
        <v>38693.121313883923</v>
      </c>
      <c r="J790" s="5">
        <f t="shared" si="76"/>
        <v>2.9670613979478233E-2</v>
      </c>
      <c r="K790" s="4">
        <f t="shared" si="77"/>
        <v>74694.431437011022</v>
      </c>
      <c r="L790" s="4">
        <f t="shared" si="78"/>
        <v>34285.431437011022</v>
      </c>
      <c r="M790" s="5">
        <f t="shared" si="79"/>
        <v>0.848460279566706</v>
      </c>
      <c r="N790" s="4">
        <f>IF(SUMPRODUCT($O$2:$AD$2,O790:AD790)&lt;=Kalkulačka!$B$4,SUMPRODUCT($O$2:$AD$2,O790:AD790)*Kalkulačka!$B$5,SUMPRODUCT($O$2:$AD$2,O790:AD790))</f>
        <v>94.5</v>
      </c>
      <c r="O790" s="4">
        <v>36</v>
      </c>
      <c r="P790" s="4">
        <v>0</v>
      </c>
      <c r="Q790" s="4">
        <v>0</v>
      </c>
      <c r="R790" s="4">
        <v>0</v>
      </c>
      <c r="S790" s="4">
        <v>27</v>
      </c>
      <c r="T790" s="4">
        <v>0</v>
      </c>
      <c r="U790" s="4">
        <v>62</v>
      </c>
      <c r="V790" s="4">
        <v>21</v>
      </c>
      <c r="W790" s="4">
        <v>0</v>
      </c>
      <c r="X790" s="4">
        <v>0</v>
      </c>
      <c r="Y790" s="4">
        <v>0</v>
      </c>
      <c r="Z790" s="4">
        <v>0</v>
      </c>
      <c r="AA790" s="4">
        <v>0</v>
      </c>
      <c r="AB790" s="4">
        <v>0</v>
      </c>
      <c r="AC790" s="4">
        <v>0</v>
      </c>
      <c r="AD790" s="4">
        <v>0</v>
      </c>
    </row>
    <row r="791" spans="1:30" x14ac:dyDescent="0.3">
      <c r="A791" s="16" t="s">
        <v>38</v>
      </c>
      <c r="B791" s="7">
        <v>576212</v>
      </c>
      <c r="C791" s="7">
        <v>274810</v>
      </c>
      <c r="D791" s="7" t="s">
        <v>1217</v>
      </c>
      <c r="E791" s="7">
        <v>2</v>
      </c>
      <c r="F791" s="4">
        <v>6224869</v>
      </c>
      <c r="G791" s="4">
        <v>336148</v>
      </c>
      <c r="H791" s="4">
        <f t="shared" si="74"/>
        <v>5555849.8352775518</v>
      </c>
      <c r="I791" s="4">
        <f t="shared" si="75"/>
        <v>-669019.16472244821</v>
      </c>
      <c r="J791" s="5">
        <f t="shared" si="76"/>
        <v>-0.10747521991586462</v>
      </c>
      <c r="K791" s="4">
        <f t="shared" si="77"/>
        <v>309053.15017853241</v>
      </c>
      <c r="L791" s="4">
        <f t="shared" si="78"/>
        <v>-27094.849821467593</v>
      </c>
      <c r="M791" s="5">
        <f t="shared" si="79"/>
        <v>-8.060392988049192E-2</v>
      </c>
      <c r="N791" s="4">
        <f>IF(SUMPRODUCT($O$2:$AD$2,O791:AD791)&lt;=Kalkulačka!$B$4,SUMPRODUCT($O$2:$AD$2,O791:AD791)*Kalkulačka!$B$5,SUMPRODUCT($O$2:$AD$2,O791:AD791))</f>
        <v>391</v>
      </c>
      <c r="O791" s="4">
        <v>91</v>
      </c>
      <c r="P791" s="4">
        <v>0</v>
      </c>
      <c r="Q791" s="4">
        <v>0</v>
      </c>
      <c r="R791" s="4">
        <v>0</v>
      </c>
      <c r="S791" s="4">
        <v>300</v>
      </c>
      <c r="T791" s="4">
        <v>0</v>
      </c>
      <c r="U791" s="4">
        <v>363</v>
      </c>
      <c r="V791" s="4">
        <v>91</v>
      </c>
      <c r="W791" s="4">
        <v>0</v>
      </c>
      <c r="X791" s="4">
        <v>0</v>
      </c>
      <c r="Y791" s="4">
        <v>0</v>
      </c>
      <c r="Z791" s="4">
        <v>0</v>
      </c>
      <c r="AA791" s="4">
        <v>0</v>
      </c>
      <c r="AB791" s="4">
        <v>0</v>
      </c>
      <c r="AC791" s="4">
        <v>0</v>
      </c>
      <c r="AD791" s="4">
        <v>0</v>
      </c>
    </row>
    <row r="792" spans="1:30" x14ac:dyDescent="0.3">
      <c r="A792" s="16" t="s">
        <v>47</v>
      </c>
      <c r="B792" s="7">
        <v>583995</v>
      </c>
      <c r="C792" s="7">
        <v>282693</v>
      </c>
      <c r="D792" s="7" t="s">
        <v>1218</v>
      </c>
      <c r="E792" s="7">
        <v>2</v>
      </c>
      <c r="F792" s="4">
        <v>4553047</v>
      </c>
      <c r="G792" s="4">
        <v>253328</v>
      </c>
      <c r="H792" s="4">
        <f t="shared" si="74"/>
        <v>4063869.7004843471</v>
      </c>
      <c r="I792" s="4">
        <f t="shared" si="75"/>
        <v>-489177.29951565294</v>
      </c>
      <c r="J792" s="5">
        <f t="shared" si="76"/>
        <v>-0.10743954532330835</v>
      </c>
      <c r="K792" s="4">
        <f t="shared" si="77"/>
        <v>226059.33747074235</v>
      </c>
      <c r="L792" s="4">
        <f t="shared" si="78"/>
        <v>-27268.66252925765</v>
      </c>
      <c r="M792" s="5">
        <f t="shared" si="79"/>
        <v>-0.10764172349388001</v>
      </c>
      <c r="N792" s="4">
        <f>IF(SUMPRODUCT($O$2:$AD$2,O792:AD792)&lt;=Kalkulačka!$B$4,SUMPRODUCT($O$2:$AD$2,O792:AD792)*Kalkulačka!$B$5,SUMPRODUCT($O$2:$AD$2,O792:AD792))</f>
        <v>286</v>
      </c>
      <c r="O792" s="4">
        <v>66</v>
      </c>
      <c r="P792" s="4">
        <v>0</v>
      </c>
      <c r="Q792" s="4">
        <v>0</v>
      </c>
      <c r="R792" s="4">
        <v>0</v>
      </c>
      <c r="S792" s="4">
        <v>220</v>
      </c>
      <c r="T792" s="4">
        <v>0</v>
      </c>
      <c r="U792" s="4">
        <v>248</v>
      </c>
      <c r="V792" s="4">
        <v>67</v>
      </c>
      <c r="W792" s="4">
        <v>0</v>
      </c>
      <c r="X792" s="4">
        <v>0</v>
      </c>
      <c r="Y792" s="4">
        <v>0</v>
      </c>
      <c r="Z792" s="4">
        <v>0</v>
      </c>
      <c r="AA792" s="4">
        <v>0</v>
      </c>
      <c r="AB792" s="4">
        <v>0</v>
      </c>
      <c r="AC792" s="4">
        <v>0</v>
      </c>
      <c r="AD792" s="4">
        <v>0</v>
      </c>
    </row>
    <row r="793" spans="1:30" x14ac:dyDescent="0.3">
      <c r="A793" s="16" t="s">
        <v>50</v>
      </c>
      <c r="B793" s="7">
        <v>505587</v>
      </c>
      <c r="C793" s="7">
        <v>299634</v>
      </c>
      <c r="D793" s="7" t="s">
        <v>142</v>
      </c>
      <c r="E793" s="7">
        <v>2</v>
      </c>
      <c r="F793" s="4">
        <v>21442165</v>
      </c>
      <c r="G793" s="4">
        <v>1143595</v>
      </c>
      <c r="H793" s="4">
        <f t="shared" si="74"/>
        <v>19139973.729204249</v>
      </c>
      <c r="I793" s="4">
        <f t="shared" si="75"/>
        <v>-2302191.2707957514</v>
      </c>
      <c r="J793" s="5">
        <f t="shared" si="76"/>
        <v>-0.10736748228528936</v>
      </c>
      <c r="K793" s="4">
        <f t="shared" si="77"/>
        <v>1064692.0544513634</v>
      </c>
      <c r="L793" s="4">
        <f t="shared" si="78"/>
        <v>-78902.945548636606</v>
      </c>
      <c r="M793" s="5">
        <f t="shared" si="79"/>
        <v>-6.8995532114635494E-2</v>
      </c>
      <c r="N793" s="4">
        <f>IF(SUMPRODUCT($O$2:$AD$2,O793:AD793)&lt;=Kalkulačka!$B$4,SUMPRODUCT($O$2:$AD$2,O793:AD793)*Kalkulačka!$B$5,SUMPRODUCT($O$2:$AD$2,O793:AD793))</f>
        <v>1347</v>
      </c>
      <c r="O793" s="4">
        <v>360</v>
      </c>
      <c r="P793" s="4">
        <v>0</v>
      </c>
      <c r="Q793" s="4">
        <v>0</v>
      </c>
      <c r="R793" s="4">
        <v>0</v>
      </c>
      <c r="S793" s="4">
        <v>987</v>
      </c>
      <c r="T793" s="4">
        <v>0</v>
      </c>
      <c r="U793" s="4">
        <v>1338</v>
      </c>
      <c r="V793" s="4">
        <v>380</v>
      </c>
      <c r="W793" s="4">
        <v>0</v>
      </c>
      <c r="X793" s="4">
        <v>0</v>
      </c>
      <c r="Y793" s="4">
        <v>0</v>
      </c>
      <c r="Z793" s="4">
        <v>0</v>
      </c>
      <c r="AA793" s="4">
        <v>0</v>
      </c>
      <c r="AB793" s="4">
        <v>0</v>
      </c>
      <c r="AC793" s="4">
        <v>0</v>
      </c>
      <c r="AD793" s="4">
        <v>0</v>
      </c>
    </row>
    <row r="794" spans="1:30" x14ac:dyDescent="0.3">
      <c r="A794" s="16" t="s">
        <v>44</v>
      </c>
      <c r="B794" s="7">
        <v>591645</v>
      </c>
      <c r="C794" s="7">
        <v>378577</v>
      </c>
      <c r="D794" s="7" t="s">
        <v>1219</v>
      </c>
      <c r="E794" s="7">
        <v>2</v>
      </c>
      <c r="F794" s="4">
        <v>331093</v>
      </c>
      <c r="G794" s="4">
        <v>7731</v>
      </c>
      <c r="H794" s="4">
        <f t="shared" si="74"/>
        <v>341024.03080987529</v>
      </c>
      <c r="I794" s="4">
        <f t="shared" si="75"/>
        <v>9931.0308098752866</v>
      </c>
      <c r="J794" s="5">
        <f t="shared" si="76"/>
        <v>2.99946867190648E-2</v>
      </c>
      <c r="K794" s="4">
        <f t="shared" si="77"/>
        <v>18970.01433320915</v>
      </c>
      <c r="L794" s="4">
        <f t="shared" si="78"/>
        <v>11239.01433320915</v>
      </c>
      <c r="M794" s="5">
        <f t="shared" si="79"/>
        <v>1.4537594532672551</v>
      </c>
      <c r="N794" s="4">
        <f>IF(SUMPRODUCT($O$2:$AD$2,O794:AD794)&lt;=Kalkulačka!$B$4,SUMPRODUCT($O$2:$AD$2,O794:AD794)*Kalkulačka!$B$5,SUMPRODUCT($O$2:$AD$2,O794:AD794))</f>
        <v>24</v>
      </c>
      <c r="O794" s="4">
        <v>16</v>
      </c>
      <c r="P794" s="4">
        <v>0</v>
      </c>
      <c r="Q794" s="4">
        <v>0</v>
      </c>
      <c r="R794" s="4">
        <v>0</v>
      </c>
      <c r="S794" s="4">
        <v>0</v>
      </c>
      <c r="T794" s="4">
        <v>0</v>
      </c>
      <c r="U794" s="4">
        <v>0</v>
      </c>
      <c r="V794" s="4">
        <v>0</v>
      </c>
      <c r="W794" s="4">
        <v>0</v>
      </c>
      <c r="X794" s="4">
        <v>0</v>
      </c>
      <c r="Y794" s="4">
        <v>0</v>
      </c>
      <c r="Z794" s="4">
        <v>0</v>
      </c>
      <c r="AA794" s="4">
        <v>0</v>
      </c>
      <c r="AB794" s="4">
        <v>0</v>
      </c>
      <c r="AC794" s="4">
        <v>0</v>
      </c>
      <c r="AD794" s="4">
        <v>0</v>
      </c>
    </row>
    <row r="795" spans="1:30" x14ac:dyDescent="0.3">
      <c r="A795" s="16" t="s">
        <v>44</v>
      </c>
      <c r="B795" s="7">
        <v>590452</v>
      </c>
      <c r="C795" s="7">
        <v>289205</v>
      </c>
      <c r="D795" s="7" t="s">
        <v>1220</v>
      </c>
      <c r="E795" s="7">
        <v>2</v>
      </c>
      <c r="F795" s="4">
        <v>331093</v>
      </c>
      <c r="G795" s="4">
        <v>7731</v>
      </c>
      <c r="H795" s="4">
        <f t="shared" si="74"/>
        <v>341024.03080987529</v>
      </c>
      <c r="I795" s="4">
        <f t="shared" si="75"/>
        <v>9931.0308098752866</v>
      </c>
      <c r="J795" s="5">
        <f t="shared" si="76"/>
        <v>2.99946867190648E-2</v>
      </c>
      <c r="K795" s="4">
        <f t="shared" si="77"/>
        <v>18970.01433320915</v>
      </c>
      <c r="L795" s="4">
        <f t="shared" si="78"/>
        <v>11239.01433320915</v>
      </c>
      <c r="M795" s="5">
        <f t="shared" si="79"/>
        <v>1.4537594532672551</v>
      </c>
      <c r="N795" s="4">
        <f>IF(SUMPRODUCT($O$2:$AD$2,O795:AD795)&lt;=Kalkulačka!$B$4,SUMPRODUCT($O$2:$AD$2,O795:AD795)*Kalkulačka!$B$5,SUMPRODUCT($O$2:$AD$2,O795:AD795))</f>
        <v>24</v>
      </c>
      <c r="O795" s="4">
        <v>16</v>
      </c>
      <c r="P795" s="4">
        <v>0</v>
      </c>
      <c r="Q795" s="4">
        <v>0</v>
      </c>
      <c r="R795" s="4">
        <v>0</v>
      </c>
      <c r="S795" s="4">
        <v>0</v>
      </c>
      <c r="T795" s="4">
        <v>0</v>
      </c>
      <c r="U795" s="4">
        <v>0</v>
      </c>
      <c r="V795" s="4">
        <v>0</v>
      </c>
      <c r="W795" s="4">
        <v>0</v>
      </c>
      <c r="X795" s="4">
        <v>0</v>
      </c>
      <c r="Y795" s="4">
        <v>0</v>
      </c>
      <c r="Z795" s="4">
        <v>0</v>
      </c>
      <c r="AA795" s="4">
        <v>0</v>
      </c>
      <c r="AB795" s="4">
        <v>0</v>
      </c>
      <c r="AC795" s="4">
        <v>0</v>
      </c>
      <c r="AD795" s="4">
        <v>0</v>
      </c>
    </row>
    <row r="796" spans="1:30" x14ac:dyDescent="0.3">
      <c r="A796" s="16" t="s">
        <v>20</v>
      </c>
      <c r="B796" s="7">
        <v>531138</v>
      </c>
      <c r="C796" s="7">
        <v>233196</v>
      </c>
      <c r="D796" s="7" t="s">
        <v>1221</v>
      </c>
      <c r="E796" s="7">
        <v>2</v>
      </c>
      <c r="F796" s="4">
        <v>4456310</v>
      </c>
      <c r="G796" s="4">
        <v>256646</v>
      </c>
      <c r="H796" s="4">
        <f t="shared" si="74"/>
        <v>3978613.6927818782</v>
      </c>
      <c r="I796" s="4">
        <f t="shared" si="75"/>
        <v>-477696.30721812183</v>
      </c>
      <c r="J796" s="5">
        <f t="shared" si="76"/>
        <v>-0.10719548398071987</v>
      </c>
      <c r="K796" s="4">
        <f t="shared" si="77"/>
        <v>221316.83388744007</v>
      </c>
      <c r="L796" s="4">
        <f t="shared" si="78"/>
        <v>-35329.166112559935</v>
      </c>
      <c r="M796" s="5">
        <f t="shared" si="79"/>
        <v>-0.13765718582233866</v>
      </c>
      <c r="N796" s="4">
        <f>IF(SUMPRODUCT($O$2:$AD$2,O796:AD796)&lt;=Kalkulačka!$B$4,SUMPRODUCT($O$2:$AD$2,O796:AD796)*Kalkulačka!$B$5,SUMPRODUCT($O$2:$AD$2,O796:AD796))</f>
        <v>280</v>
      </c>
      <c r="O796" s="4">
        <v>48</v>
      </c>
      <c r="P796" s="4">
        <v>0</v>
      </c>
      <c r="Q796" s="4">
        <v>0</v>
      </c>
      <c r="R796" s="4">
        <v>0</v>
      </c>
      <c r="S796" s="4">
        <v>232</v>
      </c>
      <c r="T796" s="4">
        <v>0</v>
      </c>
      <c r="U796" s="4">
        <v>253</v>
      </c>
      <c r="V796" s="4">
        <v>81</v>
      </c>
      <c r="W796" s="4">
        <v>0</v>
      </c>
      <c r="X796" s="4">
        <v>0</v>
      </c>
      <c r="Y796" s="4">
        <v>0</v>
      </c>
      <c r="Z796" s="4">
        <v>0</v>
      </c>
      <c r="AA796" s="4">
        <v>0</v>
      </c>
      <c r="AB796" s="4">
        <v>0</v>
      </c>
      <c r="AC796" s="4">
        <v>0</v>
      </c>
      <c r="AD796" s="4">
        <v>0</v>
      </c>
    </row>
    <row r="797" spans="1:30" x14ac:dyDescent="0.3">
      <c r="A797" s="16" t="s">
        <v>20</v>
      </c>
      <c r="B797" s="7">
        <v>537373</v>
      </c>
      <c r="C797" s="7">
        <v>239321</v>
      </c>
      <c r="D797" s="7" t="s">
        <v>1222</v>
      </c>
      <c r="E797" s="7">
        <v>2</v>
      </c>
      <c r="F797" s="4">
        <v>1075829</v>
      </c>
      <c r="G797" s="4">
        <v>48013</v>
      </c>
      <c r="H797" s="4">
        <f t="shared" si="74"/>
        <v>1108328.1001320947</v>
      </c>
      <c r="I797" s="4">
        <f t="shared" si="75"/>
        <v>32499.100132094696</v>
      </c>
      <c r="J797" s="5">
        <f t="shared" si="76"/>
        <v>3.0208425439446795E-2</v>
      </c>
      <c r="K797" s="4">
        <f t="shared" si="77"/>
        <v>61652.546582929732</v>
      </c>
      <c r="L797" s="4">
        <f t="shared" si="78"/>
        <v>13639.546582929732</v>
      </c>
      <c r="M797" s="5">
        <f t="shared" si="79"/>
        <v>0.28408028206797598</v>
      </c>
      <c r="N797" s="4">
        <f>IF(SUMPRODUCT($O$2:$AD$2,O797:AD797)&lt;=Kalkulačka!$B$4,SUMPRODUCT($O$2:$AD$2,O797:AD797)*Kalkulačka!$B$5,SUMPRODUCT($O$2:$AD$2,O797:AD797))</f>
        <v>78</v>
      </c>
      <c r="O797" s="4">
        <v>38</v>
      </c>
      <c r="P797" s="4">
        <v>0</v>
      </c>
      <c r="Q797" s="4">
        <v>0</v>
      </c>
      <c r="R797" s="4">
        <v>0</v>
      </c>
      <c r="S797" s="4">
        <v>14</v>
      </c>
      <c r="T797" s="4">
        <v>0</v>
      </c>
      <c r="U797" s="4">
        <v>51</v>
      </c>
      <c r="V797" s="4">
        <v>14</v>
      </c>
      <c r="W797" s="4">
        <v>0</v>
      </c>
      <c r="X797" s="4">
        <v>0</v>
      </c>
      <c r="Y797" s="4">
        <v>0</v>
      </c>
      <c r="Z797" s="4">
        <v>0</v>
      </c>
      <c r="AA797" s="4">
        <v>0</v>
      </c>
      <c r="AB797" s="4">
        <v>0</v>
      </c>
      <c r="AC797" s="4">
        <v>0</v>
      </c>
      <c r="AD797" s="4">
        <v>0</v>
      </c>
    </row>
    <row r="798" spans="1:30" x14ac:dyDescent="0.3">
      <c r="A798" s="16" t="s">
        <v>25</v>
      </c>
      <c r="B798" s="7">
        <v>558966</v>
      </c>
      <c r="C798" s="7">
        <v>257851</v>
      </c>
      <c r="D798" s="7" t="s">
        <v>1223</v>
      </c>
      <c r="E798" s="7">
        <v>2</v>
      </c>
      <c r="F798" s="4">
        <v>5844720</v>
      </c>
      <c r="G798" s="4">
        <v>311640</v>
      </c>
      <c r="H798" s="4">
        <f t="shared" si="74"/>
        <v>5219088.6048528003</v>
      </c>
      <c r="I798" s="4">
        <f t="shared" si="75"/>
        <v>-625631.39514719974</v>
      </c>
      <c r="J798" s="5">
        <f t="shared" si="76"/>
        <v>-0.10704215003408202</v>
      </c>
      <c r="K798" s="4">
        <f t="shared" si="77"/>
        <v>290320.26102448837</v>
      </c>
      <c r="L798" s="4">
        <f t="shared" si="78"/>
        <v>-21319.738975511631</v>
      </c>
      <c r="M798" s="5">
        <f t="shared" si="79"/>
        <v>-6.8411432985212572E-2</v>
      </c>
      <c r="N798" s="4">
        <f>IF(SUMPRODUCT($O$2:$AD$2,O798:AD798)&lt;=Kalkulačka!$B$4,SUMPRODUCT($O$2:$AD$2,O798:AD798)*Kalkulačka!$B$5,SUMPRODUCT($O$2:$AD$2,O798:AD798))</f>
        <v>367.3</v>
      </c>
      <c r="O798" s="4">
        <v>81</v>
      </c>
      <c r="P798" s="4">
        <v>0</v>
      </c>
      <c r="Q798" s="4">
        <v>0</v>
      </c>
      <c r="R798" s="4">
        <v>0</v>
      </c>
      <c r="S798" s="4">
        <v>261</v>
      </c>
      <c r="T798" s="4">
        <v>0</v>
      </c>
      <c r="U798" s="4">
        <v>332</v>
      </c>
      <c r="V798" s="4">
        <v>92</v>
      </c>
      <c r="W798" s="4">
        <v>0</v>
      </c>
      <c r="X798" s="4">
        <v>0</v>
      </c>
      <c r="Y798" s="4">
        <v>0</v>
      </c>
      <c r="Z798" s="4">
        <v>0</v>
      </c>
      <c r="AA798" s="4">
        <v>253</v>
      </c>
      <c r="AB798" s="4">
        <v>0</v>
      </c>
      <c r="AC798" s="4">
        <v>0</v>
      </c>
      <c r="AD798" s="4">
        <v>0</v>
      </c>
    </row>
    <row r="799" spans="1:30" x14ac:dyDescent="0.3">
      <c r="A799" s="16" t="s">
        <v>53</v>
      </c>
      <c r="B799" s="7">
        <v>588768</v>
      </c>
      <c r="C799" s="7">
        <v>287504</v>
      </c>
      <c r="D799" s="7" t="s">
        <v>1224</v>
      </c>
      <c r="E799" s="7">
        <v>2</v>
      </c>
      <c r="F799" s="4">
        <v>7081005</v>
      </c>
      <c r="G799" s="4">
        <v>390893</v>
      </c>
      <c r="H799" s="4">
        <f t="shared" si="74"/>
        <v>6323153.9045997709</v>
      </c>
      <c r="I799" s="4">
        <f t="shared" si="75"/>
        <v>-757851.0954002291</v>
      </c>
      <c r="J799" s="5">
        <f t="shared" si="76"/>
        <v>-0.10702592293046387</v>
      </c>
      <c r="K799" s="4">
        <f t="shared" si="77"/>
        <v>351735.682428253</v>
      </c>
      <c r="L799" s="4">
        <f t="shared" si="78"/>
        <v>-39157.317571747</v>
      </c>
      <c r="M799" s="5">
        <f t="shared" si="79"/>
        <v>-0.10017400560190892</v>
      </c>
      <c r="N799" s="4">
        <f>IF(SUMPRODUCT($O$2:$AD$2,O799:AD799)&lt;=Kalkulačka!$B$4,SUMPRODUCT($O$2:$AD$2,O799:AD799)*Kalkulačka!$B$5,SUMPRODUCT($O$2:$AD$2,O799:AD799))</f>
        <v>445</v>
      </c>
      <c r="O799" s="4">
        <v>95</v>
      </c>
      <c r="P799" s="4">
        <v>0</v>
      </c>
      <c r="Q799" s="4">
        <v>0</v>
      </c>
      <c r="R799" s="4">
        <v>0</v>
      </c>
      <c r="S799" s="4">
        <v>350</v>
      </c>
      <c r="T799" s="4">
        <v>0</v>
      </c>
      <c r="U799" s="4">
        <v>560</v>
      </c>
      <c r="V799" s="4">
        <v>84</v>
      </c>
      <c r="W799" s="4">
        <v>200</v>
      </c>
      <c r="X799" s="4">
        <v>0</v>
      </c>
      <c r="Y799" s="4">
        <v>0</v>
      </c>
      <c r="Z799" s="4">
        <v>0</v>
      </c>
      <c r="AA799" s="4">
        <v>0</v>
      </c>
      <c r="AB799" s="4">
        <v>0</v>
      </c>
      <c r="AC799" s="4">
        <v>0</v>
      </c>
      <c r="AD799" s="4">
        <v>0</v>
      </c>
    </row>
    <row r="800" spans="1:30" x14ac:dyDescent="0.3">
      <c r="A800" s="16" t="s">
        <v>25</v>
      </c>
      <c r="B800" s="7">
        <v>553981</v>
      </c>
      <c r="C800" s="7">
        <v>253618</v>
      </c>
      <c r="D800" s="7" t="s">
        <v>1225</v>
      </c>
      <c r="E800" s="7">
        <v>2</v>
      </c>
      <c r="F800" s="4">
        <v>3818899</v>
      </c>
      <c r="G800" s="4">
        <v>212715</v>
      </c>
      <c r="H800" s="4">
        <f t="shared" si="74"/>
        <v>3410240.308098753</v>
      </c>
      <c r="I800" s="4">
        <f t="shared" si="75"/>
        <v>-408658.69190124702</v>
      </c>
      <c r="J800" s="5">
        <f t="shared" si="76"/>
        <v>-0.10700955744083496</v>
      </c>
      <c r="K800" s="4">
        <f t="shared" si="77"/>
        <v>189700.14333209148</v>
      </c>
      <c r="L800" s="4">
        <f t="shared" si="78"/>
        <v>-23014.85666790852</v>
      </c>
      <c r="M800" s="5">
        <f t="shared" si="79"/>
        <v>-0.10819573921871295</v>
      </c>
      <c r="N800" s="4">
        <f>IF(SUMPRODUCT($O$2:$AD$2,O800:AD800)&lt;=Kalkulačka!$B$4,SUMPRODUCT($O$2:$AD$2,O800:AD800)*Kalkulačka!$B$5,SUMPRODUCT($O$2:$AD$2,O800:AD800))</f>
        <v>240</v>
      </c>
      <c r="O800" s="4">
        <v>45</v>
      </c>
      <c r="P800" s="4">
        <v>0</v>
      </c>
      <c r="Q800" s="4">
        <v>0</v>
      </c>
      <c r="R800" s="4">
        <v>0</v>
      </c>
      <c r="S800" s="4">
        <v>195</v>
      </c>
      <c r="T800" s="4">
        <v>0</v>
      </c>
      <c r="U800" s="4">
        <v>268</v>
      </c>
      <c r="V800" s="4">
        <v>30</v>
      </c>
      <c r="W800" s="4">
        <v>0</v>
      </c>
      <c r="X800" s="4">
        <v>0</v>
      </c>
      <c r="Y800" s="4">
        <v>0</v>
      </c>
      <c r="Z800" s="4">
        <v>0</v>
      </c>
      <c r="AA800" s="4">
        <v>0</v>
      </c>
      <c r="AB800" s="4">
        <v>0</v>
      </c>
      <c r="AC800" s="4">
        <v>0</v>
      </c>
      <c r="AD800" s="4">
        <v>0</v>
      </c>
    </row>
    <row r="801" spans="1:30" x14ac:dyDescent="0.3">
      <c r="A801" s="16" t="s">
        <v>47</v>
      </c>
      <c r="B801" s="7">
        <v>584568</v>
      </c>
      <c r="C801" s="7">
        <v>283266</v>
      </c>
      <c r="D801" s="7" t="s">
        <v>1226</v>
      </c>
      <c r="E801" s="7">
        <v>2</v>
      </c>
      <c r="F801" s="4">
        <v>5107560</v>
      </c>
      <c r="G801" s="4">
        <v>299737</v>
      </c>
      <c r="H801" s="4">
        <f t="shared" si="74"/>
        <v>4561196.4120820817</v>
      </c>
      <c r="I801" s="4">
        <f t="shared" si="75"/>
        <v>-546363.58791791834</v>
      </c>
      <c r="J801" s="5">
        <f t="shared" si="76"/>
        <v>-0.10697154569264355</v>
      </c>
      <c r="K801" s="4">
        <f t="shared" si="77"/>
        <v>253723.94170667237</v>
      </c>
      <c r="L801" s="4">
        <f t="shared" si="78"/>
        <v>-46013.058293327631</v>
      </c>
      <c r="M801" s="5">
        <f t="shared" si="79"/>
        <v>-0.15351143933957978</v>
      </c>
      <c r="N801" s="4">
        <f>IF(SUMPRODUCT($O$2:$AD$2,O801:AD801)&lt;=Kalkulačka!$B$4,SUMPRODUCT($O$2:$AD$2,O801:AD801)*Kalkulačka!$B$5,SUMPRODUCT($O$2:$AD$2,O801:AD801))</f>
        <v>321</v>
      </c>
      <c r="O801" s="4">
        <v>63</v>
      </c>
      <c r="P801" s="4">
        <v>0</v>
      </c>
      <c r="Q801" s="4">
        <v>0</v>
      </c>
      <c r="R801" s="4">
        <v>0</v>
      </c>
      <c r="S801" s="4">
        <v>258</v>
      </c>
      <c r="T801" s="4">
        <v>0</v>
      </c>
      <c r="U801" s="4">
        <v>278</v>
      </c>
      <c r="V801" s="4">
        <v>57</v>
      </c>
      <c r="W801" s="4">
        <v>165</v>
      </c>
      <c r="X801" s="4">
        <v>0</v>
      </c>
      <c r="Y801" s="4">
        <v>0</v>
      </c>
      <c r="Z801" s="4">
        <v>0</v>
      </c>
      <c r="AA801" s="4">
        <v>0</v>
      </c>
      <c r="AB801" s="4">
        <v>0</v>
      </c>
      <c r="AC801" s="4">
        <v>0</v>
      </c>
      <c r="AD801" s="4">
        <v>0</v>
      </c>
    </row>
    <row r="802" spans="1:30" x14ac:dyDescent="0.3">
      <c r="A802" s="16" t="s">
        <v>44</v>
      </c>
      <c r="B802" s="7">
        <v>568694</v>
      </c>
      <c r="C802" s="7">
        <v>267473</v>
      </c>
      <c r="D802" s="7" t="s">
        <v>1227</v>
      </c>
      <c r="E802" s="7">
        <v>2</v>
      </c>
      <c r="F802" s="4">
        <v>1033893</v>
      </c>
      <c r="G802" s="4">
        <v>33909</v>
      </c>
      <c r="H802" s="4">
        <f t="shared" si="74"/>
        <v>1065700.0962808602</v>
      </c>
      <c r="I802" s="4">
        <f t="shared" si="75"/>
        <v>31807.096280860249</v>
      </c>
      <c r="J802" s="5">
        <f t="shared" si="76"/>
        <v>3.0764398521762271E-2</v>
      </c>
      <c r="K802" s="4">
        <f t="shared" si="77"/>
        <v>59281.294791278589</v>
      </c>
      <c r="L802" s="4">
        <f t="shared" si="78"/>
        <v>25372.294791278589</v>
      </c>
      <c r="M802" s="5">
        <f t="shared" si="79"/>
        <v>0.74824662453267843</v>
      </c>
      <c r="N802" s="4">
        <f>IF(SUMPRODUCT($O$2:$AD$2,O802:AD802)&lt;=Kalkulačka!$B$4,SUMPRODUCT($O$2:$AD$2,O802:AD802)*Kalkulačka!$B$5,SUMPRODUCT($O$2:$AD$2,O802:AD802))</f>
        <v>75</v>
      </c>
      <c r="O802" s="4">
        <v>24</v>
      </c>
      <c r="P802" s="4">
        <v>0</v>
      </c>
      <c r="Q802" s="4">
        <v>0</v>
      </c>
      <c r="R802" s="4">
        <v>0</v>
      </c>
      <c r="S802" s="4">
        <v>26</v>
      </c>
      <c r="T802" s="4">
        <v>0</v>
      </c>
      <c r="U802" s="4">
        <v>43</v>
      </c>
      <c r="V802" s="4">
        <v>23</v>
      </c>
      <c r="W802" s="4">
        <v>0</v>
      </c>
      <c r="X802" s="4">
        <v>0</v>
      </c>
      <c r="Y802" s="4">
        <v>0</v>
      </c>
      <c r="Z802" s="4">
        <v>0</v>
      </c>
      <c r="AA802" s="4">
        <v>0</v>
      </c>
      <c r="AB802" s="4">
        <v>0</v>
      </c>
      <c r="AC802" s="4">
        <v>0</v>
      </c>
      <c r="AD802" s="4">
        <v>0</v>
      </c>
    </row>
    <row r="803" spans="1:30" x14ac:dyDescent="0.3">
      <c r="A803" s="16" t="s">
        <v>25</v>
      </c>
      <c r="B803" s="7">
        <v>559725</v>
      </c>
      <c r="C803" s="7">
        <v>258628</v>
      </c>
      <c r="D803" s="7" t="s">
        <v>1228</v>
      </c>
      <c r="E803" s="7">
        <v>2</v>
      </c>
      <c r="F803" s="4">
        <v>6312261</v>
      </c>
      <c r="G803" s="4">
        <v>321496</v>
      </c>
      <c r="H803" s="4">
        <f t="shared" si="74"/>
        <v>5641105.8429800207</v>
      </c>
      <c r="I803" s="4">
        <f t="shared" si="75"/>
        <v>-671155.15701997932</v>
      </c>
      <c r="J803" s="5">
        <f t="shared" si="76"/>
        <v>-0.10632563466877865</v>
      </c>
      <c r="K803" s="4">
        <f t="shared" si="77"/>
        <v>313795.65376183466</v>
      </c>
      <c r="L803" s="4">
        <f t="shared" si="78"/>
        <v>-7700.3462381653371</v>
      </c>
      <c r="M803" s="5">
        <f t="shared" si="79"/>
        <v>-2.3951608225810994E-2</v>
      </c>
      <c r="N803" s="4">
        <f>IF(SUMPRODUCT($O$2:$AD$2,O803:AD803)&lt;=Kalkulačka!$B$4,SUMPRODUCT($O$2:$AD$2,O803:AD803)*Kalkulačka!$B$5,SUMPRODUCT($O$2:$AD$2,O803:AD803))</f>
        <v>397</v>
      </c>
      <c r="O803" s="4">
        <v>130</v>
      </c>
      <c r="P803" s="4">
        <v>0</v>
      </c>
      <c r="Q803" s="4">
        <v>0</v>
      </c>
      <c r="R803" s="4">
        <v>0</v>
      </c>
      <c r="S803" s="4">
        <v>267</v>
      </c>
      <c r="T803" s="4">
        <v>0</v>
      </c>
      <c r="U803" s="4">
        <v>362</v>
      </c>
      <c r="V803" s="4">
        <v>98</v>
      </c>
      <c r="W803" s="4">
        <v>0</v>
      </c>
      <c r="X803" s="4">
        <v>0</v>
      </c>
      <c r="Y803" s="4">
        <v>0</v>
      </c>
      <c r="Z803" s="4">
        <v>0</v>
      </c>
      <c r="AA803" s="4">
        <v>0</v>
      </c>
      <c r="AB803" s="4">
        <v>0</v>
      </c>
      <c r="AC803" s="4">
        <v>0</v>
      </c>
      <c r="AD803" s="4">
        <v>0</v>
      </c>
    </row>
    <row r="804" spans="1:30" x14ac:dyDescent="0.3">
      <c r="A804" s="16" t="s">
        <v>20</v>
      </c>
      <c r="B804" s="7">
        <v>540242</v>
      </c>
      <c r="C804" s="7">
        <v>242225</v>
      </c>
      <c r="D804" s="7" t="s">
        <v>211</v>
      </c>
      <c r="E804" s="7">
        <v>2</v>
      </c>
      <c r="F804" s="4">
        <v>1136513</v>
      </c>
      <c r="G804" s="4">
        <v>37157</v>
      </c>
      <c r="H804" s="4">
        <f t="shared" si="74"/>
        <v>1172270.1059089464</v>
      </c>
      <c r="I804" s="4">
        <f t="shared" si="75"/>
        <v>35757.105908946367</v>
      </c>
      <c r="J804" s="5">
        <f t="shared" si="76"/>
        <v>3.1462117819106572E-2</v>
      </c>
      <c r="K804" s="4">
        <f t="shared" si="77"/>
        <v>65209.424270406453</v>
      </c>
      <c r="L804" s="4">
        <f t="shared" si="78"/>
        <v>28052.424270406453</v>
      </c>
      <c r="M804" s="5">
        <f t="shared" si="79"/>
        <v>0.75497010712399959</v>
      </c>
      <c r="N804" s="4">
        <f>IF(SUMPRODUCT($O$2:$AD$2,O804:AD804)&lt;=Kalkulačka!$B$4,SUMPRODUCT($O$2:$AD$2,O804:AD804)*Kalkulačka!$B$5,SUMPRODUCT($O$2:$AD$2,O804:AD804))</f>
        <v>82.5</v>
      </c>
      <c r="O804" s="4">
        <v>26</v>
      </c>
      <c r="P804" s="4">
        <v>0</v>
      </c>
      <c r="Q804" s="4">
        <v>0</v>
      </c>
      <c r="R804" s="4">
        <v>0</v>
      </c>
      <c r="S804" s="4">
        <v>29</v>
      </c>
      <c r="T804" s="4">
        <v>0</v>
      </c>
      <c r="U804" s="4">
        <v>53</v>
      </c>
      <c r="V804" s="4">
        <v>20</v>
      </c>
      <c r="W804" s="4">
        <v>0</v>
      </c>
      <c r="X804" s="4">
        <v>0</v>
      </c>
      <c r="Y804" s="4">
        <v>0</v>
      </c>
      <c r="Z804" s="4">
        <v>0</v>
      </c>
      <c r="AA804" s="4">
        <v>0</v>
      </c>
      <c r="AB804" s="4">
        <v>0</v>
      </c>
      <c r="AC804" s="4">
        <v>0</v>
      </c>
      <c r="AD804" s="4">
        <v>0</v>
      </c>
    </row>
    <row r="805" spans="1:30" x14ac:dyDescent="0.3">
      <c r="A805" s="16" t="s">
        <v>35</v>
      </c>
      <c r="B805" s="7">
        <v>561479</v>
      </c>
      <c r="C805" s="7">
        <v>260410</v>
      </c>
      <c r="D805" s="7" t="s">
        <v>298</v>
      </c>
      <c r="E805" s="7">
        <v>2</v>
      </c>
      <c r="F805" s="4">
        <v>8171392</v>
      </c>
      <c r="G805" s="4">
        <v>411217</v>
      </c>
      <c r="H805" s="4">
        <f t="shared" si="74"/>
        <v>7305018.9266398707</v>
      </c>
      <c r="I805" s="4">
        <f t="shared" si="75"/>
        <v>-866373.07336012926</v>
      </c>
      <c r="J805" s="5">
        <f t="shared" si="76"/>
        <v>-0.10602515132796586</v>
      </c>
      <c r="K805" s="4">
        <f t="shared" si="77"/>
        <v>406353.51536261768</v>
      </c>
      <c r="L805" s="4">
        <f t="shared" si="78"/>
        <v>-4863.4846373823239</v>
      </c>
      <c r="M805" s="5">
        <f t="shared" si="79"/>
        <v>-1.182705150171881E-2</v>
      </c>
      <c r="N805" s="4">
        <f>IF(SUMPRODUCT($O$2:$AD$2,O805:AD805)&lt;=Kalkulačka!$B$4,SUMPRODUCT($O$2:$AD$2,O805:AD805)*Kalkulačka!$B$5,SUMPRODUCT($O$2:$AD$2,O805:AD805))</f>
        <v>514.1</v>
      </c>
      <c r="O805" s="4">
        <v>162</v>
      </c>
      <c r="P805" s="4">
        <v>0</v>
      </c>
      <c r="Q805" s="4">
        <v>13</v>
      </c>
      <c r="R805" s="4">
        <v>0</v>
      </c>
      <c r="S805" s="4">
        <v>329</v>
      </c>
      <c r="T805" s="4">
        <v>0</v>
      </c>
      <c r="U805" s="4">
        <v>389</v>
      </c>
      <c r="V805" s="4">
        <v>79</v>
      </c>
      <c r="W805" s="4">
        <v>0</v>
      </c>
      <c r="X805" s="4">
        <v>168</v>
      </c>
      <c r="Y805" s="4">
        <v>0</v>
      </c>
      <c r="Z805" s="4">
        <v>0</v>
      </c>
      <c r="AA805" s="4">
        <v>101</v>
      </c>
      <c r="AB805" s="4">
        <v>0</v>
      </c>
      <c r="AC805" s="4">
        <v>0</v>
      </c>
      <c r="AD805" s="4">
        <v>0</v>
      </c>
    </row>
    <row r="806" spans="1:30" x14ac:dyDescent="0.3">
      <c r="A806" s="16" t="s">
        <v>50</v>
      </c>
      <c r="B806" s="7">
        <v>540366</v>
      </c>
      <c r="C806" s="7">
        <v>302988</v>
      </c>
      <c r="D806" s="7" t="s">
        <v>1229</v>
      </c>
      <c r="E806" s="7">
        <v>2</v>
      </c>
      <c r="F806" s="4">
        <v>1074120</v>
      </c>
      <c r="G806" s="4">
        <v>30169</v>
      </c>
      <c r="H806" s="4">
        <f t="shared" si="74"/>
        <v>1108328.1001320947</v>
      </c>
      <c r="I806" s="4">
        <f t="shared" si="75"/>
        <v>34208.100132094696</v>
      </c>
      <c r="J806" s="5">
        <f t="shared" si="76"/>
        <v>3.1847559054942298E-2</v>
      </c>
      <c r="K806" s="4">
        <f t="shared" si="77"/>
        <v>61652.546582929732</v>
      </c>
      <c r="L806" s="4">
        <f t="shared" si="78"/>
        <v>31483.546582929732</v>
      </c>
      <c r="M806" s="5">
        <f t="shared" si="79"/>
        <v>1.0435727595521804</v>
      </c>
      <c r="N806" s="4">
        <f>IF(SUMPRODUCT($O$2:$AD$2,O806:AD806)&lt;=Kalkulačka!$B$4,SUMPRODUCT($O$2:$AD$2,O806:AD806)*Kalkulačka!$B$5,SUMPRODUCT($O$2:$AD$2,O806:AD806))</f>
        <v>78</v>
      </c>
      <c r="O806" s="4">
        <v>38</v>
      </c>
      <c r="P806" s="4">
        <v>0</v>
      </c>
      <c r="Q806" s="4">
        <v>0</v>
      </c>
      <c r="R806" s="4">
        <v>0</v>
      </c>
      <c r="S806" s="4">
        <v>14</v>
      </c>
      <c r="T806" s="4">
        <v>0</v>
      </c>
      <c r="U806" s="4">
        <v>52</v>
      </c>
      <c r="V806" s="4">
        <v>14</v>
      </c>
      <c r="W806" s="4">
        <v>0</v>
      </c>
      <c r="X806" s="4">
        <v>0</v>
      </c>
      <c r="Y806" s="4">
        <v>0</v>
      </c>
      <c r="Z806" s="4">
        <v>0</v>
      </c>
      <c r="AA806" s="4">
        <v>0</v>
      </c>
      <c r="AB806" s="4">
        <v>0</v>
      </c>
      <c r="AC806" s="4">
        <v>0</v>
      </c>
      <c r="AD806" s="4">
        <v>0</v>
      </c>
    </row>
    <row r="807" spans="1:30" x14ac:dyDescent="0.3">
      <c r="A807" s="16" t="s">
        <v>23</v>
      </c>
      <c r="B807" s="7">
        <v>546020</v>
      </c>
      <c r="C807" s="7">
        <v>246379</v>
      </c>
      <c r="D807" s="7" t="s">
        <v>1230</v>
      </c>
      <c r="E807" s="7">
        <v>2</v>
      </c>
      <c r="F807" s="4">
        <v>805572</v>
      </c>
      <c r="G807" s="4">
        <v>25277</v>
      </c>
      <c r="H807" s="4">
        <f t="shared" si="74"/>
        <v>831246.07509907102</v>
      </c>
      <c r="I807" s="4">
        <f t="shared" si="75"/>
        <v>25674.075099071022</v>
      </c>
      <c r="J807" s="5">
        <f t="shared" si="76"/>
        <v>3.1870615040084482E-2</v>
      </c>
      <c r="K807" s="4">
        <f t="shared" si="77"/>
        <v>46239.409937197299</v>
      </c>
      <c r="L807" s="4">
        <f t="shared" si="78"/>
        <v>20962.409937197299</v>
      </c>
      <c r="M807" s="5">
        <f t="shared" si="79"/>
        <v>0.82930766852068283</v>
      </c>
      <c r="N807" s="4">
        <f>IF(SUMPRODUCT($O$2:$AD$2,O807:AD807)&lt;=Kalkulačka!$B$4,SUMPRODUCT($O$2:$AD$2,O807:AD807)*Kalkulačka!$B$5,SUMPRODUCT($O$2:$AD$2,O807:AD807))</f>
        <v>58.5</v>
      </c>
      <c r="O807" s="4">
        <v>22</v>
      </c>
      <c r="P807" s="4">
        <v>0</v>
      </c>
      <c r="Q807" s="4">
        <v>0</v>
      </c>
      <c r="R807" s="4">
        <v>0</v>
      </c>
      <c r="S807" s="4">
        <v>17</v>
      </c>
      <c r="T807" s="4">
        <v>0</v>
      </c>
      <c r="U807" s="4">
        <v>37</v>
      </c>
      <c r="V807" s="4">
        <v>17</v>
      </c>
      <c r="W807" s="4">
        <v>0</v>
      </c>
      <c r="X807" s="4">
        <v>0</v>
      </c>
      <c r="Y807" s="4">
        <v>0</v>
      </c>
      <c r="Z807" s="4">
        <v>0</v>
      </c>
      <c r="AA807" s="4">
        <v>0</v>
      </c>
      <c r="AB807" s="4">
        <v>0</v>
      </c>
      <c r="AC807" s="4">
        <v>0</v>
      </c>
      <c r="AD807" s="4">
        <v>0</v>
      </c>
    </row>
    <row r="808" spans="1:30" x14ac:dyDescent="0.3">
      <c r="A808" s="16" t="s">
        <v>32</v>
      </c>
      <c r="B808" s="7">
        <v>565415</v>
      </c>
      <c r="C808" s="7">
        <v>555207</v>
      </c>
      <c r="D808" s="7" t="s">
        <v>1231</v>
      </c>
      <c r="E808" s="7">
        <v>2</v>
      </c>
      <c r="F808" s="4">
        <v>743268</v>
      </c>
      <c r="G808" s="4">
        <v>24595</v>
      </c>
      <c r="H808" s="4">
        <f t="shared" si="74"/>
        <v>767304.06932221935</v>
      </c>
      <c r="I808" s="4">
        <f t="shared" si="75"/>
        <v>24036.069322219351</v>
      </c>
      <c r="J808" s="5">
        <f t="shared" si="76"/>
        <v>3.2338361563015505E-2</v>
      </c>
      <c r="K808" s="4">
        <f t="shared" si="77"/>
        <v>42682.532249720585</v>
      </c>
      <c r="L808" s="4">
        <f t="shared" si="78"/>
        <v>18087.532249720585</v>
      </c>
      <c r="M808" s="5">
        <f t="shared" si="79"/>
        <v>0.7354150132027073</v>
      </c>
      <c r="N808" s="4">
        <f>IF(SUMPRODUCT($O$2:$AD$2,O808:AD808)&lt;=Kalkulačka!$B$4,SUMPRODUCT($O$2:$AD$2,O808:AD808)*Kalkulačka!$B$5,SUMPRODUCT($O$2:$AD$2,O808:AD808))</f>
        <v>54</v>
      </c>
      <c r="O808" s="4">
        <v>16</v>
      </c>
      <c r="P808" s="4">
        <v>0</v>
      </c>
      <c r="Q808" s="4">
        <v>0</v>
      </c>
      <c r="R808" s="4">
        <v>0</v>
      </c>
      <c r="S808" s="4">
        <v>20</v>
      </c>
      <c r="T808" s="4">
        <v>0</v>
      </c>
      <c r="U808" s="4">
        <v>0</v>
      </c>
      <c r="V808" s="4">
        <v>19</v>
      </c>
      <c r="W808" s="4">
        <v>0</v>
      </c>
      <c r="X808" s="4">
        <v>0</v>
      </c>
      <c r="Y808" s="4">
        <v>0</v>
      </c>
      <c r="Z808" s="4">
        <v>0</v>
      </c>
      <c r="AA808" s="4">
        <v>0</v>
      </c>
      <c r="AB808" s="4">
        <v>0</v>
      </c>
      <c r="AC808" s="4">
        <v>0</v>
      </c>
      <c r="AD808" s="4">
        <v>0</v>
      </c>
    </row>
    <row r="809" spans="1:30" x14ac:dyDescent="0.3">
      <c r="A809" s="16" t="s">
        <v>35</v>
      </c>
      <c r="B809" s="7">
        <v>577456</v>
      </c>
      <c r="C809" s="7">
        <v>276057</v>
      </c>
      <c r="D809" s="7" t="s">
        <v>1232</v>
      </c>
      <c r="E809" s="7">
        <v>2</v>
      </c>
      <c r="F809" s="4">
        <v>4875353</v>
      </c>
      <c r="G809" s="4">
        <v>244347</v>
      </c>
      <c r="H809" s="4">
        <f t="shared" si="74"/>
        <v>4362265.7274429882</v>
      </c>
      <c r="I809" s="4">
        <f t="shared" si="75"/>
        <v>-513087.27255701181</v>
      </c>
      <c r="J809" s="5">
        <f t="shared" si="76"/>
        <v>-0.10524105076227541</v>
      </c>
      <c r="K809" s="4">
        <f t="shared" si="77"/>
        <v>242658.10001230036</v>
      </c>
      <c r="L809" s="4">
        <f t="shared" si="78"/>
        <v>-1688.8999876996386</v>
      </c>
      <c r="M809" s="5">
        <f t="shared" si="79"/>
        <v>-6.911891644667767E-3</v>
      </c>
      <c r="N809" s="4">
        <f>IF(SUMPRODUCT($O$2:$AD$2,O809:AD809)&lt;=Kalkulačka!$B$4,SUMPRODUCT($O$2:$AD$2,O809:AD809)*Kalkulačka!$B$5,SUMPRODUCT($O$2:$AD$2,O809:AD809))</f>
        <v>307</v>
      </c>
      <c r="O809" s="4">
        <v>103</v>
      </c>
      <c r="P809" s="4">
        <v>0</v>
      </c>
      <c r="Q809" s="4">
        <v>0</v>
      </c>
      <c r="R809" s="4">
        <v>0</v>
      </c>
      <c r="S809" s="4">
        <v>184</v>
      </c>
      <c r="T809" s="4">
        <v>10</v>
      </c>
      <c r="U809" s="4">
        <v>294</v>
      </c>
      <c r="V809" s="4">
        <v>73</v>
      </c>
      <c r="W809" s="4">
        <v>0</v>
      </c>
      <c r="X809" s="4">
        <v>218</v>
      </c>
      <c r="Y809" s="4">
        <v>0</v>
      </c>
      <c r="Z809" s="4">
        <v>0</v>
      </c>
      <c r="AA809" s="4">
        <v>0</v>
      </c>
      <c r="AB809" s="4">
        <v>0</v>
      </c>
      <c r="AC809" s="4">
        <v>0</v>
      </c>
      <c r="AD809" s="4">
        <v>0</v>
      </c>
    </row>
    <row r="810" spans="1:30" x14ac:dyDescent="0.3">
      <c r="A810" s="16" t="s">
        <v>35</v>
      </c>
      <c r="B810" s="7">
        <v>563854</v>
      </c>
      <c r="C810" s="7">
        <v>262617</v>
      </c>
      <c r="D810" s="7" t="s">
        <v>1233</v>
      </c>
      <c r="E810" s="7">
        <v>2</v>
      </c>
      <c r="F810" s="4">
        <v>3604385</v>
      </c>
      <c r="G810" s="4">
        <v>196468</v>
      </c>
      <c r="H810" s="4">
        <f t="shared" si="74"/>
        <v>3225518.9580767369</v>
      </c>
      <c r="I810" s="4">
        <f t="shared" si="75"/>
        <v>-378866.04192326311</v>
      </c>
      <c r="J810" s="5">
        <f t="shared" si="76"/>
        <v>-0.10511253429455036</v>
      </c>
      <c r="K810" s="4">
        <f t="shared" si="77"/>
        <v>179424.71890160319</v>
      </c>
      <c r="L810" s="4">
        <f t="shared" si="78"/>
        <v>-17043.281098396808</v>
      </c>
      <c r="M810" s="5">
        <f t="shared" si="79"/>
        <v>-8.6748381916631812E-2</v>
      </c>
      <c r="N810" s="4">
        <f>IF(SUMPRODUCT($O$2:$AD$2,O810:AD810)&lt;=Kalkulačka!$B$4,SUMPRODUCT($O$2:$AD$2,O810:AD810)*Kalkulačka!$B$5,SUMPRODUCT($O$2:$AD$2,O810:AD810))</f>
        <v>227</v>
      </c>
      <c r="O810" s="4">
        <v>52</v>
      </c>
      <c r="P810" s="4">
        <v>0</v>
      </c>
      <c r="Q810" s="4">
        <v>0</v>
      </c>
      <c r="R810" s="4">
        <v>0</v>
      </c>
      <c r="S810" s="4">
        <v>175</v>
      </c>
      <c r="T810" s="4">
        <v>0</v>
      </c>
      <c r="U810" s="4">
        <v>207</v>
      </c>
      <c r="V810" s="4">
        <v>46</v>
      </c>
      <c r="W810" s="4">
        <v>0</v>
      </c>
      <c r="X810" s="4">
        <v>0</v>
      </c>
      <c r="Y810" s="4">
        <v>0</v>
      </c>
      <c r="Z810" s="4">
        <v>0</v>
      </c>
      <c r="AA810" s="4">
        <v>0</v>
      </c>
      <c r="AB810" s="4">
        <v>0</v>
      </c>
      <c r="AC810" s="4">
        <v>0</v>
      </c>
      <c r="AD810" s="4">
        <v>0</v>
      </c>
    </row>
    <row r="811" spans="1:30" x14ac:dyDescent="0.3">
      <c r="A811" s="16" t="s">
        <v>41</v>
      </c>
      <c r="B811" s="7">
        <v>575593</v>
      </c>
      <c r="C811" s="7">
        <v>274194</v>
      </c>
      <c r="D811" s="7" t="s">
        <v>370</v>
      </c>
      <c r="E811" s="7">
        <v>2</v>
      </c>
      <c r="F811" s="4">
        <v>3921802</v>
      </c>
      <c r="G811" s="4">
        <v>205745</v>
      </c>
      <c r="H811" s="4">
        <f t="shared" si="74"/>
        <v>3509705.6504182997</v>
      </c>
      <c r="I811" s="4">
        <f t="shared" si="75"/>
        <v>-412096.34958170028</v>
      </c>
      <c r="J811" s="5">
        <f t="shared" si="76"/>
        <v>-0.10507831593275241</v>
      </c>
      <c r="K811" s="4">
        <f t="shared" si="77"/>
        <v>195233.06417927748</v>
      </c>
      <c r="L811" s="4">
        <f t="shared" si="78"/>
        <v>-10511.935820722516</v>
      </c>
      <c r="M811" s="5">
        <f t="shared" si="79"/>
        <v>-5.1092059689044733E-2</v>
      </c>
      <c r="N811" s="4">
        <f>IF(SUMPRODUCT($O$2:$AD$2,O811:AD811)&lt;=Kalkulačka!$B$4,SUMPRODUCT($O$2:$AD$2,O811:AD811)*Kalkulačka!$B$5,SUMPRODUCT($O$2:$AD$2,O811:AD811))</f>
        <v>247</v>
      </c>
      <c r="O811" s="4">
        <v>71</v>
      </c>
      <c r="P811" s="4">
        <v>0</v>
      </c>
      <c r="Q811" s="4">
        <v>0</v>
      </c>
      <c r="R811" s="4">
        <v>0</v>
      </c>
      <c r="S811" s="4">
        <v>176</v>
      </c>
      <c r="T811" s="4">
        <v>0</v>
      </c>
      <c r="U811" s="4">
        <v>213</v>
      </c>
      <c r="V811" s="4">
        <v>71</v>
      </c>
      <c r="W811" s="4">
        <v>0</v>
      </c>
      <c r="X811" s="4">
        <v>0</v>
      </c>
      <c r="Y811" s="4">
        <v>0</v>
      </c>
      <c r="Z811" s="4">
        <v>0</v>
      </c>
      <c r="AA811" s="4">
        <v>0</v>
      </c>
      <c r="AB811" s="4">
        <v>0</v>
      </c>
      <c r="AC811" s="4">
        <v>0</v>
      </c>
      <c r="AD811" s="4">
        <v>0</v>
      </c>
    </row>
    <row r="812" spans="1:30" x14ac:dyDescent="0.3">
      <c r="A812" s="16" t="s">
        <v>47</v>
      </c>
      <c r="B812" s="7">
        <v>583936</v>
      </c>
      <c r="C812" s="7">
        <v>282634</v>
      </c>
      <c r="D812" s="7" t="s">
        <v>1234</v>
      </c>
      <c r="E812" s="7">
        <v>2</v>
      </c>
      <c r="F812" s="4">
        <v>4365135</v>
      </c>
      <c r="G812" s="4">
        <v>195425</v>
      </c>
      <c r="H812" s="4">
        <f t="shared" si="74"/>
        <v>3907567.0196964876</v>
      </c>
      <c r="I812" s="4">
        <f t="shared" si="75"/>
        <v>-457567.98030351242</v>
      </c>
      <c r="J812" s="5">
        <f t="shared" si="76"/>
        <v>-0.10482332855765342</v>
      </c>
      <c r="K812" s="4">
        <f t="shared" si="77"/>
        <v>217364.7475680215</v>
      </c>
      <c r="L812" s="4">
        <f t="shared" si="78"/>
        <v>21939.747568021499</v>
      </c>
      <c r="M812" s="5">
        <f t="shared" si="79"/>
        <v>0.11226684184736602</v>
      </c>
      <c r="N812" s="4">
        <f>IF(SUMPRODUCT($O$2:$AD$2,O812:AD812)&lt;=Kalkulačka!$B$4,SUMPRODUCT($O$2:$AD$2,O812:AD812)*Kalkulačka!$B$5,SUMPRODUCT($O$2:$AD$2,O812:AD812))</f>
        <v>275</v>
      </c>
      <c r="O812" s="4">
        <v>97</v>
      </c>
      <c r="P812" s="4">
        <v>0</v>
      </c>
      <c r="Q812" s="4">
        <v>14</v>
      </c>
      <c r="R812" s="4">
        <v>0</v>
      </c>
      <c r="S812" s="4">
        <v>164</v>
      </c>
      <c r="T812" s="4">
        <v>0</v>
      </c>
      <c r="U812" s="4">
        <v>285</v>
      </c>
      <c r="V812" s="4">
        <v>96</v>
      </c>
      <c r="W812" s="4">
        <v>0</v>
      </c>
      <c r="X812" s="4">
        <v>0</v>
      </c>
      <c r="Y812" s="4">
        <v>0</v>
      </c>
      <c r="Z812" s="4">
        <v>0</v>
      </c>
      <c r="AA812" s="4">
        <v>0</v>
      </c>
      <c r="AB812" s="4">
        <v>0</v>
      </c>
      <c r="AC812" s="4">
        <v>0</v>
      </c>
      <c r="AD812" s="4">
        <v>0</v>
      </c>
    </row>
    <row r="813" spans="1:30" x14ac:dyDescent="0.3">
      <c r="A813" s="16" t="s">
        <v>25</v>
      </c>
      <c r="B813" s="7">
        <v>557838</v>
      </c>
      <c r="C813" s="7">
        <v>256706</v>
      </c>
      <c r="D813" s="7" t="s">
        <v>1235</v>
      </c>
      <c r="E813" s="7">
        <v>2</v>
      </c>
      <c r="F813" s="4">
        <v>6412671</v>
      </c>
      <c r="G813" s="4">
        <v>331859</v>
      </c>
      <c r="H813" s="4">
        <f t="shared" si="74"/>
        <v>5740571.1852995669</v>
      </c>
      <c r="I813" s="4">
        <f t="shared" si="75"/>
        <v>-672099.81470043305</v>
      </c>
      <c r="J813" s="5">
        <f t="shared" si="76"/>
        <v>-0.10480809240025457</v>
      </c>
      <c r="K813" s="4">
        <f t="shared" si="77"/>
        <v>319328.57460902067</v>
      </c>
      <c r="L813" s="4">
        <f t="shared" si="78"/>
        <v>-12530.425390979333</v>
      </c>
      <c r="M813" s="5">
        <f t="shared" si="79"/>
        <v>-3.7758281050022213E-2</v>
      </c>
      <c r="N813" s="4">
        <f>IF(SUMPRODUCT($O$2:$AD$2,O813:AD813)&lt;=Kalkulačka!$B$4,SUMPRODUCT($O$2:$AD$2,O813:AD813)*Kalkulačka!$B$5,SUMPRODUCT($O$2:$AD$2,O813:AD813))</f>
        <v>404</v>
      </c>
      <c r="O813" s="4">
        <v>118</v>
      </c>
      <c r="P813" s="4">
        <v>0</v>
      </c>
      <c r="Q813" s="4">
        <v>11</v>
      </c>
      <c r="R813" s="4">
        <v>0</v>
      </c>
      <c r="S813" s="4">
        <v>275</v>
      </c>
      <c r="T813" s="4">
        <v>0</v>
      </c>
      <c r="U813" s="4">
        <v>333</v>
      </c>
      <c r="V813" s="4">
        <v>86</v>
      </c>
      <c r="W813" s="4">
        <v>112</v>
      </c>
      <c r="X813" s="4">
        <v>0</v>
      </c>
      <c r="Y813" s="4">
        <v>0</v>
      </c>
      <c r="Z813" s="4">
        <v>0</v>
      </c>
      <c r="AA813" s="4">
        <v>0</v>
      </c>
      <c r="AB813" s="4">
        <v>0</v>
      </c>
      <c r="AC813" s="4">
        <v>0</v>
      </c>
      <c r="AD813" s="4">
        <v>0</v>
      </c>
    </row>
    <row r="814" spans="1:30" x14ac:dyDescent="0.3">
      <c r="A814" s="16" t="s">
        <v>41</v>
      </c>
      <c r="B814" s="7">
        <v>572713</v>
      </c>
      <c r="C814" s="7">
        <v>579556</v>
      </c>
      <c r="D814" s="7" t="s">
        <v>957</v>
      </c>
      <c r="E814" s="7">
        <v>2</v>
      </c>
      <c r="F814" s="4">
        <v>1238084</v>
      </c>
      <c r="G814" s="4">
        <v>43092</v>
      </c>
      <c r="H814" s="4">
        <f t="shared" si="74"/>
        <v>1278840.1155370323</v>
      </c>
      <c r="I814" s="4">
        <f t="shared" si="75"/>
        <v>40756.115537032252</v>
      </c>
      <c r="J814" s="5">
        <f t="shared" si="76"/>
        <v>3.2918699811185892E-2</v>
      </c>
      <c r="K814" s="4">
        <f t="shared" si="77"/>
        <v>71137.553749534316</v>
      </c>
      <c r="L814" s="4">
        <f t="shared" si="78"/>
        <v>28045.553749534316</v>
      </c>
      <c r="M814" s="5">
        <f t="shared" si="79"/>
        <v>0.65082970735947088</v>
      </c>
      <c r="N814" s="4">
        <f>IF(SUMPRODUCT($O$2:$AD$2,O814:AD814)&lt;=Kalkulačka!$B$4,SUMPRODUCT($O$2:$AD$2,O814:AD814)*Kalkulačka!$B$5,SUMPRODUCT($O$2:$AD$2,O814:AD814))</f>
        <v>90</v>
      </c>
      <c r="O814" s="4">
        <v>22</v>
      </c>
      <c r="P814" s="4">
        <v>0</v>
      </c>
      <c r="Q814" s="4">
        <v>0</v>
      </c>
      <c r="R814" s="4">
        <v>0</v>
      </c>
      <c r="S814" s="4">
        <v>38</v>
      </c>
      <c r="T814" s="4">
        <v>0</v>
      </c>
      <c r="U814" s="4">
        <v>58</v>
      </c>
      <c r="V814" s="4">
        <v>38</v>
      </c>
      <c r="W814" s="4">
        <v>0</v>
      </c>
      <c r="X814" s="4">
        <v>0</v>
      </c>
      <c r="Y814" s="4">
        <v>0</v>
      </c>
      <c r="Z814" s="4">
        <v>0</v>
      </c>
      <c r="AA814" s="4">
        <v>0</v>
      </c>
      <c r="AB814" s="4">
        <v>0</v>
      </c>
      <c r="AC814" s="4">
        <v>0</v>
      </c>
      <c r="AD814" s="4">
        <v>0</v>
      </c>
    </row>
    <row r="815" spans="1:30" x14ac:dyDescent="0.3">
      <c r="A815" s="16" t="s">
        <v>56</v>
      </c>
      <c r="B815" s="7">
        <v>512028</v>
      </c>
      <c r="C815" s="7">
        <v>535982</v>
      </c>
      <c r="D815" s="7" t="s">
        <v>247</v>
      </c>
      <c r="E815" s="7">
        <v>2</v>
      </c>
      <c r="F815" s="4">
        <v>5348870</v>
      </c>
      <c r="G815" s="4">
        <v>289831</v>
      </c>
      <c r="H815" s="4">
        <f t="shared" si="74"/>
        <v>4788545.7659553317</v>
      </c>
      <c r="I815" s="4">
        <f t="shared" si="75"/>
        <v>-560324.23404466826</v>
      </c>
      <c r="J815" s="5">
        <f t="shared" si="76"/>
        <v>-0.10475562764559021</v>
      </c>
      <c r="K815" s="4">
        <f t="shared" si="77"/>
        <v>266370.61792881181</v>
      </c>
      <c r="L815" s="4">
        <f t="shared" si="78"/>
        <v>-23460.382071188185</v>
      </c>
      <c r="M815" s="5">
        <f t="shared" si="79"/>
        <v>-8.0945040631223653E-2</v>
      </c>
      <c r="N815" s="4">
        <f>IF(SUMPRODUCT($O$2:$AD$2,O815:AD815)&lt;=Kalkulačka!$B$4,SUMPRODUCT($O$2:$AD$2,O815:AD815)*Kalkulačka!$B$5,SUMPRODUCT($O$2:$AD$2,O815:AD815))</f>
        <v>337</v>
      </c>
      <c r="O815" s="4">
        <v>78</v>
      </c>
      <c r="P815" s="4">
        <v>9</v>
      </c>
      <c r="Q815" s="4">
        <v>0</v>
      </c>
      <c r="R815" s="4">
        <v>0</v>
      </c>
      <c r="S815" s="4">
        <v>241</v>
      </c>
      <c r="T815" s="4">
        <v>0</v>
      </c>
      <c r="U815" s="4">
        <v>317</v>
      </c>
      <c r="V815" s="4">
        <v>75</v>
      </c>
      <c r="W815" s="4">
        <v>0</v>
      </c>
      <c r="X815" s="4">
        <v>0</v>
      </c>
      <c r="Y815" s="4">
        <v>0</v>
      </c>
      <c r="Z815" s="4">
        <v>0</v>
      </c>
      <c r="AA815" s="4">
        <v>0</v>
      </c>
      <c r="AB815" s="4">
        <v>0</v>
      </c>
      <c r="AC815" s="4">
        <v>0</v>
      </c>
      <c r="AD815" s="4">
        <v>0</v>
      </c>
    </row>
    <row r="816" spans="1:30" x14ac:dyDescent="0.3">
      <c r="A816" s="16" t="s">
        <v>20</v>
      </c>
      <c r="B816" s="7">
        <v>531685</v>
      </c>
      <c r="C816" s="7">
        <v>233731</v>
      </c>
      <c r="D816" s="7" t="s">
        <v>1236</v>
      </c>
      <c r="E816" s="7">
        <v>2</v>
      </c>
      <c r="F816" s="4">
        <v>928421</v>
      </c>
      <c r="G816" s="4">
        <v>21503</v>
      </c>
      <c r="H816" s="4">
        <f t="shared" si="74"/>
        <v>959130.08665277425</v>
      </c>
      <c r="I816" s="4">
        <f t="shared" si="75"/>
        <v>30709.086652774247</v>
      </c>
      <c r="J816" s="5">
        <f t="shared" si="76"/>
        <v>3.3076682510169597E-2</v>
      </c>
      <c r="K816" s="4">
        <f t="shared" si="77"/>
        <v>53353.165312150733</v>
      </c>
      <c r="L816" s="4">
        <f t="shared" si="78"/>
        <v>31850.165312150733</v>
      </c>
      <c r="M816" s="5">
        <f t="shared" si="79"/>
        <v>1.481196359212702</v>
      </c>
      <c r="N816" s="4">
        <f>IF(SUMPRODUCT($O$2:$AD$2,O816:AD816)&lt;=Kalkulačka!$B$4,SUMPRODUCT($O$2:$AD$2,O816:AD816)*Kalkulačka!$B$5,SUMPRODUCT($O$2:$AD$2,O816:AD816))</f>
        <v>67.5</v>
      </c>
      <c r="O816" s="4">
        <v>45</v>
      </c>
      <c r="P816" s="4">
        <v>0</v>
      </c>
      <c r="Q816" s="4">
        <v>0</v>
      </c>
      <c r="R816" s="4">
        <v>0</v>
      </c>
      <c r="S816" s="4">
        <v>0</v>
      </c>
      <c r="T816" s="4">
        <v>0</v>
      </c>
      <c r="U816" s="4">
        <v>45</v>
      </c>
      <c r="V816" s="4">
        <v>0</v>
      </c>
      <c r="W816" s="4">
        <v>0</v>
      </c>
      <c r="X816" s="4">
        <v>0</v>
      </c>
      <c r="Y816" s="4">
        <v>0</v>
      </c>
      <c r="Z816" s="4">
        <v>0</v>
      </c>
      <c r="AA816" s="4">
        <v>0</v>
      </c>
      <c r="AB816" s="4">
        <v>0</v>
      </c>
      <c r="AC816" s="4">
        <v>0</v>
      </c>
      <c r="AD816" s="4">
        <v>0</v>
      </c>
    </row>
    <row r="817" spans="1:30" x14ac:dyDescent="0.3">
      <c r="A817" s="16" t="s">
        <v>47</v>
      </c>
      <c r="B817" s="7">
        <v>584223</v>
      </c>
      <c r="C817" s="7">
        <v>282928</v>
      </c>
      <c r="D817" s="7" t="s">
        <v>1237</v>
      </c>
      <c r="E817" s="7">
        <v>2</v>
      </c>
      <c r="F817" s="4">
        <v>7395571</v>
      </c>
      <c r="G817" s="4">
        <v>399175</v>
      </c>
      <c r="H817" s="4">
        <f t="shared" si="74"/>
        <v>6621549.9315584116</v>
      </c>
      <c r="I817" s="4">
        <f t="shared" si="75"/>
        <v>-774021.06844158843</v>
      </c>
      <c r="J817" s="5">
        <f t="shared" si="76"/>
        <v>-0.10466008215479083</v>
      </c>
      <c r="K817" s="4">
        <f t="shared" si="77"/>
        <v>368334.44496981101</v>
      </c>
      <c r="L817" s="4">
        <f t="shared" si="78"/>
        <v>-30840.555030188989</v>
      </c>
      <c r="M817" s="5">
        <f t="shared" si="79"/>
        <v>-7.726073784728249E-2</v>
      </c>
      <c r="N817" s="4">
        <f>IF(SUMPRODUCT($O$2:$AD$2,O817:AD817)&lt;=Kalkulačka!$B$4,SUMPRODUCT($O$2:$AD$2,O817:AD817)*Kalkulačka!$B$5,SUMPRODUCT($O$2:$AD$2,O817:AD817))</f>
        <v>466</v>
      </c>
      <c r="O817" s="4">
        <v>125</v>
      </c>
      <c r="P817" s="4">
        <v>0</v>
      </c>
      <c r="Q817" s="4">
        <v>0</v>
      </c>
      <c r="R817" s="4">
        <v>0</v>
      </c>
      <c r="S817" s="4">
        <v>341</v>
      </c>
      <c r="T817" s="4">
        <v>0</v>
      </c>
      <c r="U817" s="4">
        <v>367</v>
      </c>
      <c r="V817" s="4">
        <v>93</v>
      </c>
      <c r="W817" s="4">
        <v>0</v>
      </c>
      <c r="X817" s="4">
        <v>0</v>
      </c>
      <c r="Y817" s="4">
        <v>0</v>
      </c>
      <c r="Z817" s="4">
        <v>0</v>
      </c>
      <c r="AA817" s="4">
        <v>0</v>
      </c>
      <c r="AB817" s="4">
        <v>0</v>
      </c>
      <c r="AC817" s="4">
        <v>0</v>
      </c>
      <c r="AD817" s="4">
        <v>0</v>
      </c>
    </row>
    <row r="818" spans="1:30" x14ac:dyDescent="0.3">
      <c r="A818" s="16" t="s">
        <v>50</v>
      </c>
      <c r="B818" s="7">
        <v>589519</v>
      </c>
      <c r="C818" s="7">
        <v>288250</v>
      </c>
      <c r="D818" s="7" t="s">
        <v>1238</v>
      </c>
      <c r="E818" s="7">
        <v>2</v>
      </c>
      <c r="F818" s="4">
        <v>2001074</v>
      </c>
      <c r="G818" s="4">
        <v>88613</v>
      </c>
      <c r="H818" s="4">
        <f t="shared" si="74"/>
        <v>2067458.1867848688</v>
      </c>
      <c r="I818" s="4">
        <f t="shared" si="75"/>
        <v>66384.186784868827</v>
      </c>
      <c r="J818" s="5">
        <f t="shared" si="76"/>
        <v>3.317427880471624E-2</v>
      </c>
      <c r="K818" s="4">
        <f t="shared" si="77"/>
        <v>115005.71189508047</v>
      </c>
      <c r="L818" s="4">
        <f t="shared" si="78"/>
        <v>26392.711895080472</v>
      </c>
      <c r="M818" s="5">
        <f t="shared" si="79"/>
        <v>0.29784243728437665</v>
      </c>
      <c r="N818" s="4">
        <f>IF(SUMPRODUCT($O$2:$AD$2,O818:AD818)&lt;=Kalkulačka!$B$4,SUMPRODUCT($O$2:$AD$2,O818:AD818)*Kalkulačka!$B$5,SUMPRODUCT($O$2:$AD$2,O818:AD818))</f>
        <v>145.5</v>
      </c>
      <c r="O818" s="4">
        <v>19</v>
      </c>
      <c r="P818" s="4">
        <v>0</v>
      </c>
      <c r="Q818" s="4">
        <v>0</v>
      </c>
      <c r="R818" s="4">
        <v>0</v>
      </c>
      <c r="S818" s="4">
        <v>78</v>
      </c>
      <c r="T818" s="4">
        <v>0</v>
      </c>
      <c r="U818" s="4">
        <v>74</v>
      </c>
      <c r="V818" s="4">
        <v>25</v>
      </c>
      <c r="W818" s="4">
        <v>0</v>
      </c>
      <c r="X818" s="4">
        <v>0</v>
      </c>
      <c r="Y818" s="4">
        <v>0</v>
      </c>
      <c r="Z818" s="4">
        <v>0</v>
      </c>
      <c r="AA818" s="4">
        <v>0</v>
      </c>
      <c r="AB818" s="4">
        <v>0</v>
      </c>
      <c r="AC818" s="4">
        <v>0</v>
      </c>
      <c r="AD818" s="4">
        <v>0</v>
      </c>
    </row>
    <row r="819" spans="1:30" x14ac:dyDescent="0.3">
      <c r="A819" s="16" t="s">
        <v>53</v>
      </c>
      <c r="B819" s="7">
        <v>585831</v>
      </c>
      <c r="C819" s="7">
        <v>284556</v>
      </c>
      <c r="D819" s="7" t="s">
        <v>1239</v>
      </c>
      <c r="E819" s="7">
        <v>2</v>
      </c>
      <c r="F819" s="4">
        <v>4299003</v>
      </c>
      <c r="G819" s="4">
        <v>227616</v>
      </c>
      <c r="H819" s="4">
        <f t="shared" si="74"/>
        <v>3850729.6812281753</v>
      </c>
      <c r="I819" s="4">
        <f t="shared" si="75"/>
        <v>-448273.31877182471</v>
      </c>
      <c r="J819" s="5">
        <f t="shared" si="76"/>
        <v>-0.10427378598522141</v>
      </c>
      <c r="K819" s="4">
        <f t="shared" si="77"/>
        <v>214203.07851248665</v>
      </c>
      <c r="L819" s="4">
        <f t="shared" si="78"/>
        <v>-13412.921487513348</v>
      </c>
      <c r="M819" s="5">
        <f t="shared" si="79"/>
        <v>-5.8927849920538788E-2</v>
      </c>
      <c r="N819" s="4">
        <f>IF(SUMPRODUCT($O$2:$AD$2,O819:AD819)&lt;=Kalkulačka!$B$4,SUMPRODUCT($O$2:$AD$2,O819:AD819)*Kalkulačka!$B$5,SUMPRODUCT($O$2:$AD$2,O819:AD819))</f>
        <v>271</v>
      </c>
      <c r="O819" s="4">
        <v>74</v>
      </c>
      <c r="P819" s="4">
        <v>0</v>
      </c>
      <c r="Q819" s="4">
        <v>0</v>
      </c>
      <c r="R819" s="4">
        <v>0</v>
      </c>
      <c r="S819" s="4">
        <v>197</v>
      </c>
      <c r="T819" s="4">
        <v>0</v>
      </c>
      <c r="U819" s="4">
        <v>273</v>
      </c>
      <c r="V819" s="4">
        <v>85</v>
      </c>
      <c r="W819" s="4">
        <v>0</v>
      </c>
      <c r="X819" s="4">
        <v>0</v>
      </c>
      <c r="Y819" s="4">
        <v>0</v>
      </c>
      <c r="Z819" s="4">
        <v>0</v>
      </c>
      <c r="AA819" s="4">
        <v>0</v>
      </c>
      <c r="AB819" s="4">
        <v>0</v>
      </c>
      <c r="AC819" s="4">
        <v>0</v>
      </c>
      <c r="AD819" s="4">
        <v>0</v>
      </c>
    </row>
    <row r="820" spans="1:30" x14ac:dyDescent="0.3">
      <c r="A820" s="16" t="s">
        <v>56</v>
      </c>
      <c r="B820" s="7">
        <v>506320</v>
      </c>
      <c r="C820" s="7">
        <v>299871</v>
      </c>
      <c r="D820" s="7" t="s">
        <v>1240</v>
      </c>
      <c r="E820" s="7">
        <v>2</v>
      </c>
      <c r="F820" s="4">
        <v>2144618</v>
      </c>
      <c r="G820" s="4">
        <v>69821</v>
      </c>
      <c r="H820" s="4">
        <f t="shared" si="74"/>
        <v>2216656.2002641894</v>
      </c>
      <c r="I820" s="4">
        <f t="shared" si="75"/>
        <v>72038.200264189392</v>
      </c>
      <c r="J820" s="5">
        <f t="shared" si="76"/>
        <v>3.3590224582741302E-2</v>
      </c>
      <c r="K820" s="4">
        <f t="shared" si="77"/>
        <v>123305.09316585946</v>
      </c>
      <c r="L820" s="4">
        <f t="shared" si="78"/>
        <v>53484.093165859464</v>
      </c>
      <c r="M820" s="5">
        <f t="shared" si="79"/>
        <v>0.76601728943812697</v>
      </c>
      <c r="N820" s="4">
        <f>IF(SUMPRODUCT($O$2:$AD$2,O820:AD820)&lt;=Kalkulačka!$B$4,SUMPRODUCT($O$2:$AD$2,O820:AD820)*Kalkulačka!$B$5,SUMPRODUCT($O$2:$AD$2,O820:AD820))</f>
        <v>156</v>
      </c>
      <c r="O820" s="4">
        <v>50</v>
      </c>
      <c r="P820" s="4">
        <v>0</v>
      </c>
      <c r="Q820" s="4">
        <v>0</v>
      </c>
      <c r="R820" s="4">
        <v>0</v>
      </c>
      <c r="S820" s="4">
        <v>54</v>
      </c>
      <c r="T820" s="4">
        <v>0</v>
      </c>
      <c r="U820" s="4">
        <v>0</v>
      </c>
      <c r="V820" s="4">
        <v>43</v>
      </c>
      <c r="W820" s="4">
        <v>0</v>
      </c>
      <c r="X820" s="4">
        <v>0</v>
      </c>
      <c r="Y820" s="4">
        <v>0</v>
      </c>
      <c r="Z820" s="4">
        <v>0</v>
      </c>
      <c r="AA820" s="4">
        <v>0</v>
      </c>
      <c r="AB820" s="4">
        <v>0</v>
      </c>
      <c r="AC820" s="4">
        <v>0</v>
      </c>
      <c r="AD820" s="4">
        <v>0</v>
      </c>
    </row>
    <row r="821" spans="1:30" x14ac:dyDescent="0.3">
      <c r="A821" s="16" t="s">
        <v>47</v>
      </c>
      <c r="B821" s="7">
        <v>585033</v>
      </c>
      <c r="C821" s="7">
        <v>283720</v>
      </c>
      <c r="D821" s="7" t="s">
        <v>1095</v>
      </c>
      <c r="E821" s="7">
        <v>2</v>
      </c>
      <c r="F821" s="4">
        <v>6882002</v>
      </c>
      <c r="G821" s="4">
        <v>374526</v>
      </c>
      <c r="H821" s="4">
        <f t="shared" si="74"/>
        <v>6166851.2238119114</v>
      </c>
      <c r="I821" s="4">
        <f t="shared" si="75"/>
        <v>-715150.77618808858</v>
      </c>
      <c r="J821" s="5">
        <f t="shared" si="76"/>
        <v>-0.10391609537284185</v>
      </c>
      <c r="K821" s="4">
        <f t="shared" si="77"/>
        <v>343041.09252553212</v>
      </c>
      <c r="L821" s="4">
        <f t="shared" si="78"/>
        <v>-31484.90747446788</v>
      </c>
      <c r="M821" s="5">
        <f t="shared" si="79"/>
        <v>-8.4066012705307225E-2</v>
      </c>
      <c r="N821" s="4">
        <f>IF(SUMPRODUCT($O$2:$AD$2,O821:AD821)&lt;=Kalkulačka!$B$4,SUMPRODUCT($O$2:$AD$2,O821:AD821)*Kalkulačka!$B$5,SUMPRODUCT($O$2:$AD$2,O821:AD821))</f>
        <v>434</v>
      </c>
      <c r="O821" s="4">
        <v>97</v>
      </c>
      <c r="P821" s="4">
        <v>0</v>
      </c>
      <c r="Q821" s="4">
        <v>13</v>
      </c>
      <c r="R821" s="4">
        <v>0</v>
      </c>
      <c r="S821" s="4">
        <v>324</v>
      </c>
      <c r="T821" s="4">
        <v>0</v>
      </c>
      <c r="U821" s="4">
        <v>0</v>
      </c>
      <c r="V821" s="4">
        <v>113</v>
      </c>
      <c r="W821" s="4">
        <v>38</v>
      </c>
      <c r="X821" s="4">
        <v>0</v>
      </c>
      <c r="Y821" s="4">
        <v>0</v>
      </c>
      <c r="Z821" s="4">
        <v>0</v>
      </c>
      <c r="AA821" s="4">
        <v>0</v>
      </c>
      <c r="AB821" s="4">
        <v>0</v>
      </c>
      <c r="AC821" s="4">
        <v>0</v>
      </c>
      <c r="AD821" s="4">
        <v>0</v>
      </c>
    </row>
    <row r="822" spans="1:30" x14ac:dyDescent="0.3">
      <c r="A822" s="16" t="s">
        <v>56</v>
      </c>
      <c r="B822" s="7">
        <v>598925</v>
      </c>
      <c r="C822" s="7">
        <v>297429</v>
      </c>
      <c r="D822" s="7" t="s">
        <v>1241</v>
      </c>
      <c r="E822" s="7">
        <v>2</v>
      </c>
      <c r="F822" s="4">
        <v>5185228</v>
      </c>
      <c r="G822" s="4">
        <v>273523</v>
      </c>
      <c r="H822" s="4">
        <f t="shared" si="74"/>
        <v>4646452.4197845506</v>
      </c>
      <c r="I822" s="4">
        <f t="shared" si="75"/>
        <v>-538775.58021544944</v>
      </c>
      <c r="J822" s="5">
        <f t="shared" si="76"/>
        <v>-0.10390586107601241</v>
      </c>
      <c r="K822" s="4">
        <f t="shared" si="77"/>
        <v>258466.44528997465</v>
      </c>
      <c r="L822" s="4">
        <f t="shared" si="78"/>
        <v>-15056.554710025346</v>
      </c>
      <c r="M822" s="5">
        <f t="shared" si="79"/>
        <v>-5.5046759175737869E-2</v>
      </c>
      <c r="N822" s="4">
        <f>IF(SUMPRODUCT($O$2:$AD$2,O822:AD822)&lt;=Kalkulačka!$B$4,SUMPRODUCT($O$2:$AD$2,O822:AD822)*Kalkulačka!$B$5,SUMPRODUCT($O$2:$AD$2,O822:AD822))</f>
        <v>327</v>
      </c>
      <c r="O822" s="4">
        <v>91</v>
      </c>
      <c r="P822" s="4">
        <v>0</v>
      </c>
      <c r="Q822" s="4">
        <v>0</v>
      </c>
      <c r="R822" s="4">
        <v>0</v>
      </c>
      <c r="S822" s="4">
        <v>236</v>
      </c>
      <c r="T822" s="4">
        <v>0</v>
      </c>
      <c r="U822" s="4">
        <v>290</v>
      </c>
      <c r="V822" s="4">
        <v>84</v>
      </c>
      <c r="W822" s="4">
        <v>0</v>
      </c>
      <c r="X822" s="4">
        <v>0</v>
      </c>
      <c r="Y822" s="4">
        <v>0</v>
      </c>
      <c r="Z822" s="4">
        <v>0</v>
      </c>
      <c r="AA822" s="4">
        <v>0</v>
      </c>
      <c r="AB822" s="4">
        <v>0</v>
      </c>
      <c r="AC822" s="4">
        <v>0</v>
      </c>
      <c r="AD822" s="4">
        <v>0</v>
      </c>
    </row>
    <row r="823" spans="1:30" x14ac:dyDescent="0.3">
      <c r="A823" s="16" t="s">
        <v>47</v>
      </c>
      <c r="B823" s="7">
        <v>586269</v>
      </c>
      <c r="C823" s="7">
        <v>284998</v>
      </c>
      <c r="D823" s="7" t="s">
        <v>1242</v>
      </c>
      <c r="E823" s="7">
        <v>2</v>
      </c>
      <c r="F823" s="4">
        <v>1710833</v>
      </c>
      <c r="G823" s="4">
        <v>57743</v>
      </c>
      <c r="H823" s="4">
        <f t="shared" si="74"/>
        <v>1769062.1598262282</v>
      </c>
      <c r="I823" s="4">
        <f t="shared" si="75"/>
        <v>58229.159826228162</v>
      </c>
      <c r="J823" s="5">
        <f t="shared" si="76"/>
        <v>3.4035560353481653E-2</v>
      </c>
      <c r="K823" s="4">
        <f t="shared" si="77"/>
        <v>98406.949353522461</v>
      </c>
      <c r="L823" s="4">
        <f t="shared" si="78"/>
        <v>40663.949353522461</v>
      </c>
      <c r="M823" s="5">
        <f t="shared" si="79"/>
        <v>0.70422301150827749</v>
      </c>
      <c r="N823" s="4">
        <f>IF(SUMPRODUCT($O$2:$AD$2,O823:AD823)&lt;=Kalkulačka!$B$4,SUMPRODUCT($O$2:$AD$2,O823:AD823)*Kalkulačka!$B$5,SUMPRODUCT($O$2:$AD$2,O823:AD823))</f>
        <v>124.5</v>
      </c>
      <c r="O823" s="4">
        <v>35</v>
      </c>
      <c r="P823" s="4">
        <v>0</v>
      </c>
      <c r="Q823" s="4">
        <v>0</v>
      </c>
      <c r="R823" s="4">
        <v>0</v>
      </c>
      <c r="S823" s="4">
        <v>48</v>
      </c>
      <c r="T823" s="4">
        <v>0</v>
      </c>
      <c r="U823" s="4">
        <v>75</v>
      </c>
      <c r="V823" s="4">
        <v>24</v>
      </c>
      <c r="W823" s="4">
        <v>0</v>
      </c>
      <c r="X823" s="4">
        <v>0</v>
      </c>
      <c r="Y823" s="4">
        <v>0</v>
      </c>
      <c r="Z823" s="4">
        <v>0</v>
      </c>
      <c r="AA823" s="4">
        <v>0</v>
      </c>
      <c r="AB823" s="4">
        <v>0</v>
      </c>
      <c r="AC823" s="4">
        <v>0</v>
      </c>
      <c r="AD823" s="4">
        <v>0</v>
      </c>
    </row>
    <row r="824" spans="1:30" x14ac:dyDescent="0.3">
      <c r="A824" s="16" t="s">
        <v>32</v>
      </c>
      <c r="B824" s="7">
        <v>562521</v>
      </c>
      <c r="C824" s="7">
        <v>261360</v>
      </c>
      <c r="D824" s="7" t="s">
        <v>1243</v>
      </c>
      <c r="E824" s="7">
        <v>2</v>
      </c>
      <c r="F824" s="4">
        <v>1648969</v>
      </c>
      <c r="G824" s="4">
        <v>57113</v>
      </c>
      <c r="H824" s="4">
        <f t="shared" si="74"/>
        <v>1705120.1540493765</v>
      </c>
      <c r="I824" s="4">
        <f t="shared" si="75"/>
        <v>56151.154049376491</v>
      </c>
      <c r="J824" s="5">
        <f t="shared" si="76"/>
        <v>3.4052279969712274E-2</v>
      </c>
      <c r="K824" s="4">
        <f t="shared" si="77"/>
        <v>94850.07166604574</v>
      </c>
      <c r="L824" s="4">
        <f t="shared" si="78"/>
        <v>37737.07166604574</v>
      </c>
      <c r="M824" s="5">
        <f t="shared" si="79"/>
        <v>0.66074399289208663</v>
      </c>
      <c r="N824" s="4">
        <f>IF(SUMPRODUCT($O$2:$AD$2,O824:AD824)&lt;=Kalkulačka!$B$4,SUMPRODUCT($O$2:$AD$2,O824:AD824)*Kalkulačka!$B$5,SUMPRODUCT($O$2:$AD$2,O824:AD824))</f>
        <v>120</v>
      </c>
      <c r="O824" s="4">
        <v>29</v>
      </c>
      <c r="P824" s="4">
        <v>0</v>
      </c>
      <c r="Q824" s="4">
        <v>0</v>
      </c>
      <c r="R824" s="4">
        <v>0</v>
      </c>
      <c r="S824" s="4">
        <v>51</v>
      </c>
      <c r="T824" s="4">
        <v>0</v>
      </c>
      <c r="U824" s="4">
        <v>79</v>
      </c>
      <c r="V824" s="4">
        <v>42</v>
      </c>
      <c r="W824" s="4">
        <v>0</v>
      </c>
      <c r="X824" s="4">
        <v>0</v>
      </c>
      <c r="Y824" s="4">
        <v>0</v>
      </c>
      <c r="Z824" s="4">
        <v>0</v>
      </c>
      <c r="AA824" s="4">
        <v>0</v>
      </c>
      <c r="AB824" s="4">
        <v>0</v>
      </c>
      <c r="AC824" s="4">
        <v>0</v>
      </c>
      <c r="AD824" s="4">
        <v>0</v>
      </c>
    </row>
    <row r="825" spans="1:30" x14ac:dyDescent="0.3">
      <c r="A825" s="16" t="s">
        <v>41</v>
      </c>
      <c r="B825" s="7">
        <v>578274</v>
      </c>
      <c r="C825" s="7">
        <v>276871</v>
      </c>
      <c r="D825" s="7" t="s">
        <v>1244</v>
      </c>
      <c r="E825" s="7">
        <v>2</v>
      </c>
      <c r="F825" s="4">
        <v>2039885</v>
      </c>
      <c r="G825" s="4">
        <v>86264</v>
      </c>
      <c r="H825" s="4">
        <f t="shared" si="74"/>
        <v>2110086.1906361035</v>
      </c>
      <c r="I825" s="4">
        <f t="shared" si="75"/>
        <v>70201.190636103507</v>
      </c>
      <c r="J825" s="5">
        <f t="shared" si="76"/>
        <v>3.4414288372189406E-2</v>
      </c>
      <c r="K825" s="4">
        <f t="shared" si="77"/>
        <v>117376.96368673161</v>
      </c>
      <c r="L825" s="4">
        <f t="shared" si="78"/>
        <v>31112.963686731615</v>
      </c>
      <c r="M825" s="5">
        <f t="shared" si="79"/>
        <v>0.36067146998436916</v>
      </c>
      <c r="N825" s="4">
        <f>IF(SUMPRODUCT($O$2:$AD$2,O825:AD825)&lt;=Kalkulačka!$B$4,SUMPRODUCT($O$2:$AD$2,O825:AD825)*Kalkulačka!$B$5,SUMPRODUCT($O$2:$AD$2,O825:AD825))</f>
        <v>148.5</v>
      </c>
      <c r="O825" s="4">
        <v>22</v>
      </c>
      <c r="P825" s="4">
        <v>0</v>
      </c>
      <c r="Q825" s="4">
        <v>0</v>
      </c>
      <c r="R825" s="4">
        <v>0</v>
      </c>
      <c r="S825" s="4">
        <v>77</v>
      </c>
      <c r="T825" s="4">
        <v>0</v>
      </c>
      <c r="U825" s="4">
        <v>134</v>
      </c>
      <c r="V825" s="4">
        <v>30</v>
      </c>
      <c r="W825" s="4">
        <v>0</v>
      </c>
      <c r="X825" s="4">
        <v>0</v>
      </c>
      <c r="Y825" s="4">
        <v>0</v>
      </c>
      <c r="Z825" s="4">
        <v>0</v>
      </c>
      <c r="AA825" s="4">
        <v>0</v>
      </c>
      <c r="AB825" s="4">
        <v>0</v>
      </c>
      <c r="AC825" s="4">
        <v>0</v>
      </c>
      <c r="AD825" s="4">
        <v>0</v>
      </c>
    </row>
    <row r="826" spans="1:30" x14ac:dyDescent="0.3">
      <c r="A826" s="16" t="s">
        <v>29</v>
      </c>
      <c r="B826" s="7">
        <v>554880</v>
      </c>
      <c r="C826" s="7">
        <v>254304</v>
      </c>
      <c r="D826" s="7" t="s">
        <v>1245</v>
      </c>
      <c r="E826" s="7">
        <v>2</v>
      </c>
      <c r="F826" s="4">
        <v>1627606</v>
      </c>
      <c r="G826" s="4">
        <v>54661</v>
      </c>
      <c r="H826" s="4">
        <f t="shared" si="74"/>
        <v>1683806.1521237593</v>
      </c>
      <c r="I826" s="4">
        <f t="shared" si="75"/>
        <v>56200.152123759268</v>
      </c>
      <c r="J826" s="5">
        <f t="shared" si="76"/>
        <v>3.4529334570995163E-2</v>
      </c>
      <c r="K826" s="4">
        <f t="shared" si="77"/>
        <v>93664.445770220176</v>
      </c>
      <c r="L826" s="4">
        <f t="shared" si="78"/>
        <v>39003.445770220176</v>
      </c>
      <c r="M826" s="5">
        <f t="shared" si="79"/>
        <v>0.71355163224639462</v>
      </c>
      <c r="N826" s="4">
        <f>IF(SUMPRODUCT($O$2:$AD$2,O826:AD826)&lt;=Kalkulačka!$B$4,SUMPRODUCT($O$2:$AD$2,O826:AD826)*Kalkulačka!$B$5,SUMPRODUCT($O$2:$AD$2,O826:AD826))</f>
        <v>118.5</v>
      </c>
      <c r="O826" s="4">
        <v>33</v>
      </c>
      <c r="P826" s="4">
        <v>0</v>
      </c>
      <c r="Q826" s="4">
        <v>0</v>
      </c>
      <c r="R826" s="4">
        <v>0</v>
      </c>
      <c r="S826" s="4">
        <v>46</v>
      </c>
      <c r="T826" s="4">
        <v>0</v>
      </c>
      <c r="U826" s="4">
        <v>81</v>
      </c>
      <c r="V826" s="4">
        <v>46</v>
      </c>
      <c r="W826" s="4">
        <v>0</v>
      </c>
      <c r="X826" s="4">
        <v>0</v>
      </c>
      <c r="Y826" s="4">
        <v>0</v>
      </c>
      <c r="Z826" s="4">
        <v>0</v>
      </c>
      <c r="AA826" s="4">
        <v>0</v>
      </c>
      <c r="AB826" s="4">
        <v>0</v>
      </c>
      <c r="AC826" s="4">
        <v>0</v>
      </c>
      <c r="AD826" s="4">
        <v>0</v>
      </c>
    </row>
    <row r="827" spans="1:30" x14ac:dyDescent="0.3">
      <c r="A827" s="16" t="s">
        <v>53</v>
      </c>
      <c r="B827" s="7">
        <v>542750</v>
      </c>
      <c r="C827" s="7">
        <v>303798</v>
      </c>
      <c r="D827" s="7" t="s">
        <v>1246</v>
      </c>
      <c r="E827" s="7">
        <v>2</v>
      </c>
      <c r="F827" s="4">
        <v>6402224</v>
      </c>
      <c r="G827" s="4">
        <v>362875</v>
      </c>
      <c r="H827" s="4">
        <f t="shared" si="74"/>
        <v>5740571.1852995669</v>
      </c>
      <c r="I827" s="4">
        <f t="shared" si="75"/>
        <v>-661652.81470043305</v>
      </c>
      <c r="J827" s="5">
        <f t="shared" si="76"/>
        <v>-0.10334733909660654</v>
      </c>
      <c r="K827" s="4">
        <f t="shared" si="77"/>
        <v>319328.57460902067</v>
      </c>
      <c r="L827" s="4">
        <f t="shared" si="78"/>
        <v>-43546.425390979333</v>
      </c>
      <c r="M827" s="5">
        <f t="shared" si="79"/>
        <v>-0.12000392804954696</v>
      </c>
      <c r="N827" s="4">
        <f>IF(SUMPRODUCT($O$2:$AD$2,O827:AD827)&lt;=Kalkulačka!$B$4,SUMPRODUCT($O$2:$AD$2,O827:AD827)*Kalkulačka!$B$5,SUMPRODUCT($O$2:$AD$2,O827:AD827))</f>
        <v>404</v>
      </c>
      <c r="O827" s="4">
        <v>91</v>
      </c>
      <c r="P827" s="4">
        <v>0</v>
      </c>
      <c r="Q827" s="4">
        <v>0</v>
      </c>
      <c r="R827" s="4">
        <v>0</v>
      </c>
      <c r="S827" s="4">
        <v>313</v>
      </c>
      <c r="T827" s="4">
        <v>0</v>
      </c>
      <c r="U827" s="4">
        <v>398</v>
      </c>
      <c r="V827" s="4">
        <v>68</v>
      </c>
      <c r="W827" s="4">
        <v>25</v>
      </c>
      <c r="X827" s="4">
        <v>0</v>
      </c>
      <c r="Y827" s="4">
        <v>0</v>
      </c>
      <c r="Z827" s="4">
        <v>0</v>
      </c>
      <c r="AA827" s="4">
        <v>0</v>
      </c>
      <c r="AB827" s="4">
        <v>0</v>
      </c>
      <c r="AC827" s="4">
        <v>0</v>
      </c>
      <c r="AD827" s="4">
        <v>0</v>
      </c>
    </row>
    <row r="828" spans="1:30" x14ac:dyDescent="0.3">
      <c r="A828" s="16" t="s">
        <v>20</v>
      </c>
      <c r="B828" s="7">
        <v>539058</v>
      </c>
      <c r="C828" s="7">
        <v>241032</v>
      </c>
      <c r="D828" s="7" t="s">
        <v>1247</v>
      </c>
      <c r="E828" s="7">
        <v>2</v>
      </c>
      <c r="F828" s="4">
        <v>5102631</v>
      </c>
      <c r="G828" s="4">
        <v>228496</v>
      </c>
      <c r="H828" s="4">
        <f t="shared" si="74"/>
        <v>4575405.74669916</v>
      </c>
      <c r="I828" s="4">
        <f t="shared" si="75"/>
        <v>-527225.25330084004</v>
      </c>
      <c r="J828" s="5">
        <f t="shared" si="76"/>
        <v>-0.10332419751709265</v>
      </c>
      <c r="K828" s="4">
        <f t="shared" si="77"/>
        <v>254514.35897055609</v>
      </c>
      <c r="L828" s="4">
        <f t="shared" si="78"/>
        <v>26018.358970556088</v>
      </c>
      <c r="M828" s="5">
        <f t="shared" si="79"/>
        <v>0.1138678969021607</v>
      </c>
      <c r="N828" s="4">
        <f>IF(SUMPRODUCT($O$2:$AD$2,O828:AD828)&lt;=Kalkulačka!$B$4,SUMPRODUCT($O$2:$AD$2,O828:AD828)*Kalkulačka!$B$5,SUMPRODUCT($O$2:$AD$2,O828:AD828))</f>
        <v>322</v>
      </c>
      <c r="O828" s="4">
        <v>123</v>
      </c>
      <c r="P828" s="4">
        <v>0</v>
      </c>
      <c r="Q828" s="4">
        <v>0</v>
      </c>
      <c r="R828" s="4">
        <v>0</v>
      </c>
      <c r="S828" s="4">
        <v>199</v>
      </c>
      <c r="T828" s="4">
        <v>0</v>
      </c>
      <c r="U828" s="4">
        <v>317</v>
      </c>
      <c r="V828" s="4">
        <v>142</v>
      </c>
      <c r="W828" s="4">
        <v>0</v>
      </c>
      <c r="X828" s="4">
        <v>0</v>
      </c>
      <c r="Y828" s="4">
        <v>0</v>
      </c>
      <c r="Z828" s="4">
        <v>0</v>
      </c>
      <c r="AA828" s="4">
        <v>0</v>
      </c>
      <c r="AB828" s="4">
        <v>0</v>
      </c>
      <c r="AC828" s="4">
        <v>0</v>
      </c>
      <c r="AD828" s="4">
        <v>0</v>
      </c>
    </row>
    <row r="829" spans="1:30" x14ac:dyDescent="0.3">
      <c r="A829" s="16" t="s">
        <v>50</v>
      </c>
      <c r="B829" s="7">
        <v>552348</v>
      </c>
      <c r="C829" s="7">
        <v>635308</v>
      </c>
      <c r="D829" s="7" t="s">
        <v>1248</v>
      </c>
      <c r="E829" s="7">
        <v>2</v>
      </c>
      <c r="F829" s="4">
        <v>1009318</v>
      </c>
      <c r="G829" s="4">
        <v>32481</v>
      </c>
      <c r="H829" s="4">
        <f t="shared" si="74"/>
        <v>1044386.094355243</v>
      </c>
      <c r="I829" s="4">
        <f t="shared" si="75"/>
        <v>35068.094355243025</v>
      </c>
      <c r="J829" s="5">
        <f t="shared" si="76"/>
        <v>3.474434653423697E-2</v>
      </c>
      <c r="K829" s="4">
        <f t="shared" si="77"/>
        <v>58095.668895453018</v>
      </c>
      <c r="L829" s="4">
        <f t="shared" si="78"/>
        <v>25614.668895453018</v>
      </c>
      <c r="M829" s="5">
        <f t="shared" si="79"/>
        <v>0.78860468875505729</v>
      </c>
      <c r="N829" s="4">
        <f>IF(SUMPRODUCT($O$2:$AD$2,O829:AD829)&lt;=Kalkulačka!$B$4,SUMPRODUCT($O$2:$AD$2,O829:AD829)*Kalkulačka!$B$5,SUMPRODUCT($O$2:$AD$2,O829:AD829))</f>
        <v>73.5</v>
      </c>
      <c r="O829" s="4">
        <v>25</v>
      </c>
      <c r="P829" s="4">
        <v>0</v>
      </c>
      <c r="Q829" s="4">
        <v>0</v>
      </c>
      <c r="R829" s="4">
        <v>0</v>
      </c>
      <c r="S829" s="4">
        <v>24</v>
      </c>
      <c r="T829" s="4">
        <v>0</v>
      </c>
      <c r="U829" s="4">
        <v>0</v>
      </c>
      <c r="V829" s="4">
        <v>24</v>
      </c>
      <c r="W829" s="4">
        <v>0</v>
      </c>
      <c r="X829" s="4">
        <v>0</v>
      </c>
      <c r="Y829" s="4">
        <v>0</v>
      </c>
      <c r="Z829" s="4">
        <v>0</v>
      </c>
      <c r="AA829" s="4">
        <v>0</v>
      </c>
      <c r="AB829" s="4">
        <v>0</v>
      </c>
      <c r="AC829" s="4">
        <v>0</v>
      </c>
      <c r="AD829" s="4">
        <v>0</v>
      </c>
    </row>
    <row r="830" spans="1:30" x14ac:dyDescent="0.3">
      <c r="A830" s="16" t="s">
        <v>20</v>
      </c>
      <c r="B830" s="7">
        <v>533246</v>
      </c>
      <c r="C830" s="7">
        <v>235300</v>
      </c>
      <c r="D830" s="7" t="s">
        <v>1249</v>
      </c>
      <c r="E830" s="7">
        <v>2</v>
      </c>
      <c r="F830" s="4">
        <v>4310185</v>
      </c>
      <c r="G830" s="4">
        <v>221742</v>
      </c>
      <c r="H830" s="4">
        <f t="shared" si="74"/>
        <v>3867780.8827686687</v>
      </c>
      <c r="I830" s="4">
        <f t="shared" si="75"/>
        <v>-442404.1172313313</v>
      </c>
      <c r="J830" s="5">
        <f t="shared" si="76"/>
        <v>-0.10264156114675616</v>
      </c>
      <c r="K830" s="4">
        <f t="shared" si="77"/>
        <v>215151.57922914709</v>
      </c>
      <c r="L830" s="4">
        <f t="shared" si="78"/>
        <v>-6590.4207708529138</v>
      </c>
      <c r="M830" s="5">
        <f t="shared" si="79"/>
        <v>-2.9721120810910495E-2</v>
      </c>
      <c r="N830" s="4">
        <f>IF(SUMPRODUCT($O$2:$AD$2,O830:AD830)&lt;=Kalkulačka!$B$4,SUMPRODUCT($O$2:$AD$2,O830:AD830)*Kalkulačka!$B$5,SUMPRODUCT($O$2:$AD$2,O830:AD830))</f>
        <v>272.2</v>
      </c>
      <c r="O830" s="4">
        <v>83</v>
      </c>
      <c r="P830" s="4">
        <v>0</v>
      </c>
      <c r="Q830" s="4">
        <v>0</v>
      </c>
      <c r="R830" s="4">
        <v>0</v>
      </c>
      <c r="S830" s="4">
        <v>181</v>
      </c>
      <c r="T830" s="4">
        <v>0</v>
      </c>
      <c r="U830" s="4">
        <v>298</v>
      </c>
      <c r="V830" s="4">
        <v>64</v>
      </c>
      <c r="W830" s="4">
        <v>0</v>
      </c>
      <c r="X830" s="4">
        <v>0</v>
      </c>
      <c r="Y830" s="4">
        <v>0</v>
      </c>
      <c r="Z830" s="4">
        <v>0</v>
      </c>
      <c r="AA830" s="4">
        <v>82</v>
      </c>
      <c r="AB830" s="4">
        <v>0</v>
      </c>
      <c r="AC830" s="4">
        <v>0</v>
      </c>
      <c r="AD830" s="4">
        <v>0</v>
      </c>
    </row>
    <row r="831" spans="1:30" x14ac:dyDescent="0.3">
      <c r="A831" s="16" t="s">
        <v>20</v>
      </c>
      <c r="B831" s="7">
        <v>535583</v>
      </c>
      <c r="C831" s="7">
        <v>237574</v>
      </c>
      <c r="D831" s="7" t="s">
        <v>958</v>
      </c>
      <c r="E831" s="7">
        <v>2</v>
      </c>
      <c r="F831" s="4">
        <v>6253929</v>
      </c>
      <c r="G831" s="4">
        <v>347569</v>
      </c>
      <c r="H831" s="4">
        <f t="shared" si="74"/>
        <v>5612687.1737458641</v>
      </c>
      <c r="I831" s="4">
        <f t="shared" si="75"/>
        <v>-641241.82625413593</v>
      </c>
      <c r="J831" s="5">
        <f t="shared" si="76"/>
        <v>-0.10253423507912163</v>
      </c>
      <c r="K831" s="4">
        <f t="shared" si="77"/>
        <v>312214.81923406722</v>
      </c>
      <c r="L831" s="4">
        <f t="shared" si="78"/>
        <v>-35354.180765932775</v>
      </c>
      <c r="M831" s="5">
        <f t="shared" si="79"/>
        <v>-0.10171845235315224</v>
      </c>
      <c r="N831" s="4">
        <f>IF(SUMPRODUCT($O$2:$AD$2,O831:AD831)&lt;=Kalkulačka!$B$4,SUMPRODUCT($O$2:$AD$2,O831:AD831)*Kalkulačka!$B$5,SUMPRODUCT($O$2:$AD$2,O831:AD831))</f>
        <v>395</v>
      </c>
      <c r="O831" s="4">
        <v>85</v>
      </c>
      <c r="P831" s="4">
        <v>0</v>
      </c>
      <c r="Q831" s="4">
        <v>0</v>
      </c>
      <c r="R831" s="4">
        <v>0</v>
      </c>
      <c r="S831" s="4">
        <v>310</v>
      </c>
      <c r="T831" s="4">
        <v>0</v>
      </c>
      <c r="U831" s="4">
        <v>352</v>
      </c>
      <c r="V831" s="4">
        <v>107</v>
      </c>
      <c r="W831" s="4">
        <v>0</v>
      </c>
      <c r="X831" s="4">
        <v>0</v>
      </c>
      <c r="Y831" s="4">
        <v>0</v>
      </c>
      <c r="Z831" s="4">
        <v>0</v>
      </c>
      <c r="AA831" s="4">
        <v>0</v>
      </c>
      <c r="AB831" s="4">
        <v>0</v>
      </c>
      <c r="AC831" s="4">
        <v>0</v>
      </c>
      <c r="AD831" s="4">
        <v>0</v>
      </c>
    </row>
    <row r="832" spans="1:30" x14ac:dyDescent="0.3">
      <c r="A832" s="16" t="s">
        <v>32</v>
      </c>
      <c r="B832" s="7">
        <v>562912</v>
      </c>
      <c r="C832" s="7">
        <v>261734</v>
      </c>
      <c r="D832" s="7" t="s">
        <v>1250</v>
      </c>
      <c r="E832" s="7">
        <v>2</v>
      </c>
      <c r="F832" s="4">
        <v>5319727</v>
      </c>
      <c r="G832" s="4">
        <v>308516</v>
      </c>
      <c r="H832" s="4">
        <f t="shared" si="74"/>
        <v>4774336.4313382544</v>
      </c>
      <c r="I832" s="4">
        <f t="shared" si="75"/>
        <v>-545390.56866174564</v>
      </c>
      <c r="J832" s="5">
        <f t="shared" si="76"/>
        <v>-0.10252228519654216</v>
      </c>
      <c r="K832" s="4">
        <f t="shared" si="77"/>
        <v>265580.20066492807</v>
      </c>
      <c r="L832" s="4">
        <f t="shared" si="78"/>
        <v>-42935.799335071933</v>
      </c>
      <c r="M832" s="5">
        <f t="shared" si="79"/>
        <v>-0.13916879298017582</v>
      </c>
      <c r="N832" s="4">
        <f>IF(SUMPRODUCT($O$2:$AD$2,O832:AD832)&lt;=Kalkulačka!$B$4,SUMPRODUCT($O$2:$AD$2,O832:AD832)*Kalkulačka!$B$5,SUMPRODUCT($O$2:$AD$2,O832:AD832))</f>
        <v>336</v>
      </c>
      <c r="O832" s="4">
        <v>59</v>
      </c>
      <c r="P832" s="4">
        <v>0</v>
      </c>
      <c r="Q832" s="4">
        <v>0</v>
      </c>
      <c r="R832" s="4">
        <v>0</v>
      </c>
      <c r="S832" s="4">
        <v>277</v>
      </c>
      <c r="T832" s="4">
        <v>0</v>
      </c>
      <c r="U832" s="4">
        <v>238</v>
      </c>
      <c r="V832" s="4">
        <v>60</v>
      </c>
      <c r="W832" s="4">
        <v>60</v>
      </c>
      <c r="X832" s="4">
        <v>0</v>
      </c>
      <c r="Y832" s="4">
        <v>0</v>
      </c>
      <c r="Z832" s="4">
        <v>0</v>
      </c>
      <c r="AA832" s="4">
        <v>0</v>
      </c>
      <c r="AB832" s="4">
        <v>0</v>
      </c>
      <c r="AC832" s="4">
        <v>0</v>
      </c>
      <c r="AD832" s="4">
        <v>0</v>
      </c>
    </row>
    <row r="833" spans="1:30" x14ac:dyDescent="0.3">
      <c r="A833" s="16" t="s">
        <v>56</v>
      </c>
      <c r="B833" s="7">
        <v>506702</v>
      </c>
      <c r="C833" s="7">
        <v>299979</v>
      </c>
      <c r="D833" s="7" t="s">
        <v>1251</v>
      </c>
      <c r="E833" s="7">
        <v>2</v>
      </c>
      <c r="F833" s="4">
        <v>7108569</v>
      </c>
      <c r="G833" s="4">
        <v>377439</v>
      </c>
      <c r="H833" s="4">
        <f t="shared" si="74"/>
        <v>6379991.2430680832</v>
      </c>
      <c r="I833" s="4">
        <f t="shared" si="75"/>
        <v>-728577.75693191681</v>
      </c>
      <c r="J833" s="5">
        <f t="shared" si="76"/>
        <v>-0.1024928866740854</v>
      </c>
      <c r="K833" s="4">
        <f t="shared" si="77"/>
        <v>354897.35148378782</v>
      </c>
      <c r="L833" s="4">
        <f t="shared" si="78"/>
        <v>-22541.648516212183</v>
      </c>
      <c r="M833" s="5">
        <f t="shared" si="79"/>
        <v>-5.972262674554607E-2</v>
      </c>
      <c r="N833" s="4">
        <f>IF(SUMPRODUCT($O$2:$AD$2,O833:AD833)&lt;=Kalkulačka!$B$4,SUMPRODUCT($O$2:$AD$2,O833:AD833)*Kalkulačka!$B$5,SUMPRODUCT($O$2:$AD$2,O833:AD833))</f>
        <v>449</v>
      </c>
      <c r="O833" s="4">
        <v>120</v>
      </c>
      <c r="P833" s="4">
        <v>0</v>
      </c>
      <c r="Q833" s="4">
        <v>0</v>
      </c>
      <c r="R833" s="4">
        <v>0</v>
      </c>
      <c r="S833" s="4">
        <v>329</v>
      </c>
      <c r="T833" s="4">
        <v>0</v>
      </c>
      <c r="U833" s="4">
        <v>541</v>
      </c>
      <c r="V833" s="4">
        <v>109</v>
      </c>
      <c r="W833" s="4">
        <v>0</v>
      </c>
      <c r="X833" s="4">
        <v>0</v>
      </c>
      <c r="Y833" s="4">
        <v>0</v>
      </c>
      <c r="Z833" s="4">
        <v>0</v>
      </c>
      <c r="AA833" s="4">
        <v>0</v>
      </c>
      <c r="AB833" s="4">
        <v>0</v>
      </c>
      <c r="AC833" s="4">
        <v>0</v>
      </c>
      <c r="AD833" s="4">
        <v>0</v>
      </c>
    </row>
    <row r="834" spans="1:30" x14ac:dyDescent="0.3">
      <c r="A834" s="16" t="s">
        <v>44</v>
      </c>
      <c r="B834" s="7">
        <v>568708</v>
      </c>
      <c r="C834" s="7">
        <v>267481</v>
      </c>
      <c r="D834" s="7" t="s">
        <v>1252</v>
      </c>
      <c r="E834" s="7">
        <v>2</v>
      </c>
      <c r="F834" s="4">
        <v>926123</v>
      </c>
      <c r="G834" s="4">
        <v>21743</v>
      </c>
      <c r="H834" s="4">
        <f t="shared" si="74"/>
        <v>959130.08665277425</v>
      </c>
      <c r="I834" s="4">
        <f t="shared" si="75"/>
        <v>33007.086652774247</v>
      </c>
      <c r="J834" s="5">
        <f t="shared" si="76"/>
        <v>3.5640067952933174E-2</v>
      </c>
      <c r="K834" s="4">
        <f t="shared" si="77"/>
        <v>53353.165312150733</v>
      </c>
      <c r="L834" s="4">
        <f t="shared" si="78"/>
        <v>31610.165312150733</v>
      </c>
      <c r="M834" s="5">
        <f t="shared" si="79"/>
        <v>1.4538088263878368</v>
      </c>
      <c r="N834" s="4">
        <f>IF(SUMPRODUCT($O$2:$AD$2,O834:AD834)&lt;=Kalkulačka!$B$4,SUMPRODUCT($O$2:$AD$2,O834:AD834)*Kalkulačka!$B$5,SUMPRODUCT($O$2:$AD$2,O834:AD834))</f>
        <v>67.5</v>
      </c>
      <c r="O834" s="4">
        <v>45</v>
      </c>
      <c r="P834" s="4">
        <v>0</v>
      </c>
      <c r="Q834" s="4">
        <v>0</v>
      </c>
      <c r="R834" s="4">
        <v>0</v>
      </c>
      <c r="S834" s="4">
        <v>0</v>
      </c>
      <c r="T834" s="4">
        <v>0</v>
      </c>
      <c r="U834" s="4">
        <v>0</v>
      </c>
      <c r="V834" s="4">
        <v>0</v>
      </c>
      <c r="W834" s="4">
        <v>0</v>
      </c>
      <c r="X834" s="4">
        <v>0</v>
      </c>
      <c r="Y834" s="4">
        <v>0</v>
      </c>
      <c r="Z834" s="4">
        <v>0</v>
      </c>
      <c r="AA834" s="4">
        <v>0</v>
      </c>
      <c r="AB834" s="4">
        <v>0</v>
      </c>
      <c r="AC834" s="4">
        <v>0</v>
      </c>
      <c r="AD834" s="4">
        <v>0</v>
      </c>
    </row>
    <row r="835" spans="1:30" x14ac:dyDescent="0.3">
      <c r="A835" s="16" t="s">
        <v>38</v>
      </c>
      <c r="B835" s="7">
        <v>573507</v>
      </c>
      <c r="C835" s="7">
        <v>272132</v>
      </c>
      <c r="D835" s="7" t="s">
        <v>1253</v>
      </c>
      <c r="E835" s="7">
        <v>2</v>
      </c>
      <c r="F835" s="4">
        <v>4511492</v>
      </c>
      <c r="G835" s="4">
        <v>242161</v>
      </c>
      <c r="H835" s="4">
        <f t="shared" si="74"/>
        <v>4049660.3658672692</v>
      </c>
      <c r="I835" s="4">
        <f t="shared" si="75"/>
        <v>-461831.63413273077</v>
      </c>
      <c r="J835" s="5">
        <f t="shared" si="76"/>
        <v>-0.1023678273468579</v>
      </c>
      <c r="K835" s="4">
        <f t="shared" si="77"/>
        <v>225268.92020685866</v>
      </c>
      <c r="L835" s="4">
        <f t="shared" si="78"/>
        <v>-16892.07979314134</v>
      </c>
      <c r="M835" s="5">
        <f t="shared" si="79"/>
        <v>-6.9755574981691271E-2</v>
      </c>
      <c r="N835" s="4">
        <f>IF(SUMPRODUCT($O$2:$AD$2,O835:AD835)&lt;=Kalkulačka!$B$4,SUMPRODUCT($O$2:$AD$2,O835:AD835)*Kalkulačka!$B$5,SUMPRODUCT($O$2:$AD$2,O835:AD835))</f>
        <v>285</v>
      </c>
      <c r="O835" s="4">
        <v>73</v>
      </c>
      <c r="P835" s="4">
        <v>0</v>
      </c>
      <c r="Q835" s="4">
        <v>0</v>
      </c>
      <c r="R835" s="4">
        <v>0</v>
      </c>
      <c r="S835" s="4">
        <v>212</v>
      </c>
      <c r="T835" s="4">
        <v>0</v>
      </c>
      <c r="U835" s="4">
        <v>259</v>
      </c>
      <c r="V835" s="4">
        <v>73</v>
      </c>
      <c r="W835" s="4">
        <v>0</v>
      </c>
      <c r="X835" s="4">
        <v>0</v>
      </c>
      <c r="Y835" s="4">
        <v>0</v>
      </c>
      <c r="Z835" s="4">
        <v>0</v>
      </c>
      <c r="AA835" s="4">
        <v>0</v>
      </c>
      <c r="AB835" s="4">
        <v>0</v>
      </c>
      <c r="AC835" s="4">
        <v>0</v>
      </c>
      <c r="AD835" s="4">
        <v>0</v>
      </c>
    </row>
    <row r="836" spans="1:30" x14ac:dyDescent="0.3">
      <c r="A836" s="16" t="s">
        <v>50</v>
      </c>
      <c r="B836" s="7">
        <v>504505</v>
      </c>
      <c r="C836" s="7">
        <v>299260</v>
      </c>
      <c r="D836" s="7" t="s">
        <v>1254</v>
      </c>
      <c r="E836" s="7">
        <v>2</v>
      </c>
      <c r="F836" s="4">
        <v>5951805</v>
      </c>
      <c r="G836" s="4">
        <v>328767</v>
      </c>
      <c r="H836" s="4">
        <f t="shared" si="74"/>
        <v>5342709.8160213791</v>
      </c>
      <c r="I836" s="4">
        <f t="shared" si="75"/>
        <v>-609095.18397862092</v>
      </c>
      <c r="J836" s="5">
        <f t="shared" si="76"/>
        <v>-0.10233789312294694</v>
      </c>
      <c r="K836" s="4">
        <f t="shared" si="77"/>
        <v>297196.89122027665</v>
      </c>
      <c r="L836" s="4">
        <f t="shared" si="78"/>
        <v>-31570.108779723349</v>
      </c>
      <c r="M836" s="5">
        <f t="shared" si="79"/>
        <v>-9.602578354799407E-2</v>
      </c>
      <c r="N836" s="4">
        <f>IF(SUMPRODUCT($O$2:$AD$2,O836:AD836)&lt;=Kalkulačka!$B$4,SUMPRODUCT($O$2:$AD$2,O836:AD836)*Kalkulačka!$B$5,SUMPRODUCT($O$2:$AD$2,O836:AD836))</f>
        <v>376</v>
      </c>
      <c r="O836" s="4">
        <v>97</v>
      </c>
      <c r="P836" s="4">
        <v>0</v>
      </c>
      <c r="Q836" s="4">
        <v>0</v>
      </c>
      <c r="R836" s="4">
        <v>0</v>
      </c>
      <c r="S836" s="4">
        <v>279</v>
      </c>
      <c r="T836" s="4">
        <v>0</v>
      </c>
      <c r="U836" s="4">
        <v>331</v>
      </c>
      <c r="V836" s="4">
        <v>86</v>
      </c>
      <c r="W836" s="4">
        <v>0</v>
      </c>
      <c r="X836" s="4">
        <v>0</v>
      </c>
      <c r="Y836" s="4">
        <v>0</v>
      </c>
      <c r="Z836" s="4">
        <v>0</v>
      </c>
      <c r="AA836" s="4">
        <v>0</v>
      </c>
      <c r="AB836" s="4">
        <v>0</v>
      </c>
      <c r="AC836" s="4">
        <v>0</v>
      </c>
      <c r="AD836" s="4">
        <v>0</v>
      </c>
    </row>
    <row r="837" spans="1:30" x14ac:dyDescent="0.3">
      <c r="A837" s="16" t="s">
        <v>20</v>
      </c>
      <c r="B837" s="7">
        <v>542377</v>
      </c>
      <c r="C837" s="7">
        <v>244384</v>
      </c>
      <c r="D837" s="7" t="s">
        <v>1255</v>
      </c>
      <c r="E837" s="7">
        <v>2</v>
      </c>
      <c r="F837" s="4">
        <v>1666722</v>
      </c>
      <c r="G837" s="4">
        <v>50330</v>
      </c>
      <c r="H837" s="4">
        <f t="shared" si="74"/>
        <v>1726434.1559749937</v>
      </c>
      <c r="I837" s="4">
        <f t="shared" si="75"/>
        <v>59712.155974993715</v>
      </c>
      <c r="J837" s="5">
        <f t="shared" si="76"/>
        <v>3.582610415833809E-2</v>
      </c>
      <c r="K837" s="4">
        <f t="shared" si="77"/>
        <v>96035.697561871319</v>
      </c>
      <c r="L837" s="4">
        <f t="shared" si="78"/>
        <v>45705.697561871319</v>
      </c>
      <c r="M837" s="5">
        <f t="shared" si="79"/>
        <v>0.9081203568820051</v>
      </c>
      <c r="N837" s="4">
        <f>IF(SUMPRODUCT($O$2:$AD$2,O837:AD837)&lt;=Kalkulačka!$B$4,SUMPRODUCT($O$2:$AD$2,O837:AD837)*Kalkulačka!$B$5,SUMPRODUCT($O$2:$AD$2,O837:AD837))</f>
        <v>121.5</v>
      </c>
      <c r="O837" s="4">
        <v>50</v>
      </c>
      <c r="P837" s="4">
        <v>0</v>
      </c>
      <c r="Q837" s="4">
        <v>0</v>
      </c>
      <c r="R837" s="4">
        <v>0</v>
      </c>
      <c r="S837" s="4">
        <v>31</v>
      </c>
      <c r="T837" s="4">
        <v>0</v>
      </c>
      <c r="U837" s="4">
        <v>81</v>
      </c>
      <c r="V837" s="4">
        <v>24</v>
      </c>
      <c r="W837" s="4">
        <v>0</v>
      </c>
      <c r="X837" s="4">
        <v>0</v>
      </c>
      <c r="Y837" s="4">
        <v>0</v>
      </c>
      <c r="Z837" s="4">
        <v>0</v>
      </c>
      <c r="AA837" s="4">
        <v>0</v>
      </c>
      <c r="AB837" s="4">
        <v>0</v>
      </c>
      <c r="AC837" s="4">
        <v>0</v>
      </c>
      <c r="AD837" s="4">
        <v>0</v>
      </c>
    </row>
    <row r="838" spans="1:30" x14ac:dyDescent="0.3">
      <c r="A838" s="16" t="s">
        <v>53</v>
      </c>
      <c r="B838" s="7">
        <v>585505</v>
      </c>
      <c r="C838" s="7">
        <v>284211</v>
      </c>
      <c r="D838" s="7" t="s">
        <v>1256</v>
      </c>
      <c r="E838" s="7">
        <v>2</v>
      </c>
      <c r="F838" s="4">
        <v>5871965</v>
      </c>
      <c r="G838" s="4">
        <v>340672</v>
      </c>
      <c r="H838" s="4">
        <f t="shared" ref="H838:H901" si="80">N838*$A$3</f>
        <v>5271663.1429359885</v>
      </c>
      <c r="I838" s="4">
        <f t="shared" ref="I838:I901" si="81">H838-F838</f>
        <v>-600301.85706401151</v>
      </c>
      <c r="J838" s="5">
        <f t="shared" ref="J838:J901" si="82">IFERROR(H838/F838-1,0)</f>
        <v>-0.10223185203999197</v>
      </c>
      <c r="K838" s="4">
        <f t="shared" ref="K838:K901" si="83">N838*$A$4</f>
        <v>293244.80490085809</v>
      </c>
      <c r="L838" s="4">
        <f t="shared" ref="L838:L901" si="84">K838-G838</f>
        <v>-47427.195099141914</v>
      </c>
      <c r="M838" s="5">
        <f t="shared" ref="M838:M901" si="85">IFERROR(K838/G838-1,0)</f>
        <v>-0.13921659279054899</v>
      </c>
      <c r="N838" s="4">
        <f>IF(SUMPRODUCT($O$2:$AD$2,O838:AD838)&lt;=Kalkulačka!$B$4,SUMPRODUCT($O$2:$AD$2,O838:AD838)*Kalkulačka!$B$5,SUMPRODUCT($O$2:$AD$2,O838:AD838))</f>
        <v>371</v>
      </c>
      <c r="O838" s="4">
        <v>45</v>
      </c>
      <c r="P838" s="4">
        <v>0</v>
      </c>
      <c r="Q838" s="4">
        <v>0</v>
      </c>
      <c r="R838" s="4">
        <v>0</v>
      </c>
      <c r="S838" s="4">
        <v>326</v>
      </c>
      <c r="T838" s="4">
        <v>0</v>
      </c>
      <c r="U838" s="4">
        <v>360</v>
      </c>
      <c r="V838" s="4">
        <v>118</v>
      </c>
      <c r="W838" s="4">
        <v>0</v>
      </c>
      <c r="X838" s="4">
        <v>0</v>
      </c>
      <c r="Y838" s="4">
        <v>0</v>
      </c>
      <c r="Z838" s="4">
        <v>0</v>
      </c>
      <c r="AA838" s="4">
        <v>0</v>
      </c>
      <c r="AB838" s="4">
        <v>0</v>
      </c>
      <c r="AC838" s="4">
        <v>0</v>
      </c>
      <c r="AD838" s="4">
        <v>0</v>
      </c>
    </row>
    <row r="839" spans="1:30" x14ac:dyDescent="0.3">
      <c r="A839" s="16" t="s">
        <v>38</v>
      </c>
      <c r="B839" s="7">
        <v>579734</v>
      </c>
      <c r="C839" s="7">
        <v>278335</v>
      </c>
      <c r="D839" s="7" t="s">
        <v>1257</v>
      </c>
      <c r="E839" s="7">
        <v>2</v>
      </c>
      <c r="F839" s="4">
        <v>4573869</v>
      </c>
      <c r="G839" s="4">
        <v>257732</v>
      </c>
      <c r="H839" s="4">
        <f t="shared" si="80"/>
        <v>4106497.7043355815</v>
      </c>
      <c r="I839" s="4">
        <f t="shared" si="81"/>
        <v>-467371.29566441849</v>
      </c>
      <c r="J839" s="5">
        <f t="shared" si="82"/>
        <v>-0.10218292121274541</v>
      </c>
      <c r="K839" s="4">
        <f t="shared" si="83"/>
        <v>228430.58926239351</v>
      </c>
      <c r="L839" s="4">
        <f t="shared" si="84"/>
        <v>-29301.410737606493</v>
      </c>
      <c r="M839" s="5">
        <f t="shared" si="85"/>
        <v>-0.11368945547160036</v>
      </c>
      <c r="N839" s="4">
        <f>IF(SUMPRODUCT($O$2:$AD$2,O839:AD839)&lt;=Kalkulačka!$B$4,SUMPRODUCT($O$2:$AD$2,O839:AD839)*Kalkulačka!$B$5,SUMPRODUCT($O$2:$AD$2,O839:AD839))</f>
        <v>289</v>
      </c>
      <c r="O839" s="4">
        <v>60</v>
      </c>
      <c r="P839" s="4">
        <v>0</v>
      </c>
      <c r="Q839" s="4">
        <v>0</v>
      </c>
      <c r="R839" s="4">
        <v>0</v>
      </c>
      <c r="S839" s="4">
        <v>229</v>
      </c>
      <c r="T839" s="4">
        <v>0</v>
      </c>
      <c r="U839" s="4">
        <v>289</v>
      </c>
      <c r="V839" s="4">
        <v>61</v>
      </c>
      <c r="W839" s="4">
        <v>0</v>
      </c>
      <c r="X839" s="4">
        <v>0</v>
      </c>
      <c r="Y839" s="4">
        <v>0</v>
      </c>
      <c r="Z839" s="4">
        <v>0</v>
      </c>
      <c r="AA839" s="4">
        <v>0</v>
      </c>
      <c r="AB839" s="4">
        <v>0</v>
      </c>
      <c r="AC839" s="4">
        <v>0</v>
      </c>
      <c r="AD839" s="4">
        <v>0</v>
      </c>
    </row>
    <row r="840" spans="1:30" x14ac:dyDescent="0.3">
      <c r="A840" s="16" t="s">
        <v>53</v>
      </c>
      <c r="B840" s="7">
        <v>592820</v>
      </c>
      <c r="C840" s="7">
        <v>291561</v>
      </c>
      <c r="D840" s="7" t="s">
        <v>1258</v>
      </c>
      <c r="E840" s="7">
        <v>2</v>
      </c>
      <c r="F840" s="4">
        <v>5570658</v>
      </c>
      <c r="G840" s="4">
        <v>287466</v>
      </c>
      <c r="H840" s="4">
        <f t="shared" si="80"/>
        <v>5001685.7852115044</v>
      </c>
      <c r="I840" s="4">
        <f t="shared" si="81"/>
        <v>-568972.21478849556</v>
      </c>
      <c r="J840" s="5">
        <f t="shared" si="82"/>
        <v>-0.10213734441936584</v>
      </c>
      <c r="K840" s="4">
        <f t="shared" si="83"/>
        <v>278226.87688706751</v>
      </c>
      <c r="L840" s="4">
        <f t="shared" si="84"/>
        <v>-9239.1231129324879</v>
      </c>
      <c r="M840" s="5">
        <f t="shared" si="85"/>
        <v>-3.2139881283116956E-2</v>
      </c>
      <c r="N840" s="4">
        <f>IF(SUMPRODUCT($O$2:$AD$2,O840:AD840)&lt;=Kalkulačka!$B$4,SUMPRODUCT($O$2:$AD$2,O840:AD840)*Kalkulačka!$B$5,SUMPRODUCT($O$2:$AD$2,O840:AD840))</f>
        <v>352</v>
      </c>
      <c r="O840" s="4">
        <v>102</v>
      </c>
      <c r="P840" s="4">
        <v>0</v>
      </c>
      <c r="Q840" s="4">
        <v>15</v>
      </c>
      <c r="R840" s="4">
        <v>0</v>
      </c>
      <c r="S840" s="4">
        <v>235</v>
      </c>
      <c r="T840" s="4">
        <v>0</v>
      </c>
      <c r="U840" s="4">
        <v>339</v>
      </c>
      <c r="V840" s="4">
        <v>74</v>
      </c>
      <c r="W840" s="4">
        <v>155</v>
      </c>
      <c r="X840" s="4">
        <v>0</v>
      </c>
      <c r="Y840" s="4">
        <v>0</v>
      </c>
      <c r="Z840" s="4">
        <v>0</v>
      </c>
      <c r="AA840" s="4">
        <v>0</v>
      </c>
      <c r="AB840" s="4">
        <v>0</v>
      </c>
      <c r="AC840" s="4">
        <v>0</v>
      </c>
      <c r="AD840" s="4">
        <v>0</v>
      </c>
    </row>
    <row r="841" spans="1:30" x14ac:dyDescent="0.3">
      <c r="A841" s="16" t="s">
        <v>44</v>
      </c>
      <c r="B841" s="7">
        <v>595268</v>
      </c>
      <c r="C841" s="7">
        <v>293971</v>
      </c>
      <c r="D841" s="7" t="s">
        <v>1259</v>
      </c>
      <c r="E841" s="7">
        <v>2</v>
      </c>
      <c r="F841" s="4">
        <v>4573590</v>
      </c>
      <c r="G841" s="4">
        <v>256033</v>
      </c>
      <c r="H841" s="4">
        <f t="shared" si="80"/>
        <v>4106497.7043355815</v>
      </c>
      <c r="I841" s="4">
        <f t="shared" si="81"/>
        <v>-467092.29566441849</v>
      </c>
      <c r="J841" s="5">
        <f t="shared" si="82"/>
        <v>-0.1021281522096249</v>
      </c>
      <c r="K841" s="4">
        <f t="shared" si="83"/>
        <v>228430.58926239351</v>
      </c>
      <c r="L841" s="4">
        <f t="shared" si="84"/>
        <v>-27602.410737606493</v>
      </c>
      <c r="M841" s="5">
        <f t="shared" si="85"/>
        <v>-0.1078080198162209</v>
      </c>
      <c r="N841" s="4">
        <f>IF(SUMPRODUCT($O$2:$AD$2,O841:AD841)&lt;=Kalkulačka!$B$4,SUMPRODUCT($O$2:$AD$2,O841:AD841)*Kalkulačka!$B$5,SUMPRODUCT($O$2:$AD$2,O841:AD841))</f>
        <v>289</v>
      </c>
      <c r="O841" s="4">
        <v>60</v>
      </c>
      <c r="P841" s="4">
        <v>0</v>
      </c>
      <c r="Q841" s="4">
        <v>0</v>
      </c>
      <c r="R841" s="4">
        <v>0</v>
      </c>
      <c r="S841" s="4">
        <v>229</v>
      </c>
      <c r="T841" s="4">
        <v>0</v>
      </c>
      <c r="U841" s="4">
        <v>267</v>
      </c>
      <c r="V841" s="4">
        <v>42</v>
      </c>
      <c r="W841" s="4">
        <v>0</v>
      </c>
      <c r="X841" s="4">
        <v>0</v>
      </c>
      <c r="Y841" s="4">
        <v>0</v>
      </c>
      <c r="Z841" s="4">
        <v>0</v>
      </c>
      <c r="AA841" s="4">
        <v>0</v>
      </c>
      <c r="AB841" s="4">
        <v>0</v>
      </c>
      <c r="AC841" s="4">
        <v>0</v>
      </c>
      <c r="AD841" s="4">
        <v>0</v>
      </c>
    </row>
    <row r="842" spans="1:30" x14ac:dyDescent="0.3">
      <c r="A842" s="16" t="s">
        <v>47</v>
      </c>
      <c r="B842" s="7">
        <v>585017</v>
      </c>
      <c r="C842" s="7">
        <v>283703</v>
      </c>
      <c r="D842" s="7" t="s">
        <v>434</v>
      </c>
      <c r="E842" s="7">
        <v>2</v>
      </c>
      <c r="F842" s="4">
        <v>11452297</v>
      </c>
      <c r="G842" s="4">
        <v>605288</v>
      </c>
      <c r="H842" s="4">
        <f t="shared" si="80"/>
        <v>10287558.262764571</v>
      </c>
      <c r="I842" s="4">
        <f t="shared" si="81"/>
        <v>-1164738.7372354288</v>
      </c>
      <c r="J842" s="5">
        <f t="shared" si="82"/>
        <v>-0.10170350430445774</v>
      </c>
      <c r="K842" s="4">
        <f t="shared" si="83"/>
        <v>572262.09905180929</v>
      </c>
      <c r="L842" s="4">
        <f t="shared" si="84"/>
        <v>-33025.900948190712</v>
      </c>
      <c r="M842" s="5">
        <f t="shared" si="85"/>
        <v>-5.4562292575089377E-2</v>
      </c>
      <c r="N842" s="4">
        <f>IF(SUMPRODUCT($O$2:$AD$2,O842:AD842)&lt;=Kalkulačka!$B$4,SUMPRODUCT($O$2:$AD$2,O842:AD842)*Kalkulačka!$B$5,SUMPRODUCT($O$2:$AD$2,O842:AD842))</f>
        <v>724</v>
      </c>
      <c r="O842" s="4">
        <v>120</v>
      </c>
      <c r="P842" s="4">
        <v>0</v>
      </c>
      <c r="Q842" s="4">
        <v>0</v>
      </c>
      <c r="R842" s="4">
        <v>0</v>
      </c>
      <c r="S842" s="4">
        <v>318</v>
      </c>
      <c r="T842" s="4">
        <v>0</v>
      </c>
      <c r="U842" s="4">
        <v>693</v>
      </c>
      <c r="V842" s="4">
        <v>75</v>
      </c>
      <c r="W842" s="4">
        <v>0</v>
      </c>
      <c r="X842" s="4">
        <v>187</v>
      </c>
      <c r="Y842" s="4">
        <v>286</v>
      </c>
      <c r="Z842" s="4">
        <v>0</v>
      </c>
      <c r="AA842" s="4">
        <v>0</v>
      </c>
      <c r="AB842" s="4">
        <v>0</v>
      </c>
      <c r="AC842" s="4">
        <v>0</v>
      </c>
      <c r="AD842" s="4">
        <v>0</v>
      </c>
    </row>
    <row r="843" spans="1:30" x14ac:dyDescent="0.3">
      <c r="A843" s="16" t="s">
        <v>44</v>
      </c>
      <c r="B843" s="7">
        <v>595578</v>
      </c>
      <c r="C843" s="7">
        <v>294284</v>
      </c>
      <c r="D843" s="7" t="s">
        <v>1260</v>
      </c>
      <c r="E843" s="7">
        <v>2</v>
      </c>
      <c r="F843" s="4">
        <v>575685</v>
      </c>
      <c r="G843" s="4">
        <v>16154</v>
      </c>
      <c r="H843" s="4">
        <f t="shared" si="80"/>
        <v>596792.0539172818</v>
      </c>
      <c r="I843" s="4">
        <f t="shared" si="81"/>
        <v>21107.053917281795</v>
      </c>
      <c r="J843" s="5">
        <f t="shared" si="82"/>
        <v>3.666424158573145E-2</v>
      </c>
      <c r="K843" s="4">
        <f t="shared" si="83"/>
        <v>33197.525083116008</v>
      </c>
      <c r="L843" s="4">
        <f t="shared" si="84"/>
        <v>17043.525083116008</v>
      </c>
      <c r="M843" s="5">
        <f t="shared" si="85"/>
        <v>1.0550653140470478</v>
      </c>
      <c r="N843" s="4">
        <f>IF(SUMPRODUCT($O$2:$AD$2,O843:AD843)&lt;=Kalkulačka!$B$4,SUMPRODUCT($O$2:$AD$2,O843:AD843)*Kalkulačka!$B$5,SUMPRODUCT($O$2:$AD$2,O843:AD843))</f>
        <v>42</v>
      </c>
      <c r="O843" s="4">
        <v>21</v>
      </c>
      <c r="P843" s="4">
        <v>0</v>
      </c>
      <c r="Q843" s="4">
        <v>0</v>
      </c>
      <c r="R843" s="4">
        <v>0</v>
      </c>
      <c r="S843" s="4">
        <v>7</v>
      </c>
      <c r="T843" s="4">
        <v>0</v>
      </c>
      <c r="U843" s="4">
        <v>26</v>
      </c>
      <c r="V843" s="4">
        <v>6</v>
      </c>
      <c r="W843" s="4">
        <v>0</v>
      </c>
      <c r="X843" s="4">
        <v>0</v>
      </c>
      <c r="Y843" s="4">
        <v>0</v>
      </c>
      <c r="Z843" s="4">
        <v>0</v>
      </c>
      <c r="AA843" s="4">
        <v>0</v>
      </c>
      <c r="AB843" s="4">
        <v>0</v>
      </c>
      <c r="AC843" s="4">
        <v>0</v>
      </c>
      <c r="AD843" s="4">
        <v>0</v>
      </c>
    </row>
    <row r="844" spans="1:30" x14ac:dyDescent="0.3">
      <c r="A844" s="16" t="s">
        <v>44</v>
      </c>
      <c r="B844" s="7">
        <v>590517</v>
      </c>
      <c r="C844" s="7">
        <v>289264</v>
      </c>
      <c r="D844" s="7" t="s">
        <v>1261</v>
      </c>
      <c r="E844" s="7">
        <v>2</v>
      </c>
      <c r="F844" s="4">
        <v>801811</v>
      </c>
      <c r="G844" s="4">
        <v>25594</v>
      </c>
      <c r="H844" s="4">
        <f t="shared" si="80"/>
        <v>831246.07509907102</v>
      </c>
      <c r="I844" s="4">
        <f t="shared" si="81"/>
        <v>29435.075099071022</v>
      </c>
      <c r="J844" s="5">
        <f t="shared" si="82"/>
        <v>3.6710739936308023E-2</v>
      </c>
      <c r="K844" s="4">
        <f t="shared" si="83"/>
        <v>46239.409937197299</v>
      </c>
      <c r="L844" s="4">
        <f t="shared" si="84"/>
        <v>20645.409937197299</v>
      </c>
      <c r="M844" s="5">
        <f t="shared" si="85"/>
        <v>0.80665038435560277</v>
      </c>
      <c r="N844" s="4">
        <f>IF(SUMPRODUCT($O$2:$AD$2,O844:AD844)&lt;=Kalkulačka!$B$4,SUMPRODUCT($O$2:$AD$2,O844:AD844)*Kalkulačka!$B$5,SUMPRODUCT($O$2:$AD$2,O844:AD844))</f>
        <v>58.5</v>
      </c>
      <c r="O844" s="4">
        <v>21</v>
      </c>
      <c r="P844" s="4">
        <v>0</v>
      </c>
      <c r="Q844" s="4">
        <v>0</v>
      </c>
      <c r="R844" s="4">
        <v>0</v>
      </c>
      <c r="S844" s="4">
        <v>18</v>
      </c>
      <c r="T844" s="4">
        <v>0</v>
      </c>
      <c r="U844" s="4">
        <v>39</v>
      </c>
      <c r="V844" s="4">
        <v>18</v>
      </c>
      <c r="W844" s="4">
        <v>0</v>
      </c>
      <c r="X844" s="4">
        <v>0</v>
      </c>
      <c r="Y844" s="4">
        <v>0</v>
      </c>
      <c r="Z844" s="4">
        <v>0</v>
      </c>
      <c r="AA844" s="4">
        <v>0</v>
      </c>
      <c r="AB844" s="4">
        <v>0</v>
      </c>
      <c r="AC844" s="4">
        <v>0</v>
      </c>
      <c r="AD844" s="4">
        <v>0</v>
      </c>
    </row>
    <row r="845" spans="1:30" x14ac:dyDescent="0.3">
      <c r="A845" s="16" t="s">
        <v>44</v>
      </c>
      <c r="B845" s="7">
        <v>588113</v>
      </c>
      <c r="C845" s="7">
        <v>286834</v>
      </c>
      <c r="D845" s="7" t="s">
        <v>1262</v>
      </c>
      <c r="E845" s="7">
        <v>2</v>
      </c>
      <c r="F845" s="4">
        <v>4254154</v>
      </c>
      <c r="G845" s="4">
        <v>243468</v>
      </c>
      <c r="H845" s="4">
        <f t="shared" si="80"/>
        <v>3822311.0119940187</v>
      </c>
      <c r="I845" s="4">
        <f t="shared" si="81"/>
        <v>-431842.98800598131</v>
      </c>
      <c r="J845" s="5">
        <f t="shared" si="82"/>
        <v>-0.1015108968800803</v>
      </c>
      <c r="K845" s="4">
        <f t="shared" si="83"/>
        <v>212622.24398471921</v>
      </c>
      <c r="L845" s="4">
        <f t="shared" si="84"/>
        <v>-30845.756015280786</v>
      </c>
      <c r="M845" s="5">
        <f t="shared" si="85"/>
        <v>-0.12669326570752948</v>
      </c>
      <c r="N845" s="4">
        <f>IF(SUMPRODUCT($O$2:$AD$2,O845:AD845)&lt;=Kalkulačka!$B$4,SUMPRODUCT($O$2:$AD$2,O845:AD845)*Kalkulačka!$B$5,SUMPRODUCT($O$2:$AD$2,O845:AD845))</f>
        <v>269</v>
      </c>
      <c r="O845" s="4">
        <v>47</v>
      </c>
      <c r="P845" s="4">
        <v>0</v>
      </c>
      <c r="Q845" s="4">
        <v>0</v>
      </c>
      <c r="R845" s="4">
        <v>0</v>
      </c>
      <c r="S845" s="4">
        <v>222</v>
      </c>
      <c r="T845" s="4">
        <v>0</v>
      </c>
      <c r="U845" s="4">
        <v>404</v>
      </c>
      <c r="V845" s="4">
        <v>75</v>
      </c>
      <c r="W845" s="4">
        <v>60</v>
      </c>
      <c r="X845" s="4">
        <v>0</v>
      </c>
      <c r="Y845" s="4">
        <v>0</v>
      </c>
      <c r="Z845" s="4">
        <v>0</v>
      </c>
      <c r="AA845" s="4">
        <v>0</v>
      </c>
      <c r="AB845" s="4">
        <v>0</v>
      </c>
      <c r="AC845" s="4">
        <v>0</v>
      </c>
      <c r="AD845" s="4">
        <v>0</v>
      </c>
    </row>
    <row r="846" spans="1:30" x14ac:dyDescent="0.3">
      <c r="A846" s="16" t="s">
        <v>47</v>
      </c>
      <c r="B846" s="7">
        <v>584819</v>
      </c>
      <c r="C846" s="7">
        <v>283517</v>
      </c>
      <c r="D846" s="7" t="s">
        <v>1263</v>
      </c>
      <c r="E846" s="7">
        <v>2</v>
      </c>
      <c r="F846" s="4">
        <v>1541916</v>
      </c>
      <c r="G846" s="4">
        <v>46412</v>
      </c>
      <c r="H846" s="4">
        <f t="shared" si="80"/>
        <v>1598550.1444212904</v>
      </c>
      <c r="I846" s="4">
        <f t="shared" si="81"/>
        <v>56634.144421290373</v>
      </c>
      <c r="J846" s="5">
        <f t="shared" si="82"/>
        <v>3.672972095839877E-2</v>
      </c>
      <c r="K846" s="4">
        <f t="shared" si="83"/>
        <v>88921.942186917891</v>
      </c>
      <c r="L846" s="4">
        <f t="shared" si="84"/>
        <v>42509.942186917891</v>
      </c>
      <c r="M846" s="5">
        <f t="shared" si="85"/>
        <v>0.91592566980345369</v>
      </c>
      <c r="N846" s="4">
        <f>IF(SUMPRODUCT($O$2:$AD$2,O846:AD846)&lt;=Kalkulačka!$B$4,SUMPRODUCT($O$2:$AD$2,O846:AD846)*Kalkulačka!$B$5,SUMPRODUCT($O$2:$AD$2,O846:AD846))</f>
        <v>112.5</v>
      </c>
      <c r="O846" s="4">
        <v>47</v>
      </c>
      <c r="P846" s="4">
        <v>0</v>
      </c>
      <c r="Q846" s="4">
        <v>0</v>
      </c>
      <c r="R846" s="4">
        <v>0</v>
      </c>
      <c r="S846" s="4">
        <v>28</v>
      </c>
      <c r="T846" s="4">
        <v>0</v>
      </c>
      <c r="U846" s="4">
        <v>63</v>
      </c>
      <c r="V846" s="4">
        <v>18</v>
      </c>
      <c r="W846" s="4">
        <v>0</v>
      </c>
      <c r="X846" s="4">
        <v>0</v>
      </c>
      <c r="Y846" s="4">
        <v>0</v>
      </c>
      <c r="Z846" s="4">
        <v>0</v>
      </c>
      <c r="AA846" s="4">
        <v>0</v>
      </c>
      <c r="AB846" s="4">
        <v>0</v>
      </c>
      <c r="AC846" s="4">
        <v>0</v>
      </c>
      <c r="AD846" s="4">
        <v>0</v>
      </c>
    </row>
    <row r="847" spans="1:30" x14ac:dyDescent="0.3">
      <c r="A847" s="16" t="s">
        <v>56</v>
      </c>
      <c r="B847" s="7">
        <v>597961</v>
      </c>
      <c r="C847" s="7">
        <v>296457</v>
      </c>
      <c r="D847" s="7" t="s">
        <v>486</v>
      </c>
      <c r="E847" s="7">
        <v>2</v>
      </c>
      <c r="F847" s="4">
        <v>7068144</v>
      </c>
      <c r="G847" s="4">
        <v>379088</v>
      </c>
      <c r="H847" s="4">
        <f t="shared" si="80"/>
        <v>6351572.5738339275</v>
      </c>
      <c r="I847" s="4">
        <f t="shared" si="81"/>
        <v>-716571.42616607249</v>
      </c>
      <c r="J847" s="5">
        <f t="shared" si="82"/>
        <v>-0.10138042266344216</v>
      </c>
      <c r="K847" s="4">
        <f t="shared" si="83"/>
        <v>353316.51695602038</v>
      </c>
      <c r="L847" s="4">
        <f t="shared" si="84"/>
        <v>-25771.483043979621</v>
      </c>
      <c r="M847" s="5">
        <f t="shared" si="85"/>
        <v>-6.7982851063551508E-2</v>
      </c>
      <c r="N847" s="4">
        <f>IF(SUMPRODUCT($O$2:$AD$2,O847:AD847)&lt;=Kalkulačka!$B$4,SUMPRODUCT($O$2:$AD$2,O847:AD847)*Kalkulačka!$B$5,SUMPRODUCT($O$2:$AD$2,O847:AD847))</f>
        <v>447</v>
      </c>
      <c r="O847" s="4">
        <v>120</v>
      </c>
      <c r="P847" s="4">
        <v>0</v>
      </c>
      <c r="Q847" s="4">
        <v>0</v>
      </c>
      <c r="R847" s="4">
        <v>0</v>
      </c>
      <c r="S847" s="4">
        <v>327</v>
      </c>
      <c r="T847" s="4">
        <v>0</v>
      </c>
      <c r="U847" s="4">
        <v>411</v>
      </c>
      <c r="V847" s="4">
        <v>90</v>
      </c>
      <c r="W847" s="4">
        <v>70</v>
      </c>
      <c r="X847" s="4">
        <v>0</v>
      </c>
      <c r="Y847" s="4">
        <v>0</v>
      </c>
      <c r="Z847" s="4">
        <v>0</v>
      </c>
      <c r="AA847" s="4">
        <v>0</v>
      </c>
      <c r="AB847" s="4">
        <v>0</v>
      </c>
      <c r="AC847" s="4">
        <v>0</v>
      </c>
      <c r="AD847" s="4">
        <v>0</v>
      </c>
    </row>
    <row r="848" spans="1:30" x14ac:dyDescent="0.3">
      <c r="A848" s="16" t="s">
        <v>47</v>
      </c>
      <c r="B848" s="7">
        <v>583898</v>
      </c>
      <c r="C848" s="7">
        <v>282596</v>
      </c>
      <c r="D848" s="7" t="s">
        <v>421</v>
      </c>
      <c r="E848" s="7">
        <v>2</v>
      </c>
      <c r="F848" s="4">
        <v>5961005</v>
      </c>
      <c r="G848" s="4">
        <v>319784</v>
      </c>
      <c r="H848" s="4">
        <f t="shared" si="80"/>
        <v>5356919.1506384574</v>
      </c>
      <c r="I848" s="4">
        <f t="shared" si="81"/>
        <v>-604085.84936154261</v>
      </c>
      <c r="J848" s="5">
        <f t="shared" si="82"/>
        <v>-0.10133959782981938</v>
      </c>
      <c r="K848" s="4">
        <f t="shared" si="83"/>
        <v>297987.3084841604</v>
      </c>
      <c r="L848" s="4">
        <f t="shared" si="84"/>
        <v>-21796.6915158396</v>
      </c>
      <c r="M848" s="5">
        <f t="shared" si="85"/>
        <v>-6.8160669438870003E-2</v>
      </c>
      <c r="N848" s="4">
        <f>IF(SUMPRODUCT($O$2:$AD$2,O848:AD848)&lt;=Kalkulačka!$B$4,SUMPRODUCT($O$2:$AD$2,O848:AD848)*Kalkulačka!$B$5,SUMPRODUCT($O$2:$AD$2,O848:AD848))</f>
        <v>377</v>
      </c>
      <c r="O848" s="4">
        <v>96</v>
      </c>
      <c r="P848" s="4">
        <v>0</v>
      </c>
      <c r="Q848" s="4">
        <v>0</v>
      </c>
      <c r="R848" s="4">
        <v>0</v>
      </c>
      <c r="S848" s="4">
        <v>281</v>
      </c>
      <c r="T848" s="4">
        <v>0</v>
      </c>
      <c r="U848" s="4">
        <v>334</v>
      </c>
      <c r="V848" s="4">
        <v>88</v>
      </c>
      <c r="W848" s="4">
        <v>0</v>
      </c>
      <c r="X848" s="4">
        <v>0</v>
      </c>
      <c r="Y848" s="4">
        <v>0</v>
      </c>
      <c r="Z848" s="4">
        <v>0</v>
      </c>
      <c r="AA848" s="4">
        <v>0</v>
      </c>
      <c r="AB848" s="4">
        <v>0</v>
      </c>
      <c r="AC848" s="4">
        <v>0</v>
      </c>
      <c r="AD848" s="4">
        <v>0</v>
      </c>
    </row>
    <row r="849" spans="1:30" x14ac:dyDescent="0.3">
      <c r="A849" s="16" t="s">
        <v>20</v>
      </c>
      <c r="B849" s="7">
        <v>537292</v>
      </c>
      <c r="C849" s="7">
        <v>239241</v>
      </c>
      <c r="D849" s="7" t="s">
        <v>682</v>
      </c>
      <c r="E849" s="7">
        <v>2</v>
      </c>
      <c r="F849" s="4">
        <v>801589</v>
      </c>
      <c r="G849" s="4">
        <v>74889</v>
      </c>
      <c r="H849" s="4">
        <f t="shared" si="80"/>
        <v>831246.07509907102</v>
      </c>
      <c r="I849" s="4">
        <f t="shared" si="81"/>
        <v>29657.075099071022</v>
      </c>
      <c r="J849" s="5">
        <f t="shared" si="82"/>
        <v>3.6997856880609747E-2</v>
      </c>
      <c r="K849" s="4">
        <f t="shared" si="83"/>
        <v>46239.409937197299</v>
      </c>
      <c r="L849" s="4">
        <f t="shared" si="84"/>
        <v>-28649.590062802701</v>
      </c>
      <c r="M849" s="5">
        <f t="shared" si="85"/>
        <v>-0.38256072404228525</v>
      </c>
      <c r="N849" s="4">
        <f>IF(SUMPRODUCT($O$2:$AD$2,O849:AD849)&lt;=Kalkulačka!$B$4,SUMPRODUCT($O$2:$AD$2,O849:AD849)*Kalkulačka!$B$5,SUMPRODUCT($O$2:$AD$2,O849:AD849))</f>
        <v>58.5</v>
      </c>
      <c r="O849" s="4">
        <v>24</v>
      </c>
      <c r="P849" s="4">
        <v>0</v>
      </c>
      <c r="Q849" s="4">
        <v>0</v>
      </c>
      <c r="R849" s="4">
        <v>0</v>
      </c>
      <c r="S849" s="4">
        <v>15</v>
      </c>
      <c r="T849" s="4">
        <v>0</v>
      </c>
      <c r="U849" s="4">
        <v>40</v>
      </c>
      <c r="V849" s="4">
        <v>15</v>
      </c>
      <c r="W849" s="4">
        <v>0</v>
      </c>
      <c r="X849" s="4">
        <v>0</v>
      </c>
      <c r="Y849" s="4">
        <v>0</v>
      </c>
      <c r="Z849" s="4">
        <v>0</v>
      </c>
      <c r="AA849" s="4">
        <v>0</v>
      </c>
      <c r="AB849" s="4">
        <v>0</v>
      </c>
      <c r="AC849" s="4">
        <v>0</v>
      </c>
      <c r="AD849" s="4">
        <v>0</v>
      </c>
    </row>
    <row r="850" spans="1:30" x14ac:dyDescent="0.3">
      <c r="A850" s="16" t="s">
        <v>29</v>
      </c>
      <c r="B850" s="7">
        <v>555762</v>
      </c>
      <c r="C850" s="7">
        <v>255181</v>
      </c>
      <c r="D850" s="7" t="s">
        <v>280</v>
      </c>
      <c r="E850" s="7">
        <v>2</v>
      </c>
      <c r="F850" s="4">
        <v>6020438</v>
      </c>
      <c r="G850" s="4">
        <v>320032</v>
      </c>
      <c r="H850" s="4">
        <f t="shared" si="80"/>
        <v>5412335.5556450617</v>
      </c>
      <c r="I850" s="4">
        <f t="shared" si="81"/>
        <v>-608102.44435493834</v>
      </c>
      <c r="J850" s="5">
        <f t="shared" si="82"/>
        <v>-0.10100634610886094</v>
      </c>
      <c r="K850" s="4">
        <f t="shared" si="83"/>
        <v>301069.93581330683</v>
      </c>
      <c r="L850" s="4">
        <f t="shared" si="84"/>
        <v>-18962.064186693169</v>
      </c>
      <c r="M850" s="5">
        <f t="shared" si="85"/>
        <v>-5.9250525530863074E-2</v>
      </c>
      <c r="N850" s="4">
        <f>IF(SUMPRODUCT($O$2:$AD$2,O850:AD850)&lt;=Kalkulačka!$B$4,SUMPRODUCT($O$2:$AD$2,O850:AD850)*Kalkulačka!$B$5,SUMPRODUCT($O$2:$AD$2,O850:AD850))</f>
        <v>380.9</v>
      </c>
      <c r="O850" s="4">
        <v>93</v>
      </c>
      <c r="P850" s="4">
        <v>0</v>
      </c>
      <c r="Q850" s="4">
        <v>0</v>
      </c>
      <c r="R850" s="4">
        <v>0</v>
      </c>
      <c r="S850" s="4">
        <v>272</v>
      </c>
      <c r="T850" s="4">
        <v>0</v>
      </c>
      <c r="U850" s="4">
        <v>285</v>
      </c>
      <c r="V850" s="4">
        <v>72</v>
      </c>
      <c r="W850" s="4">
        <v>74</v>
      </c>
      <c r="X850" s="4">
        <v>0</v>
      </c>
      <c r="Y850" s="4">
        <v>0</v>
      </c>
      <c r="Z850" s="4">
        <v>0</v>
      </c>
      <c r="AA850" s="4">
        <v>159</v>
      </c>
      <c r="AB850" s="4">
        <v>0</v>
      </c>
      <c r="AC850" s="4">
        <v>0</v>
      </c>
      <c r="AD850" s="4">
        <v>0</v>
      </c>
    </row>
    <row r="851" spans="1:30" x14ac:dyDescent="0.3">
      <c r="A851" s="16" t="s">
        <v>53</v>
      </c>
      <c r="B851" s="7">
        <v>592803</v>
      </c>
      <c r="C851" s="7">
        <v>542385</v>
      </c>
      <c r="D851" s="7" t="s">
        <v>1264</v>
      </c>
      <c r="E851" s="7">
        <v>2</v>
      </c>
      <c r="F851" s="4">
        <v>328759</v>
      </c>
      <c r="G851" s="4">
        <v>7704</v>
      </c>
      <c r="H851" s="4">
        <f t="shared" si="80"/>
        <v>341024.03080987529</v>
      </c>
      <c r="I851" s="4">
        <f t="shared" si="81"/>
        <v>12265.030809875287</v>
      </c>
      <c r="J851" s="5">
        <f t="shared" si="82"/>
        <v>3.7307057175241631E-2</v>
      </c>
      <c r="K851" s="4">
        <f t="shared" si="83"/>
        <v>18970.01433320915</v>
      </c>
      <c r="L851" s="4">
        <f t="shared" si="84"/>
        <v>11266.01433320915</v>
      </c>
      <c r="M851" s="5">
        <f t="shared" si="85"/>
        <v>1.46235907751936</v>
      </c>
      <c r="N851" s="4">
        <f>IF(SUMPRODUCT($O$2:$AD$2,O851:AD851)&lt;=Kalkulačka!$B$4,SUMPRODUCT($O$2:$AD$2,O851:AD851)*Kalkulačka!$B$5,SUMPRODUCT($O$2:$AD$2,O851:AD851))</f>
        <v>24</v>
      </c>
      <c r="O851" s="4">
        <v>16</v>
      </c>
      <c r="P851" s="4">
        <v>0</v>
      </c>
      <c r="Q851" s="4">
        <v>0</v>
      </c>
      <c r="R851" s="4">
        <v>0</v>
      </c>
      <c r="S851" s="4">
        <v>0</v>
      </c>
      <c r="T851" s="4">
        <v>0</v>
      </c>
      <c r="U851" s="4">
        <v>20</v>
      </c>
      <c r="V851" s="4">
        <v>0</v>
      </c>
      <c r="W851" s="4">
        <v>0</v>
      </c>
      <c r="X851" s="4">
        <v>0</v>
      </c>
      <c r="Y851" s="4">
        <v>0</v>
      </c>
      <c r="Z851" s="4">
        <v>0</v>
      </c>
      <c r="AA851" s="4">
        <v>0</v>
      </c>
      <c r="AB851" s="4">
        <v>0</v>
      </c>
      <c r="AC851" s="4">
        <v>0</v>
      </c>
      <c r="AD851" s="4">
        <v>0</v>
      </c>
    </row>
    <row r="852" spans="1:30" x14ac:dyDescent="0.3">
      <c r="A852" s="16" t="s">
        <v>53</v>
      </c>
      <c r="B852" s="7">
        <v>588431</v>
      </c>
      <c r="C852" s="7">
        <v>287156</v>
      </c>
      <c r="D852" s="7" t="s">
        <v>1093</v>
      </c>
      <c r="E852" s="7">
        <v>2</v>
      </c>
      <c r="F852" s="4">
        <v>657516</v>
      </c>
      <c r="G852" s="4">
        <v>15409</v>
      </c>
      <c r="H852" s="4">
        <f t="shared" si="80"/>
        <v>682048.06161975057</v>
      </c>
      <c r="I852" s="4">
        <f t="shared" si="81"/>
        <v>24532.061619750573</v>
      </c>
      <c r="J852" s="5">
        <f t="shared" si="82"/>
        <v>3.7310212405098131E-2</v>
      </c>
      <c r="K852" s="4">
        <f t="shared" si="83"/>
        <v>37940.0286664183</v>
      </c>
      <c r="L852" s="4">
        <f t="shared" si="84"/>
        <v>22531.0286664183</v>
      </c>
      <c r="M852" s="5">
        <f t="shared" si="85"/>
        <v>1.4621992774624117</v>
      </c>
      <c r="N852" s="4">
        <f>IF(SUMPRODUCT($O$2:$AD$2,O852:AD852)&lt;=Kalkulačka!$B$4,SUMPRODUCT($O$2:$AD$2,O852:AD852)*Kalkulačka!$B$5,SUMPRODUCT($O$2:$AD$2,O852:AD852))</f>
        <v>48</v>
      </c>
      <c r="O852" s="4">
        <v>32</v>
      </c>
      <c r="P852" s="4">
        <v>0</v>
      </c>
      <c r="Q852" s="4">
        <v>0</v>
      </c>
      <c r="R852" s="4">
        <v>0</v>
      </c>
      <c r="S852" s="4">
        <v>0</v>
      </c>
      <c r="T852" s="4">
        <v>0</v>
      </c>
      <c r="U852" s="4">
        <v>0</v>
      </c>
      <c r="V852" s="4">
        <v>0</v>
      </c>
      <c r="W852" s="4">
        <v>0</v>
      </c>
      <c r="X852" s="4">
        <v>0</v>
      </c>
      <c r="Y852" s="4">
        <v>0</v>
      </c>
      <c r="Z852" s="4">
        <v>0</v>
      </c>
      <c r="AA852" s="4">
        <v>0</v>
      </c>
      <c r="AB852" s="4">
        <v>0</v>
      </c>
      <c r="AC852" s="4">
        <v>0</v>
      </c>
      <c r="AD852" s="4">
        <v>0</v>
      </c>
    </row>
    <row r="853" spans="1:30" x14ac:dyDescent="0.3">
      <c r="A853" s="16" t="s">
        <v>53</v>
      </c>
      <c r="B853" s="7">
        <v>588946</v>
      </c>
      <c r="C853" s="7">
        <v>287687</v>
      </c>
      <c r="D853" s="7" t="s">
        <v>1265</v>
      </c>
      <c r="E853" s="7">
        <v>2</v>
      </c>
      <c r="F853" s="4">
        <v>657516</v>
      </c>
      <c r="G853" s="4">
        <v>15409</v>
      </c>
      <c r="H853" s="4">
        <f t="shared" si="80"/>
        <v>682048.06161975057</v>
      </c>
      <c r="I853" s="4">
        <f t="shared" si="81"/>
        <v>24532.061619750573</v>
      </c>
      <c r="J853" s="5">
        <f t="shared" si="82"/>
        <v>3.7310212405098131E-2</v>
      </c>
      <c r="K853" s="4">
        <f t="shared" si="83"/>
        <v>37940.0286664183</v>
      </c>
      <c r="L853" s="4">
        <f t="shared" si="84"/>
        <v>22531.0286664183</v>
      </c>
      <c r="M853" s="5">
        <f t="shared" si="85"/>
        <v>1.4621992774624117</v>
      </c>
      <c r="N853" s="4">
        <f>IF(SUMPRODUCT($O$2:$AD$2,O853:AD853)&lt;=Kalkulačka!$B$4,SUMPRODUCT($O$2:$AD$2,O853:AD853)*Kalkulačka!$B$5,SUMPRODUCT($O$2:$AD$2,O853:AD853))</f>
        <v>48</v>
      </c>
      <c r="O853" s="4">
        <v>32</v>
      </c>
      <c r="P853" s="4">
        <v>0</v>
      </c>
      <c r="Q853" s="4">
        <v>0</v>
      </c>
      <c r="R853" s="4">
        <v>0</v>
      </c>
      <c r="S853" s="4">
        <v>0</v>
      </c>
      <c r="T853" s="4">
        <v>0</v>
      </c>
      <c r="U853" s="4">
        <v>0</v>
      </c>
      <c r="V853" s="4">
        <v>0</v>
      </c>
      <c r="W853" s="4">
        <v>0</v>
      </c>
      <c r="X853" s="4">
        <v>0</v>
      </c>
      <c r="Y853" s="4">
        <v>0</v>
      </c>
      <c r="Z853" s="4">
        <v>0</v>
      </c>
      <c r="AA853" s="4">
        <v>0</v>
      </c>
      <c r="AB853" s="4">
        <v>0</v>
      </c>
      <c r="AC853" s="4">
        <v>0</v>
      </c>
      <c r="AD853" s="4">
        <v>0</v>
      </c>
    </row>
    <row r="854" spans="1:30" x14ac:dyDescent="0.3">
      <c r="A854" s="16" t="s">
        <v>53</v>
      </c>
      <c r="B854" s="7">
        <v>592366</v>
      </c>
      <c r="C854" s="7">
        <v>362174</v>
      </c>
      <c r="D854" s="7" t="s">
        <v>1266</v>
      </c>
      <c r="E854" s="7">
        <v>2</v>
      </c>
      <c r="F854" s="4">
        <v>657516</v>
      </c>
      <c r="G854" s="4">
        <v>15409</v>
      </c>
      <c r="H854" s="4">
        <f t="shared" si="80"/>
        <v>682048.06161975057</v>
      </c>
      <c r="I854" s="4">
        <f t="shared" si="81"/>
        <v>24532.061619750573</v>
      </c>
      <c r="J854" s="5">
        <f t="shared" si="82"/>
        <v>3.7310212405098131E-2</v>
      </c>
      <c r="K854" s="4">
        <f t="shared" si="83"/>
        <v>37940.0286664183</v>
      </c>
      <c r="L854" s="4">
        <f t="shared" si="84"/>
        <v>22531.0286664183</v>
      </c>
      <c r="M854" s="5">
        <f t="shared" si="85"/>
        <v>1.4621992774624117</v>
      </c>
      <c r="N854" s="4">
        <f>IF(SUMPRODUCT($O$2:$AD$2,O854:AD854)&lt;=Kalkulačka!$B$4,SUMPRODUCT($O$2:$AD$2,O854:AD854)*Kalkulačka!$B$5,SUMPRODUCT($O$2:$AD$2,O854:AD854))</f>
        <v>48</v>
      </c>
      <c r="O854" s="4">
        <v>32</v>
      </c>
      <c r="P854" s="4">
        <v>0</v>
      </c>
      <c r="Q854" s="4">
        <v>0</v>
      </c>
      <c r="R854" s="4">
        <v>0</v>
      </c>
      <c r="S854" s="4">
        <v>0</v>
      </c>
      <c r="T854" s="4">
        <v>0</v>
      </c>
      <c r="U854" s="4">
        <v>32</v>
      </c>
      <c r="V854" s="4">
        <v>0</v>
      </c>
      <c r="W854" s="4">
        <v>0</v>
      </c>
      <c r="X854" s="4">
        <v>0</v>
      </c>
      <c r="Y854" s="4">
        <v>0</v>
      </c>
      <c r="Z854" s="4">
        <v>0</v>
      </c>
      <c r="AA854" s="4">
        <v>0</v>
      </c>
      <c r="AB854" s="4">
        <v>0</v>
      </c>
      <c r="AC854" s="4">
        <v>0</v>
      </c>
      <c r="AD854" s="4">
        <v>0</v>
      </c>
    </row>
    <row r="855" spans="1:30" x14ac:dyDescent="0.3">
      <c r="A855" s="16" t="s">
        <v>20</v>
      </c>
      <c r="B855" s="7">
        <v>536270</v>
      </c>
      <c r="C855" s="7">
        <v>238252</v>
      </c>
      <c r="D855" s="7" t="s">
        <v>1267</v>
      </c>
      <c r="E855" s="7">
        <v>2</v>
      </c>
      <c r="F855" s="4">
        <v>5879169</v>
      </c>
      <c r="G855" s="4">
        <v>308527</v>
      </c>
      <c r="H855" s="4">
        <f t="shared" si="80"/>
        <v>5285872.4775530668</v>
      </c>
      <c r="I855" s="4">
        <f t="shared" si="81"/>
        <v>-593296.5224469332</v>
      </c>
      <c r="J855" s="5">
        <f t="shared" si="82"/>
        <v>-0.10091503109485933</v>
      </c>
      <c r="K855" s="4">
        <f t="shared" si="83"/>
        <v>294035.22216474183</v>
      </c>
      <c r="L855" s="4">
        <f t="shared" si="84"/>
        <v>-14491.777835258166</v>
      </c>
      <c r="M855" s="5">
        <f t="shared" si="85"/>
        <v>-4.6970857770172958E-2</v>
      </c>
      <c r="N855" s="4">
        <f>IF(SUMPRODUCT($O$2:$AD$2,O855:AD855)&lt;=Kalkulačka!$B$4,SUMPRODUCT($O$2:$AD$2,O855:AD855)*Kalkulačka!$B$5,SUMPRODUCT($O$2:$AD$2,O855:AD855))</f>
        <v>372</v>
      </c>
      <c r="O855" s="4">
        <v>112</v>
      </c>
      <c r="P855" s="4">
        <v>0</v>
      </c>
      <c r="Q855" s="4">
        <v>0</v>
      </c>
      <c r="R855" s="4">
        <v>0</v>
      </c>
      <c r="S855" s="4">
        <v>260</v>
      </c>
      <c r="T855" s="4">
        <v>0</v>
      </c>
      <c r="U855" s="4">
        <v>370</v>
      </c>
      <c r="V855" s="4">
        <v>91</v>
      </c>
      <c r="W855" s="4">
        <v>0</v>
      </c>
      <c r="X855" s="4">
        <v>0</v>
      </c>
      <c r="Y855" s="4">
        <v>0</v>
      </c>
      <c r="Z855" s="4">
        <v>0</v>
      </c>
      <c r="AA855" s="4">
        <v>0</v>
      </c>
      <c r="AB855" s="4">
        <v>0</v>
      </c>
      <c r="AC855" s="4">
        <v>0</v>
      </c>
      <c r="AD855" s="4">
        <v>0</v>
      </c>
    </row>
    <row r="856" spans="1:30" x14ac:dyDescent="0.3">
      <c r="A856" s="16" t="s">
        <v>41</v>
      </c>
      <c r="B856" s="7">
        <v>580058</v>
      </c>
      <c r="C856" s="7">
        <v>278670</v>
      </c>
      <c r="D856" s="7" t="s">
        <v>1268</v>
      </c>
      <c r="E856" s="7">
        <v>2</v>
      </c>
      <c r="F856" s="4">
        <v>1540826</v>
      </c>
      <c r="G856" s="4">
        <v>50303</v>
      </c>
      <c r="H856" s="4">
        <f t="shared" si="80"/>
        <v>1598550.1444212904</v>
      </c>
      <c r="I856" s="4">
        <f t="shared" si="81"/>
        <v>57724.144421290373</v>
      </c>
      <c r="J856" s="5">
        <f t="shared" si="82"/>
        <v>3.7463116809614005E-2</v>
      </c>
      <c r="K856" s="4">
        <f t="shared" si="83"/>
        <v>88921.942186917891</v>
      </c>
      <c r="L856" s="4">
        <f t="shared" si="84"/>
        <v>38618.942186917891</v>
      </c>
      <c r="M856" s="5">
        <f t="shared" si="85"/>
        <v>0.76772642162332061</v>
      </c>
      <c r="N856" s="4">
        <f>IF(SUMPRODUCT($O$2:$AD$2,O856:AD856)&lt;=Kalkulačka!$B$4,SUMPRODUCT($O$2:$AD$2,O856:AD856)*Kalkulačka!$B$5,SUMPRODUCT($O$2:$AD$2,O856:AD856))</f>
        <v>112.5</v>
      </c>
      <c r="O856" s="4">
        <v>37</v>
      </c>
      <c r="P856" s="4">
        <v>0</v>
      </c>
      <c r="Q856" s="4">
        <v>0</v>
      </c>
      <c r="R856" s="4">
        <v>0</v>
      </c>
      <c r="S856" s="4">
        <v>38</v>
      </c>
      <c r="T856" s="4">
        <v>0</v>
      </c>
      <c r="U856" s="4">
        <v>71</v>
      </c>
      <c r="V856" s="4">
        <v>30</v>
      </c>
      <c r="W856" s="4">
        <v>0</v>
      </c>
      <c r="X856" s="4">
        <v>0</v>
      </c>
      <c r="Y856" s="4">
        <v>0</v>
      </c>
      <c r="Z856" s="4">
        <v>0</v>
      </c>
      <c r="AA856" s="4">
        <v>0</v>
      </c>
      <c r="AB856" s="4">
        <v>0</v>
      </c>
      <c r="AC856" s="4">
        <v>0</v>
      </c>
      <c r="AD856" s="4">
        <v>0</v>
      </c>
    </row>
    <row r="857" spans="1:30" x14ac:dyDescent="0.3">
      <c r="A857" s="16" t="s">
        <v>47</v>
      </c>
      <c r="B857" s="7">
        <v>594962</v>
      </c>
      <c r="C857" s="7">
        <v>637637</v>
      </c>
      <c r="D857" s="7" t="s">
        <v>1269</v>
      </c>
      <c r="E857" s="7">
        <v>2</v>
      </c>
      <c r="F857" s="4">
        <v>1520214</v>
      </c>
      <c r="G857" s="4">
        <v>49308</v>
      </c>
      <c r="H857" s="4">
        <f t="shared" si="80"/>
        <v>1577236.1424956731</v>
      </c>
      <c r="I857" s="4">
        <f t="shared" si="81"/>
        <v>57022.14249567315</v>
      </c>
      <c r="J857" s="5">
        <f t="shared" si="82"/>
        <v>3.7509286518656593E-2</v>
      </c>
      <c r="K857" s="4">
        <f t="shared" si="83"/>
        <v>87736.316291092313</v>
      </c>
      <c r="L857" s="4">
        <f t="shared" si="84"/>
        <v>38428.316291092313</v>
      </c>
      <c r="M857" s="5">
        <f t="shared" si="85"/>
        <v>0.77935256532595742</v>
      </c>
      <c r="N857" s="4">
        <f>IF(SUMPRODUCT($O$2:$AD$2,O857:AD857)&lt;=Kalkulačka!$B$4,SUMPRODUCT($O$2:$AD$2,O857:AD857)*Kalkulačka!$B$5,SUMPRODUCT($O$2:$AD$2,O857:AD857))</f>
        <v>111</v>
      </c>
      <c r="O857" s="4">
        <v>37</v>
      </c>
      <c r="P857" s="4">
        <v>0</v>
      </c>
      <c r="Q857" s="4">
        <v>0</v>
      </c>
      <c r="R857" s="4">
        <v>0</v>
      </c>
      <c r="S857" s="4">
        <v>37</v>
      </c>
      <c r="T857" s="4">
        <v>0</v>
      </c>
      <c r="U857" s="4">
        <v>73</v>
      </c>
      <c r="V857" s="4">
        <v>32</v>
      </c>
      <c r="W857" s="4">
        <v>0</v>
      </c>
      <c r="X857" s="4">
        <v>0</v>
      </c>
      <c r="Y857" s="4">
        <v>0</v>
      </c>
      <c r="Z857" s="4">
        <v>0</v>
      </c>
      <c r="AA857" s="4">
        <v>0</v>
      </c>
      <c r="AB857" s="4">
        <v>0</v>
      </c>
      <c r="AC857" s="4">
        <v>0</v>
      </c>
      <c r="AD857" s="4">
        <v>0</v>
      </c>
    </row>
    <row r="858" spans="1:30" x14ac:dyDescent="0.3">
      <c r="A858" s="16" t="s">
        <v>47</v>
      </c>
      <c r="B858" s="7">
        <v>593222</v>
      </c>
      <c r="C858" s="7">
        <v>542431</v>
      </c>
      <c r="D858" s="7" t="s">
        <v>1270</v>
      </c>
      <c r="E858" s="7">
        <v>2</v>
      </c>
      <c r="F858" s="4">
        <v>1520213</v>
      </c>
      <c r="G858" s="4">
        <v>49309</v>
      </c>
      <c r="H858" s="4">
        <f t="shared" si="80"/>
        <v>1577236.1424956731</v>
      </c>
      <c r="I858" s="4">
        <f t="shared" si="81"/>
        <v>57023.14249567315</v>
      </c>
      <c r="J858" s="5">
        <f t="shared" si="82"/>
        <v>3.7509968994919207E-2</v>
      </c>
      <c r="K858" s="4">
        <f t="shared" si="83"/>
        <v>87736.316291092313</v>
      </c>
      <c r="L858" s="4">
        <f t="shared" si="84"/>
        <v>38427.316291092313</v>
      </c>
      <c r="M858" s="5">
        <f t="shared" si="85"/>
        <v>0.77931647956949668</v>
      </c>
      <c r="N858" s="4">
        <f>IF(SUMPRODUCT($O$2:$AD$2,O858:AD858)&lt;=Kalkulačka!$B$4,SUMPRODUCT($O$2:$AD$2,O858:AD858)*Kalkulačka!$B$5,SUMPRODUCT($O$2:$AD$2,O858:AD858))</f>
        <v>111</v>
      </c>
      <c r="O858" s="4">
        <v>37</v>
      </c>
      <c r="P858" s="4">
        <v>0</v>
      </c>
      <c r="Q858" s="4">
        <v>0</v>
      </c>
      <c r="R858" s="4">
        <v>0</v>
      </c>
      <c r="S858" s="4">
        <v>37</v>
      </c>
      <c r="T858" s="4">
        <v>0</v>
      </c>
      <c r="U858" s="4">
        <v>60</v>
      </c>
      <c r="V858" s="4">
        <v>23</v>
      </c>
      <c r="W858" s="4">
        <v>0</v>
      </c>
      <c r="X858" s="4">
        <v>0</v>
      </c>
      <c r="Y858" s="4">
        <v>0</v>
      </c>
      <c r="Z858" s="4">
        <v>0</v>
      </c>
      <c r="AA858" s="4">
        <v>0</v>
      </c>
      <c r="AB858" s="4">
        <v>0</v>
      </c>
      <c r="AC858" s="4">
        <v>0</v>
      </c>
      <c r="AD858" s="4">
        <v>0</v>
      </c>
    </row>
    <row r="859" spans="1:30" x14ac:dyDescent="0.3">
      <c r="A859" s="16" t="s">
        <v>38</v>
      </c>
      <c r="B859" s="7">
        <v>573001</v>
      </c>
      <c r="C859" s="7">
        <v>271641</v>
      </c>
      <c r="D859" s="7" t="s">
        <v>1271</v>
      </c>
      <c r="E859" s="7">
        <v>2</v>
      </c>
      <c r="F859" s="4">
        <v>2013088</v>
      </c>
      <c r="G859" s="4">
        <v>75917</v>
      </c>
      <c r="H859" s="4">
        <f t="shared" si="80"/>
        <v>2088772.1887104861</v>
      </c>
      <c r="I859" s="4">
        <f t="shared" si="81"/>
        <v>75684.188710486051</v>
      </c>
      <c r="J859" s="5">
        <f t="shared" si="82"/>
        <v>3.7596065701293702E-2</v>
      </c>
      <c r="K859" s="4">
        <f t="shared" si="83"/>
        <v>116191.33779090604</v>
      </c>
      <c r="L859" s="4">
        <f t="shared" si="84"/>
        <v>40274.337790906036</v>
      </c>
      <c r="M859" s="5">
        <f t="shared" si="85"/>
        <v>0.53050486440330946</v>
      </c>
      <c r="N859" s="4">
        <f>IF(SUMPRODUCT($O$2:$AD$2,O859:AD859)&lt;=Kalkulačka!$B$4,SUMPRODUCT($O$2:$AD$2,O859:AD859)*Kalkulačka!$B$5,SUMPRODUCT($O$2:$AD$2,O859:AD859))</f>
        <v>147</v>
      </c>
      <c r="O859" s="4">
        <v>39</v>
      </c>
      <c r="P859" s="4">
        <v>0</v>
      </c>
      <c r="Q859" s="4">
        <v>0</v>
      </c>
      <c r="R859" s="4">
        <v>0</v>
      </c>
      <c r="S859" s="4">
        <v>59</v>
      </c>
      <c r="T859" s="4">
        <v>0</v>
      </c>
      <c r="U859" s="4">
        <v>0</v>
      </c>
      <c r="V859" s="4">
        <v>34</v>
      </c>
      <c r="W859" s="4">
        <v>0</v>
      </c>
      <c r="X859" s="4">
        <v>0</v>
      </c>
      <c r="Y859" s="4">
        <v>0</v>
      </c>
      <c r="Z859" s="4">
        <v>0</v>
      </c>
      <c r="AA859" s="4">
        <v>0</v>
      </c>
      <c r="AB859" s="4">
        <v>0</v>
      </c>
      <c r="AC859" s="4">
        <v>0</v>
      </c>
      <c r="AD859" s="4">
        <v>0</v>
      </c>
    </row>
    <row r="860" spans="1:30" x14ac:dyDescent="0.3">
      <c r="A860" s="16" t="s">
        <v>23</v>
      </c>
      <c r="B860" s="7">
        <v>550647</v>
      </c>
      <c r="C860" s="7">
        <v>250805</v>
      </c>
      <c r="D860" s="7" t="s">
        <v>252</v>
      </c>
      <c r="E860" s="7">
        <v>2</v>
      </c>
      <c r="F860" s="4">
        <v>15323458</v>
      </c>
      <c r="G860" s="4">
        <v>837642</v>
      </c>
      <c r="H860" s="4">
        <f t="shared" si="80"/>
        <v>13783054.578565793</v>
      </c>
      <c r="I860" s="4">
        <f t="shared" si="81"/>
        <v>-1540403.4214342069</v>
      </c>
      <c r="J860" s="5">
        <f t="shared" si="82"/>
        <v>-0.1005258357111174</v>
      </c>
      <c r="K860" s="4">
        <f t="shared" si="83"/>
        <v>766704.74596720317</v>
      </c>
      <c r="L860" s="4">
        <f t="shared" si="84"/>
        <v>-70937.254032796831</v>
      </c>
      <c r="M860" s="5">
        <f t="shared" si="85"/>
        <v>-8.4686840001810815E-2</v>
      </c>
      <c r="N860" s="4">
        <f>IF(SUMPRODUCT($O$2:$AD$2,O860:AD860)&lt;=Kalkulačka!$B$4,SUMPRODUCT($O$2:$AD$2,O860:AD860)*Kalkulačka!$B$5,SUMPRODUCT($O$2:$AD$2,O860:AD860))</f>
        <v>970</v>
      </c>
      <c r="O860" s="4">
        <v>235</v>
      </c>
      <c r="P860" s="4">
        <v>0</v>
      </c>
      <c r="Q860" s="4">
        <v>0</v>
      </c>
      <c r="R860" s="4">
        <v>0</v>
      </c>
      <c r="S860" s="4">
        <v>735</v>
      </c>
      <c r="T860" s="4">
        <v>0</v>
      </c>
      <c r="U860" s="4">
        <v>894</v>
      </c>
      <c r="V860" s="4">
        <v>228</v>
      </c>
      <c r="W860" s="4">
        <v>0</v>
      </c>
      <c r="X860" s="4">
        <v>0</v>
      </c>
      <c r="Y860" s="4">
        <v>0</v>
      </c>
      <c r="Z860" s="4">
        <v>0</v>
      </c>
      <c r="AA860" s="4">
        <v>0</v>
      </c>
      <c r="AB860" s="4">
        <v>0</v>
      </c>
      <c r="AC860" s="4">
        <v>0</v>
      </c>
      <c r="AD860" s="4">
        <v>0</v>
      </c>
    </row>
    <row r="861" spans="1:30" x14ac:dyDescent="0.3">
      <c r="A861" s="16" t="s">
        <v>38</v>
      </c>
      <c r="B861" s="7">
        <v>574562</v>
      </c>
      <c r="C861" s="7">
        <v>273163</v>
      </c>
      <c r="D861" s="7" t="s">
        <v>1272</v>
      </c>
      <c r="E861" s="7">
        <v>2</v>
      </c>
      <c r="F861" s="4">
        <v>1622353</v>
      </c>
      <c r="G861" s="4">
        <v>54821</v>
      </c>
      <c r="H861" s="4">
        <f t="shared" si="80"/>
        <v>1683806.1521237593</v>
      </c>
      <c r="I861" s="4">
        <f t="shared" si="81"/>
        <v>61453.152123759268</v>
      </c>
      <c r="J861" s="5">
        <f t="shared" si="82"/>
        <v>3.7879026404092908E-2</v>
      </c>
      <c r="K861" s="4">
        <f t="shared" si="83"/>
        <v>93664.445770220176</v>
      </c>
      <c r="L861" s="4">
        <f t="shared" si="84"/>
        <v>38843.445770220176</v>
      </c>
      <c r="M861" s="5">
        <f t="shared" si="85"/>
        <v>0.70855047828788553</v>
      </c>
      <c r="N861" s="4">
        <f>IF(SUMPRODUCT($O$2:$AD$2,O861:AD861)&lt;=Kalkulačka!$B$4,SUMPRODUCT($O$2:$AD$2,O861:AD861)*Kalkulačka!$B$5,SUMPRODUCT($O$2:$AD$2,O861:AD861))</f>
        <v>118.5</v>
      </c>
      <c r="O861" s="4">
        <v>34</v>
      </c>
      <c r="P861" s="4">
        <v>0</v>
      </c>
      <c r="Q861" s="4">
        <v>0</v>
      </c>
      <c r="R861" s="4">
        <v>0</v>
      </c>
      <c r="S861" s="4">
        <v>45</v>
      </c>
      <c r="T861" s="4">
        <v>0</v>
      </c>
      <c r="U861" s="4">
        <v>79</v>
      </c>
      <c r="V861" s="4">
        <v>34</v>
      </c>
      <c r="W861" s="4">
        <v>0</v>
      </c>
      <c r="X861" s="4">
        <v>0</v>
      </c>
      <c r="Y861" s="4">
        <v>0</v>
      </c>
      <c r="Z861" s="4">
        <v>0</v>
      </c>
      <c r="AA861" s="4">
        <v>0</v>
      </c>
      <c r="AB861" s="4">
        <v>0</v>
      </c>
      <c r="AC861" s="4">
        <v>0</v>
      </c>
      <c r="AD861" s="4">
        <v>0</v>
      </c>
    </row>
    <row r="862" spans="1:30" x14ac:dyDescent="0.3">
      <c r="A862" s="16" t="s">
        <v>47</v>
      </c>
      <c r="B862" s="7">
        <v>595128</v>
      </c>
      <c r="C862" s="7">
        <v>293831</v>
      </c>
      <c r="D862" s="7" t="s">
        <v>1273</v>
      </c>
      <c r="E862" s="7">
        <v>2</v>
      </c>
      <c r="F862" s="4">
        <v>5939336</v>
      </c>
      <c r="G862" s="4">
        <v>322287</v>
      </c>
      <c r="H862" s="4">
        <f t="shared" si="80"/>
        <v>5342709.8160213791</v>
      </c>
      <c r="I862" s="4">
        <f t="shared" si="81"/>
        <v>-596626.18397862092</v>
      </c>
      <c r="J862" s="5">
        <f t="shared" si="82"/>
        <v>-0.10045334764334279</v>
      </c>
      <c r="K862" s="4">
        <f t="shared" si="83"/>
        <v>297196.89122027665</v>
      </c>
      <c r="L862" s="4">
        <f t="shared" si="84"/>
        <v>-25090.108779723349</v>
      </c>
      <c r="M862" s="5">
        <f t="shared" si="85"/>
        <v>-7.7850204258078537E-2</v>
      </c>
      <c r="N862" s="4">
        <f>IF(SUMPRODUCT($O$2:$AD$2,O862:AD862)&lt;=Kalkulačka!$B$4,SUMPRODUCT($O$2:$AD$2,O862:AD862)*Kalkulačka!$B$5,SUMPRODUCT($O$2:$AD$2,O862:AD862))</f>
        <v>376</v>
      </c>
      <c r="O862" s="4">
        <v>93</v>
      </c>
      <c r="P862" s="4">
        <v>0</v>
      </c>
      <c r="Q862" s="4">
        <v>0</v>
      </c>
      <c r="R862" s="4">
        <v>0</v>
      </c>
      <c r="S862" s="4">
        <v>283</v>
      </c>
      <c r="T862" s="4">
        <v>0</v>
      </c>
      <c r="U862" s="4">
        <v>255</v>
      </c>
      <c r="V862" s="4">
        <v>114</v>
      </c>
      <c r="W862" s="4">
        <v>0</v>
      </c>
      <c r="X862" s="4">
        <v>0</v>
      </c>
      <c r="Y862" s="4">
        <v>0</v>
      </c>
      <c r="Z862" s="4">
        <v>0</v>
      </c>
      <c r="AA862" s="4">
        <v>0</v>
      </c>
      <c r="AB862" s="4">
        <v>0</v>
      </c>
      <c r="AC862" s="4">
        <v>0</v>
      </c>
      <c r="AD862" s="4">
        <v>0</v>
      </c>
    </row>
    <row r="863" spans="1:30" x14ac:dyDescent="0.3">
      <c r="A863" s="16" t="s">
        <v>32</v>
      </c>
      <c r="B863" s="7">
        <v>568201</v>
      </c>
      <c r="C863" s="7">
        <v>266981</v>
      </c>
      <c r="D863" s="7" t="s">
        <v>1274</v>
      </c>
      <c r="E863" s="7">
        <v>2</v>
      </c>
      <c r="F863" s="4">
        <v>1499046</v>
      </c>
      <c r="G863" s="4">
        <v>46299</v>
      </c>
      <c r="H863" s="4">
        <f t="shared" si="80"/>
        <v>1555922.1405700559</v>
      </c>
      <c r="I863" s="4">
        <f t="shared" si="81"/>
        <v>56876.140570055926</v>
      </c>
      <c r="J863" s="5">
        <f t="shared" si="82"/>
        <v>3.7941557877513965E-2</v>
      </c>
      <c r="K863" s="4">
        <f t="shared" si="83"/>
        <v>86550.690395266749</v>
      </c>
      <c r="L863" s="4">
        <f t="shared" si="84"/>
        <v>40251.690395266749</v>
      </c>
      <c r="M863" s="5">
        <f t="shared" si="85"/>
        <v>0.86938574041052186</v>
      </c>
      <c r="N863" s="4">
        <f>IF(SUMPRODUCT($O$2:$AD$2,O863:AD863)&lt;=Kalkulačka!$B$4,SUMPRODUCT($O$2:$AD$2,O863:AD863)*Kalkulačka!$B$5,SUMPRODUCT($O$2:$AD$2,O863:AD863))</f>
        <v>109.5</v>
      </c>
      <c r="O863" s="4">
        <v>42</v>
      </c>
      <c r="P863" s="4">
        <v>0</v>
      </c>
      <c r="Q863" s="4">
        <v>0</v>
      </c>
      <c r="R863" s="4">
        <v>0</v>
      </c>
      <c r="S863" s="4">
        <v>31</v>
      </c>
      <c r="T863" s="4">
        <v>0</v>
      </c>
      <c r="U863" s="4">
        <v>70</v>
      </c>
      <c r="V863" s="4">
        <v>27</v>
      </c>
      <c r="W863" s="4">
        <v>0</v>
      </c>
      <c r="X863" s="4">
        <v>0</v>
      </c>
      <c r="Y863" s="4">
        <v>0</v>
      </c>
      <c r="Z863" s="4">
        <v>0</v>
      </c>
      <c r="AA863" s="4">
        <v>0</v>
      </c>
      <c r="AB863" s="4">
        <v>0</v>
      </c>
      <c r="AC863" s="4">
        <v>0</v>
      </c>
      <c r="AD863" s="4">
        <v>0</v>
      </c>
    </row>
    <row r="864" spans="1:30" x14ac:dyDescent="0.3">
      <c r="A864" s="16" t="s">
        <v>38</v>
      </c>
      <c r="B864" s="7">
        <v>574341</v>
      </c>
      <c r="C864" s="7">
        <v>272949</v>
      </c>
      <c r="D864" s="7" t="s">
        <v>1275</v>
      </c>
      <c r="E864" s="7">
        <v>2</v>
      </c>
      <c r="F864" s="4">
        <v>10311837</v>
      </c>
      <c r="G864" s="4">
        <v>549284</v>
      </c>
      <c r="H864" s="4">
        <f t="shared" si="80"/>
        <v>9278695.5049520228</v>
      </c>
      <c r="I864" s="4">
        <f t="shared" si="81"/>
        <v>-1033141.4950479772</v>
      </c>
      <c r="J864" s="5">
        <f t="shared" si="82"/>
        <v>-0.10018985899873878</v>
      </c>
      <c r="K864" s="4">
        <f t="shared" si="83"/>
        <v>516142.47331606562</v>
      </c>
      <c r="L864" s="4">
        <f t="shared" si="84"/>
        <v>-33141.526683934382</v>
      </c>
      <c r="M864" s="5">
        <f t="shared" si="85"/>
        <v>-6.0335867572939295E-2</v>
      </c>
      <c r="N864" s="4">
        <f>IF(SUMPRODUCT($O$2:$AD$2,O864:AD864)&lt;=Kalkulačka!$B$4,SUMPRODUCT($O$2:$AD$2,O864:AD864)*Kalkulačka!$B$5,SUMPRODUCT($O$2:$AD$2,O864:AD864))</f>
        <v>653</v>
      </c>
      <c r="O864" s="4">
        <v>154</v>
      </c>
      <c r="P864" s="4">
        <v>0</v>
      </c>
      <c r="Q864" s="4">
        <v>0</v>
      </c>
      <c r="R864" s="4">
        <v>0</v>
      </c>
      <c r="S864" s="4">
        <v>432</v>
      </c>
      <c r="T864" s="4">
        <v>0</v>
      </c>
      <c r="U864" s="4">
        <v>608</v>
      </c>
      <c r="V864" s="4">
        <v>81</v>
      </c>
      <c r="W864" s="4">
        <v>0</v>
      </c>
      <c r="X864" s="4">
        <v>0</v>
      </c>
      <c r="Y864" s="4">
        <v>0</v>
      </c>
      <c r="Z864" s="4">
        <v>0</v>
      </c>
      <c r="AA864" s="4">
        <v>670</v>
      </c>
      <c r="AB864" s="4">
        <v>0</v>
      </c>
      <c r="AC864" s="4">
        <v>0</v>
      </c>
      <c r="AD864" s="4">
        <v>0</v>
      </c>
    </row>
    <row r="865" spans="1:30" x14ac:dyDescent="0.3">
      <c r="A865" s="16" t="s">
        <v>50</v>
      </c>
      <c r="B865" s="7">
        <v>520306</v>
      </c>
      <c r="C865" s="7">
        <v>600849</v>
      </c>
      <c r="D865" s="7" t="s">
        <v>1276</v>
      </c>
      <c r="E865" s="7">
        <v>2</v>
      </c>
      <c r="F865" s="4">
        <v>1293244</v>
      </c>
      <c r="G865" s="4">
        <v>41065</v>
      </c>
      <c r="H865" s="4">
        <f t="shared" si="80"/>
        <v>1342782.1213138839</v>
      </c>
      <c r="I865" s="4">
        <f t="shared" si="81"/>
        <v>49538.121313883923</v>
      </c>
      <c r="J865" s="5">
        <f t="shared" si="82"/>
        <v>3.8305316950153268E-2</v>
      </c>
      <c r="K865" s="4">
        <f t="shared" si="83"/>
        <v>74694.431437011022</v>
      </c>
      <c r="L865" s="4">
        <f t="shared" si="84"/>
        <v>33629.431437011022</v>
      </c>
      <c r="M865" s="5">
        <f t="shared" si="85"/>
        <v>0.81893172864997021</v>
      </c>
      <c r="N865" s="4">
        <f>IF(SUMPRODUCT($O$2:$AD$2,O865:AD865)&lt;=Kalkulačka!$B$4,SUMPRODUCT($O$2:$AD$2,O865:AD865)*Kalkulačka!$B$5,SUMPRODUCT($O$2:$AD$2,O865:AD865))</f>
        <v>94.5</v>
      </c>
      <c r="O865" s="4">
        <v>34</v>
      </c>
      <c r="P865" s="4">
        <v>0</v>
      </c>
      <c r="Q865" s="4">
        <v>0</v>
      </c>
      <c r="R865" s="4">
        <v>0</v>
      </c>
      <c r="S865" s="4">
        <v>29</v>
      </c>
      <c r="T865" s="4">
        <v>0</v>
      </c>
      <c r="U865" s="4">
        <v>65</v>
      </c>
      <c r="V865" s="4">
        <v>29</v>
      </c>
      <c r="W865" s="4">
        <v>0</v>
      </c>
      <c r="X865" s="4">
        <v>0</v>
      </c>
      <c r="Y865" s="4">
        <v>0</v>
      </c>
      <c r="Z865" s="4">
        <v>0</v>
      </c>
      <c r="AA865" s="4">
        <v>0</v>
      </c>
      <c r="AB865" s="4">
        <v>0</v>
      </c>
      <c r="AC865" s="4">
        <v>0</v>
      </c>
      <c r="AD865" s="4">
        <v>0</v>
      </c>
    </row>
    <row r="866" spans="1:30" x14ac:dyDescent="0.3">
      <c r="A866" s="16" t="s">
        <v>25</v>
      </c>
      <c r="B866" s="7">
        <v>559075</v>
      </c>
      <c r="C866" s="7">
        <v>257966</v>
      </c>
      <c r="D866" s="7" t="s">
        <v>289</v>
      </c>
      <c r="E866" s="7">
        <v>2</v>
      </c>
      <c r="F866" s="4">
        <v>10038988</v>
      </c>
      <c r="G866" s="4">
        <v>525096</v>
      </c>
      <c r="H866" s="4">
        <f t="shared" si="80"/>
        <v>9034294.9495382793</v>
      </c>
      <c r="I866" s="4">
        <f t="shared" si="81"/>
        <v>-1004693.0504617207</v>
      </c>
      <c r="J866" s="5">
        <f t="shared" si="82"/>
        <v>-0.10007911658642488</v>
      </c>
      <c r="K866" s="4">
        <f t="shared" si="83"/>
        <v>502547.29637726565</v>
      </c>
      <c r="L866" s="4">
        <f t="shared" si="84"/>
        <v>-22548.703622734349</v>
      </c>
      <c r="M866" s="5">
        <f t="shared" si="85"/>
        <v>-4.2942059400060795E-2</v>
      </c>
      <c r="N866" s="4">
        <f>IF(SUMPRODUCT($O$2:$AD$2,O866:AD866)&lt;=Kalkulačka!$B$4,SUMPRODUCT($O$2:$AD$2,O866:AD866)*Kalkulačka!$B$5,SUMPRODUCT($O$2:$AD$2,O866:AD866))</f>
        <v>635.79999999999995</v>
      </c>
      <c r="O866" s="4">
        <v>132</v>
      </c>
      <c r="P866" s="4">
        <v>12</v>
      </c>
      <c r="Q866" s="4">
        <v>0</v>
      </c>
      <c r="R866" s="4">
        <v>0</v>
      </c>
      <c r="S866" s="4">
        <v>376</v>
      </c>
      <c r="T866" s="4">
        <v>34</v>
      </c>
      <c r="U866" s="4">
        <v>516</v>
      </c>
      <c r="V866" s="4">
        <v>135</v>
      </c>
      <c r="W866" s="4">
        <v>0</v>
      </c>
      <c r="X866" s="4">
        <v>397</v>
      </c>
      <c r="Y866" s="4">
        <v>0</v>
      </c>
      <c r="Z866" s="4">
        <v>0</v>
      </c>
      <c r="AA866" s="4">
        <v>358</v>
      </c>
      <c r="AB866" s="4">
        <v>0</v>
      </c>
      <c r="AC866" s="4">
        <v>0</v>
      </c>
      <c r="AD866" s="4">
        <v>0</v>
      </c>
    </row>
    <row r="867" spans="1:30" x14ac:dyDescent="0.3">
      <c r="A867" s="16" t="s">
        <v>20</v>
      </c>
      <c r="B867" s="7">
        <v>531316</v>
      </c>
      <c r="C867" s="7">
        <v>233374</v>
      </c>
      <c r="D867" s="7" t="s">
        <v>1277</v>
      </c>
      <c r="E867" s="7">
        <v>2</v>
      </c>
      <c r="F867" s="4">
        <v>1703679</v>
      </c>
      <c r="G867" s="4">
        <v>58786</v>
      </c>
      <c r="H867" s="4">
        <f t="shared" si="80"/>
        <v>1769062.1598262282</v>
      </c>
      <c r="I867" s="4">
        <f t="shared" si="81"/>
        <v>65383.159826228162</v>
      </c>
      <c r="J867" s="5">
        <f t="shared" si="82"/>
        <v>3.8377628547530573E-2</v>
      </c>
      <c r="K867" s="4">
        <f t="shared" si="83"/>
        <v>98406.949353522461</v>
      </c>
      <c r="L867" s="4">
        <f t="shared" si="84"/>
        <v>39620.949353522461</v>
      </c>
      <c r="M867" s="5">
        <f t="shared" si="85"/>
        <v>0.67398614216858532</v>
      </c>
      <c r="N867" s="4">
        <f>IF(SUMPRODUCT($O$2:$AD$2,O867:AD867)&lt;=Kalkulačka!$B$4,SUMPRODUCT($O$2:$AD$2,O867:AD867)*Kalkulačka!$B$5,SUMPRODUCT($O$2:$AD$2,O867:AD867))</f>
        <v>124.5</v>
      </c>
      <c r="O867" s="4">
        <v>32</v>
      </c>
      <c r="P867" s="4">
        <v>0</v>
      </c>
      <c r="Q867" s="4">
        <v>0</v>
      </c>
      <c r="R867" s="4">
        <v>0</v>
      </c>
      <c r="S867" s="4">
        <v>51</v>
      </c>
      <c r="T867" s="4">
        <v>0</v>
      </c>
      <c r="U867" s="4">
        <v>83</v>
      </c>
      <c r="V867" s="4">
        <v>51</v>
      </c>
      <c r="W867" s="4">
        <v>0</v>
      </c>
      <c r="X867" s="4">
        <v>0</v>
      </c>
      <c r="Y867" s="4">
        <v>0</v>
      </c>
      <c r="Z867" s="4">
        <v>0</v>
      </c>
      <c r="AA867" s="4">
        <v>0</v>
      </c>
      <c r="AB867" s="4">
        <v>0</v>
      </c>
      <c r="AC867" s="4">
        <v>0</v>
      </c>
      <c r="AD867" s="4">
        <v>0</v>
      </c>
    </row>
    <row r="868" spans="1:30" x14ac:dyDescent="0.3">
      <c r="A868" s="16" t="s">
        <v>53</v>
      </c>
      <c r="B868" s="7">
        <v>585751</v>
      </c>
      <c r="C868" s="7">
        <v>284459</v>
      </c>
      <c r="D868" s="7" t="s">
        <v>439</v>
      </c>
      <c r="E868" s="7">
        <v>2</v>
      </c>
      <c r="F868" s="4">
        <v>13735905</v>
      </c>
      <c r="G868" s="4">
        <v>742132</v>
      </c>
      <c r="H868" s="4">
        <f t="shared" si="80"/>
        <v>12362121.116857979</v>
      </c>
      <c r="I868" s="4">
        <f t="shared" si="81"/>
        <v>-1373783.8831420206</v>
      </c>
      <c r="J868" s="5">
        <f t="shared" si="82"/>
        <v>-0.10001407866041734</v>
      </c>
      <c r="K868" s="4">
        <f t="shared" si="83"/>
        <v>687663.01957883162</v>
      </c>
      <c r="L868" s="4">
        <f t="shared" si="84"/>
        <v>-54468.98042116838</v>
      </c>
      <c r="M868" s="5">
        <f t="shared" si="85"/>
        <v>-7.3395272567640779E-2</v>
      </c>
      <c r="N868" s="4">
        <f>IF(SUMPRODUCT($O$2:$AD$2,O868:AD868)&lt;=Kalkulačka!$B$4,SUMPRODUCT($O$2:$AD$2,O868:AD868)*Kalkulačka!$B$5,SUMPRODUCT($O$2:$AD$2,O868:AD868))</f>
        <v>870</v>
      </c>
      <c r="O868" s="4">
        <v>199</v>
      </c>
      <c r="P868" s="4">
        <v>10</v>
      </c>
      <c r="Q868" s="4">
        <v>15</v>
      </c>
      <c r="R868" s="4">
        <v>0</v>
      </c>
      <c r="S868" s="4">
        <v>636</v>
      </c>
      <c r="T868" s="4">
        <v>0</v>
      </c>
      <c r="U868" s="4">
        <v>1123</v>
      </c>
      <c r="V868" s="4">
        <v>240</v>
      </c>
      <c r="W868" s="4">
        <v>200</v>
      </c>
      <c r="X868" s="4">
        <v>500</v>
      </c>
      <c r="Y868" s="4">
        <v>0</v>
      </c>
      <c r="Z868" s="4">
        <v>0</v>
      </c>
      <c r="AA868" s="4">
        <v>0</v>
      </c>
      <c r="AB868" s="4">
        <v>0</v>
      </c>
      <c r="AC868" s="4">
        <v>0</v>
      </c>
      <c r="AD868" s="4">
        <v>0</v>
      </c>
    </row>
    <row r="869" spans="1:30" x14ac:dyDescent="0.3">
      <c r="A869" s="16" t="s">
        <v>44</v>
      </c>
      <c r="B869" s="7">
        <v>590576</v>
      </c>
      <c r="C869" s="7">
        <v>289329</v>
      </c>
      <c r="D869" s="7" t="s">
        <v>1278</v>
      </c>
      <c r="E869" s="7">
        <v>2</v>
      </c>
      <c r="F869" s="4">
        <v>1764815</v>
      </c>
      <c r="G869" s="4">
        <v>60678</v>
      </c>
      <c r="H869" s="4">
        <f t="shared" si="80"/>
        <v>1833004.1656030796</v>
      </c>
      <c r="I869" s="4">
        <f t="shared" si="81"/>
        <v>68189.1656030796</v>
      </c>
      <c r="J869" s="5">
        <f t="shared" si="82"/>
        <v>3.8638138050208992E-2</v>
      </c>
      <c r="K869" s="4">
        <f t="shared" si="83"/>
        <v>101963.82704099918</v>
      </c>
      <c r="L869" s="4">
        <f t="shared" si="84"/>
        <v>41285.827040999182</v>
      </c>
      <c r="M869" s="5">
        <f t="shared" si="85"/>
        <v>0.6804085012854606</v>
      </c>
      <c r="N869" s="4">
        <f>IF(SUMPRODUCT($O$2:$AD$2,O869:AD869)&lt;=Kalkulačka!$B$4,SUMPRODUCT($O$2:$AD$2,O869:AD869)*Kalkulačka!$B$5,SUMPRODUCT($O$2:$AD$2,O869:AD869))</f>
        <v>129</v>
      </c>
      <c r="O869" s="4">
        <v>35</v>
      </c>
      <c r="P869" s="4">
        <v>0</v>
      </c>
      <c r="Q869" s="4">
        <v>0</v>
      </c>
      <c r="R869" s="4">
        <v>0</v>
      </c>
      <c r="S869" s="4">
        <v>51</v>
      </c>
      <c r="T869" s="4">
        <v>0</v>
      </c>
      <c r="U869" s="4">
        <v>85</v>
      </c>
      <c r="V869" s="4">
        <v>29</v>
      </c>
      <c r="W869" s="4">
        <v>0</v>
      </c>
      <c r="X869" s="4">
        <v>0</v>
      </c>
      <c r="Y869" s="4">
        <v>0</v>
      </c>
      <c r="Z869" s="4">
        <v>0</v>
      </c>
      <c r="AA869" s="4">
        <v>0</v>
      </c>
      <c r="AB869" s="4">
        <v>0</v>
      </c>
      <c r="AC869" s="4">
        <v>0</v>
      </c>
      <c r="AD869" s="4">
        <v>0</v>
      </c>
    </row>
    <row r="870" spans="1:30" x14ac:dyDescent="0.3">
      <c r="A870" s="16" t="s">
        <v>38</v>
      </c>
      <c r="B870" s="7">
        <v>579068</v>
      </c>
      <c r="C870" s="7">
        <v>277673</v>
      </c>
      <c r="D870" s="7" t="s">
        <v>1279</v>
      </c>
      <c r="E870" s="7">
        <v>2</v>
      </c>
      <c r="F870" s="4">
        <v>4672073</v>
      </c>
      <c r="G870" s="4">
        <v>254202</v>
      </c>
      <c r="H870" s="4">
        <f t="shared" si="80"/>
        <v>4205963.0466551287</v>
      </c>
      <c r="I870" s="4">
        <f t="shared" si="81"/>
        <v>-466109.95334487129</v>
      </c>
      <c r="J870" s="5">
        <f t="shared" si="82"/>
        <v>-9.9765126389264713E-2</v>
      </c>
      <c r="K870" s="4">
        <f t="shared" si="83"/>
        <v>233963.51010957951</v>
      </c>
      <c r="L870" s="4">
        <f t="shared" si="84"/>
        <v>-20238.489890420489</v>
      </c>
      <c r="M870" s="5">
        <f t="shared" si="85"/>
        <v>-7.9615777572247581E-2</v>
      </c>
      <c r="N870" s="4">
        <f>IF(SUMPRODUCT($O$2:$AD$2,O870:AD870)&lt;=Kalkulačka!$B$4,SUMPRODUCT($O$2:$AD$2,O870:AD870)*Kalkulačka!$B$5,SUMPRODUCT($O$2:$AD$2,O870:AD870))</f>
        <v>296</v>
      </c>
      <c r="O870" s="4">
        <v>66</v>
      </c>
      <c r="P870" s="4">
        <v>0</v>
      </c>
      <c r="Q870" s="4">
        <v>0</v>
      </c>
      <c r="R870" s="4">
        <v>0</v>
      </c>
      <c r="S870" s="4">
        <v>230</v>
      </c>
      <c r="T870" s="4">
        <v>0</v>
      </c>
      <c r="U870" s="4">
        <v>298</v>
      </c>
      <c r="V870" s="4">
        <v>85</v>
      </c>
      <c r="W870" s="4">
        <v>24</v>
      </c>
      <c r="X870" s="4">
        <v>0</v>
      </c>
      <c r="Y870" s="4">
        <v>0</v>
      </c>
      <c r="Z870" s="4">
        <v>0</v>
      </c>
      <c r="AA870" s="4">
        <v>0</v>
      </c>
      <c r="AB870" s="4">
        <v>0</v>
      </c>
      <c r="AC870" s="4">
        <v>0</v>
      </c>
      <c r="AD870" s="4">
        <v>0</v>
      </c>
    </row>
    <row r="871" spans="1:30" x14ac:dyDescent="0.3">
      <c r="A871" s="16" t="s">
        <v>20</v>
      </c>
      <c r="B871" s="7">
        <v>542032</v>
      </c>
      <c r="C871" s="7">
        <v>244023</v>
      </c>
      <c r="D871" s="7" t="s">
        <v>1280</v>
      </c>
      <c r="E871" s="7">
        <v>2</v>
      </c>
      <c r="F871" s="4">
        <v>4229887</v>
      </c>
      <c r="G871" s="4">
        <v>239527</v>
      </c>
      <c r="H871" s="4">
        <f t="shared" si="80"/>
        <v>3808101.6773769408</v>
      </c>
      <c r="I871" s="4">
        <f t="shared" si="81"/>
        <v>-421785.32262305915</v>
      </c>
      <c r="J871" s="5">
        <f t="shared" si="82"/>
        <v>-9.9715506022515332E-2</v>
      </c>
      <c r="K871" s="4">
        <f t="shared" si="83"/>
        <v>211831.8267208355</v>
      </c>
      <c r="L871" s="4">
        <f t="shared" si="84"/>
        <v>-27695.173279164504</v>
      </c>
      <c r="M871" s="5">
        <f t="shared" si="85"/>
        <v>-0.11562443181421933</v>
      </c>
      <c r="N871" s="4">
        <f>IF(SUMPRODUCT($O$2:$AD$2,O871:AD871)&lt;=Kalkulačka!$B$4,SUMPRODUCT($O$2:$AD$2,O871:AD871)*Kalkulačka!$B$5,SUMPRODUCT($O$2:$AD$2,O871:AD871))</f>
        <v>268</v>
      </c>
      <c r="O871" s="4">
        <v>52</v>
      </c>
      <c r="P871" s="4">
        <v>0</v>
      </c>
      <c r="Q871" s="4">
        <v>0</v>
      </c>
      <c r="R871" s="4">
        <v>0</v>
      </c>
      <c r="S871" s="4">
        <v>216</v>
      </c>
      <c r="T871" s="4">
        <v>0</v>
      </c>
      <c r="U871" s="4">
        <v>253</v>
      </c>
      <c r="V871" s="4">
        <v>67</v>
      </c>
      <c r="W871" s="4">
        <v>0</v>
      </c>
      <c r="X871" s="4">
        <v>0</v>
      </c>
      <c r="Y871" s="4">
        <v>0</v>
      </c>
      <c r="Z871" s="4">
        <v>0</v>
      </c>
      <c r="AA871" s="4">
        <v>0</v>
      </c>
      <c r="AB871" s="4">
        <v>0</v>
      </c>
      <c r="AC871" s="4">
        <v>0</v>
      </c>
      <c r="AD871" s="4">
        <v>0</v>
      </c>
    </row>
    <row r="872" spans="1:30" x14ac:dyDescent="0.3">
      <c r="A872" s="16" t="s">
        <v>25</v>
      </c>
      <c r="B872" s="7">
        <v>556394</v>
      </c>
      <c r="C872" s="7">
        <v>255611</v>
      </c>
      <c r="D872" s="7" t="s">
        <v>1281</v>
      </c>
      <c r="E872" s="7">
        <v>2</v>
      </c>
      <c r="F872" s="4">
        <v>6249873</v>
      </c>
      <c r="G872" s="4">
        <v>351130</v>
      </c>
      <c r="H872" s="4">
        <f t="shared" si="80"/>
        <v>5626896.5083629424</v>
      </c>
      <c r="I872" s="4">
        <f t="shared" si="81"/>
        <v>-622976.49163705762</v>
      </c>
      <c r="J872" s="5">
        <f t="shared" si="82"/>
        <v>-9.9678264124256177E-2</v>
      </c>
      <c r="K872" s="4">
        <f t="shared" si="83"/>
        <v>313005.23649795097</v>
      </c>
      <c r="L872" s="4">
        <f t="shared" si="84"/>
        <v>-38124.763502049027</v>
      </c>
      <c r="M872" s="5">
        <f t="shared" si="85"/>
        <v>-0.10857734600304458</v>
      </c>
      <c r="N872" s="4">
        <f>IF(SUMPRODUCT($O$2:$AD$2,O872:AD872)&lt;=Kalkulačka!$B$4,SUMPRODUCT($O$2:$AD$2,O872:AD872)*Kalkulačka!$B$5,SUMPRODUCT($O$2:$AD$2,O872:AD872))</f>
        <v>396</v>
      </c>
      <c r="O872" s="4">
        <v>92</v>
      </c>
      <c r="P872" s="4">
        <v>0</v>
      </c>
      <c r="Q872" s="4">
        <v>0</v>
      </c>
      <c r="R872" s="4">
        <v>0</v>
      </c>
      <c r="S872" s="4">
        <v>304</v>
      </c>
      <c r="T872" s="4">
        <v>0</v>
      </c>
      <c r="U872" s="4">
        <v>331</v>
      </c>
      <c r="V872" s="4">
        <v>75</v>
      </c>
      <c r="W872" s="4">
        <v>0</v>
      </c>
      <c r="X872" s="4">
        <v>0</v>
      </c>
      <c r="Y872" s="4">
        <v>0</v>
      </c>
      <c r="Z872" s="4">
        <v>0</v>
      </c>
      <c r="AA872" s="4">
        <v>0</v>
      </c>
      <c r="AB872" s="4">
        <v>0</v>
      </c>
      <c r="AC872" s="4">
        <v>0</v>
      </c>
      <c r="AD872" s="4">
        <v>0</v>
      </c>
    </row>
    <row r="873" spans="1:30" x14ac:dyDescent="0.3">
      <c r="A873" s="16" t="s">
        <v>25</v>
      </c>
      <c r="B873" s="7">
        <v>559661</v>
      </c>
      <c r="C873" s="7">
        <v>258555</v>
      </c>
      <c r="D873" s="7" t="s">
        <v>1282</v>
      </c>
      <c r="E873" s="7">
        <v>2</v>
      </c>
      <c r="F873" s="4">
        <v>5396036</v>
      </c>
      <c r="G873" s="4">
        <v>286481</v>
      </c>
      <c r="H873" s="4">
        <f t="shared" si="80"/>
        <v>4859592.4390407233</v>
      </c>
      <c r="I873" s="4">
        <f t="shared" si="81"/>
        <v>-536443.56095927674</v>
      </c>
      <c r="J873" s="5">
        <f t="shared" si="82"/>
        <v>-9.9414377694899914E-2</v>
      </c>
      <c r="K873" s="4">
        <f t="shared" si="83"/>
        <v>270322.70424823038</v>
      </c>
      <c r="L873" s="4">
        <f t="shared" si="84"/>
        <v>-16158.29575176962</v>
      </c>
      <c r="M873" s="5">
        <f t="shared" si="85"/>
        <v>-5.6402678543322704E-2</v>
      </c>
      <c r="N873" s="4">
        <f>IF(SUMPRODUCT($O$2:$AD$2,O873:AD873)&lt;=Kalkulačka!$B$4,SUMPRODUCT($O$2:$AD$2,O873:AD873)*Kalkulačka!$B$5,SUMPRODUCT($O$2:$AD$2,O873:AD873))</f>
        <v>342</v>
      </c>
      <c r="O873" s="4">
        <v>95</v>
      </c>
      <c r="P873" s="4">
        <v>0</v>
      </c>
      <c r="Q873" s="4">
        <v>0</v>
      </c>
      <c r="R873" s="4">
        <v>0</v>
      </c>
      <c r="S873" s="4">
        <v>247</v>
      </c>
      <c r="T873" s="4">
        <v>0</v>
      </c>
      <c r="U873" s="4">
        <v>263</v>
      </c>
      <c r="V873" s="4">
        <v>63</v>
      </c>
      <c r="W873" s="4">
        <v>0</v>
      </c>
      <c r="X873" s="4">
        <v>0</v>
      </c>
      <c r="Y873" s="4">
        <v>0</v>
      </c>
      <c r="Z873" s="4">
        <v>0</v>
      </c>
      <c r="AA873" s="4">
        <v>0</v>
      </c>
      <c r="AB873" s="4">
        <v>0</v>
      </c>
      <c r="AC873" s="4">
        <v>0</v>
      </c>
      <c r="AD873" s="4">
        <v>0</v>
      </c>
    </row>
    <row r="874" spans="1:30" x14ac:dyDescent="0.3">
      <c r="A874" s="16" t="s">
        <v>23</v>
      </c>
      <c r="B874" s="7">
        <v>509078</v>
      </c>
      <c r="C874" s="7">
        <v>512699</v>
      </c>
      <c r="D874" s="7" t="s">
        <v>1283</v>
      </c>
      <c r="E874" s="7">
        <v>2</v>
      </c>
      <c r="F874" s="4">
        <v>1784454</v>
      </c>
      <c r="G874" s="4">
        <v>60550</v>
      </c>
      <c r="H874" s="4">
        <f t="shared" si="80"/>
        <v>1854318.1675286968</v>
      </c>
      <c r="I874" s="4">
        <f t="shared" si="81"/>
        <v>69864.167528696824</v>
      </c>
      <c r="J874" s="5">
        <f t="shared" si="82"/>
        <v>3.9151565424884405E-2</v>
      </c>
      <c r="K874" s="4">
        <f t="shared" si="83"/>
        <v>103149.45293682475</v>
      </c>
      <c r="L874" s="4">
        <f t="shared" si="84"/>
        <v>42599.452936824746</v>
      </c>
      <c r="M874" s="5">
        <f t="shared" si="85"/>
        <v>0.70354174957596616</v>
      </c>
      <c r="N874" s="4">
        <f>IF(SUMPRODUCT($O$2:$AD$2,O874:AD874)&lt;=Kalkulačka!$B$4,SUMPRODUCT($O$2:$AD$2,O874:AD874)*Kalkulačka!$B$5,SUMPRODUCT($O$2:$AD$2,O874:AD874))</f>
        <v>130.5</v>
      </c>
      <c r="O874" s="4">
        <v>38</v>
      </c>
      <c r="P874" s="4">
        <v>0</v>
      </c>
      <c r="Q874" s="4">
        <v>0</v>
      </c>
      <c r="R874" s="4">
        <v>0</v>
      </c>
      <c r="S874" s="4">
        <v>49</v>
      </c>
      <c r="T874" s="4">
        <v>0</v>
      </c>
      <c r="U874" s="4">
        <v>0</v>
      </c>
      <c r="V874" s="4">
        <v>49</v>
      </c>
      <c r="W874" s="4">
        <v>0</v>
      </c>
      <c r="X874" s="4">
        <v>0</v>
      </c>
      <c r="Y874" s="4">
        <v>0</v>
      </c>
      <c r="Z874" s="4">
        <v>0</v>
      </c>
      <c r="AA874" s="4">
        <v>0</v>
      </c>
      <c r="AB874" s="4">
        <v>0</v>
      </c>
      <c r="AC874" s="4">
        <v>0</v>
      </c>
      <c r="AD874" s="4">
        <v>0</v>
      </c>
    </row>
    <row r="875" spans="1:30" x14ac:dyDescent="0.3">
      <c r="A875" s="16" t="s">
        <v>41</v>
      </c>
      <c r="B875" s="7">
        <v>571920</v>
      </c>
      <c r="C875" s="7">
        <v>270598</v>
      </c>
      <c r="D875" s="7" t="s">
        <v>1053</v>
      </c>
      <c r="E875" s="7">
        <v>2</v>
      </c>
      <c r="F875" s="4">
        <v>779336</v>
      </c>
      <c r="G875" s="4">
        <v>26520</v>
      </c>
      <c r="H875" s="4">
        <f t="shared" si="80"/>
        <v>809932.0731734538</v>
      </c>
      <c r="I875" s="4">
        <f t="shared" si="81"/>
        <v>30596.073173453799</v>
      </c>
      <c r="J875" s="5">
        <f t="shared" si="82"/>
        <v>3.9259155452146199E-2</v>
      </c>
      <c r="K875" s="4">
        <f t="shared" si="83"/>
        <v>45053.784041371728</v>
      </c>
      <c r="L875" s="4">
        <f t="shared" si="84"/>
        <v>18533.784041371728</v>
      </c>
      <c r="M875" s="5">
        <f t="shared" si="85"/>
        <v>0.69886063504418283</v>
      </c>
      <c r="N875" s="4">
        <f>IF(SUMPRODUCT($O$2:$AD$2,O875:AD875)&lt;=Kalkulačka!$B$4,SUMPRODUCT($O$2:$AD$2,O875:AD875)*Kalkulačka!$B$5,SUMPRODUCT($O$2:$AD$2,O875:AD875))</f>
        <v>57</v>
      </c>
      <c r="O875" s="4">
        <v>16</v>
      </c>
      <c r="P875" s="4">
        <v>0</v>
      </c>
      <c r="Q875" s="4">
        <v>0</v>
      </c>
      <c r="R875" s="4">
        <v>0</v>
      </c>
      <c r="S875" s="4">
        <v>22</v>
      </c>
      <c r="T875" s="4">
        <v>0</v>
      </c>
      <c r="U875" s="4">
        <v>36</v>
      </c>
      <c r="V875" s="4">
        <v>22</v>
      </c>
      <c r="W875" s="4">
        <v>0</v>
      </c>
      <c r="X875" s="4">
        <v>0</v>
      </c>
      <c r="Y875" s="4">
        <v>0</v>
      </c>
      <c r="Z875" s="4">
        <v>0</v>
      </c>
      <c r="AA875" s="4">
        <v>0</v>
      </c>
      <c r="AB875" s="4">
        <v>0</v>
      </c>
      <c r="AC875" s="4">
        <v>0</v>
      </c>
      <c r="AD875" s="4">
        <v>0</v>
      </c>
    </row>
    <row r="876" spans="1:30" x14ac:dyDescent="0.3">
      <c r="A876" s="16" t="s">
        <v>53</v>
      </c>
      <c r="B876" s="7">
        <v>585530</v>
      </c>
      <c r="C876" s="7">
        <v>284246</v>
      </c>
      <c r="D876" s="7" t="s">
        <v>1284</v>
      </c>
      <c r="E876" s="7">
        <v>2</v>
      </c>
      <c r="F876" s="4">
        <v>5032149</v>
      </c>
      <c r="G876" s="4">
        <v>289027</v>
      </c>
      <c r="H876" s="4">
        <f t="shared" si="80"/>
        <v>4532777.742847926</v>
      </c>
      <c r="I876" s="4">
        <f t="shared" si="81"/>
        <v>-499371.25715207402</v>
      </c>
      <c r="J876" s="5">
        <f t="shared" si="82"/>
        <v>-9.9236182623382962E-2</v>
      </c>
      <c r="K876" s="4">
        <f t="shared" si="83"/>
        <v>252143.10717890493</v>
      </c>
      <c r="L876" s="4">
        <f t="shared" si="84"/>
        <v>-36883.892821095069</v>
      </c>
      <c r="M876" s="5">
        <f t="shared" si="85"/>
        <v>-0.12761400430096514</v>
      </c>
      <c r="N876" s="4">
        <f>IF(SUMPRODUCT($O$2:$AD$2,O876:AD876)&lt;=Kalkulačka!$B$4,SUMPRODUCT($O$2:$AD$2,O876:AD876)*Kalkulačka!$B$5,SUMPRODUCT($O$2:$AD$2,O876:AD876))</f>
        <v>319</v>
      </c>
      <c r="O876" s="4">
        <v>43</v>
      </c>
      <c r="P876" s="4">
        <v>0</v>
      </c>
      <c r="Q876" s="4">
        <v>0</v>
      </c>
      <c r="R876" s="4">
        <v>0</v>
      </c>
      <c r="S876" s="4">
        <v>276</v>
      </c>
      <c r="T876" s="4">
        <v>0</v>
      </c>
      <c r="U876" s="4">
        <v>293</v>
      </c>
      <c r="V876" s="4">
        <v>58</v>
      </c>
      <c r="W876" s="4">
        <v>0</v>
      </c>
      <c r="X876" s="4">
        <v>0</v>
      </c>
      <c r="Y876" s="4">
        <v>0</v>
      </c>
      <c r="Z876" s="4">
        <v>0</v>
      </c>
      <c r="AA876" s="4">
        <v>0</v>
      </c>
      <c r="AB876" s="4">
        <v>0</v>
      </c>
      <c r="AC876" s="4">
        <v>0</v>
      </c>
      <c r="AD876" s="4">
        <v>0</v>
      </c>
    </row>
    <row r="877" spans="1:30" x14ac:dyDescent="0.3">
      <c r="A877" s="16" t="s">
        <v>38</v>
      </c>
      <c r="B877" s="7">
        <v>576131</v>
      </c>
      <c r="C877" s="7">
        <v>274739</v>
      </c>
      <c r="D877" s="7" t="s">
        <v>1285</v>
      </c>
      <c r="E877" s="7">
        <v>2</v>
      </c>
      <c r="F877" s="4">
        <v>5220797</v>
      </c>
      <c r="G877" s="4">
        <v>299148</v>
      </c>
      <c r="H877" s="4">
        <f t="shared" si="80"/>
        <v>4703289.7582528638</v>
      </c>
      <c r="I877" s="4">
        <f t="shared" si="81"/>
        <v>-517507.24174713623</v>
      </c>
      <c r="J877" s="5">
        <f t="shared" si="82"/>
        <v>-9.9124183864482074E-2</v>
      </c>
      <c r="K877" s="4">
        <f t="shared" si="83"/>
        <v>261628.11434550953</v>
      </c>
      <c r="L877" s="4">
        <f t="shared" si="84"/>
        <v>-37519.88565449047</v>
      </c>
      <c r="M877" s="5">
        <f t="shared" si="85"/>
        <v>-0.12542248537342882</v>
      </c>
      <c r="N877" s="4">
        <f>IF(SUMPRODUCT($O$2:$AD$2,O877:AD877)&lt;=Kalkulačka!$B$4,SUMPRODUCT($O$2:$AD$2,O877:AD877)*Kalkulačka!$B$5,SUMPRODUCT($O$2:$AD$2,O877:AD877))</f>
        <v>331</v>
      </c>
      <c r="O877" s="4">
        <v>67</v>
      </c>
      <c r="P877" s="4">
        <v>0</v>
      </c>
      <c r="Q877" s="4">
        <v>0</v>
      </c>
      <c r="R877" s="4">
        <v>0</v>
      </c>
      <c r="S877" s="4">
        <v>264</v>
      </c>
      <c r="T877" s="4">
        <v>0</v>
      </c>
      <c r="U877" s="4">
        <v>340</v>
      </c>
      <c r="V877" s="4">
        <v>79</v>
      </c>
      <c r="W877" s="4">
        <v>0</v>
      </c>
      <c r="X877" s="4">
        <v>0</v>
      </c>
      <c r="Y877" s="4">
        <v>0</v>
      </c>
      <c r="Z877" s="4">
        <v>0</v>
      </c>
      <c r="AA877" s="4">
        <v>0</v>
      </c>
      <c r="AB877" s="4">
        <v>0</v>
      </c>
      <c r="AC877" s="4">
        <v>0</v>
      </c>
      <c r="AD877" s="4">
        <v>0</v>
      </c>
    </row>
    <row r="878" spans="1:30" x14ac:dyDescent="0.3">
      <c r="A878" s="16" t="s">
        <v>25</v>
      </c>
      <c r="B878" s="7">
        <v>558940</v>
      </c>
      <c r="C878" s="7">
        <v>257834</v>
      </c>
      <c r="D878" s="7" t="s">
        <v>1286</v>
      </c>
      <c r="E878" s="7">
        <v>2</v>
      </c>
      <c r="F878" s="4">
        <v>4100839</v>
      </c>
      <c r="G878" s="4">
        <v>228484</v>
      </c>
      <c r="H878" s="4">
        <f t="shared" si="80"/>
        <v>3694427.0004403158</v>
      </c>
      <c r="I878" s="4">
        <f t="shared" si="81"/>
        <v>-406411.99955968419</v>
      </c>
      <c r="J878" s="5">
        <f t="shared" si="82"/>
        <v>-9.9104597756625945E-2</v>
      </c>
      <c r="K878" s="4">
        <f t="shared" si="83"/>
        <v>205508.48860976577</v>
      </c>
      <c r="L878" s="4">
        <f t="shared" si="84"/>
        <v>-22975.511390234227</v>
      </c>
      <c r="M878" s="5">
        <f t="shared" si="85"/>
        <v>-0.1005563251266357</v>
      </c>
      <c r="N878" s="4">
        <f>IF(SUMPRODUCT($O$2:$AD$2,O878:AD878)&lt;=Kalkulačka!$B$4,SUMPRODUCT($O$2:$AD$2,O878:AD878)*Kalkulačka!$B$5,SUMPRODUCT($O$2:$AD$2,O878:AD878))</f>
        <v>260</v>
      </c>
      <c r="O878" s="4">
        <v>50</v>
      </c>
      <c r="P878" s="4">
        <v>0</v>
      </c>
      <c r="Q878" s="4">
        <v>0</v>
      </c>
      <c r="R878" s="4">
        <v>0</v>
      </c>
      <c r="S878" s="4">
        <v>210</v>
      </c>
      <c r="T878" s="4">
        <v>0</v>
      </c>
      <c r="U878" s="4">
        <v>238</v>
      </c>
      <c r="V878" s="4">
        <v>105</v>
      </c>
      <c r="W878" s="4">
        <v>0</v>
      </c>
      <c r="X878" s="4">
        <v>0</v>
      </c>
      <c r="Y878" s="4">
        <v>0</v>
      </c>
      <c r="Z878" s="4">
        <v>0</v>
      </c>
      <c r="AA878" s="4">
        <v>0</v>
      </c>
      <c r="AB878" s="4">
        <v>0</v>
      </c>
      <c r="AC878" s="4">
        <v>0</v>
      </c>
      <c r="AD878" s="4">
        <v>0</v>
      </c>
    </row>
    <row r="879" spans="1:30" x14ac:dyDescent="0.3">
      <c r="A879" s="16" t="s">
        <v>50</v>
      </c>
      <c r="B879" s="7">
        <v>503142</v>
      </c>
      <c r="C879" s="7">
        <v>299031</v>
      </c>
      <c r="D879" s="7" t="s">
        <v>1287</v>
      </c>
      <c r="E879" s="7">
        <v>2</v>
      </c>
      <c r="F879" s="4">
        <v>1230126</v>
      </c>
      <c r="G879" s="4">
        <v>43002</v>
      </c>
      <c r="H879" s="4">
        <f t="shared" si="80"/>
        <v>1278840.1155370323</v>
      </c>
      <c r="I879" s="4">
        <f t="shared" si="81"/>
        <v>48714.115537032252</v>
      </c>
      <c r="J879" s="5">
        <f t="shared" si="82"/>
        <v>3.9600915302198558E-2</v>
      </c>
      <c r="K879" s="4">
        <f t="shared" si="83"/>
        <v>71137.553749534316</v>
      </c>
      <c r="L879" s="4">
        <f t="shared" si="84"/>
        <v>28135.553749534316</v>
      </c>
      <c r="M879" s="5">
        <f t="shared" si="85"/>
        <v>0.65428477162769916</v>
      </c>
      <c r="N879" s="4">
        <f>IF(SUMPRODUCT($O$2:$AD$2,O879:AD879)&lt;=Kalkulačka!$B$4,SUMPRODUCT($O$2:$AD$2,O879:AD879)*Kalkulačka!$B$5,SUMPRODUCT($O$2:$AD$2,O879:AD879))</f>
        <v>90</v>
      </c>
      <c r="O879" s="4">
        <v>22</v>
      </c>
      <c r="P879" s="4">
        <v>0</v>
      </c>
      <c r="Q879" s="4">
        <v>0</v>
      </c>
      <c r="R879" s="4">
        <v>0</v>
      </c>
      <c r="S879" s="4">
        <v>38</v>
      </c>
      <c r="T879" s="4">
        <v>0</v>
      </c>
      <c r="U879" s="4">
        <v>60</v>
      </c>
      <c r="V879" s="4">
        <v>27</v>
      </c>
      <c r="W879" s="4">
        <v>0</v>
      </c>
      <c r="X879" s="4">
        <v>0</v>
      </c>
      <c r="Y879" s="4">
        <v>0</v>
      </c>
      <c r="Z879" s="4">
        <v>0</v>
      </c>
      <c r="AA879" s="4">
        <v>0</v>
      </c>
      <c r="AB879" s="4">
        <v>0</v>
      </c>
      <c r="AC879" s="4">
        <v>0</v>
      </c>
      <c r="AD879" s="4">
        <v>0</v>
      </c>
    </row>
    <row r="880" spans="1:30" x14ac:dyDescent="0.3">
      <c r="A880" s="16" t="s">
        <v>32</v>
      </c>
      <c r="B880" s="7">
        <v>562483</v>
      </c>
      <c r="C880" s="7">
        <v>261327</v>
      </c>
      <c r="D880" s="7" t="s">
        <v>1288</v>
      </c>
      <c r="E880" s="7">
        <v>2</v>
      </c>
      <c r="F880" s="4">
        <v>737958</v>
      </c>
      <c r="G880" s="4">
        <v>23099</v>
      </c>
      <c r="H880" s="4">
        <f t="shared" si="80"/>
        <v>767304.06932221935</v>
      </c>
      <c r="I880" s="4">
        <f t="shared" si="81"/>
        <v>29346.069322219351</v>
      </c>
      <c r="J880" s="5">
        <f t="shared" si="82"/>
        <v>3.9766584713790465E-2</v>
      </c>
      <c r="K880" s="4">
        <f t="shared" si="83"/>
        <v>42682.532249720585</v>
      </c>
      <c r="L880" s="4">
        <f t="shared" si="84"/>
        <v>19583.532249720585</v>
      </c>
      <c r="M880" s="5">
        <f t="shared" si="85"/>
        <v>0.84780866053597936</v>
      </c>
      <c r="N880" s="4">
        <f>IF(SUMPRODUCT($O$2:$AD$2,O880:AD880)&lt;=Kalkulačka!$B$4,SUMPRODUCT($O$2:$AD$2,O880:AD880)*Kalkulačka!$B$5,SUMPRODUCT($O$2:$AD$2,O880:AD880))</f>
        <v>54</v>
      </c>
      <c r="O880" s="4">
        <v>20</v>
      </c>
      <c r="P880" s="4">
        <v>0</v>
      </c>
      <c r="Q880" s="4">
        <v>0</v>
      </c>
      <c r="R880" s="4">
        <v>0</v>
      </c>
      <c r="S880" s="4">
        <v>16</v>
      </c>
      <c r="T880" s="4">
        <v>0</v>
      </c>
      <c r="U880" s="4">
        <v>34</v>
      </c>
      <c r="V880" s="4">
        <v>14</v>
      </c>
      <c r="W880" s="4">
        <v>0</v>
      </c>
      <c r="X880" s="4">
        <v>0</v>
      </c>
      <c r="Y880" s="4">
        <v>0</v>
      </c>
      <c r="Z880" s="4">
        <v>0</v>
      </c>
      <c r="AA880" s="4">
        <v>0</v>
      </c>
      <c r="AB880" s="4">
        <v>0</v>
      </c>
      <c r="AC880" s="4">
        <v>0</v>
      </c>
      <c r="AD880" s="4">
        <v>0</v>
      </c>
    </row>
    <row r="881" spans="1:30" x14ac:dyDescent="0.3">
      <c r="A881" s="16" t="s">
        <v>56</v>
      </c>
      <c r="B881" s="7">
        <v>598941</v>
      </c>
      <c r="C881" s="7">
        <v>297445</v>
      </c>
      <c r="D881" s="7" t="s">
        <v>1289</v>
      </c>
      <c r="E881" s="7">
        <v>2</v>
      </c>
      <c r="F881" s="4">
        <v>5487267</v>
      </c>
      <c r="G881" s="4">
        <v>285184</v>
      </c>
      <c r="H881" s="4">
        <f t="shared" si="80"/>
        <v>4944848.4467431912</v>
      </c>
      <c r="I881" s="4">
        <f t="shared" si="81"/>
        <v>-542418.55325680878</v>
      </c>
      <c r="J881" s="5">
        <f t="shared" si="82"/>
        <v>-9.8850402806498927E-2</v>
      </c>
      <c r="K881" s="4">
        <f t="shared" si="83"/>
        <v>275065.20783153264</v>
      </c>
      <c r="L881" s="4">
        <f t="shared" si="84"/>
        <v>-10118.792168467364</v>
      </c>
      <c r="M881" s="5">
        <f t="shared" si="85"/>
        <v>-3.5481626488398255E-2</v>
      </c>
      <c r="N881" s="4">
        <f>IF(SUMPRODUCT($O$2:$AD$2,O881:AD881)&lt;=Kalkulačka!$B$4,SUMPRODUCT($O$2:$AD$2,O881:AD881)*Kalkulačka!$B$5,SUMPRODUCT($O$2:$AD$2,O881:AD881))</f>
        <v>348</v>
      </c>
      <c r="O881" s="4">
        <v>106</v>
      </c>
      <c r="P881" s="4">
        <v>0</v>
      </c>
      <c r="Q881" s="4">
        <v>0</v>
      </c>
      <c r="R881" s="4">
        <v>0</v>
      </c>
      <c r="S881" s="4">
        <v>242</v>
      </c>
      <c r="T881" s="4">
        <v>0</v>
      </c>
      <c r="U881" s="4">
        <v>295</v>
      </c>
      <c r="V881" s="4">
        <v>99</v>
      </c>
      <c r="W881" s="4">
        <v>0</v>
      </c>
      <c r="X881" s="4">
        <v>0</v>
      </c>
      <c r="Y881" s="4">
        <v>0</v>
      </c>
      <c r="Z881" s="4">
        <v>0</v>
      </c>
      <c r="AA881" s="4">
        <v>0</v>
      </c>
      <c r="AB881" s="4">
        <v>0</v>
      </c>
      <c r="AC881" s="4">
        <v>0</v>
      </c>
      <c r="AD881" s="4">
        <v>0</v>
      </c>
    </row>
    <row r="882" spans="1:30" x14ac:dyDescent="0.3">
      <c r="A882" s="16" t="s">
        <v>47</v>
      </c>
      <c r="B882" s="7">
        <v>594482</v>
      </c>
      <c r="C882" s="7">
        <v>293199</v>
      </c>
      <c r="D882" s="7" t="s">
        <v>474</v>
      </c>
      <c r="E882" s="7">
        <v>2</v>
      </c>
      <c r="F882" s="4">
        <v>13969180</v>
      </c>
      <c r="G882" s="4">
        <v>790468</v>
      </c>
      <c r="H882" s="4">
        <f t="shared" si="80"/>
        <v>12589470.470731229</v>
      </c>
      <c r="I882" s="4">
        <f t="shared" si="81"/>
        <v>-1379709.5292687714</v>
      </c>
      <c r="J882" s="5">
        <f t="shared" si="82"/>
        <v>-9.8768111604888187E-2</v>
      </c>
      <c r="K882" s="4">
        <f t="shared" si="83"/>
        <v>700309.69580097112</v>
      </c>
      <c r="L882" s="4">
        <f t="shared" si="84"/>
        <v>-90158.304199028877</v>
      </c>
      <c r="M882" s="5">
        <f t="shared" si="85"/>
        <v>-0.11405686782896829</v>
      </c>
      <c r="N882" s="4">
        <f>IF(SUMPRODUCT($O$2:$AD$2,O882:AD882)&lt;=Kalkulačka!$B$4,SUMPRODUCT($O$2:$AD$2,O882:AD882)*Kalkulačka!$B$5,SUMPRODUCT($O$2:$AD$2,O882:AD882))</f>
        <v>886</v>
      </c>
      <c r="O882" s="4">
        <v>178</v>
      </c>
      <c r="P882" s="4">
        <v>0</v>
      </c>
      <c r="Q882" s="4">
        <v>0</v>
      </c>
      <c r="R882" s="4">
        <v>0</v>
      </c>
      <c r="S882" s="4">
        <v>658</v>
      </c>
      <c r="T882" s="4">
        <v>25</v>
      </c>
      <c r="U882" s="4">
        <v>784</v>
      </c>
      <c r="V882" s="4">
        <v>212</v>
      </c>
      <c r="W882" s="4">
        <v>0</v>
      </c>
      <c r="X882" s="4">
        <v>0</v>
      </c>
      <c r="Y882" s="4">
        <v>0</v>
      </c>
      <c r="Z882" s="4">
        <v>0</v>
      </c>
      <c r="AA882" s="4">
        <v>0</v>
      </c>
      <c r="AB882" s="4">
        <v>0</v>
      </c>
      <c r="AC882" s="4">
        <v>0</v>
      </c>
      <c r="AD882" s="4">
        <v>0</v>
      </c>
    </row>
    <row r="883" spans="1:30" x14ac:dyDescent="0.3">
      <c r="A883" s="16" t="s">
        <v>25</v>
      </c>
      <c r="B883" s="7">
        <v>560014</v>
      </c>
      <c r="C883" s="7">
        <v>258911</v>
      </c>
      <c r="D883" s="7" t="s">
        <v>1290</v>
      </c>
      <c r="E883" s="7">
        <v>2</v>
      </c>
      <c r="F883" s="4">
        <v>4682414</v>
      </c>
      <c r="G883" s="4">
        <v>274198</v>
      </c>
      <c r="H883" s="4">
        <f t="shared" si="80"/>
        <v>4220172.381272207</v>
      </c>
      <c r="I883" s="4">
        <f t="shared" si="81"/>
        <v>-462241.61872779299</v>
      </c>
      <c r="J883" s="5">
        <f t="shared" si="82"/>
        <v>-9.8718656387024484E-2</v>
      </c>
      <c r="K883" s="4">
        <f t="shared" si="83"/>
        <v>234753.92737346323</v>
      </c>
      <c r="L883" s="4">
        <f t="shared" si="84"/>
        <v>-39444.07262653677</v>
      </c>
      <c r="M883" s="5">
        <f t="shared" si="85"/>
        <v>-0.14385251762061269</v>
      </c>
      <c r="N883" s="4">
        <f>IF(SUMPRODUCT($O$2:$AD$2,O883:AD883)&lt;=Kalkulačka!$B$4,SUMPRODUCT($O$2:$AD$2,O883:AD883)*Kalkulačka!$B$5,SUMPRODUCT($O$2:$AD$2,O883:AD883))</f>
        <v>297</v>
      </c>
      <c r="O883" s="4">
        <v>59</v>
      </c>
      <c r="P883" s="4">
        <v>0</v>
      </c>
      <c r="Q883" s="4">
        <v>0</v>
      </c>
      <c r="R883" s="4">
        <v>0</v>
      </c>
      <c r="S883" s="4">
        <v>238</v>
      </c>
      <c r="T883" s="4">
        <v>0</v>
      </c>
      <c r="U883" s="4">
        <v>248</v>
      </c>
      <c r="V883" s="4">
        <v>47</v>
      </c>
      <c r="W883" s="4">
        <v>69</v>
      </c>
      <c r="X883" s="4">
        <v>0</v>
      </c>
      <c r="Y883" s="4">
        <v>0</v>
      </c>
      <c r="Z883" s="4">
        <v>0</v>
      </c>
      <c r="AA883" s="4">
        <v>0</v>
      </c>
      <c r="AB883" s="4">
        <v>0</v>
      </c>
      <c r="AC883" s="4">
        <v>0</v>
      </c>
      <c r="AD883" s="4">
        <v>0</v>
      </c>
    </row>
    <row r="884" spans="1:30" x14ac:dyDescent="0.3">
      <c r="A884" s="16" t="s">
        <v>25</v>
      </c>
      <c r="B884" s="7">
        <v>560162</v>
      </c>
      <c r="C884" s="7">
        <v>259098</v>
      </c>
      <c r="D884" s="7" t="s">
        <v>1291</v>
      </c>
      <c r="E884" s="7">
        <v>2</v>
      </c>
      <c r="F884" s="4">
        <v>6448046</v>
      </c>
      <c r="G884" s="4">
        <v>357090</v>
      </c>
      <c r="H884" s="4">
        <f t="shared" si="80"/>
        <v>5811617.8583849585</v>
      </c>
      <c r="I884" s="4">
        <f t="shared" si="81"/>
        <v>-636428.14161504153</v>
      </c>
      <c r="J884" s="5">
        <f t="shared" si="82"/>
        <v>-9.8700930733906289E-2</v>
      </c>
      <c r="K884" s="4">
        <f t="shared" si="83"/>
        <v>323280.66092843923</v>
      </c>
      <c r="L884" s="4">
        <f t="shared" si="84"/>
        <v>-33809.339071560767</v>
      </c>
      <c r="M884" s="5">
        <f t="shared" si="85"/>
        <v>-9.46801620643557E-2</v>
      </c>
      <c r="N884" s="4">
        <f>IF(SUMPRODUCT($O$2:$AD$2,O884:AD884)&lt;=Kalkulačka!$B$4,SUMPRODUCT($O$2:$AD$2,O884:AD884)*Kalkulačka!$B$5,SUMPRODUCT($O$2:$AD$2,O884:AD884))</f>
        <v>409</v>
      </c>
      <c r="O884" s="4">
        <v>108</v>
      </c>
      <c r="P884" s="4">
        <v>0</v>
      </c>
      <c r="Q884" s="4">
        <v>0</v>
      </c>
      <c r="R884" s="4">
        <v>0</v>
      </c>
      <c r="S884" s="4">
        <v>301</v>
      </c>
      <c r="T884" s="4">
        <v>0</v>
      </c>
      <c r="U884" s="4">
        <v>366</v>
      </c>
      <c r="V884" s="4">
        <v>59</v>
      </c>
      <c r="W884" s="4">
        <v>0</v>
      </c>
      <c r="X884" s="4">
        <v>0</v>
      </c>
      <c r="Y884" s="4">
        <v>0</v>
      </c>
      <c r="Z884" s="4">
        <v>0</v>
      </c>
      <c r="AA884" s="4">
        <v>0</v>
      </c>
      <c r="AB884" s="4">
        <v>0</v>
      </c>
      <c r="AC884" s="4">
        <v>0</v>
      </c>
      <c r="AD884" s="4">
        <v>0</v>
      </c>
    </row>
    <row r="885" spans="1:30" x14ac:dyDescent="0.3">
      <c r="A885" s="16" t="s">
        <v>23</v>
      </c>
      <c r="B885" s="7">
        <v>544663</v>
      </c>
      <c r="C885" s="7">
        <v>245062</v>
      </c>
      <c r="D885" s="7" t="s">
        <v>1292</v>
      </c>
      <c r="E885" s="7">
        <v>2</v>
      </c>
      <c r="F885" s="4">
        <v>6258515</v>
      </c>
      <c r="G885" s="4">
        <v>339721</v>
      </c>
      <c r="H885" s="4">
        <f t="shared" si="80"/>
        <v>5641105.8429800207</v>
      </c>
      <c r="I885" s="4">
        <f t="shared" si="81"/>
        <v>-617409.15701997932</v>
      </c>
      <c r="J885" s="5">
        <f t="shared" si="82"/>
        <v>-9.8651062915081189E-2</v>
      </c>
      <c r="K885" s="4">
        <f t="shared" si="83"/>
        <v>313795.65376183466</v>
      </c>
      <c r="L885" s="4">
        <f t="shared" si="84"/>
        <v>-25925.346238165337</v>
      </c>
      <c r="M885" s="5">
        <f t="shared" si="85"/>
        <v>-7.6313640423068763E-2</v>
      </c>
      <c r="N885" s="4">
        <f>IF(SUMPRODUCT($O$2:$AD$2,O885:AD885)&lt;=Kalkulačka!$B$4,SUMPRODUCT($O$2:$AD$2,O885:AD885)*Kalkulačka!$B$5,SUMPRODUCT($O$2:$AD$2,O885:AD885))</f>
        <v>397</v>
      </c>
      <c r="O885" s="4">
        <v>102</v>
      </c>
      <c r="P885" s="4">
        <v>0</v>
      </c>
      <c r="Q885" s="4">
        <v>0</v>
      </c>
      <c r="R885" s="4">
        <v>0</v>
      </c>
      <c r="S885" s="4">
        <v>295</v>
      </c>
      <c r="T885" s="4">
        <v>0</v>
      </c>
      <c r="U885" s="4">
        <v>388</v>
      </c>
      <c r="V885" s="4">
        <v>103</v>
      </c>
      <c r="W885" s="4">
        <v>0</v>
      </c>
      <c r="X885" s="4">
        <v>0</v>
      </c>
      <c r="Y885" s="4">
        <v>0</v>
      </c>
      <c r="Z885" s="4">
        <v>0</v>
      </c>
      <c r="AA885" s="4">
        <v>0</v>
      </c>
      <c r="AB885" s="4">
        <v>0</v>
      </c>
      <c r="AC885" s="4">
        <v>0</v>
      </c>
      <c r="AD885" s="4">
        <v>0</v>
      </c>
    </row>
    <row r="886" spans="1:30" x14ac:dyDescent="0.3">
      <c r="A886" s="16" t="s">
        <v>53</v>
      </c>
      <c r="B886" s="7">
        <v>592323</v>
      </c>
      <c r="C886" s="7">
        <v>291072</v>
      </c>
      <c r="D886" s="7" t="s">
        <v>1293</v>
      </c>
      <c r="E886" s="7">
        <v>2</v>
      </c>
      <c r="F886" s="4">
        <v>1557489</v>
      </c>
      <c r="G886" s="4">
        <v>51975</v>
      </c>
      <c r="H886" s="4">
        <f t="shared" si="80"/>
        <v>1619864.1463469076</v>
      </c>
      <c r="I886" s="4">
        <f t="shared" si="81"/>
        <v>62375.146346907597</v>
      </c>
      <c r="J886" s="5">
        <f t="shared" si="82"/>
        <v>4.0048530902566659E-2</v>
      </c>
      <c r="K886" s="4">
        <f t="shared" si="83"/>
        <v>90107.568082743455</v>
      </c>
      <c r="L886" s="4">
        <f t="shared" si="84"/>
        <v>38132.568082743455</v>
      </c>
      <c r="M886" s="5">
        <f t="shared" si="85"/>
        <v>0.73367134358332775</v>
      </c>
      <c r="N886" s="4">
        <f>IF(SUMPRODUCT($O$2:$AD$2,O886:AD886)&lt;=Kalkulačka!$B$4,SUMPRODUCT($O$2:$AD$2,O886:AD886)*Kalkulačka!$B$5,SUMPRODUCT($O$2:$AD$2,O886:AD886))</f>
        <v>114</v>
      </c>
      <c r="O886" s="4">
        <v>35</v>
      </c>
      <c r="P886" s="4">
        <v>0</v>
      </c>
      <c r="Q886" s="4">
        <v>0</v>
      </c>
      <c r="R886" s="4">
        <v>0</v>
      </c>
      <c r="S886" s="4">
        <v>41</v>
      </c>
      <c r="T886" s="4">
        <v>0</v>
      </c>
      <c r="U886" s="4">
        <v>77</v>
      </c>
      <c r="V886" s="4">
        <v>30</v>
      </c>
      <c r="W886" s="4">
        <v>0</v>
      </c>
      <c r="X886" s="4">
        <v>0</v>
      </c>
      <c r="Y886" s="4">
        <v>0</v>
      </c>
      <c r="Z886" s="4">
        <v>0</v>
      </c>
      <c r="AA886" s="4">
        <v>0</v>
      </c>
      <c r="AB886" s="4">
        <v>0</v>
      </c>
      <c r="AC886" s="4">
        <v>0</v>
      </c>
      <c r="AD886" s="4">
        <v>0</v>
      </c>
    </row>
    <row r="887" spans="1:30" x14ac:dyDescent="0.3">
      <c r="A887" s="16" t="s">
        <v>25</v>
      </c>
      <c r="B887" s="7">
        <v>553794</v>
      </c>
      <c r="C887" s="7">
        <v>253472</v>
      </c>
      <c r="D887" s="7" t="s">
        <v>1294</v>
      </c>
      <c r="E887" s="7">
        <v>2</v>
      </c>
      <c r="F887" s="4">
        <v>5217830</v>
      </c>
      <c r="G887" s="4">
        <v>309757</v>
      </c>
      <c r="H887" s="4">
        <f t="shared" si="80"/>
        <v>4703289.7582528638</v>
      </c>
      <c r="I887" s="4">
        <f t="shared" si="81"/>
        <v>-514540.24174713623</v>
      </c>
      <c r="J887" s="5">
        <f t="shared" si="82"/>
        <v>-9.8611921382478207E-2</v>
      </c>
      <c r="K887" s="4">
        <f t="shared" si="83"/>
        <v>261628.11434550953</v>
      </c>
      <c r="L887" s="4">
        <f t="shared" si="84"/>
        <v>-48128.88565449047</v>
      </c>
      <c r="M887" s="5">
        <f t="shared" si="85"/>
        <v>-0.155376264796245</v>
      </c>
      <c r="N887" s="4">
        <f>IF(SUMPRODUCT($O$2:$AD$2,O887:AD887)&lt;=Kalkulačka!$B$4,SUMPRODUCT($O$2:$AD$2,O887:AD887)*Kalkulačka!$B$5,SUMPRODUCT($O$2:$AD$2,O887:AD887))</f>
        <v>331</v>
      </c>
      <c r="O887" s="4">
        <v>48</v>
      </c>
      <c r="P887" s="4">
        <v>0</v>
      </c>
      <c r="Q887" s="4">
        <v>12</v>
      </c>
      <c r="R887" s="4">
        <v>0</v>
      </c>
      <c r="S887" s="4">
        <v>271</v>
      </c>
      <c r="T887" s="4">
        <v>0</v>
      </c>
      <c r="U887" s="4">
        <v>302</v>
      </c>
      <c r="V887" s="4">
        <v>65</v>
      </c>
      <c r="W887" s="4">
        <v>0</v>
      </c>
      <c r="X887" s="4">
        <v>0</v>
      </c>
      <c r="Y887" s="4">
        <v>0</v>
      </c>
      <c r="Z887" s="4">
        <v>0</v>
      </c>
      <c r="AA887" s="4">
        <v>0</v>
      </c>
      <c r="AB887" s="4">
        <v>0</v>
      </c>
      <c r="AC887" s="4">
        <v>0</v>
      </c>
      <c r="AD887" s="4">
        <v>0</v>
      </c>
    </row>
    <row r="888" spans="1:30" x14ac:dyDescent="0.3">
      <c r="A888" s="16" t="s">
        <v>56</v>
      </c>
      <c r="B888" s="7">
        <v>599689</v>
      </c>
      <c r="C888" s="7">
        <v>298191</v>
      </c>
      <c r="D888" s="7" t="s">
        <v>1295</v>
      </c>
      <c r="E888" s="7">
        <v>2</v>
      </c>
      <c r="F888" s="4">
        <v>4759749</v>
      </c>
      <c r="G888" s="4">
        <v>250894</v>
      </c>
      <c r="H888" s="4">
        <f t="shared" si="80"/>
        <v>4291219.0543575976</v>
      </c>
      <c r="I888" s="4">
        <f t="shared" si="81"/>
        <v>-468529.9456424024</v>
      </c>
      <c r="J888" s="5">
        <f t="shared" si="82"/>
        <v>-9.8435851479227621E-2</v>
      </c>
      <c r="K888" s="4">
        <f t="shared" si="83"/>
        <v>238706.0136928818</v>
      </c>
      <c r="L888" s="4">
        <f t="shared" si="84"/>
        <v>-12187.986307118204</v>
      </c>
      <c r="M888" s="5">
        <f t="shared" si="85"/>
        <v>-4.8578229479852908E-2</v>
      </c>
      <c r="N888" s="4">
        <f>IF(SUMPRODUCT($O$2:$AD$2,O888:AD888)&lt;=Kalkulačka!$B$4,SUMPRODUCT($O$2:$AD$2,O888:AD888)*Kalkulačka!$B$5,SUMPRODUCT($O$2:$AD$2,O888:AD888))</f>
        <v>302</v>
      </c>
      <c r="O888" s="4">
        <v>93</v>
      </c>
      <c r="P888" s="4">
        <v>0</v>
      </c>
      <c r="Q888" s="4">
        <v>0</v>
      </c>
      <c r="R888" s="4">
        <v>0</v>
      </c>
      <c r="S888" s="4">
        <v>209</v>
      </c>
      <c r="T888" s="4">
        <v>0</v>
      </c>
      <c r="U888" s="4">
        <v>258</v>
      </c>
      <c r="V888" s="4">
        <v>67</v>
      </c>
      <c r="W888" s="4">
        <v>0</v>
      </c>
      <c r="X888" s="4">
        <v>0</v>
      </c>
      <c r="Y888" s="4">
        <v>0</v>
      </c>
      <c r="Z888" s="4">
        <v>0</v>
      </c>
      <c r="AA888" s="4">
        <v>0</v>
      </c>
      <c r="AB888" s="4">
        <v>0</v>
      </c>
      <c r="AC888" s="4">
        <v>0</v>
      </c>
      <c r="AD888" s="4">
        <v>0</v>
      </c>
    </row>
    <row r="889" spans="1:30" x14ac:dyDescent="0.3">
      <c r="A889" s="16" t="s">
        <v>53</v>
      </c>
      <c r="B889" s="7">
        <v>544841</v>
      </c>
      <c r="C889" s="7">
        <v>304271</v>
      </c>
      <c r="D889" s="7" t="s">
        <v>231</v>
      </c>
      <c r="E889" s="7">
        <v>2</v>
      </c>
      <c r="F889" s="4">
        <v>30414696</v>
      </c>
      <c r="G889" s="4">
        <v>1578751</v>
      </c>
      <c r="H889" s="4">
        <f t="shared" si="80"/>
        <v>27424015.810960803</v>
      </c>
      <c r="I889" s="4">
        <f t="shared" si="81"/>
        <v>-2990680.1890391968</v>
      </c>
      <c r="J889" s="5">
        <f t="shared" si="82"/>
        <v>-9.8330102955465848E-2</v>
      </c>
      <c r="K889" s="4">
        <f t="shared" si="83"/>
        <v>1525505.3192955691</v>
      </c>
      <c r="L889" s="4">
        <f t="shared" si="84"/>
        <v>-53245.68070443091</v>
      </c>
      <c r="M889" s="5">
        <f t="shared" si="85"/>
        <v>-3.3726458893410638E-2</v>
      </c>
      <c r="N889" s="4">
        <f>IF(SUMPRODUCT($O$2:$AD$2,O889:AD889)&lt;=Kalkulačka!$B$4,SUMPRODUCT($O$2:$AD$2,O889:AD889)*Kalkulačka!$B$5,SUMPRODUCT($O$2:$AD$2,O889:AD889))</f>
        <v>1930</v>
      </c>
      <c r="O889" s="4">
        <v>541</v>
      </c>
      <c r="P889" s="4">
        <v>45</v>
      </c>
      <c r="Q889" s="4">
        <v>13</v>
      </c>
      <c r="R889" s="4">
        <v>0</v>
      </c>
      <c r="S889" s="4">
        <v>1286</v>
      </c>
      <c r="T889" s="4">
        <v>0</v>
      </c>
      <c r="U889" s="4">
        <v>1997</v>
      </c>
      <c r="V889" s="4">
        <v>437</v>
      </c>
      <c r="W889" s="4">
        <v>148</v>
      </c>
      <c r="X889" s="4">
        <v>1204</v>
      </c>
      <c r="Y889" s="4">
        <v>0</v>
      </c>
      <c r="Z889" s="4">
        <v>0</v>
      </c>
      <c r="AA889" s="4">
        <v>0</v>
      </c>
      <c r="AB889" s="4">
        <v>0</v>
      </c>
      <c r="AC889" s="4">
        <v>0</v>
      </c>
      <c r="AD889" s="4">
        <v>0</v>
      </c>
    </row>
    <row r="890" spans="1:30" x14ac:dyDescent="0.3">
      <c r="A890" s="16" t="s">
        <v>44</v>
      </c>
      <c r="B890" s="7">
        <v>596256</v>
      </c>
      <c r="C890" s="7">
        <v>294926</v>
      </c>
      <c r="D890" s="7" t="s">
        <v>1296</v>
      </c>
      <c r="E890" s="7">
        <v>2</v>
      </c>
      <c r="F890" s="4">
        <v>5531332</v>
      </c>
      <c r="G890" s="4">
        <v>295192</v>
      </c>
      <c r="H890" s="4">
        <f t="shared" si="80"/>
        <v>4987476.4505944261</v>
      </c>
      <c r="I890" s="4">
        <f t="shared" si="81"/>
        <v>-543855.54940557387</v>
      </c>
      <c r="J890" s="5">
        <f t="shared" si="82"/>
        <v>-9.8322709503890549E-2</v>
      </c>
      <c r="K890" s="4">
        <f t="shared" si="83"/>
        <v>277436.45962318382</v>
      </c>
      <c r="L890" s="4">
        <f t="shared" si="84"/>
        <v>-17755.540376816178</v>
      </c>
      <c r="M890" s="5">
        <f t="shared" si="85"/>
        <v>-6.0149124558985911E-2</v>
      </c>
      <c r="N890" s="4">
        <f>IF(SUMPRODUCT($O$2:$AD$2,O890:AD890)&lt;=Kalkulačka!$B$4,SUMPRODUCT($O$2:$AD$2,O890:AD890)*Kalkulačka!$B$5,SUMPRODUCT($O$2:$AD$2,O890:AD890))</f>
        <v>351</v>
      </c>
      <c r="O890" s="4">
        <v>93</v>
      </c>
      <c r="P890" s="4">
        <v>0</v>
      </c>
      <c r="Q890" s="4">
        <v>0</v>
      </c>
      <c r="R890" s="4">
        <v>0</v>
      </c>
      <c r="S890" s="4">
        <v>258</v>
      </c>
      <c r="T890" s="4">
        <v>0</v>
      </c>
      <c r="U890" s="4">
        <v>330</v>
      </c>
      <c r="V890" s="4">
        <v>88</v>
      </c>
      <c r="W890" s="4">
        <v>0</v>
      </c>
      <c r="X890" s="4">
        <v>0</v>
      </c>
      <c r="Y890" s="4">
        <v>0</v>
      </c>
      <c r="Z890" s="4">
        <v>0</v>
      </c>
      <c r="AA890" s="4">
        <v>0</v>
      </c>
      <c r="AB890" s="4">
        <v>0</v>
      </c>
      <c r="AC890" s="4">
        <v>0</v>
      </c>
      <c r="AD890" s="4">
        <v>0</v>
      </c>
    </row>
    <row r="891" spans="1:30" x14ac:dyDescent="0.3">
      <c r="A891" s="16" t="s">
        <v>25</v>
      </c>
      <c r="B891" s="7">
        <v>561002</v>
      </c>
      <c r="C891" s="7">
        <v>259969</v>
      </c>
      <c r="D891" s="7" t="s">
        <v>1297</v>
      </c>
      <c r="E891" s="7">
        <v>2</v>
      </c>
      <c r="F891" s="4">
        <v>553082</v>
      </c>
      <c r="G891" s="4">
        <v>17835</v>
      </c>
      <c r="H891" s="4">
        <f t="shared" si="80"/>
        <v>575478.05199166457</v>
      </c>
      <c r="I891" s="4">
        <f t="shared" si="81"/>
        <v>22396.051991664572</v>
      </c>
      <c r="J891" s="5">
        <f t="shared" si="82"/>
        <v>4.0493185443866597E-2</v>
      </c>
      <c r="K891" s="4">
        <f t="shared" si="83"/>
        <v>32011.899187290441</v>
      </c>
      <c r="L891" s="4">
        <f t="shared" si="84"/>
        <v>14176.899187290441</v>
      </c>
      <c r="M891" s="5">
        <f t="shared" si="85"/>
        <v>0.79489202059380104</v>
      </c>
      <c r="N891" s="4">
        <f>IF(SUMPRODUCT($O$2:$AD$2,O891:AD891)&lt;=Kalkulačka!$B$4,SUMPRODUCT($O$2:$AD$2,O891:AD891)*Kalkulačka!$B$5,SUMPRODUCT($O$2:$AD$2,O891:AD891))</f>
        <v>40.5</v>
      </c>
      <c r="O891" s="4">
        <v>14</v>
      </c>
      <c r="P891" s="4">
        <v>0</v>
      </c>
      <c r="Q891" s="4">
        <v>0</v>
      </c>
      <c r="R891" s="4">
        <v>0</v>
      </c>
      <c r="S891" s="4">
        <v>13</v>
      </c>
      <c r="T891" s="4">
        <v>0</v>
      </c>
      <c r="U891" s="4">
        <v>26</v>
      </c>
      <c r="V891" s="4">
        <v>9</v>
      </c>
      <c r="W891" s="4">
        <v>0</v>
      </c>
      <c r="X891" s="4">
        <v>0</v>
      </c>
      <c r="Y891" s="4">
        <v>0</v>
      </c>
      <c r="Z891" s="4">
        <v>0</v>
      </c>
      <c r="AA891" s="4">
        <v>0</v>
      </c>
      <c r="AB891" s="4">
        <v>0</v>
      </c>
      <c r="AC891" s="4">
        <v>0</v>
      </c>
      <c r="AD891" s="4">
        <v>0</v>
      </c>
    </row>
    <row r="892" spans="1:30" x14ac:dyDescent="0.3">
      <c r="A892" s="16" t="s">
        <v>38</v>
      </c>
      <c r="B892" s="7">
        <v>570184</v>
      </c>
      <c r="C892" s="7">
        <v>268941</v>
      </c>
      <c r="D892" s="7" t="s">
        <v>1298</v>
      </c>
      <c r="E892" s="7">
        <v>2</v>
      </c>
      <c r="F892" s="4">
        <v>450657</v>
      </c>
      <c r="G892" s="4">
        <v>18817</v>
      </c>
      <c r="H892" s="4">
        <f t="shared" si="80"/>
        <v>468908.04236357851</v>
      </c>
      <c r="I892" s="4">
        <f t="shared" si="81"/>
        <v>18251.042363578512</v>
      </c>
      <c r="J892" s="5">
        <f t="shared" si="82"/>
        <v>4.049874375318363E-2</v>
      </c>
      <c r="K892" s="4">
        <f t="shared" si="83"/>
        <v>26083.769708162581</v>
      </c>
      <c r="L892" s="4">
        <f t="shared" si="84"/>
        <v>7266.7697081625811</v>
      </c>
      <c r="M892" s="5">
        <f t="shared" si="85"/>
        <v>0.38618109731426808</v>
      </c>
      <c r="N892" s="4">
        <f>IF(SUMPRODUCT($O$2:$AD$2,O892:AD892)&lt;=Kalkulačka!$B$4,SUMPRODUCT($O$2:$AD$2,O892:AD892)*Kalkulačka!$B$5,SUMPRODUCT($O$2:$AD$2,O892:AD892))</f>
        <v>33</v>
      </c>
      <c r="O892" s="4">
        <v>0</v>
      </c>
      <c r="P892" s="4">
        <v>0</v>
      </c>
      <c r="Q892" s="4">
        <v>0</v>
      </c>
      <c r="R892" s="4">
        <v>0</v>
      </c>
      <c r="S892" s="4">
        <v>22</v>
      </c>
      <c r="T892" s="4">
        <v>0</v>
      </c>
      <c r="U892" s="4">
        <v>0</v>
      </c>
      <c r="V892" s="4">
        <v>22</v>
      </c>
      <c r="W892" s="4">
        <v>0</v>
      </c>
      <c r="X892" s="4">
        <v>0</v>
      </c>
      <c r="Y892" s="4">
        <v>0</v>
      </c>
      <c r="Z892" s="4">
        <v>0</v>
      </c>
      <c r="AA892" s="4">
        <v>0</v>
      </c>
      <c r="AB892" s="4">
        <v>0</v>
      </c>
      <c r="AC892" s="4">
        <v>0</v>
      </c>
      <c r="AD892" s="4">
        <v>0</v>
      </c>
    </row>
    <row r="893" spans="1:30" x14ac:dyDescent="0.3">
      <c r="A893" s="16" t="s">
        <v>50</v>
      </c>
      <c r="B893" s="7">
        <v>505161</v>
      </c>
      <c r="C893" s="7">
        <v>299511</v>
      </c>
      <c r="D893" s="7" t="s">
        <v>1299</v>
      </c>
      <c r="E893" s="7">
        <v>2</v>
      </c>
      <c r="F893" s="4">
        <v>7781251</v>
      </c>
      <c r="G893" s="4">
        <v>412191</v>
      </c>
      <c r="H893" s="4">
        <f t="shared" si="80"/>
        <v>7019411.3008365994</v>
      </c>
      <c r="I893" s="4">
        <f t="shared" si="81"/>
        <v>-761839.69916340057</v>
      </c>
      <c r="J893" s="5">
        <f t="shared" si="82"/>
        <v>-9.7907097350207639E-2</v>
      </c>
      <c r="K893" s="4">
        <f t="shared" si="83"/>
        <v>390466.12835855497</v>
      </c>
      <c r="L893" s="4">
        <f t="shared" si="84"/>
        <v>-21724.871641445032</v>
      </c>
      <c r="M893" s="5">
        <f t="shared" si="85"/>
        <v>-5.2705836957733232E-2</v>
      </c>
      <c r="N893" s="4">
        <f>IF(SUMPRODUCT($O$2:$AD$2,O893:AD893)&lt;=Kalkulačka!$B$4,SUMPRODUCT($O$2:$AD$2,O893:AD893)*Kalkulačka!$B$5,SUMPRODUCT($O$2:$AD$2,O893:AD893))</f>
        <v>494</v>
      </c>
      <c r="O893" s="4">
        <v>129</v>
      </c>
      <c r="P893" s="4">
        <v>0</v>
      </c>
      <c r="Q893" s="4">
        <v>0</v>
      </c>
      <c r="R893" s="4">
        <v>0</v>
      </c>
      <c r="S893" s="4">
        <v>365</v>
      </c>
      <c r="T893" s="4">
        <v>0</v>
      </c>
      <c r="U893" s="4">
        <v>576</v>
      </c>
      <c r="V893" s="4">
        <v>110</v>
      </c>
      <c r="W893" s="4">
        <v>0</v>
      </c>
      <c r="X893" s="4">
        <v>0</v>
      </c>
      <c r="Y893" s="4">
        <v>0</v>
      </c>
      <c r="Z893" s="4">
        <v>0</v>
      </c>
      <c r="AA893" s="4">
        <v>0</v>
      </c>
      <c r="AB893" s="4">
        <v>0</v>
      </c>
      <c r="AC893" s="4">
        <v>0</v>
      </c>
      <c r="AD893" s="4">
        <v>0</v>
      </c>
    </row>
    <row r="894" spans="1:30" x14ac:dyDescent="0.3">
      <c r="A894" s="16" t="s">
        <v>47</v>
      </c>
      <c r="B894" s="7">
        <v>586587</v>
      </c>
      <c r="C894" s="7">
        <v>285315</v>
      </c>
      <c r="D894" s="7" t="s">
        <v>445</v>
      </c>
      <c r="E894" s="7">
        <v>2</v>
      </c>
      <c r="F894" s="4">
        <v>12190201</v>
      </c>
      <c r="G894" s="4">
        <v>683211</v>
      </c>
      <c r="H894" s="4">
        <f t="shared" si="80"/>
        <v>10998024.993618477</v>
      </c>
      <c r="I894" s="4">
        <f t="shared" si="81"/>
        <v>-1192176.0063815229</v>
      </c>
      <c r="J894" s="5">
        <f t="shared" si="82"/>
        <v>-9.7797895734575868E-2</v>
      </c>
      <c r="K894" s="4">
        <f t="shared" si="83"/>
        <v>611782.96224599506</v>
      </c>
      <c r="L894" s="4">
        <f t="shared" si="84"/>
        <v>-71428.037754004938</v>
      </c>
      <c r="M894" s="5">
        <f t="shared" si="85"/>
        <v>-0.10454755229937007</v>
      </c>
      <c r="N894" s="4">
        <f>IF(SUMPRODUCT($O$2:$AD$2,O894:AD894)&lt;=Kalkulačka!$B$4,SUMPRODUCT($O$2:$AD$2,O894:AD894)*Kalkulačka!$B$5,SUMPRODUCT($O$2:$AD$2,O894:AD894))</f>
        <v>774</v>
      </c>
      <c r="O894" s="4">
        <v>163</v>
      </c>
      <c r="P894" s="4">
        <v>7</v>
      </c>
      <c r="Q894" s="4">
        <v>0</v>
      </c>
      <c r="R894" s="4">
        <v>0</v>
      </c>
      <c r="S894" s="4">
        <v>597</v>
      </c>
      <c r="T894" s="4">
        <v>0</v>
      </c>
      <c r="U894" s="4">
        <v>729</v>
      </c>
      <c r="V894" s="4">
        <v>189</v>
      </c>
      <c r="W894" s="4">
        <v>267</v>
      </c>
      <c r="X894" s="4">
        <v>0</v>
      </c>
      <c r="Y894" s="4">
        <v>0</v>
      </c>
      <c r="Z894" s="4">
        <v>0</v>
      </c>
      <c r="AA894" s="4">
        <v>0</v>
      </c>
      <c r="AB894" s="4">
        <v>0</v>
      </c>
      <c r="AC894" s="4">
        <v>0</v>
      </c>
      <c r="AD894" s="4">
        <v>0</v>
      </c>
    </row>
    <row r="895" spans="1:30" x14ac:dyDescent="0.3">
      <c r="A895" s="16" t="s">
        <v>41</v>
      </c>
      <c r="B895" s="7">
        <v>572586</v>
      </c>
      <c r="C895" s="7">
        <v>579459</v>
      </c>
      <c r="D895" s="7" t="s">
        <v>1300</v>
      </c>
      <c r="E895" s="7">
        <v>2</v>
      </c>
      <c r="F895" s="4">
        <v>655182</v>
      </c>
      <c r="G895" s="4">
        <v>15382</v>
      </c>
      <c r="H895" s="4">
        <f t="shared" si="80"/>
        <v>682048.06161975057</v>
      </c>
      <c r="I895" s="4">
        <f t="shared" si="81"/>
        <v>26866.061619750573</v>
      </c>
      <c r="J895" s="5">
        <f t="shared" si="82"/>
        <v>4.1005494076074456E-2</v>
      </c>
      <c r="K895" s="4">
        <f t="shared" si="83"/>
        <v>37940.0286664183</v>
      </c>
      <c r="L895" s="4">
        <f t="shared" si="84"/>
        <v>22558.0286664183</v>
      </c>
      <c r="M895" s="5">
        <f t="shared" si="85"/>
        <v>1.4665211719164155</v>
      </c>
      <c r="N895" s="4">
        <f>IF(SUMPRODUCT($O$2:$AD$2,O895:AD895)&lt;=Kalkulačka!$B$4,SUMPRODUCT($O$2:$AD$2,O895:AD895)*Kalkulačka!$B$5,SUMPRODUCT($O$2:$AD$2,O895:AD895))</f>
        <v>48</v>
      </c>
      <c r="O895" s="4">
        <v>32</v>
      </c>
      <c r="P895" s="4">
        <v>0</v>
      </c>
      <c r="Q895" s="4">
        <v>0</v>
      </c>
      <c r="R895" s="4">
        <v>0</v>
      </c>
      <c r="S895" s="4">
        <v>0</v>
      </c>
      <c r="T895" s="4">
        <v>0</v>
      </c>
      <c r="U895" s="4">
        <v>32</v>
      </c>
      <c r="V895" s="4">
        <v>0</v>
      </c>
      <c r="W895" s="4">
        <v>0</v>
      </c>
      <c r="X895" s="4">
        <v>0</v>
      </c>
      <c r="Y895" s="4">
        <v>0</v>
      </c>
      <c r="Z895" s="4">
        <v>0</v>
      </c>
      <c r="AA895" s="4">
        <v>0</v>
      </c>
      <c r="AB895" s="4">
        <v>0</v>
      </c>
      <c r="AC895" s="4">
        <v>0</v>
      </c>
      <c r="AD895" s="4">
        <v>0</v>
      </c>
    </row>
    <row r="896" spans="1:30" x14ac:dyDescent="0.3">
      <c r="A896" s="16" t="s">
        <v>38</v>
      </c>
      <c r="B896" s="7">
        <v>576778</v>
      </c>
      <c r="C896" s="7">
        <v>275387</v>
      </c>
      <c r="D896" s="7" t="s">
        <v>1301</v>
      </c>
      <c r="E896" s="7">
        <v>2</v>
      </c>
      <c r="F896" s="4">
        <v>4361911</v>
      </c>
      <c r="G896" s="4">
        <v>245695</v>
      </c>
      <c r="H896" s="4">
        <f t="shared" si="80"/>
        <v>3935985.6889306437</v>
      </c>
      <c r="I896" s="4">
        <f t="shared" si="81"/>
        <v>-425925.31106935628</v>
      </c>
      <c r="J896" s="5">
        <f t="shared" si="82"/>
        <v>-9.7646492803121432E-2</v>
      </c>
      <c r="K896" s="4">
        <f t="shared" si="83"/>
        <v>218945.58209578894</v>
      </c>
      <c r="L896" s="4">
        <f t="shared" si="84"/>
        <v>-26749.417904211063</v>
      </c>
      <c r="M896" s="5">
        <f t="shared" si="85"/>
        <v>-0.10887245529705958</v>
      </c>
      <c r="N896" s="4">
        <f>IF(SUMPRODUCT($O$2:$AD$2,O896:AD896)&lt;=Kalkulačka!$B$4,SUMPRODUCT($O$2:$AD$2,O896:AD896)*Kalkulačka!$B$5,SUMPRODUCT($O$2:$AD$2,O896:AD896))</f>
        <v>277</v>
      </c>
      <c r="O896" s="4">
        <v>58</v>
      </c>
      <c r="P896" s="4">
        <v>0</v>
      </c>
      <c r="Q896" s="4">
        <v>0</v>
      </c>
      <c r="R896" s="4">
        <v>0</v>
      </c>
      <c r="S896" s="4">
        <v>219</v>
      </c>
      <c r="T896" s="4">
        <v>0</v>
      </c>
      <c r="U896" s="4">
        <v>269</v>
      </c>
      <c r="V896" s="4">
        <v>45</v>
      </c>
      <c r="W896" s="4">
        <v>0</v>
      </c>
      <c r="X896" s="4">
        <v>0</v>
      </c>
      <c r="Y896" s="4">
        <v>0</v>
      </c>
      <c r="Z896" s="4">
        <v>0</v>
      </c>
      <c r="AA896" s="4">
        <v>0</v>
      </c>
      <c r="AB896" s="4">
        <v>0</v>
      </c>
      <c r="AC896" s="4">
        <v>0</v>
      </c>
      <c r="AD896" s="4">
        <v>0</v>
      </c>
    </row>
    <row r="897" spans="1:30" x14ac:dyDescent="0.3">
      <c r="A897" s="16" t="s">
        <v>50</v>
      </c>
      <c r="B897" s="7">
        <v>552381</v>
      </c>
      <c r="C897" s="7">
        <v>575658</v>
      </c>
      <c r="D897" s="7" t="s">
        <v>1302</v>
      </c>
      <c r="E897" s="7">
        <v>2</v>
      </c>
      <c r="F897" s="4">
        <v>1309990</v>
      </c>
      <c r="G897" s="4">
        <v>43044</v>
      </c>
      <c r="H897" s="4">
        <f t="shared" si="80"/>
        <v>1364096.1232395011</v>
      </c>
      <c r="I897" s="4">
        <f t="shared" si="81"/>
        <v>54106.123239501147</v>
      </c>
      <c r="J897" s="5">
        <f t="shared" si="82"/>
        <v>4.1302699440072921E-2</v>
      </c>
      <c r="K897" s="4">
        <f t="shared" si="83"/>
        <v>75880.057332836601</v>
      </c>
      <c r="L897" s="4">
        <f t="shared" si="84"/>
        <v>32836.057332836601</v>
      </c>
      <c r="M897" s="5">
        <f t="shared" si="85"/>
        <v>0.76284865098124244</v>
      </c>
      <c r="N897" s="4">
        <f>IF(SUMPRODUCT($O$2:$AD$2,O897:AD897)&lt;=Kalkulačka!$B$4,SUMPRODUCT($O$2:$AD$2,O897:AD897)*Kalkulačka!$B$5,SUMPRODUCT($O$2:$AD$2,O897:AD897))</f>
        <v>96</v>
      </c>
      <c r="O897" s="4">
        <v>31</v>
      </c>
      <c r="P897" s="4">
        <v>0</v>
      </c>
      <c r="Q897" s="4">
        <v>0</v>
      </c>
      <c r="R897" s="4">
        <v>0</v>
      </c>
      <c r="S897" s="4">
        <v>33</v>
      </c>
      <c r="T897" s="4">
        <v>0</v>
      </c>
      <c r="U897" s="4">
        <v>0</v>
      </c>
      <c r="V897" s="4">
        <v>29</v>
      </c>
      <c r="W897" s="4">
        <v>0</v>
      </c>
      <c r="X897" s="4">
        <v>0</v>
      </c>
      <c r="Y897" s="4">
        <v>0</v>
      </c>
      <c r="Z897" s="4">
        <v>0</v>
      </c>
      <c r="AA897" s="4">
        <v>0</v>
      </c>
      <c r="AB897" s="4">
        <v>0</v>
      </c>
      <c r="AC897" s="4">
        <v>0</v>
      </c>
      <c r="AD897" s="4">
        <v>0</v>
      </c>
    </row>
    <row r="898" spans="1:30" x14ac:dyDescent="0.3">
      <c r="A898" s="16" t="s">
        <v>35</v>
      </c>
      <c r="B898" s="7">
        <v>563528</v>
      </c>
      <c r="C898" s="7">
        <v>262277</v>
      </c>
      <c r="D898" s="7" t="s">
        <v>1303</v>
      </c>
      <c r="E898" s="7">
        <v>2</v>
      </c>
      <c r="F898" s="4">
        <v>1187167</v>
      </c>
      <c r="G898" s="4">
        <v>40994</v>
      </c>
      <c r="H898" s="4">
        <f t="shared" si="80"/>
        <v>1236212.1116857978</v>
      </c>
      <c r="I898" s="4">
        <f t="shared" si="81"/>
        <v>49045.111685797805</v>
      </c>
      <c r="J898" s="5">
        <f t="shared" si="82"/>
        <v>4.131273164247129E-2</v>
      </c>
      <c r="K898" s="4">
        <f t="shared" si="83"/>
        <v>68766.301957883159</v>
      </c>
      <c r="L898" s="4">
        <f t="shared" si="84"/>
        <v>27772.301957883159</v>
      </c>
      <c r="M898" s="5">
        <f t="shared" si="85"/>
        <v>0.67747236078165485</v>
      </c>
      <c r="N898" s="4">
        <f>IF(SUMPRODUCT($O$2:$AD$2,O898:AD898)&lt;=Kalkulačka!$B$4,SUMPRODUCT($O$2:$AD$2,O898:AD898)*Kalkulačka!$B$5,SUMPRODUCT($O$2:$AD$2,O898:AD898))</f>
        <v>87</v>
      </c>
      <c r="O898" s="4">
        <v>22</v>
      </c>
      <c r="P898" s="4">
        <v>0</v>
      </c>
      <c r="Q898" s="4">
        <v>0</v>
      </c>
      <c r="R898" s="4">
        <v>0</v>
      </c>
      <c r="S898" s="4">
        <v>36</v>
      </c>
      <c r="T898" s="4">
        <v>0</v>
      </c>
      <c r="U898" s="4">
        <v>58</v>
      </c>
      <c r="V898" s="4">
        <v>29</v>
      </c>
      <c r="W898" s="4">
        <v>0</v>
      </c>
      <c r="X898" s="4">
        <v>0</v>
      </c>
      <c r="Y898" s="4">
        <v>0</v>
      </c>
      <c r="Z898" s="4">
        <v>0</v>
      </c>
      <c r="AA898" s="4">
        <v>0</v>
      </c>
      <c r="AB898" s="4">
        <v>0</v>
      </c>
      <c r="AC898" s="4">
        <v>0</v>
      </c>
      <c r="AD898" s="4">
        <v>0</v>
      </c>
    </row>
    <row r="899" spans="1:30" x14ac:dyDescent="0.3">
      <c r="A899" s="16" t="s">
        <v>44</v>
      </c>
      <c r="B899" s="7">
        <v>586862</v>
      </c>
      <c r="C899" s="7">
        <v>285595</v>
      </c>
      <c r="D899" s="7" t="s">
        <v>1304</v>
      </c>
      <c r="E899" s="7">
        <v>2</v>
      </c>
      <c r="F899" s="4">
        <v>5368672</v>
      </c>
      <c r="G899" s="4">
        <v>289698</v>
      </c>
      <c r="H899" s="4">
        <f t="shared" si="80"/>
        <v>4845383.104423645</v>
      </c>
      <c r="I899" s="4">
        <f t="shared" si="81"/>
        <v>-523288.89557635505</v>
      </c>
      <c r="J899" s="5">
        <f t="shared" si="82"/>
        <v>-9.7470826225993124E-2</v>
      </c>
      <c r="K899" s="4">
        <f t="shared" si="83"/>
        <v>269532.28698434669</v>
      </c>
      <c r="L899" s="4">
        <f t="shared" si="84"/>
        <v>-20165.713015653309</v>
      </c>
      <c r="M899" s="5">
        <f t="shared" si="85"/>
        <v>-6.9609431254800902E-2</v>
      </c>
      <c r="N899" s="4">
        <f>IF(SUMPRODUCT($O$2:$AD$2,O899:AD899)&lt;=Kalkulačka!$B$4,SUMPRODUCT($O$2:$AD$2,O899:AD899)*Kalkulačka!$B$5,SUMPRODUCT($O$2:$AD$2,O899:AD899))</f>
        <v>341</v>
      </c>
      <c r="O899" s="4">
        <v>84</v>
      </c>
      <c r="P899" s="4">
        <v>0</v>
      </c>
      <c r="Q899" s="4">
        <v>0</v>
      </c>
      <c r="R899" s="4">
        <v>0</v>
      </c>
      <c r="S899" s="4">
        <v>257</v>
      </c>
      <c r="T899" s="4">
        <v>0</v>
      </c>
      <c r="U899" s="4">
        <v>329</v>
      </c>
      <c r="V899" s="4">
        <v>85</v>
      </c>
      <c r="W899" s="4">
        <v>0</v>
      </c>
      <c r="X899" s="4">
        <v>0</v>
      </c>
      <c r="Y899" s="4">
        <v>0</v>
      </c>
      <c r="Z899" s="4">
        <v>0</v>
      </c>
      <c r="AA899" s="4">
        <v>0</v>
      </c>
      <c r="AB899" s="4">
        <v>0</v>
      </c>
      <c r="AC899" s="4">
        <v>0</v>
      </c>
      <c r="AD899" s="4">
        <v>0</v>
      </c>
    </row>
    <row r="900" spans="1:30" x14ac:dyDescent="0.3">
      <c r="A900" s="16" t="s">
        <v>38</v>
      </c>
      <c r="B900" s="7">
        <v>570443</v>
      </c>
      <c r="C900" s="7">
        <v>653357</v>
      </c>
      <c r="D900" s="7" t="s">
        <v>1305</v>
      </c>
      <c r="E900" s="7">
        <v>2</v>
      </c>
      <c r="F900" s="4">
        <v>654831</v>
      </c>
      <c r="G900" s="4">
        <v>15378</v>
      </c>
      <c r="H900" s="4">
        <f t="shared" si="80"/>
        <v>682048.06161975057</v>
      </c>
      <c r="I900" s="4">
        <f t="shared" si="81"/>
        <v>27217.061619750573</v>
      </c>
      <c r="J900" s="5">
        <f t="shared" si="82"/>
        <v>4.1563489846617729E-2</v>
      </c>
      <c r="K900" s="4">
        <f t="shared" si="83"/>
        <v>37940.0286664183</v>
      </c>
      <c r="L900" s="4">
        <f t="shared" si="84"/>
        <v>22562.0286664183</v>
      </c>
      <c r="M900" s="5">
        <f t="shared" si="85"/>
        <v>1.4671627432968073</v>
      </c>
      <c r="N900" s="4">
        <f>IF(SUMPRODUCT($O$2:$AD$2,O900:AD900)&lt;=Kalkulačka!$B$4,SUMPRODUCT($O$2:$AD$2,O900:AD900)*Kalkulačka!$B$5,SUMPRODUCT($O$2:$AD$2,O900:AD900))</f>
        <v>48</v>
      </c>
      <c r="O900" s="4">
        <v>32</v>
      </c>
      <c r="P900" s="4">
        <v>0</v>
      </c>
      <c r="Q900" s="4">
        <v>0</v>
      </c>
      <c r="R900" s="4">
        <v>0</v>
      </c>
      <c r="S900" s="4">
        <v>0</v>
      </c>
      <c r="T900" s="4">
        <v>0</v>
      </c>
      <c r="U900" s="4">
        <v>31</v>
      </c>
      <c r="V900" s="4">
        <v>0</v>
      </c>
      <c r="W900" s="4">
        <v>0</v>
      </c>
      <c r="X900" s="4">
        <v>0</v>
      </c>
      <c r="Y900" s="4">
        <v>0</v>
      </c>
      <c r="Z900" s="4">
        <v>0</v>
      </c>
      <c r="AA900" s="4">
        <v>0</v>
      </c>
      <c r="AB900" s="4">
        <v>0</v>
      </c>
      <c r="AC900" s="4">
        <v>0</v>
      </c>
      <c r="AD900" s="4">
        <v>0</v>
      </c>
    </row>
    <row r="901" spans="1:30" x14ac:dyDescent="0.3">
      <c r="A901" s="16" t="s">
        <v>50</v>
      </c>
      <c r="B901" s="7">
        <v>519651</v>
      </c>
      <c r="C901" s="7">
        <v>302104</v>
      </c>
      <c r="D901" s="7" t="s">
        <v>1306</v>
      </c>
      <c r="E901" s="7">
        <v>2</v>
      </c>
      <c r="F901" s="4">
        <v>4328346</v>
      </c>
      <c r="G901" s="4">
        <v>247523</v>
      </c>
      <c r="H901" s="4">
        <f t="shared" si="80"/>
        <v>3907567.0196964876</v>
      </c>
      <c r="I901" s="4">
        <f t="shared" si="81"/>
        <v>-420778.98030351242</v>
      </c>
      <c r="J901" s="5">
        <f t="shared" si="82"/>
        <v>-9.721472828270028E-2</v>
      </c>
      <c r="K901" s="4">
        <f t="shared" si="83"/>
        <v>217364.7475680215</v>
      </c>
      <c r="L901" s="4">
        <f t="shared" si="84"/>
        <v>-30158.252431978501</v>
      </c>
      <c r="M901" s="5">
        <f t="shared" si="85"/>
        <v>-0.12184020245382654</v>
      </c>
      <c r="N901" s="4">
        <f>IF(SUMPRODUCT($O$2:$AD$2,O901:AD901)&lt;=Kalkulačka!$B$4,SUMPRODUCT($O$2:$AD$2,O901:AD901)*Kalkulačka!$B$5,SUMPRODUCT($O$2:$AD$2,O901:AD901))</f>
        <v>275</v>
      </c>
      <c r="O901" s="4">
        <v>50</v>
      </c>
      <c r="P901" s="4">
        <v>0</v>
      </c>
      <c r="Q901" s="4">
        <v>0</v>
      </c>
      <c r="R901" s="4">
        <v>0</v>
      </c>
      <c r="S901" s="4">
        <v>225</v>
      </c>
      <c r="T901" s="4">
        <v>0</v>
      </c>
      <c r="U901" s="4">
        <v>246</v>
      </c>
      <c r="V901" s="4">
        <v>85</v>
      </c>
      <c r="W901" s="4">
        <v>0</v>
      </c>
      <c r="X901" s="4">
        <v>0</v>
      </c>
      <c r="Y901" s="4">
        <v>0</v>
      </c>
      <c r="Z901" s="4">
        <v>0</v>
      </c>
      <c r="AA901" s="4">
        <v>0</v>
      </c>
      <c r="AB901" s="4">
        <v>0</v>
      </c>
      <c r="AC901" s="4">
        <v>0</v>
      </c>
      <c r="AD901" s="4">
        <v>0</v>
      </c>
    </row>
    <row r="902" spans="1:30" x14ac:dyDescent="0.3">
      <c r="A902" s="16" t="s">
        <v>47</v>
      </c>
      <c r="B902" s="7">
        <v>594229</v>
      </c>
      <c r="C902" s="7">
        <v>292940</v>
      </c>
      <c r="D902" s="7" t="s">
        <v>1307</v>
      </c>
      <c r="E902" s="7">
        <v>2</v>
      </c>
      <c r="F902" s="4">
        <v>1309078</v>
      </c>
      <c r="G902" s="4">
        <v>43395</v>
      </c>
      <c r="H902" s="4">
        <f t="shared" ref="H902:H965" si="86">N902*$A$3</f>
        <v>1364096.1232395011</v>
      </c>
      <c r="I902" s="4">
        <f t="shared" ref="I902:I965" si="87">H902-F902</f>
        <v>55018.123239501147</v>
      </c>
      <c r="J902" s="5">
        <f t="shared" ref="J902:J965" si="88">IFERROR(H902/F902-1,0)</f>
        <v>4.2028147474406419E-2</v>
      </c>
      <c r="K902" s="4">
        <f t="shared" ref="K902:K965" si="89">N902*$A$4</f>
        <v>75880.057332836601</v>
      </c>
      <c r="L902" s="4">
        <f t="shared" ref="L902:L965" si="90">K902-G902</f>
        <v>32485.057332836601</v>
      </c>
      <c r="M902" s="5">
        <f t="shared" ref="M902:M965" si="91">IFERROR(K902/G902-1,0)</f>
        <v>0.74858986825294616</v>
      </c>
      <c r="N902" s="4">
        <f>IF(SUMPRODUCT($O$2:$AD$2,O902:AD902)&lt;=Kalkulačka!$B$4,SUMPRODUCT($O$2:$AD$2,O902:AD902)*Kalkulačka!$B$5,SUMPRODUCT($O$2:$AD$2,O902:AD902))</f>
        <v>96</v>
      </c>
      <c r="O902" s="4">
        <v>30</v>
      </c>
      <c r="P902" s="4">
        <v>0</v>
      </c>
      <c r="Q902" s="4">
        <v>0</v>
      </c>
      <c r="R902" s="4">
        <v>0</v>
      </c>
      <c r="S902" s="4">
        <v>34</v>
      </c>
      <c r="T902" s="4">
        <v>0</v>
      </c>
      <c r="U902" s="4">
        <v>63</v>
      </c>
      <c r="V902" s="4">
        <v>33</v>
      </c>
      <c r="W902" s="4">
        <v>0</v>
      </c>
      <c r="X902" s="4">
        <v>0</v>
      </c>
      <c r="Y902" s="4">
        <v>0</v>
      </c>
      <c r="Z902" s="4">
        <v>0</v>
      </c>
      <c r="AA902" s="4">
        <v>0</v>
      </c>
      <c r="AB902" s="4">
        <v>0</v>
      </c>
      <c r="AC902" s="4">
        <v>0</v>
      </c>
      <c r="AD902" s="4">
        <v>0</v>
      </c>
    </row>
    <row r="903" spans="1:30" x14ac:dyDescent="0.3">
      <c r="A903" s="16" t="s">
        <v>50</v>
      </c>
      <c r="B903" s="7">
        <v>589926</v>
      </c>
      <c r="C903" s="7">
        <v>288675</v>
      </c>
      <c r="D903" s="7" t="s">
        <v>1308</v>
      </c>
      <c r="E903" s="7">
        <v>2</v>
      </c>
      <c r="F903" s="4">
        <v>3821677</v>
      </c>
      <c r="G903" s="4">
        <v>209177</v>
      </c>
      <c r="H903" s="4">
        <f t="shared" si="86"/>
        <v>3452868.3119499874</v>
      </c>
      <c r="I903" s="4">
        <f t="shared" si="87"/>
        <v>-368808.68805001257</v>
      </c>
      <c r="J903" s="5">
        <f t="shared" si="88"/>
        <v>-9.6504411034740167E-2</v>
      </c>
      <c r="K903" s="4">
        <f t="shared" si="89"/>
        <v>192071.39512374264</v>
      </c>
      <c r="L903" s="4">
        <f t="shared" si="90"/>
        <v>-17105.604876257363</v>
      </c>
      <c r="M903" s="5">
        <f t="shared" si="91"/>
        <v>-8.1775744351708646E-2</v>
      </c>
      <c r="N903" s="4">
        <f>IF(SUMPRODUCT($O$2:$AD$2,O903:AD903)&lt;=Kalkulačka!$B$4,SUMPRODUCT($O$2:$AD$2,O903:AD903)*Kalkulačka!$B$5,SUMPRODUCT($O$2:$AD$2,O903:AD903))</f>
        <v>243</v>
      </c>
      <c r="O903" s="4">
        <v>54</v>
      </c>
      <c r="P903" s="4">
        <v>0</v>
      </c>
      <c r="Q903" s="4">
        <v>0</v>
      </c>
      <c r="R903" s="4">
        <v>0</v>
      </c>
      <c r="S903" s="4">
        <v>189</v>
      </c>
      <c r="T903" s="4">
        <v>0</v>
      </c>
      <c r="U903" s="4">
        <v>239</v>
      </c>
      <c r="V903" s="4">
        <v>83</v>
      </c>
      <c r="W903" s="4">
        <v>0</v>
      </c>
      <c r="X903" s="4">
        <v>0</v>
      </c>
      <c r="Y903" s="4">
        <v>0</v>
      </c>
      <c r="Z903" s="4">
        <v>0</v>
      </c>
      <c r="AA903" s="4">
        <v>0</v>
      </c>
      <c r="AB903" s="4">
        <v>0</v>
      </c>
      <c r="AC903" s="4">
        <v>0</v>
      </c>
      <c r="AD903" s="4">
        <v>0</v>
      </c>
    </row>
    <row r="904" spans="1:30" x14ac:dyDescent="0.3">
      <c r="A904" s="16" t="s">
        <v>20</v>
      </c>
      <c r="B904" s="7">
        <v>530760</v>
      </c>
      <c r="C904" s="7">
        <v>232823</v>
      </c>
      <c r="D904" s="7" t="s">
        <v>1309</v>
      </c>
      <c r="E904" s="7">
        <v>2</v>
      </c>
      <c r="F904" s="4">
        <v>1880930</v>
      </c>
      <c r="G904" s="4">
        <v>65914</v>
      </c>
      <c r="H904" s="4">
        <f t="shared" si="86"/>
        <v>1960888.1771567829</v>
      </c>
      <c r="I904" s="4">
        <f t="shared" si="87"/>
        <v>79958.177156782942</v>
      </c>
      <c r="J904" s="5">
        <f t="shared" si="88"/>
        <v>4.2509916454510854E-2</v>
      </c>
      <c r="K904" s="4">
        <f t="shared" si="89"/>
        <v>109077.58241595261</v>
      </c>
      <c r="L904" s="4">
        <f t="shared" si="90"/>
        <v>43163.582415952609</v>
      </c>
      <c r="M904" s="5">
        <f t="shared" si="91"/>
        <v>0.65484695839962082</v>
      </c>
      <c r="N904" s="4">
        <f>IF(SUMPRODUCT($O$2:$AD$2,O904:AD904)&lt;=Kalkulačka!$B$4,SUMPRODUCT($O$2:$AD$2,O904:AD904)*Kalkulačka!$B$5,SUMPRODUCT($O$2:$AD$2,O904:AD904))</f>
        <v>138</v>
      </c>
      <c r="O904" s="4">
        <v>48</v>
      </c>
      <c r="P904" s="4">
        <v>0</v>
      </c>
      <c r="Q904" s="4">
        <v>0</v>
      </c>
      <c r="R904" s="4">
        <v>0</v>
      </c>
      <c r="S904" s="4">
        <v>44</v>
      </c>
      <c r="T904" s="4">
        <v>0</v>
      </c>
      <c r="U904" s="4">
        <v>89</v>
      </c>
      <c r="V904" s="4">
        <v>44</v>
      </c>
      <c r="W904" s="4">
        <v>0</v>
      </c>
      <c r="X904" s="4">
        <v>0</v>
      </c>
      <c r="Y904" s="4">
        <v>0</v>
      </c>
      <c r="Z904" s="4">
        <v>0</v>
      </c>
      <c r="AA904" s="4">
        <v>0</v>
      </c>
      <c r="AB904" s="4">
        <v>0</v>
      </c>
      <c r="AC904" s="4">
        <v>0</v>
      </c>
      <c r="AD904" s="4">
        <v>0</v>
      </c>
    </row>
    <row r="905" spans="1:30" x14ac:dyDescent="0.3">
      <c r="A905" s="16" t="s">
        <v>38</v>
      </c>
      <c r="B905" s="7">
        <v>574058</v>
      </c>
      <c r="C905" s="7">
        <v>653616</v>
      </c>
      <c r="D905" s="7" t="s">
        <v>1310</v>
      </c>
      <c r="E905" s="7">
        <v>2</v>
      </c>
      <c r="F905" s="4">
        <v>327062</v>
      </c>
      <c r="G905" s="4">
        <v>7685</v>
      </c>
      <c r="H905" s="4">
        <f t="shared" si="86"/>
        <v>341024.03080987529</v>
      </c>
      <c r="I905" s="4">
        <f t="shared" si="87"/>
        <v>13962.030809875287</v>
      </c>
      <c r="J905" s="5">
        <f t="shared" si="88"/>
        <v>4.2689247940375985E-2</v>
      </c>
      <c r="K905" s="4">
        <f t="shared" si="89"/>
        <v>18970.01433320915</v>
      </c>
      <c r="L905" s="4">
        <f t="shared" si="90"/>
        <v>11285.01433320915</v>
      </c>
      <c r="M905" s="5">
        <f t="shared" si="91"/>
        <v>1.4684468878606571</v>
      </c>
      <c r="N905" s="4">
        <f>IF(SUMPRODUCT($O$2:$AD$2,O905:AD905)&lt;=Kalkulačka!$B$4,SUMPRODUCT($O$2:$AD$2,O905:AD905)*Kalkulačka!$B$5,SUMPRODUCT($O$2:$AD$2,O905:AD905))</f>
        <v>24</v>
      </c>
      <c r="O905" s="4">
        <v>16</v>
      </c>
      <c r="P905" s="4">
        <v>0</v>
      </c>
      <c r="Q905" s="4">
        <v>0</v>
      </c>
      <c r="R905" s="4">
        <v>0</v>
      </c>
      <c r="S905" s="4">
        <v>0</v>
      </c>
      <c r="T905" s="4">
        <v>0</v>
      </c>
      <c r="U905" s="4">
        <v>16</v>
      </c>
      <c r="V905" s="4">
        <v>0</v>
      </c>
      <c r="W905" s="4">
        <v>0</v>
      </c>
      <c r="X905" s="4">
        <v>0</v>
      </c>
      <c r="Y905" s="4">
        <v>0</v>
      </c>
      <c r="Z905" s="4">
        <v>0</v>
      </c>
      <c r="AA905" s="4">
        <v>0</v>
      </c>
      <c r="AB905" s="4">
        <v>0</v>
      </c>
      <c r="AC905" s="4">
        <v>0</v>
      </c>
      <c r="AD905" s="4">
        <v>0</v>
      </c>
    </row>
    <row r="906" spans="1:30" x14ac:dyDescent="0.3">
      <c r="A906" s="16" t="s">
        <v>38</v>
      </c>
      <c r="B906" s="7">
        <v>573477</v>
      </c>
      <c r="C906" s="7">
        <v>272108</v>
      </c>
      <c r="D906" s="7" t="s">
        <v>1311</v>
      </c>
      <c r="E906" s="7">
        <v>2</v>
      </c>
      <c r="F906" s="4">
        <v>327062</v>
      </c>
      <c r="G906" s="4">
        <v>7685</v>
      </c>
      <c r="H906" s="4">
        <f t="shared" si="86"/>
        <v>341024.03080987529</v>
      </c>
      <c r="I906" s="4">
        <f t="shared" si="87"/>
        <v>13962.030809875287</v>
      </c>
      <c r="J906" s="5">
        <f t="shared" si="88"/>
        <v>4.2689247940375985E-2</v>
      </c>
      <c r="K906" s="4">
        <f t="shared" si="89"/>
        <v>18970.01433320915</v>
      </c>
      <c r="L906" s="4">
        <f t="shared" si="90"/>
        <v>11285.01433320915</v>
      </c>
      <c r="M906" s="5">
        <f t="shared" si="91"/>
        <v>1.4684468878606571</v>
      </c>
      <c r="N906" s="4">
        <f>IF(SUMPRODUCT($O$2:$AD$2,O906:AD906)&lt;=Kalkulačka!$B$4,SUMPRODUCT($O$2:$AD$2,O906:AD906)*Kalkulačka!$B$5,SUMPRODUCT($O$2:$AD$2,O906:AD906))</f>
        <v>24</v>
      </c>
      <c r="O906" s="4">
        <v>16</v>
      </c>
      <c r="P906" s="4">
        <v>0</v>
      </c>
      <c r="Q906" s="4">
        <v>0</v>
      </c>
      <c r="R906" s="4">
        <v>0</v>
      </c>
      <c r="S906" s="4">
        <v>0</v>
      </c>
      <c r="T906" s="4">
        <v>0</v>
      </c>
      <c r="U906" s="4">
        <v>0</v>
      </c>
      <c r="V906" s="4">
        <v>0</v>
      </c>
      <c r="W906" s="4">
        <v>0</v>
      </c>
      <c r="X906" s="4">
        <v>0</v>
      </c>
      <c r="Y906" s="4">
        <v>0</v>
      </c>
      <c r="Z906" s="4">
        <v>0</v>
      </c>
      <c r="AA906" s="4">
        <v>0</v>
      </c>
      <c r="AB906" s="4">
        <v>0</v>
      </c>
      <c r="AC906" s="4">
        <v>0</v>
      </c>
      <c r="AD906" s="4">
        <v>0</v>
      </c>
    </row>
    <row r="907" spans="1:30" x14ac:dyDescent="0.3">
      <c r="A907" s="16" t="s">
        <v>38</v>
      </c>
      <c r="B907" s="7">
        <v>579483</v>
      </c>
      <c r="C907" s="7">
        <v>578193</v>
      </c>
      <c r="D907" s="7" t="s">
        <v>1312</v>
      </c>
      <c r="E907" s="7">
        <v>2</v>
      </c>
      <c r="F907" s="4">
        <v>327062</v>
      </c>
      <c r="G907" s="4">
        <v>7685</v>
      </c>
      <c r="H907" s="4">
        <f t="shared" si="86"/>
        <v>341024.03080987529</v>
      </c>
      <c r="I907" s="4">
        <f t="shared" si="87"/>
        <v>13962.030809875287</v>
      </c>
      <c r="J907" s="5">
        <f t="shared" si="88"/>
        <v>4.2689247940375985E-2</v>
      </c>
      <c r="K907" s="4">
        <f t="shared" si="89"/>
        <v>18970.01433320915</v>
      </c>
      <c r="L907" s="4">
        <f t="shared" si="90"/>
        <v>11285.01433320915</v>
      </c>
      <c r="M907" s="5">
        <f t="shared" si="91"/>
        <v>1.4684468878606571</v>
      </c>
      <c r="N907" s="4">
        <f>IF(SUMPRODUCT($O$2:$AD$2,O907:AD907)&lt;=Kalkulačka!$B$4,SUMPRODUCT($O$2:$AD$2,O907:AD907)*Kalkulačka!$B$5,SUMPRODUCT($O$2:$AD$2,O907:AD907))</f>
        <v>24</v>
      </c>
      <c r="O907" s="4">
        <v>16</v>
      </c>
      <c r="P907" s="4">
        <v>0</v>
      </c>
      <c r="Q907" s="4">
        <v>0</v>
      </c>
      <c r="R907" s="4">
        <v>0</v>
      </c>
      <c r="S907" s="4">
        <v>0</v>
      </c>
      <c r="T907" s="4">
        <v>0</v>
      </c>
      <c r="U907" s="4">
        <v>16</v>
      </c>
      <c r="V907" s="4">
        <v>0</v>
      </c>
      <c r="W907" s="4">
        <v>0</v>
      </c>
      <c r="X907" s="4">
        <v>0</v>
      </c>
      <c r="Y907" s="4">
        <v>0</v>
      </c>
      <c r="Z907" s="4">
        <v>0</v>
      </c>
      <c r="AA907" s="4">
        <v>0</v>
      </c>
      <c r="AB907" s="4">
        <v>0</v>
      </c>
      <c r="AC907" s="4">
        <v>0</v>
      </c>
      <c r="AD907" s="4">
        <v>0</v>
      </c>
    </row>
    <row r="908" spans="1:30" x14ac:dyDescent="0.3">
      <c r="A908" s="16" t="s">
        <v>38</v>
      </c>
      <c r="B908" s="7">
        <v>576093</v>
      </c>
      <c r="C908" s="7">
        <v>274691</v>
      </c>
      <c r="D908" s="7" t="s">
        <v>1313</v>
      </c>
      <c r="E908" s="7">
        <v>2</v>
      </c>
      <c r="F908" s="4">
        <v>327062</v>
      </c>
      <c r="G908" s="4">
        <v>7685</v>
      </c>
      <c r="H908" s="4">
        <f t="shared" si="86"/>
        <v>341024.03080987529</v>
      </c>
      <c r="I908" s="4">
        <f t="shared" si="87"/>
        <v>13962.030809875287</v>
      </c>
      <c r="J908" s="5">
        <f t="shared" si="88"/>
        <v>4.2689247940375985E-2</v>
      </c>
      <c r="K908" s="4">
        <f t="shared" si="89"/>
        <v>18970.01433320915</v>
      </c>
      <c r="L908" s="4">
        <f t="shared" si="90"/>
        <v>11285.01433320915</v>
      </c>
      <c r="M908" s="5">
        <f t="shared" si="91"/>
        <v>1.4684468878606571</v>
      </c>
      <c r="N908" s="4">
        <f>IF(SUMPRODUCT($O$2:$AD$2,O908:AD908)&lt;=Kalkulačka!$B$4,SUMPRODUCT($O$2:$AD$2,O908:AD908)*Kalkulačka!$B$5,SUMPRODUCT($O$2:$AD$2,O908:AD908))</f>
        <v>24</v>
      </c>
      <c r="O908" s="4">
        <v>16</v>
      </c>
      <c r="P908" s="4">
        <v>0</v>
      </c>
      <c r="Q908" s="4">
        <v>0</v>
      </c>
      <c r="R908" s="4">
        <v>0</v>
      </c>
      <c r="S908" s="4">
        <v>0</v>
      </c>
      <c r="T908" s="4">
        <v>0</v>
      </c>
      <c r="U908" s="4">
        <v>0</v>
      </c>
      <c r="V908" s="4">
        <v>0</v>
      </c>
      <c r="W908" s="4">
        <v>0</v>
      </c>
      <c r="X908" s="4">
        <v>0</v>
      </c>
      <c r="Y908" s="4">
        <v>0</v>
      </c>
      <c r="Z908" s="4">
        <v>0</v>
      </c>
      <c r="AA908" s="4">
        <v>0</v>
      </c>
      <c r="AB908" s="4">
        <v>0</v>
      </c>
      <c r="AC908" s="4">
        <v>0</v>
      </c>
      <c r="AD908" s="4">
        <v>0</v>
      </c>
    </row>
    <row r="909" spans="1:30" x14ac:dyDescent="0.3">
      <c r="A909" s="16" t="s">
        <v>38</v>
      </c>
      <c r="B909" s="7">
        <v>579092</v>
      </c>
      <c r="C909" s="7">
        <v>580210</v>
      </c>
      <c r="D909" s="7" t="s">
        <v>1314</v>
      </c>
      <c r="E909" s="7">
        <v>2</v>
      </c>
      <c r="F909" s="4">
        <v>327062</v>
      </c>
      <c r="G909" s="4">
        <v>7685</v>
      </c>
      <c r="H909" s="4">
        <f t="shared" si="86"/>
        <v>341024.03080987529</v>
      </c>
      <c r="I909" s="4">
        <f t="shared" si="87"/>
        <v>13962.030809875287</v>
      </c>
      <c r="J909" s="5">
        <f t="shared" si="88"/>
        <v>4.2689247940375985E-2</v>
      </c>
      <c r="K909" s="4">
        <f t="shared" si="89"/>
        <v>18970.01433320915</v>
      </c>
      <c r="L909" s="4">
        <f t="shared" si="90"/>
        <v>11285.01433320915</v>
      </c>
      <c r="M909" s="5">
        <f t="shared" si="91"/>
        <v>1.4684468878606571</v>
      </c>
      <c r="N909" s="4">
        <f>IF(SUMPRODUCT($O$2:$AD$2,O909:AD909)&lt;=Kalkulačka!$B$4,SUMPRODUCT($O$2:$AD$2,O909:AD909)*Kalkulačka!$B$5,SUMPRODUCT($O$2:$AD$2,O909:AD909))</f>
        <v>24</v>
      </c>
      <c r="O909" s="4">
        <v>16</v>
      </c>
      <c r="P909" s="4">
        <v>0</v>
      </c>
      <c r="Q909" s="4">
        <v>0</v>
      </c>
      <c r="R909" s="4">
        <v>0</v>
      </c>
      <c r="S909" s="4">
        <v>0</v>
      </c>
      <c r="T909" s="4">
        <v>0</v>
      </c>
      <c r="U909" s="4">
        <v>16</v>
      </c>
      <c r="V909" s="4">
        <v>0</v>
      </c>
      <c r="W909" s="4">
        <v>0</v>
      </c>
      <c r="X909" s="4">
        <v>0</v>
      </c>
      <c r="Y909" s="4">
        <v>0</v>
      </c>
      <c r="Z909" s="4">
        <v>0</v>
      </c>
      <c r="AA909" s="4">
        <v>0</v>
      </c>
      <c r="AB909" s="4">
        <v>0</v>
      </c>
      <c r="AC909" s="4">
        <v>0</v>
      </c>
      <c r="AD909" s="4">
        <v>0</v>
      </c>
    </row>
    <row r="910" spans="1:30" x14ac:dyDescent="0.3">
      <c r="A910" s="16" t="s">
        <v>35</v>
      </c>
      <c r="B910" s="7">
        <v>561533</v>
      </c>
      <c r="C910" s="7">
        <v>260479</v>
      </c>
      <c r="D910" s="7" t="s">
        <v>299</v>
      </c>
      <c r="E910" s="7">
        <v>2</v>
      </c>
      <c r="F910" s="4">
        <v>4260742</v>
      </c>
      <c r="G910" s="4">
        <v>230840</v>
      </c>
      <c r="H910" s="4">
        <f t="shared" si="86"/>
        <v>3850729.6812281753</v>
      </c>
      <c r="I910" s="4">
        <f t="shared" si="87"/>
        <v>-410012.31877182471</v>
      </c>
      <c r="J910" s="5">
        <f t="shared" si="88"/>
        <v>-9.6230261952454432E-2</v>
      </c>
      <c r="K910" s="4">
        <f t="shared" si="89"/>
        <v>214203.07851248665</v>
      </c>
      <c r="L910" s="4">
        <f t="shared" si="90"/>
        <v>-16636.921487513348</v>
      </c>
      <c r="M910" s="5">
        <f t="shared" si="91"/>
        <v>-7.2071224603679429E-2</v>
      </c>
      <c r="N910" s="4">
        <f>IF(SUMPRODUCT($O$2:$AD$2,O910:AD910)&lt;=Kalkulačka!$B$4,SUMPRODUCT($O$2:$AD$2,O910:AD910)*Kalkulačka!$B$5,SUMPRODUCT($O$2:$AD$2,O910:AD910))</f>
        <v>271</v>
      </c>
      <c r="O910" s="4">
        <v>71</v>
      </c>
      <c r="P910" s="4">
        <v>0</v>
      </c>
      <c r="Q910" s="4">
        <v>0</v>
      </c>
      <c r="R910" s="4">
        <v>0</v>
      </c>
      <c r="S910" s="4">
        <v>200</v>
      </c>
      <c r="T910" s="4">
        <v>0</v>
      </c>
      <c r="U910" s="4">
        <v>321</v>
      </c>
      <c r="V910" s="4">
        <v>66</v>
      </c>
      <c r="W910" s="4">
        <v>20</v>
      </c>
      <c r="X910" s="4">
        <v>0</v>
      </c>
      <c r="Y910" s="4">
        <v>0</v>
      </c>
      <c r="Z910" s="4">
        <v>0</v>
      </c>
      <c r="AA910" s="4">
        <v>0</v>
      </c>
      <c r="AB910" s="4">
        <v>0</v>
      </c>
      <c r="AC910" s="4">
        <v>0</v>
      </c>
      <c r="AD910" s="4">
        <v>0</v>
      </c>
    </row>
    <row r="911" spans="1:30" x14ac:dyDescent="0.3">
      <c r="A911" s="16" t="s">
        <v>38</v>
      </c>
      <c r="B911" s="7">
        <v>569984</v>
      </c>
      <c r="C911" s="7">
        <v>268747</v>
      </c>
      <c r="D911" s="7" t="s">
        <v>1315</v>
      </c>
      <c r="E911" s="7">
        <v>2</v>
      </c>
      <c r="F911" s="4">
        <v>776662</v>
      </c>
      <c r="G911" s="4">
        <v>26132</v>
      </c>
      <c r="H911" s="4">
        <f t="shared" si="86"/>
        <v>809932.0731734538</v>
      </c>
      <c r="I911" s="4">
        <f t="shared" si="87"/>
        <v>33270.073173453799</v>
      </c>
      <c r="J911" s="5">
        <f t="shared" si="88"/>
        <v>4.2837261477262745E-2</v>
      </c>
      <c r="K911" s="4">
        <f t="shared" si="89"/>
        <v>45053.784041371728</v>
      </c>
      <c r="L911" s="4">
        <f t="shared" si="90"/>
        <v>18921.784041371728</v>
      </c>
      <c r="M911" s="5">
        <f t="shared" si="91"/>
        <v>0.72408480182809298</v>
      </c>
      <c r="N911" s="4">
        <f>IF(SUMPRODUCT($O$2:$AD$2,O911:AD911)&lt;=Kalkulačka!$B$4,SUMPRODUCT($O$2:$AD$2,O911:AD911)*Kalkulačka!$B$5,SUMPRODUCT($O$2:$AD$2,O911:AD911))</f>
        <v>57</v>
      </c>
      <c r="O911" s="4">
        <v>17</v>
      </c>
      <c r="P911" s="4">
        <v>0</v>
      </c>
      <c r="Q911" s="4">
        <v>0</v>
      </c>
      <c r="R911" s="4">
        <v>0</v>
      </c>
      <c r="S911" s="4">
        <v>21</v>
      </c>
      <c r="T911" s="4">
        <v>0</v>
      </c>
      <c r="U911" s="4">
        <v>39</v>
      </c>
      <c r="V911" s="4">
        <v>21</v>
      </c>
      <c r="W911" s="4">
        <v>0</v>
      </c>
      <c r="X911" s="4">
        <v>0</v>
      </c>
      <c r="Y911" s="4">
        <v>0</v>
      </c>
      <c r="Z911" s="4">
        <v>0</v>
      </c>
      <c r="AA911" s="4">
        <v>0</v>
      </c>
      <c r="AB911" s="4">
        <v>0</v>
      </c>
      <c r="AC911" s="4">
        <v>0</v>
      </c>
      <c r="AD911" s="4">
        <v>0</v>
      </c>
    </row>
    <row r="912" spans="1:30" x14ac:dyDescent="0.3">
      <c r="A912" s="16" t="s">
        <v>20</v>
      </c>
      <c r="B912" s="7">
        <v>538426</v>
      </c>
      <c r="C912" s="7">
        <v>240401</v>
      </c>
      <c r="D912" s="7" t="s">
        <v>200</v>
      </c>
      <c r="E912" s="7">
        <v>2</v>
      </c>
      <c r="F912" s="4">
        <v>5061648</v>
      </c>
      <c r="G912" s="4">
        <v>267575</v>
      </c>
      <c r="H912" s="4">
        <f t="shared" si="86"/>
        <v>4575405.74669916</v>
      </c>
      <c r="I912" s="4">
        <f t="shared" si="87"/>
        <v>-486242.25330084004</v>
      </c>
      <c r="J912" s="5">
        <f t="shared" si="88"/>
        <v>-9.6064019722596261E-2</v>
      </c>
      <c r="K912" s="4">
        <f t="shared" si="89"/>
        <v>254514.35897055609</v>
      </c>
      <c r="L912" s="4">
        <f t="shared" si="90"/>
        <v>-13060.641029443912</v>
      </c>
      <c r="M912" s="5">
        <f t="shared" si="91"/>
        <v>-4.8811140911684259E-2</v>
      </c>
      <c r="N912" s="4">
        <f>IF(SUMPRODUCT($O$2:$AD$2,O912:AD912)&lt;=Kalkulačka!$B$4,SUMPRODUCT($O$2:$AD$2,O912:AD912)*Kalkulačka!$B$5,SUMPRODUCT($O$2:$AD$2,O912:AD912))</f>
        <v>322</v>
      </c>
      <c r="O912" s="4">
        <v>89</v>
      </c>
      <c r="P912" s="4">
        <v>0</v>
      </c>
      <c r="Q912" s="4">
        <v>0</v>
      </c>
      <c r="R912" s="4">
        <v>0</v>
      </c>
      <c r="S912" s="4">
        <v>233</v>
      </c>
      <c r="T912" s="4">
        <v>0</v>
      </c>
      <c r="U912" s="4">
        <v>89</v>
      </c>
      <c r="V912" s="4">
        <v>73</v>
      </c>
      <c r="W912" s="4">
        <v>0</v>
      </c>
      <c r="X912" s="4">
        <v>0</v>
      </c>
      <c r="Y912" s="4">
        <v>0</v>
      </c>
      <c r="Z912" s="4">
        <v>0</v>
      </c>
      <c r="AA912" s="4">
        <v>0</v>
      </c>
      <c r="AB912" s="4">
        <v>0</v>
      </c>
      <c r="AC912" s="4">
        <v>0</v>
      </c>
      <c r="AD912" s="4">
        <v>0</v>
      </c>
    </row>
    <row r="913" spans="1:30" x14ac:dyDescent="0.3">
      <c r="A913" s="16" t="s">
        <v>47</v>
      </c>
      <c r="B913" s="7">
        <v>586625</v>
      </c>
      <c r="C913" s="7">
        <v>285358</v>
      </c>
      <c r="D913" s="7" t="s">
        <v>1316</v>
      </c>
      <c r="E913" s="7">
        <v>2</v>
      </c>
      <c r="F913" s="4">
        <v>6711133</v>
      </c>
      <c r="G913" s="4">
        <v>358781</v>
      </c>
      <c r="H913" s="4">
        <f t="shared" si="86"/>
        <v>6067385.8814923642</v>
      </c>
      <c r="I913" s="4">
        <f t="shared" si="87"/>
        <v>-643747.11850763578</v>
      </c>
      <c r="J913" s="5">
        <f t="shared" si="88"/>
        <v>-9.592227102452533E-2</v>
      </c>
      <c r="K913" s="4">
        <f t="shared" si="89"/>
        <v>337508.17167834612</v>
      </c>
      <c r="L913" s="4">
        <f t="shared" si="90"/>
        <v>-21272.828321653884</v>
      </c>
      <c r="M913" s="5">
        <f t="shared" si="91"/>
        <v>-5.9291958943349488E-2</v>
      </c>
      <c r="N913" s="4">
        <f>IF(SUMPRODUCT($O$2:$AD$2,O913:AD913)&lt;=Kalkulačka!$B$4,SUMPRODUCT($O$2:$AD$2,O913:AD913)*Kalkulačka!$B$5,SUMPRODUCT($O$2:$AD$2,O913:AD913))</f>
        <v>427</v>
      </c>
      <c r="O913" s="4">
        <v>107</v>
      </c>
      <c r="P913" s="4">
        <v>0</v>
      </c>
      <c r="Q913" s="4">
        <v>11</v>
      </c>
      <c r="R913" s="4">
        <v>0</v>
      </c>
      <c r="S913" s="4">
        <v>309</v>
      </c>
      <c r="T913" s="4">
        <v>0</v>
      </c>
      <c r="U913" s="4">
        <v>389</v>
      </c>
      <c r="V913" s="4">
        <v>90</v>
      </c>
      <c r="W913" s="4">
        <v>0</v>
      </c>
      <c r="X913" s="4">
        <v>0</v>
      </c>
      <c r="Y913" s="4">
        <v>0</v>
      </c>
      <c r="Z913" s="4">
        <v>0</v>
      </c>
      <c r="AA913" s="4">
        <v>0</v>
      </c>
      <c r="AB913" s="4">
        <v>0</v>
      </c>
      <c r="AC913" s="4">
        <v>0</v>
      </c>
      <c r="AD913" s="4">
        <v>0</v>
      </c>
    </row>
    <row r="914" spans="1:30" x14ac:dyDescent="0.3">
      <c r="A914" s="16" t="s">
        <v>20</v>
      </c>
      <c r="B914" s="7">
        <v>535265</v>
      </c>
      <c r="C914" s="7">
        <v>237264</v>
      </c>
      <c r="D914" s="7" t="s">
        <v>1317</v>
      </c>
      <c r="E914" s="7">
        <v>2</v>
      </c>
      <c r="F914" s="4">
        <v>2165675</v>
      </c>
      <c r="G914" s="4">
        <v>72781</v>
      </c>
      <c r="H914" s="4">
        <f t="shared" si="86"/>
        <v>2259284.2041154238</v>
      </c>
      <c r="I914" s="4">
        <f t="shared" si="87"/>
        <v>93609.20411542384</v>
      </c>
      <c r="J914" s="5">
        <f t="shared" si="88"/>
        <v>4.3224031359933468E-2</v>
      </c>
      <c r="K914" s="4">
        <f t="shared" si="89"/>
        <v>125676.34495751062</v>
      </c>
      <c r="L914" s="4">
        <f t="shared" si="90"/>
        <v>52895.344957510621</v>
      </c>
      <c r="M914" s="5">
        <f t="shared" si="91"/>
        <v>0.72677408880766436</v>
      </c>
      <c r="N914" s="4">
        <f>IF(SUMPRODUCT($O$2:$AD$2,O914:AD914)&lt;=Kalkulačka!$B$4,SUMPRODUCT($O$2:$AD$2,O914:AD914)*Kalkulačka!$B$5,SUMPRODUCT($O$2:$AD$2,O914:AD914))</f>
        <v>159</v>
      </c>
      <c r="O914" s="4">
        <v>47</v>
      </c>
      <c r="P914" s="4">
        <v>0</v>
      </c>
      <c r="Q914" s="4">
        <v>0</v>
      </c>
      <c r="R914" s="4">
        <v>0</v>
      </c>
      <c r="S914" s="4">
        <v>59</v>
      </c>
      <c r="T914" s="4">
        <v>0</v>
      </c>
      <c r="U914" s="4">
        <v>116</v>
      </c>
      <c r="V914" s="4">
        <v>30</v>
      </c>
      <c r="W914" s="4">
        <v>0</v>
      </c>
      <c r="X914" s="4">
        <v>0</v>
      </c>
      <c r="Y914" s="4">
        <v>0</v>
      </c>
      <c r="Z914" s="4">
        <v>0</v>
      </c>
      <c r="AA914" s="4">
        <v>0</v>
      </c>
      <c r="AB914" s="4">
        <v>0</v>
      </c>
      <c r="AC914" s="4">
        <v>0</v>
      </c>
      <c r="AD914" s="4">
        <v>0</v>
      </c>
    </row>
    <row r="915" spans="1:30" x14ac:dyDescent="0.3">
      <c r="A915" s="16" t="s">
        <v>50</v>
      </c>
      <c r="B915" s="7">
        <v>501794</v>
      </c>
      <c r="C915" s="7">
        <v>298867</v>
      </c>
      <c r="D915" s="7" t="s">
        <v>1318</v>
      </c>
      <c r="E915" s="7">
        <v>2</v>
      </c>
      <c r="F915" s="4">
        <v>5594550</v>
      </c>
      <c r="G915" s="4">
        <v>328466</v>
      </c>
      <c r="H915" s="4">
        <f t="shared" si="86"/>
        <v>5058523.1236798167</v>
      </c>
      <c r="I915" s="4">
        <f t="shared" si="87"/>
        <v>-536026.87632018328</v>
      </c>
      <c r="J915" s="5">
        <f t="shared" si="88"/>
        <v>-9.5812330986439154E-2</v>
      </c>
      <c r="K915" s="4">
        <f t="shared" si="89"/>
        <v>281388.54594260239</v>
      </c>
      <c r="L915" s="4">
        <f t="shared" si="90"/>
        <v>-47077.454057397612</v>
      </c>
      <c r="M915" s="5">
        <f t="shared" si="91"/>
        <v>-0.14332519669432331</v>
      </c>
      <c r="N915" s="4">
        <f>IF(SUMPRODUCT($O$2:$AD$2,O915:AD915)&lt;=Kalkulačka!$B$4,SUMPRODUCT($O$2:$AD$2,O915:AD915)*Kalkulačka!$B$5,SUMPRODUCT($O$2:$AD$2,O915:AD915))</f>
        <v>356</v>
      </c>
      <c r="O915" s="4">
        <v>59</v>
      </c>
      <c r="P915" s="4">
        <v>0</v>
      </c>
      <c r="Q915" s="4">
        <v>0</v>
      </c>
      <c r="R915" s="4">
        <v>0</v>
      </c>
      <c r="S915" s="4">
        <v>297</v>
      </c>
      <c r="T915" s="4">
        <v>0</v>
      </c>
      <c r="U915" s="4">
        <v>323</v>
      </c>
      <c r="V915" s="4">
        <v>84</v>
      </c>
      <c r="W915" s="4">
        <v>0</v>
      </c>
      <c r="X915" s="4">
        <v>0</v>
      </c>
      <c r="Y915" s="4">
        <v>0</v>
      </c>
      <c r="Z915" s="4">
        <v>0</v>
      </c>
      <c r="AA915" s="4">
        <v>0</v>
      </c>
      <c r="AB915" s="4">
        <v>0</v>
      </c>
      <c r="AC915" s="4">
        <v>0</v>
      </c>
      <c r="AD915" s="4">
        <v>0</v>
      </c>
    </row>
    <row r="916" spans="1:30" x14ac:dyDescent="0.3">
      <c r="A916" s="16" t="s">
        <v>25</v>
      </c>
      <c r="B916" s="7">
        <v>559130</v>
      </c>
      <c r="C916" s="7">
        <v>258024</v>
      </c>
      <c r="D916" s="7" t="s">
        <v>1319</v>
      </c>
      <c r="E916" s="7">
        <v>2</v>
      </c>
      <c r="F916" s="4">
        <v>653626</v>
      </c>
      <c r="G916" s="4">
        <v>15365</v>
      </c>
      <c r="H916" s="4">
        <f t="shared" si="86"/>
        <v>682048.06161975057</v>
      </c>
      <c r="I916" s="4">
        <f t="shared" si="87"/>
        <v>28422.061619750573</v>
      </c>
      <c r="J916" s="5">
        <f t="shared" si="88"/>
        <v>4.3483676628149004E-2</v>
      </c>
      <c r="K916" s="4">
        <f t="shared" si="89"/>
        <v>37940.0286664183</v>
      </c>
      <c r="L916" s="4">
        <f t="shared" si="90"/>
        <v>22575.0286664183</v>
      </c>
      <c r="M916" s="5">
        <f t="shared" si="91"/>
        <v>1.4692501572677057</v>
      </c>
      <c r="N916" s="4">
        <f>IF(SUMPRODUCT($O$2:$AD$2,O916:AD916)&lt;=Kalkulačka!$B$4,SUMPRODUCT($O$2:$AD$2,O916:AD916)*Kalkulačka!$B$5,SUMPRODUCT($O$2:$AD$2,O916:AD916))</f>
        <v>48</v>
      </c>
      <c r="O916" s="4">
        <v>32</v>
      </c>
      <c r="P916" s="4">
        <v>0</v>
      </c>
      <c r="Q916" s="4">
        <v>0</v>
      </c>
      <c r="R916" s="4">
        <v>0</v>
      </c>
      <c r="S916" s="4">
        <v>0</v>
      </c>
      <c r="T916" s="4">
        <v>0</v>
      </c>
      <c r="U916" s="4">
        <v>33</v>
      </c>
      <c r="V916" s="4">
        <v>0</v>
      </c>
      <c r="W916" s="4">
        <v>0</v>
      </c>
      <c r="X916" s="4">
        <v>0</v>
      </c>
      <c r="Y916" s="4">
        <v>0</v>
      </c>
      <c r="Z916" s="4">
        <v>0</v>
      </c>
      <c r="AA916" s="4">
        <v>0</v>
      </c>
      <c r="AB916" s="4">
        <v>0</v>
      </c>
      <c r="AC916" s="4">
        <v>0</v>
      </c>
      <c r="AD916" s="4">
        <v>0</v>
      </c>
    </row>
    <row r="917" spans="1:30" x14ac:dyDescent="0.3">
      <c r="A917" s="16" t="s">
        <v>29</v>
      </c>
      <c r="B917" s="7">
        <v>560618</v>
      </c>
      <c r="C917" s="7">
        <v>259560</v>
      </c>
      <c r="D917" s="7" t="s">
        <v>1320</v>
      </c>
      <c r="E917" s="7">
        <v>2</v>
      </c>
      <c r="F917" s="4">
        <v>531009</v>
      </c>
      <c r="G917" s="4">
        <v>17187</v>
      </c>
      <c r="H917" s="4">
        <f t="shared" si="86"/>
        <v>554164.05006604735</v>
      </c>
      <c r="I917" s="4">
        <f t="shared" si="87"/>
        <v>23155.050066047348</v>
      </c>
      <c r="J917" s="5">
        <f t="shared" si="88"/>
        <v>4.3605758218876467E-2</v>
      </c>
      <c r="K917" s="4">
        <f t="shared" si="89"/>
        <v>30826.273291464866</v>
      </c>
      <c r="L917" s="4">
        <f t="shared" si="90"/>
        <v>13639.273291464866</v>
      </c>
      <c r="M917" s="5">
        <f t="shared" si="91"/>
        <v>0.79358080476318538</v>
      </c>
      <c r="N917" s="4">
        <f>IF(SUMPRODUCT($O$2:$AD$2,O917:AD917)&lt;=Kalkulačka!$B$4,SUMPRODUCT($O$2:$AD$2,O917:AD917)*Kalkulačka!$B$5,SUMPRODUCT($O$2:$AD$2,O917:AD917))</f>
        <v>39</v>
      </c>
      <c r="O917" s="4">
        <v>13</v>
      </c>
      <c r="P917" s="4">
        <v>0</v>
      </c>
      <c r="Q917" s="4">
        <v>0</v>
      </c>
      <c r="R917" s="4">
        <v>0</v>
      </c>
      <c r="S917" s="4">
        <v>13</v>
      </c>
      <c r="T917" s="4">
        <v>0</v>
      </c>
      <c r="U917" s="4">
        <v>23</v>
      </c>
      <c r="V917" s="4">
        <v>11</v>
      </c>
      <c r="W917" s="4">
        <v>0</v>
      </c>
      <c r="X917" s="4">
        <v>0</v>
      </c>
      <c r="Y917" s="4">
        <v>0</v>
      </c>
      <c r="Z917" s="4">
        <v>0</v>
      </c>
      <c r="AA917" s="4">
        <v>0</v>
      </c>
      <c r="AB917" s="4">
        <v>0</v>
      </c>
      <c r="AC917" s="4">
        <v>0</v>
      </c>
      <c r="AD917" s="4">
        <v>0</v>
      </c>
    </row>
    <row r="918" spans="1:30" x14ac:dyDescent="0.3">
      <c r="A918" s="16" t="s">
        <v>23</v>
      </c>
      <c r="B918" s="7">
        <v>598607</v>
      </c>
      <c r="C918" s="7">
        <v>581321</v>
      </c>
      <c r="D918" s="7" t="s">
        <v>1321</v>
      </c>
      <c r="E918" s="7">
        <v>2</v>
      </c>
      <c r="F918" s="4">
        <v>673914</v>
      </c>
      <c r="G918" s="4">
        <v>15994</v>
      </c>
      <c r="H918" s="4">
        <f t="shared" si="86"/>
        <v>703362.0635453678</v>
      </c>
      <c r="I918" s="4">
        <f t="shared" si="87"/>
        <v>29448.063545367797</v>
      </c>
      <c r="J918" s="5">
        <f t="shared" si="88"/>
        <v>4.3697064529550911E-2</v>
      </c>
      <c r="K918" s="4">
        <f t="shared" si="89"/>
        <v>39125.654562243872</v>
      </c>
      <c r="L918" s="4">
        <f t="shared" si="90"/>
        <v>23131.654562243872</v>
      </c>
      <c r="M918" s="5">
        <f t="shared" si="91"/>
        <v>1.4462707616758705</v>
      </c>
      <c r="N918" s="4">
        <f>IF(SUMPRODUCT($O$2:$AD$2,O918:AD918)&lt;=Kalkulačka!$B$4,SUMPRODUCT($O$2:$AD$2,O918:AD918)*Kalkulačka!$B$5,SUMPRODUCT($O$2:$AD$2,O918:AD918))</f>
        <v>49.5</v>
      </c>
      <c r="O918" s="4">
        <v>33</v>
      </c>
      <c r="P918" s="4">
        <v>0</v>
      </c>
      <c r="Q918" s="4">
        <v>0</v>
      </c>
      <c r="R918" s="4">
        <v>0</v>
      </c>
      <c r="S918" s="4">
        <v>0</v>
      </c>
      <c r="T918" s="4">
        <v>0</v>
      </c>
      <c r="U918" s="4">
        <v>0</v>
      </c>
      <c r="V918" s="4">
        <v>0</v>
      </c>
      <c r="W918" s="4">
        <v>0</v>
      </c>
      <c r="X918" s="4">
        <v>0</v>
      </c>
      <c r="Y918" s="4">
        <v>0</v>
      </c>
      <c r="Z918" s="4">
        <v>0</v>
      </c>
      <c r="AA918" s="4">
        <v>0</v>
      </c>
      <c r="AB918" s="4">
        <v>0</v>
      </c>
      <c r="AC918" s="4">
        <v>0</v>
      </c>
      <c r="AD918" s="4">
        <v>0</v>
      </c>
    </row>
    <row r="919" spans="1:30" x14ac:dyDescent="0.3">
      <c r="A919" s="16" t="s">
        <v>23</v>
      </c>
      <c r="B919" s="7">
        <v>545864</v>
      </c>
      <c r="C919" s="7">
        <v>246212</v>
      </c>
      <c r="D919" s="7" t="s">
        <v>1322</v>
      </c>
      <c r="E919" s="7">
        <v>2</v>
      </c>
      <c r="F919" s="4">
        <v>1409001</v>
      </c>
      <c r="G919" s="4">
        <v>43194</v>
      </c>
      <c r="H919" s="4">
        <f t="shared" si="86"/>
        <v>1470666.1328675873</v>
      </c>
      <c r="I919" s="4">
        <f t="shared" si="87"/>
        <v>61665.132867587265</v>
      </c>
      <c r="J919" s="5">
        <f t="shared" si="88"/>
        <v>4.3765144856240168E-2</v>
      </c>
      <c r="K919" s="4">
        <f t="shared" si="89"/>
        <v>81808.18681196445</v>
      </c>
      <c r="L919" s="4">
        <f t="shared" si="90"/>
        <v>38614.18681196445</v>
      </c>
      <c r="M919" s="5">
        <f t="shared" si="91"/>
        <v>0.89397107959356514</v>
      </c>
      <c r="N919" s="4">
        <f>IF(SUMPRODUCT($O$2:$AD$2,O919:AD919)&lt;=Kalkulačka!$B$4,SUMPRODUCT($O$2:$AD$2,O919:AD919)*Kalkulačka!$B$5,SUMPRODUCT($O$2:$AD$2,O919:AD919))</f>
        <v>103.5</v>
      </c>
      <c r="O919" s="4">
        <v>43</v>
      </c>
      <c r="P919" s="4">
        <v>0</v>
      </c>
      <c r="Q919" s="4">
        <v>0</v>
      </c>
      <c r="R919" s="4">
        <v>0</v>
      </c>
      <c r="S919" s="4">
        <v>26</v>
      </c>
      <c r="T919" s="4">
        <v>0</v>
      </c>
      <c r="U919" s="4">
        <v>0</v>
      </c>
      <c r="V919" s="4">
        <v>26</v>
      </c>
      <c r="W919" s="4">
        <v>0</v>
      </c>
      <c r="X919" s="4">
        <v>0</v>
      </c>
      <c r="Y919" s="4">
        <v>0</v>
      </c>
      <c r="Z919" s="4">
        <v>0</v>
      </c>
      <c r="AA919" s="4">
        <v>0</v>
      </c>
      <c r="AB919" s="4">
        <v>0</v>
      </c>
      <c r="AC919" s="4">
        <v>0</v>
      </c>
      <c r="AD919" s="4">
        <v>0</v>
      </c>
    </row>
    <row r="920" spans="1:30" x14ac:dyDescent="0.3">
      <c r="A920" s="16" t="s">
        <v>20</v>
      </c>
      <c r="B920" s="7">
        <v>540358</v>
      </c>
      <c r="C920" s="7">
        <v>242331</v>
      </c>
      <c r="D920" s="7" t="s">
        <v>1323</v>
      </c>
      <c r="E920" s="7">
        <v>2</v>
      </c>
      <c r="F920" s="4">
        <v>3565301</v>
      </c>
      <c r="G920" s="4">
        <v>211615</v>
      </c>
      <c r="H920" s="4">
        <f t="shared" si="86"/>
        <v>3225518.9580767369</v>
      </c>
      <c r="I920" s="4">
        <f t="shared" si="87"/>
        <v>-339782.04192326311</v>
      </c>
      <c r="J920" s="5">
        <f t="shared" si="88"/>
        <v>-9.5302484116562169E-2</v>
      </c>
      <c r="K920" s="4">
        <f t="shared" si="89"/>
        <v>179424.71890160319</v>
      </c>
      <c r="L920" s="4">
        <f t="shared" si="90"/>
        <v>-32190.281098396808</v>
      </c>
      <c r="M920" s="5">
        <f t="shared" si="91"/>
        <v>-0.15211719915127386</v>
      </c>
      <c r="N920" s="4">
        <f>IF(SUMPRODUCT($O$2:$AD$2,O920:AD920)&lt;=Kalkulačka!$B$4,SUMPRODUCT($O$2:$AD$2,O920:AD920)*Kalkulačka!$B$5,SUMPRODUCT($O$2:$AD$2,O920:AD920))</f>
        <v>227</v>
      </c>
      <c r="O920" s="4">
        <v>53</v>
      </c>
      <c r="P920" s="4">
        <v>0</v>
      </c>
      <c r="Q920" s="4">
        <v>0</v>
      </c>
      <c r="R920" s="4">
        <v>0</v>
      </c>
      <c r="S920" s="4">
        <v>174</v>
      </c>
      <c r="T920" s="4">
        <v>0</v>
      </c>
      <c r="U920" s="4">
        <v>222</v>
      </c>
      <c r="V920" s="4">
        <v>94</v>
      </c>
      <c r="W920" s="4">
        <v>30</v>
      </c>
      <c r="X920" s="4">
        <v>0</v>
      </c>
      <c r="Y920" s="4">
        <v>0</v>
      </c>
      <c r="Z920" s="4">
        <v>0</v>
      </c>
      <c r="AA920" s="4">
        <v>0</v>
      </c>
      <c r="AB920" s="4">
        <v>0</v>
      </c>
      <c r="AC920" s="4">
        <v>0</v>
      </c>
      <c r="AD920" s="4">
        <v>0</v>
      </c>
    </row>
    <row r="921" spans="1:30" x14ac:dyDescent="0.3">
      <c r="A921" s="16" t="s">
        <v>47</v>
      </c>
      <c r="B921" s="7">
        <v>593435</v>
      </c>
      <c r="C921" s="7">
        <v>292168</v>
      </c>
      <c r="D921" s="7" t="s">
        <v>1324</v>
      </c>
      <c r="E921" s="7">
        <v>2</v>
      </c>
      <c r="F921" s="4">
        <v>1531200</v>
      </c>
      <c r="G921" s="4">
        <v>60321</v>
      </c>
      <c r="H921" s="4">
        <f t="shared" si="86"/>
        <v>1598550.1444212904</v>
      </c>
      <c r="I921" s="4">
        <f t="shared" si="87"/>
        <v>67350.144421290373</v>
      </c>
      <c r="J921" s="5">
        <f t="shared" si="88"/>
        <v>4.3985204036892878E-2</v>
      </c>
      <c r="K921" s="4">
        <f t="shared" si="89"/>
        <v>88921.942186917891</v>
      </c>
      <c r="L921" s="4">
        <f t="shared" si="90"/>
        <v>28600.942186917891</v>
      </c>
      <c r="M921" s="5">
        <f t="shared" si="91"/>
        <v>0.47414569033865317</v>
      </c>
      <c r="N921" s="4">
        <f>IF(SUMPRODUCT($O$2:$AD$2,O921:AD921)&lt;=Kalkulačka!$B$4,SUMPRODUCT($O$2:$AD$2,O921:AD921)*Kalkulačka!$B$5,SUMPRODUCT($O$2:$AD$2,O921:AD921))</f>
        <v>112.5</v>
      </c>
      <c r="O921" s="4">
        <v>39</v>
      </c>
      <c r="P921" s="4">
        <v>0</v>
      </c>
      <c r="Q921" s="4">
        <v>0</v>
      </c>
      <c r="R921" s="4">
        <v>0</v>
      </c>
      <c r="S921" s="4">
        <v>36</v>
      </c>
      <c r="T921" s="4">
        <v>0</v>
      </c>
      <c r="U921" s="4">
        <v>73</v>
      </c>
      <c r="V921" s="4">
        <v>24</v>
      </c>
      <c r="W921" s="4">
        <v>0</v>
      </c>
      <c r="X921" s="4">
        <v>0</v>
      </c>
      <c r="Y921" s="4">
        <v>0</v>
      </c>
      <c r="Z921" s="4">
        <v>0</v>
      </c>
      <c r="AA921" s="4">
        <v>0</v>
      </c>
      <c r="AB921" s="4">
        <v>0</v>
      </c>
      <c r="AC921" s="4">
        <v>0</v>
      </c>
      <c r="AD921" s="4">
        <v>0</v>
      </c>
    </row>
    <row r="922" spans="1:30" x14ac:dyDescent="0.3">
      <c r="A922" s="16" t="s">
        <v>25</v>
      </c>
      <c r="B922" s="7">
        <v>554081</v>
      </c>
      <c r="C922" s="7">
        <v>572179</v>
      </c>
      <c r="D922" s="7" t="s">
        <v>1325</v>
      </c>
      <c r="E922" s="7">
        <v>2</v>
      </c>
      <c r="F922" s="4">
        <v>326637</v>
      </c>
      <c r="G922" s="4">
        <v>7680</v>
      </c>
      <c r="H922" s="4">
        <f t="shared" si="86"/>
        <v>341024.03080987529</v>
      </c>
      <c r="I922" s="4">
        <f t="shared" si="87"/>
        <v>14387.030809875287</v>
      </c>
      <c r="J922" s="5">
        <f t="shared" si="88"/>
        <v>4.4045931140303418E-2</v>
      </c>
      <c r="K922" s="4">
        <f t="shared" si="89"/>
        <v>18970.01433320915</v>
      </c>
      <c r="L922" s="4">
        <f t="shared" si="90"/>
        <v>11290.01433320915</v>
      </c>
      <c r="M922" s="5">
        <f t="shared" si="91"/>
        <v>1.4700539496366081</v>
      </c>
      <c r="N922" s="4">
        <f>IF(SUMPRODUCT($O$2:$AD$2,O922:AD922)&lt;=Kalkulačka!$B$4,SUMPRODUCT($O$2:$AD$2,O922:AD922)*Kalkulačka!$B$5,SUMPRODUCT($O$2:$AD$2,O922:AD922))</f>
        <v>24</v>
      </c>
      <c r="O922" s="4">
        <v>16</v>
      </c>
      <c r="P922" s="4">
        <v>0</v>
      </c>
      <c r="Q922" s="4">
        <v>0</v>
      </c>
      <c r="R922" s="4">
        <v>0</v>
      </c>
      <c r="S922" s="4">
        <v>0</v>
      </c>
      <c r="T922" s="4">
        <v>0</v>
      </c>
      <c r="U922" s="4">
        <v>0</v>
      </c>
      <c r="V922" s="4">
        <v>0</v>
      </c>
      <c r="W922" s="4">
        <v>0</v>
      </c>
      <c r="X922" s="4">
        <v>0</v>
      </c>
      <c r="Y922" s="4">
        <v>0</v>
      </c>
      <c r="Z922" s="4">
        <v>0</v>
      </c>
      <c r="AA922" s="4">
        <v>0</v>
      </c>
      <c r="AB922" s="4">
        <v>0</v>
      </c>
      <c r="AC922" s="4">
        <v>0</v>
      </c>
      <c r="AD922" s="4">
        <v>0</v>
      </c>
    </row>
    <row r="923" spans="1:30" x14ac:dyDescent="0.3">
      <c r="A923" s="16" t="s">
        <v>25</v>
      </c>
      <c r="B923" s="7">
        <v>554464</v>
      </c>
      <c r="C923" s="7">
        <v>253880</v>
      </c>
      <c r="D923" s="7" t="s">
        <v>1326</v>
      </c>
      <c r="E923" s="7">
        <v>2</v>
      </c>
      <c r="F923" s="4">
        <v>653272</v>
      </c>
      <c r="G923" s="4">
        <v>15361</v>
      </c>
      <c r="H923" s="4">
        <f t="shared" si="86"/>
        <v>682048.06161975057</v>
      </c>
      <c r="I923" s="4">
        <f t="shared" si="87"/>
        <v>28776.061619750573</v>
      </c>
      <c r="J923" s="5">
        <f t="shared" si="88"/>
        <v>4.4049127499342644E-2</v>
      </c>
      <c r="K923" s="4">
        <f t="shared" si="89"/>
        <v>37940.0286664183</v>
      </c>
      <c r="L923" s="4">
        <f t="shared" si="90"/>
        <v>22579.0286664183</v>
      </c>
      <c r="M923" s="5">
        <f t="shared" si="91"/>
        <v>1.4698931493013672</v>
      </c>
      <c r="N923" s="4">
        <f>IF(SUMPRODUCT($O$2:$AD$2,O923:AD923)&lt;=Kalkulačka!$B$4,SUMPRODUCT($O$2:$AD$2,O923:AD923)*Kalkulačka!$B$5,SUMPRODUCT($O$2:$AD$2,O923:AD923))</f>
        <v>48</v>
      </c>
      <c r="O923" s="4">
        <v>32</v>
      </c>
      <c r="P923" s="4">
        <v>0</v>
      </c>
      <c r="Q923" s="4">
        <v>0</v>
      </c>
      <c r="R923" s="4">
        <v>0</v>
      </c>
      <c r="S923" s="4">
        <v>0</v>
      </c>
      <c r="T923" s="4">
        <v>0</v>
      </c>
      <c r="U923" s="4">
        <v>32</v>
      </c>
      <c r="V923" s="4">
        <v>0</v>
      </c>
      <c r="W923" s="4">
        <v>0</v>
      </c>
      <c r="X923" s="4">
        <v>0</v>
      </c>
      <c r="Y923" s="4">
        <v>0</v>
      </c>
      <c r="Z923" s="4">
        <v>0</v>
      </c>
      <c r="AA923" s="4">
        <v>0</v>
      </c>
      <c r="AB923" s="4">
        <v>0</v>
      </c>
      <c r="AC923" s="4">
        <v>0</v>
      </c>
      <c r="AD923" s="4">
        <v>0</v>
      </c>
    </row>
    <row r="924" spans="1:30" x14ac:dyDescent="0.3">
      <c r="A924" s="16" t="s">
        <v>23</v>
      </c>
      <c r="B924" s="7">
        <v>546798</v>
      </c>
      <c r="C924" s="7">
        <v>247138</v>
      </c>
      <c r="D924" s="7" t="s">
        <v>1327</v>
      </c>
      <c r="E924" s="7">
        <v>2</v>
      </c>
      <c r="F924" s="4">
        <v>6689630</v>
      </c>
      <c r="G924" s="4">
        <v>359771</v>
      </c>
      <c r="H924" s="4">
        <f t="shared" si="86"/>
        <v>6053176.5468752859</v>
      </c>
      <c r="I924" s="4">
        <f t="shared" si="87"/>
        <v>-636453.45312471408</v>
      </c>
      <c r="J924" s="5">
        <f t="shared" si="88"/>
        <v>-9.5140307180623496E-2</v>
      </c>
      <c r="K924" s="4">
        <f t="shared" si="89"/>
        <v>336717.75441446243</v>
      </c>
      <c r="L924" s="4">
        <f t="shared" si="90"/>
        <v>-23053.245585537574</v>
      </c>
      <c r="M924" s="5">
        <f t="shared" si="91"/>
        <v>-6.4077553737064918E-2</v>
      </c>
      <c r="N924" s="4">
        <f>IF(SUMPRODUCT($O$2:$AD$2,O924:AD924)&lt;=Kalkulačka!$B$4,SUMPRODUCT($O$2:$AD$2,O924:AD924)*Kalkulačka!$B$5,SUMPRODUCT($O$2:$AD$2,O924:AD924))</f>
        <v>426</v>
      </c>
      <c r="O924" s="4">
        <v>121</v>
      </c>
      <c r="P924" s="4">
        <v>0</v>
      </c>
      <c r="Q924" s="4">
        <v>0</v>
      </c>
      <c r="R924" s="4">
        <v>0</v>
      </c>
      <c r="S924" s="4">
        <v>305</v>
      </c>
      <c r="T924" s="4">
        <v>0</v>
      </c>
      <c r="U924" s="4">
        <v>427</v>
      </c>
      <c r="V924" s="4">
        <v>72</v>
      </c>
      <c r="W924" s="4">
        <v>0</v>
      </c>
      <c r="X924" s="4">
        <v>0</v>
      </c>
      <c r="Y924" s="4">
        <v>0</v>
      </c>
      <c r="Z924" s="4">
        <v>0</v>
      </c>
      <c r="AA924" s="4">
        <v>0</v>
      </c>
      <c r="AB924" s="4">
        <v>0</v>
      </c>
      <c r="AC924" s="4">
        <v>0</v>
      </c>
      <c r="AD924" s="4">
        <v>0</v>
      </c>
    </row>
    <row r="925" spans="1:30" x14ac:dyDescent="0.3">
      <c r="A925" s="16" t="s">
        <v>56</v>
      </c>
      <c r="B925" s="7">
        <v>552739</v>
      </c>
      <c r="C925" s="7">
        <v>575917</v>
      </c>
      <c r="D925" s="7" t="s">
        <v>1328</v>
      </c>
      <c r="E925" s="7">
        <v>2</v>
      </c>
      <c r="F925" s="4">
        <v>8966347</v>
      </c>
      <c r="G925" s="4">
        <v>502635</v>
      </c>
      <c r="H925" s="4">
        <f t="shared" si="86"/>
        <v>8113530.0663516158</v>
      </c>
      <c r="I925" s="4">
        <f t="shared" si="87"/>
        <v>-852816.93364838418</v>
      </c>
      <c r="J925" s="5">
        <f t="shared" si="88"/>
        <v>-9.5113086036976324E-2</v>
      </c>
      <c r="K925" s="4">
        <f t="shared" si="89"/>
        <v>451328.25767760101</v>
      </c>
      <c r="L925" s="4">
        <f t="shared" si="90"/>
        <v>-51306.74232239899</v>
      </c>
      <c r="M925" s="5">
        <f t="shared" si="91"/>
        <v>-0.10207554651466566</v>
      </c>
      <c r="N925" s="4">
        <f>IF(SUMPRODUCT($O$2:$AD$2,O925:AD925)&lt;=Kalkulačka!$B$4,SUMPRODUCT($O$2:$AD$2,O925:AD925)*Kalkulačka!$B$5,SUMPRODUCT($O$2:$AD$2,O925:AD925))</f>
        <v>571</v>
      </c>
      <c r="O925" s="4">
        <v>120</v>
      </c>
      <c r="P925" s="4">
        <v>0</v>
      </c>
      <c r="Q925" s="4">
        <v>0</v>
      </c>
      <c r="R925" s="4">
        <v>0</v>
      </c>
      <c r="S925" s="4">
        <v>451</v>
      </c>
      <c r="T925" s="4">
        <v>0</v>
      </c>
      <c r="U925" s="4">
        <v>424</v>
      </c>
      <c r="V925" s="4">
        <v>119</v>
      </c>
      <c r="W925" s="4">
        <v>0</v>
      </c>
      <c r="X925" s="4">
        <v>0</v>
      </c>
      <c r="Y925" s="4">
        <v>0</v>
      </c>
      <c r="Z925" s="4">
        <v>0</v>
      </c>
      <c r="AA925" s="4">
        <v>0</v>
      </c>
      <c r="AB925" s="4">
        <v>0</v>
      </c>
      <c r="AC925" s="4">
        <v>0</v>
      </c>
      <c r="AD925" s="4">
        <v>0</v>
      </c>
    </row>
    <row r="926" spans="1:30" x14ac:dyDescent="0.3">
      <c r="A926" s="16" t="s">
        <v>56</v>
      </c>
      <c r="B926" s="7">
        <v>599921</v>
      </c>
      <c r="C926" s="7">
        <v>298441</v>
      </c>
      <c r="D926" s="7" t="s">
        <v>506</v>
      </c>
      <c r="E926" s="7">
        <v>2</v>
      </c>
      <c r="F926" s="4">
        <v>19752207</v>
      </c>
      <c r="G926" s="4">
        <v>1058292</v>
      </c>
      <c r="H926" s="4">
        <f t="shared" si="86"/>
        <v>17875342.948284294</v>
      </c>
      <c r="I926" s="4">
        <f t="shared" si="87"/>
        <v>-1876864.0517157055</v>
      </c>
      <c r="J926" s="5">
        <f t="shared" si="88"/>
        <v>-9.5020472988952887E-2</v>
      </c>
      <c r="K926" s="4">
        <f t="shared" si="89"/>
        <v>994344.91796571296</v>
      </c>
      <c r="L926" s="4">
        <f t="shared" si="90"/>
        <v>-63947.082034287043</v>
      </c>
      <c r="M926" s="5">
        <f t="shared" si="91"/>
        <v>-6.0424799615122371E-2</v>
      </c>
      <c r="N926" s="4">
        <f>IF(SUMPRODUCT($O$2:$AD$2,O926:AD926)&lt;=Kalkulačka!$B$4,SUMPRODUCT($O$2:$AD$2,O926:AD926)*Kalkulačka!$B$5,SUMPRODUCT($O$2:$AD$2,O926:AD926))</f>
        <v>1258</v>
      </c>
      <c r="O926" s="4">
        <v>297</v>
      </c>
      <c r="P926" s="4">
        <v>0</v>
      </c>
      <c r="Q926" s="4">
        <v>14</v>
      </c>
      <c r="R926" s="4">
        <v>0</v>
      </c>
      <c r="S926" s="4">
        <v>827</v>
      </c>
      <c r="T926" s="4">
        <v>60</v>
      </c>
      <c r="U926" s="4">
        <v>1069</v>
      </c>
      <c r="V926" s="4">
        <v>278</v>
      </c>
      <c r="W926" s="4">
        <v>447</v>
      </c>
      <c r="X926" s="4">
        <v>0</v>
      </c>
      <c r="Y926" s="4">
        <v>0</v>
      </c>
      <c r="Z926" s="4">
        <v>0</v>
      </c>
      <c r="AA926" s="4">
        <v>0</v>
      </c>
      <c r="AB926" s="4">
        <v>0</v>
      </c>
      <c r="AC926" s="4">
        <v>0</v>
      </c>
      <c r="AD926" s="4">
        <v>0</v>
      </c>
    </row>
    <row r="927" spans="1:30" x14ac:dyDescent="0.3">
      <c r="A927" s="16" t="s">
        <v>41</v>
      </c>
      <c r="B927" s="7">
        <v>571776</v>
      </c>
      <c r="C927" s="7">
        <v>270440</v>
      </c>
      <c r="D927" s="7" t="s">
        <v>1329</v>
      </c>
      <c r="E927" s="7">
        <v>2</v>
      </c>
      <c r="F927" s="4">
        <v>6883263</v>
      </c>
      <c r="G927" s="4">
        <v>371334</v>
      </c>
      <c r="H927" s="4">
        <f t="shared" si="86"/>
        <v>6229372.2961270548</v>
      </c>
      <c r="I927" s="4">
        <f t="shared" si="87"/>
        <v>-653890.70387294516</v>
      </c>
      <c r="J927" s="5">
        <f t="shared" si="88"/>
        <v>-9.4997198839118169E-2</v>
      </c>
      <c r="K927" s="4">
        <f t="shared" si="89"/>
        <v>346518.92848662043</v>
      </c>
      <c r="L927" s="4">
        <f t="shared" si="90"/>
        <v>-24815.071513379575</v>
      </c>
      <c r="M927" s="5">
        <f t="shared" si="91"/>
        <v>-6.6826823057892781E-2</v>
      </c>
      <c r="N927" s="4">
        <f>IF(SUMPRODUCT($O$2:$AD$2,O927:AD927)&lt;=Kalkulačka!$B$4,SUMPRODUCT($O$2:$AD$2,O927:AD927)*Kalkulačka!$B$5,SUMPRODUCT($O$2:$AD$2,O927:AD927))</f>
        <v>438.4</v>
      </c>
      <c r="O927" s="4">
        <v>93</v>
      </c>
      <c r="P927" s="4">
        <v>0</v>
      </c>
      <c r="Q927" s="4">
        <v>10</v>
      </c>
      <c r="R927" s="4">
        <v>0</v>
      </c>
      <c r="S927" s="4">
        <v>316</v>
      </c>
      <c r="T927" s="4">
        <v>0</v>
      </c>
      <c r="U927" s="4">
        <v>390</v>
      </c>
      <c r="V927" s="4">
        <v>100</v>
      </c>
      <c r="W927" s="4">
        <v>20</v>
      </c>
      <c r="X927" s="4">
        <v>0</v>
      </c>
      <c r="Y927" s="4">
        <v>0</v>
      </c>
      <c r="Z927" s="4">
        <v>0</v>
      </c>
      <c r="AA927" s="4">
        <v>194</v>
      </c>
      <c r="AB927" s="4">
        <v>0</v>
      </c>
      <c r="AC927" s="4">
        <v>0</v>
      </c>
      <c r="AD927" s="4">
        <v>0</v>
      </c>
    </row>
    <row r="928" spans="1:30" x14ac:dyDescent="0.3">
      <c r="A928" s="16" t="s">
        <v>47</v>
      </c>
      <c r="B928" s="7">
        <v>550175</v>
      </c>
      <c r="C928" s="7">
        <v>368709</v>
      </c>
      <c r="D928" s="7" t="s">
        <v>1330</v>
      </c>
      <c r="E928" s="7">
        <v>2</v>
      </c>
      <c r="F928" s="4">
        <v>3297093</v>
      </c>
      <c r="G928" s="4">
        <v>194383</v>
      </c>
      <c r="H928" s="4">
        <f t="shared" si="86"/>
        <v>2983960.269586409</v>
      </c>
      <c r="I928" s="4">
        <f t="shared" si="87"/>
        <v>-313132.73041359102</v>
      </c>
      <c r="J928" s="5">
        <f t="shared" si="88"/>
        <v>-9.4972368208476654E-2</v>
      </c>
      <c r="K928" s="4">
        <f t="shared" si="89"/>
        <v>165987.62541558006</v>
      </c>
      <c r="L928" s="4">
        <f t="shared" si="90"/>
        <v>-28395.374584419944</v>
      </c>
      <c r="M928" s="5">
        <f t="shared" si="91"/>
        <v>-0.14607951613268622</v>
      </c>
      <c r="N928" s="4">
        <f>IF(SUMPRODUCT($O$2:$AD$2,O928:AD928)&lt;=Kalkulačka!$B$4,SUMPRODUCT($O$2:$AD$2,O928:AD928)*Kalkulačka!$B$5,SUMPRODUCT($O$2:$AD$2,O928:AD928))</f>
        <v>210</v>
      </c>
      <c r="O928" s="4">
        <v>24</v>
      </c>
      <c r="P928" s="4">
        <v>0</v>
      </c>
      <c r="Q928" s="4">
        <v>0</v>
      </c>
      <c r="R928" s="4">
        <v>0</v>
      </c>
      <c r="S928" s="4">
        <v>186</v>
      </c>
      <c r="T928" s="4">
        <v>0</v>
      </c>
      <c r="U928" s="4">
        <v>227</v>
      </c>
      <c r="V928" s="4">
        <v>80</v>
      </c>
      <c r="W928" s="4">
        <v>95</v>
      </c>
      <c r="X928" s="4">
        <v>0</v>
      </c>
      <c r="Y928" s="4">
        <v>0</v>
      </c>
      <c r="Z928" s="4">
        <v>0</v>
      </c>
      <c r="AA928" s="4">
        <v>0</v>
      </c>
      <c r="AB928" s="4">
        <v>0</v>
      </c>
      <c r="AC928" s="4">
        <v>0</v>
      </c>
      <c r="AD928" s="4">
        <v>0</v>
      </c>
    </row>
    <row r="929" spans="1:30" x14ac:dyDescent="0.3">
      <c r="A929" s="16" t="s">
        <v>38</v>
      </c>
      <c r="B929" s="7">
        <v>576123</v>
      </c>
      <c r="C929" s="7">
        <v>274721</v>
      </c>
      <c r="D929" s="7" t="s">
        <v>1331</v>
      </c>
      <c r="E929" s="7">
        <v>2</v>
      </c>
      <c r="F929" s="4">
        <v>1306112</v>
      </c>
      <c r="G929" s="4">
        <v>41249</v>
      </c>
      <c r="H929" s="4">
        <f t="shared" si="86"/>
        <v>1364096.1232395011</v>
      </c>
      <c r="I929" s="4">
        <f t="shared" si="87"/>
        <v>57984.123239501147</v>
      </c>
      <c r="J929" s="5">
        <f t="shared" si="88"/>
        <v>4.4394449510839262E-2</v>
      </c>
      <c r="K929" s="4">
        <f t="shared" si="89"/>
        <v>75880.057332836601</v>
      </c>
      <c r="L929" s="4">
        <f t="shared" si="90"/>
        <v>34631.057332836601</v>
      </c>
      <c r="M929" s="5">
        <f t="shared" si="91"/>
        <v>0.83956113682359823</v>
      </c>
      <c r="N929" s="4">
        <f>IF(SUMPRODUCT($O$2:$AD$2,O929:AD929)&lt;=Kalkulačka!$B$4,SUMPRODUCT($O$2:$AD$2,O929:AD929)*Kalkulačka!$B$5,SUMPRODUCT($O$2:$AD$2,O929:AD929))</f>
        <v>96</v>
      </c>
      <c r="O929" s="4">
        <v>36</v>
      </c>
      <c r="P929" s="4">
        <v>0</v>
      </c>
      <c r="Q929" s="4">
        <v>0</v>
      </c>
      <c r="R929" s="4">
        <v>0</v>
      </c>
      <c r="S929" s="4">
        <v>28</v>
      </c>
      <c r="T929" s="4">
        <v>0</v>
      </c>
      <c r="U929" s="4">
        <v>63</v>
      </c>
      <c r="V929" s="4">
        <v>27</v>
      </c>
      <c r="W929" s="4">
        <v>0</v>
      </c>
      <c r="X929" s="4">
        <v>0</v>
      </c>
      <c r="Y929" s="4">
        <v>0</v>
      </c>
      <c r="Z929" s="4">
        <v>0</v>
      </c>
      <c r="AA929" s="4">
        <v>0</v>
      </c>
      <c r="AB929" s="4">
        <v>0</v>
      </c>
      <c r="AC929" s="4">
        <v>0</v>
      </c>
      <c r="AD929" s="4">
        <v>0</v>
      </c>
    </row>
    <row r="930" spans="1:30" x14ac:dyDescent="0.3">
      <c r="A930" s="16" t="s">
        <v>32</v>
      </c>
      <c r="B930" s="7">
        <v>566853</v>
      </c>
      <c r="C930" s="7">
        <v>265624</v>
      </c>
      <c r="D930" s="7" t="s">
        <v>1332</v>
      </c>
      <c r="E930" s="7">
        <v>2</v>
      </c>
      <c r="F930" s="4">
        <v>958951</v>
      </c>
      <c r="G930" s="4">
        <v>30568</v>
      </c>
      <c r="H930" s="4">
        <f t="shared" si="86"/>
        <v>1001758.0905040087</v>
      </c>
      <c r="I930" s="4">
        <f t="shared" si="87"/>
        <v>42807.090504008695</v>
      </c>
      <c r="J930" s="5">
        <f t="shared" si="88"/>
        <v>4.4639497225623215E-2</v>
      </c>
      <c r="K930" s="4">
        <f t="shared" si="89"/>
        <v>55724.417103801876</v>
      </c>
      <c r="L930" s="4">
        <f t="shared" si="90"/>
        <v>25156.417103801876</v>
      </c>
      <c r="M930" s="5">
        <f t="shared" si="91"/>
        <v>0.82296575189092769</v>
      </c>
      <c r="N930" s="4">
        <f>IF(SUMPRODUCT($O$2:$AD$2,O930:AD930)&lt;=Kalkulačka!$B$4,SUMPRODUCT($O$2:$AD$2,O930:AD930)*Kalkulačka!$B$5,SUMPRODUCT($O$2:$AD$2,O930:AD930))</f>
        <v>70.5</v>
      </c>
      <c r="O930" s="4">
        <v>25</v>
      </c>
      <c r="P930" s="4">
        <v>0</v>
      </c>
      <c r="Q930" s="4">
        <v>0</v>
      </c>
      <c r="R930" s="4">
        <v>0</v>
      </c>
      <c r="S930" s="4">
        <v>22</v>
      </c>
      <c r="T930" s="4">
        <v>0</v>
      </c>
      <c r="U930" s="4">
        <v>45</v>
      </c>
      <c r="V930" s="4">
        <v>19</v>
      </c>
      <c r="W930" s="4">
        <v>0</v>
      </c>
      <c r="X930" s="4">
        <v>0</v>
      </c>
      <c r="Y930" s="4">
        <v>0</v>
      </c>
      <c r="Z930" s="4">
        <v>0</v>
      </c>
      <c r="AA930" s="4">
        <v>0</v>
      </c>
      <c r="AB930" s="4">
        <v>0</v>
      </c>
      <c r="AC930" s="4">
        <v>0</v>
      </c>
      <c r="AD930" s="4">
        <v>0</v>
      </c>
    </row>
    <row r="931" spans="1:30" x14ac:dyDescent="0.3">
      <c r="A931" s="16" t="s">
        <v>41</v>
      </c>
      <c r="B931" s="7">
        <v>575445</v>
      </c>
      <c r="C931" s="7">
        <v>274038</v>
      </c>
      <c r="D931" s="7" t="s">
        <v>1333</v>
      </c>
      <c r="E931" s="7">
        <v>2</v>
      </c>
      <c r="F931" s="4">
        <v>1020132</v>
      </c>
      <c r="G931" s="4">
        <v>32285</v>
      </c>
      <c r="H931" s="4">
        <f t="shared" si="86"/>
        <v>1065700.0962808602</v>
      </c>
      <c r="I931" s="4">
        <f t="shared" si="87"/>
        <v>45568.096280860249</v>
      </c>
      <c r="J931" s="5">
        <f t="shared" si="88"/>
        <v>4.4668823525642054E-2</v>
      </c>
      <c r="K931" s="4">
        <f t="shared" si="89"/>
        <v>59281.294791278589</v>
      </c>
      <c r="L931" s="4">
        <f t="shared" si="90"/>
        <v>26996.294791278589</v>
      </c>
      <c r="M931" s="5">
        <f t="shared" si="91"/>
        <v>0.83618692244939097</v>
      </c>
      <c r="N931" s="4">
        <f>IF(SUMPRODUCT($O$2:$AD$2,O931:AD931)&lt;=Kalkulačka!$B$4,SUMPRODUCT($O$2:$AD$2,O931:AD931)*Kalkulačka!$B$5,SUMPRODUCT($O$2:$AD$2,O931:AD931))</f>
        <v>75</v>
      </c>
      <c r="O931" s="4">
        <v>28</v>
      </c>
      <c r="P931" s="4">
        <v>0</v>
      </c>
      <c r="Q931" s="4">
        <v>0</v>
      </c>
      <c r="R931" s="4">
        <v>0</v>
      </c>
      <c r="S931" s="4">
        <v>22</v>
      </c>
      <c r="T931" s="4">
        <v>0</v>
      </c>
      <c r="U931" s="4">
        <v>49</v>
      </c>
      <c r="V931" s="4">
        <v>21</v>
      </c>
      <c r="W931" s="4">
        <v>0</v>
      </c>
      <c r="X931" s="4">
        <v>0</v>
      </c>
      <c r="Y931" s="4">
        <v>0</v>
      </c>
      <c r="Z931" s="4">
        <v>0</v>
      </c>
      <c r="AA931" s="4">
        <v>0</v>
      </c>
      <c r="AB931" s="4">
        <v>0</v>
      </c>
      <c r="AC931" s="4">
        <v>0</v>
      </c>
      <c r="AD931" s="4">
        <v>0</v>
      </c>
    </row>
    <row r="932" spans="1:30" x14ac:dyDescent="0.3">
      <c r="A932" s="16" t="s">
        <v>53</v>
      </c>
      <c r="B932" s="7">
        <v>592145</v>
      </c>
      <c r="C932" s="7">
        <v>290904</v>
      </c>
      <c r="D932" s="7" t="s">
        <v>1334</v>
      </c>
      <c r="E932" s="7">
        <v>2</v>
      </c>
      <c r="F932" s="4">
        <v>7328552</v>
      </c>
      <c r="G932" s="4">
        <v>394966</v>
      </c>
      <c r="H932" s="4">
        <f t="shared" si="86"/>
        <v>6635759.2661754899</v>
      </c>
      <c r="I932" s="4">
        <f t="shared" si="87"/>
        <v>-692792.73382451013</v>
      </c>
      <c r="J932" s="5">
        <f t="shared" si="88"/>
        <v>-9.4533372189282483E-2</v>
      </c>
      <c r="K932" s="4">
        <f t="shared" si="89"/>
        <v>369124.8622336947</v>
      </c>
      <c r="L932" s="4">
        <f t="shared" si="90"/>
        <v>-25841.137766305299</v>
      </c>
      <c r="M932" s="5">
        <f t="shared" si="91"/>
        <v>-6.5426233565181069E-2</v>
      </c>
      <c r="N932" s="4">
        <f>IF(SUMPRODUCT($O$2:$AD$2,O932:AD932)&lt;=Kalkulačka!$B$4,SUMPRODUCT($O$2:$AD$2,O932:AD932)*Kalkulačka!$B$5,SUMPRODUCT($O$2:$AD$2,O932:AD932))</f>
        <v>467</v>
      </c>
      <c r="O932" s="4">
        <v>104</v>
      </c>
      <c r="P932" s="4">
        <v>12</v>
      </c>
      <c r="Q932" s="4">
        <v>0</v>
      </c>
      <c r="R932" s="4">
        <v>0</v>
      </c>
      <c r="S932" s="4">
        <v>315</v>
      </c>
      <c r="T932" s="4">
        <v>0</v>
      </c>
      <c r="U932" s="4">
        <v>413</v>
      </c>
      <c r="V932" s="4">
        <v>89</v>
      </c>
      <c r="W932" s="4">
        <v>80</v>
      </c>
      <c r="X932" s="4">
        <v>0</v>
      </c>
      <c r="Y932" s="4">
        <v>0</v>
      </c>
      <c r="Z932" s="4">
        <v>0</v>
      </c>
      <c r="AA932" s="4">
        <v>240</v>
      </c>
      <c r="AB932" s="4">
        <v>0</v>
      </c>
      <c r="AC932" s="4">
        <v>0</v>
      </c>
      <c r="AD932" s="4">
        <v>0</v>
      </c>
    </row>
    <row r="933" spans="1:30" x14ac:dyDescent="0.3">
      <c r="A933" s="16" t="s">
        <v>53</v>
      </c>
      <c r="B933" s="7">
        <v>585670</v>
      </c>
      <c r="C933" s="7">
        <v>284386</v>
      </c>
      <c r="D933" s="7" t="s">
        <v>1335</v>
      </c>
      <c r="E933" s="7">
        <v>2</v>
      </c>
      <c r="F933" s="4">
        <v>1591112</v>
      </c>
      <c r="G933" s="4">
        <v>51059</v>
      </c>
      <c r="H933" s="4">
        <f t="shared" si="86"/>
        <v>1662492.150198142</v>
      </c>
      <c r="I933" s="4">
        <f t="shared" si="87"/>
        <v>71380.150198142044</v>
      </c>
      <c r="J933" s="5">
        <f t="shared" si="88"/>
        <v>4.4861801179390204E-2</v>
      </c>
      <c r="K933" s="4">
        <f t="shared" si="89"/>
        <v>92478.819874394598</v>
      </c>
      <c r="L933" s="4">
        <f t="shared" si="90"/>
        <v>41419.819874394598</v>
      </c>
      <c r="M933" s="5">
        <f t="shared" si="91"/>
        <v>0.81121486661302811</v>
      </c>
      <c r="N933" s="4">
        <f>IF(SUMPRODUCT($O$2:$AD$2,O933:AD933)&lt;=Kalkulačka!$B$4,SUMPRODUCT($O$2:$AD$2,O933:AD933)*Kalkulačka!$B$5,SUMPRODUCT($O$2:$AD$2,O933:AD933))</f>
        <v>117</v>
      </c>
      <c r="O933" s="4">
        <v>42</v>
      </c>
      <c r="P933" s="4">
        <v>0</v>
      </c>
      <c r="Q933" s="4">
        <v>0</v>
      </c>
      <c r="R933" s="4">
        <v>0</v>
      </c>
      <c r="S933" s="4">
        <v>36</v>
      </c>
      <c r="T933" s="4">
        <v>0</v>
      </c>
      <c r="U933" s="4">
        <v>78</v>
      </c>
      <c r="V933" s="4">
        <v>27</v>
      </c>
      <c r="W933" s="4">
        <v>0</v>
      </c>
      <c r="X933" s="4">
        <v>0</v>
      </c>
      <c r="Y933" s="4">
        <v>0</v>
      </c>
      <c r="Z933" s="4">
        <v>0</v>
      </c>
      <c r="AA933" s="4">
        <v>0</v>
      </c>
      <c r="AB933" s="4">
        <v>0</v>
      </c>
      <c r="AC933" s="4">
        <v>0</v>
      </c>
      <c r="AD933" s="4">
        <v>0</v>
      </c>
    </row>
    <row r="934" spans="1:30" x14ac:dyDescent="0.3">
      <c r="A934" s="16" t="s">
        <v>41</v>
      </c>
      <c r="B934" s="7">
        <v>580481</v>
      </c>
      <c r="C934" s="7">
        <v>279072</v>
      </c>
      <c r="D934" s="7" t="s">
        <v>398</v>
      </c>
      <c r="E934" s="7">
        <v>2</v>
      </c>
      <c r="F934" s="4">
        <v>10007823</v>
      </c>
      <c r="G934" s="4">
        <v>517475</v>
      </c>
      <c r="H934" s="4">
        <f t="shared" si="86"/>
        <v>9064134.552234143</v>
      </c>
      <c r="I934" s="4">
        <f t="shared" si="87"/>
        <v>-943688.44776585698</v>
      </c>
      <c r="J934" s="5">
        <f t="shared" si="88"/>
        <v>-9.429507773727186E-2</v>
      </c>
      <c r="K934" s="4">
        <f t="shared" si="89"/>
        <v>504207.17263142148</v>
      </c>
      <c r="L934" s="4">
        <f t="shared" si="90"/>
        <v>-13267.827368578524</v>
      </c>
      <c r="M934" s="5">
        <f t="shared" si="91"/>
        <v>-2.5639552381426234E-2</v>
      </c>
      <c r="N934" s="4">
        <f>IF(SUMPRODUCT($O$2:$AD$2,O934:AD934)&lt;=Kalkulačka!$B$4,SUMPRODUCT($O$2:$AD$2,O934:AD934)*Kalkulačka!$B$5,SUMPRODUCT($O$2:$AD$2,O934:AD934))</f>
        <v>637.9</v>
      </c>
      <c r="O934" s="4">
        <v>158</v>
      </c>
      <c r="P934" s="4">
        <v>14</v>
      </c>
      <c r="Q934" s="4">
        <v>0</v>
      </c>
      <c r="R934" s="4">
        <v>0</v>
      </c>
      <c r="S934" s="4">
        <v>410</v>
      </c>
      <c r="T934" s="4">
        <v>0</v>
      </c>
      <c r="U934" s="4">
        <v>563</v>
      </c>
      <c r="V934" s="4">
        <v>112</v>
      </c>
      <c r="W934" s="4">
        <v>35</v>
      </c>
      <c r="X934" s="4">
        <v>0</v>
      </c>
      <c r="Y934" s="4">
        <v>0</v>
      </c>
      <c r="Z934" s="4">
        <v>0</v>
      </c>
      <c r="AA934" s="4">
        <v>419</v>
      </c>
      <c r="AB934" s="4">
        <v>0</v>
      </c>
      <c r="AC934" s="4">
        <v>0</v>
      </c>
      <c r="AD934" s="4">
        <v>0</v>
      </c>
    </row>
    <row r="935" spans="1:30" x14ac:dyDescent="0.3">
      <c r="A935" s="16" t="s">
        <v>32</v>
      </c>
      <c r="B935" s="7">
        <v>568058</v>
      </c>
      <c r="C935" s="7">
        <v>266833</v>
      </c>
      <c r="D935" s="7" t="s">
        <v>1336</v>
      </c>
      <c r="E935" s="7">
        <v>2</v>
      </c>
      <c r="F935" s="4">
        <v>4126022</v>
      </c>
      <c r="G935" s="4">
        <v>228567</v>
      </c>
      <c r="H935" s="4">
        <f t="shared" si="86"/>
        <v>3737055.0042915498</v>
      </c>
      <c r="I935" s="4">
        <f t="shared" si="87"/>
        <v>-388966.99570845021</v>
      </c>
      <c r="J935" s="5">
        <f t="shared" si="88"/>
        <v>-9.4271672741553569E-2</v>
      </c>
      <c r="K935" s="4">
        <f t="shared" si="89"/>
        <v>207879.74040141693</v>
      </c>
      <c r="L935" s="4">
        <f t="shared" si="90"/>
        <v>-20687.25959858307</v>
      </c>
      <c r="M935" s="5">
        <f t="shared" si="91"/>
        <v>-9.0508514346266389E-2</v>
      </c>
      <c r="N935" s="4">
        <f>IF(SUMPRODUCT($O$2:$AD$2,O935:AD935)&lt;=Kalkulačka!$B$4,SUMPRODUCT($O$2:$AD$2,O935:AD935)*Kalkulačka!$B$5,SUMPRODUCT($O$2:$AD$2,O935:AD935))</f>
        <v>263</v>
      </c>
      <c r="O935" s="4">
        <v>53</v>
      </c>
      <c r="P935" s="4">
        <v>0</v>
      </c>
      <c r="Q935" s="4">
        <v>0</v>
      </c>
      <c r="R935" s="4">
        <v>0</v>
      </c>
      <c r="S935" s="4">
        <v>210</v>
      </c>
      <c r="T935" s="4">
        <v>0</v>
      </c>
      <c r="U935" s="4">
        <v>207</v>
      </c>
      <c r="V935" s="4">
        <v>88</v>
      </c>
      <c r="W935" s="4">
        <v>0</v>
      </c>
      <c r="X935" s="4">
        <v>0</v>
      </c>
      <c r="Y935" s="4">
        <v>0</v>
      </c>
      <c r="Z935" s="4">
        <v>0</v>
      </c>
      <c r="AA935" s="4">
        <v>0</v>
      </c>
      <c r="AB935" s="4">
        <v>0</v>
      </c>
      <c r="AC935" s="4">
        <v>0</v>
      </c>
      <c r="AD935" s="4">
        <v>0</v>
      </c>
    </row>
    <row r="936" spans="1:30" x14ac:dyDescent="0.3">
      <c r="A936" s="16" t="s">
        <v>53</v>
      </c>
      <c r="B936" s="7">
        <v>585882</v>
      </c>
      <c r="C936" s="7">
        <v>284602</v>
      </c>
      <c r="D936" s="7" t="s">
        <v>734</v>
      </c>
      <c r="E936" s="7">
        <v>2</v>
      </c>
      <c r="F936" s="4">
        <v>4580594</v>
      </c>
      <c r="G936" s="4">
        <v>280465</v>
      </c>
      <c r="H936" s="4">
        <f t="shared" si="86"/>
        <v>4149125.708186816</v>
      </c>
      <c r="I936" s="4">
        <f t="shared" si="87"/>
        <v>-431468.29181318404</v>
      </c>
      <c r="J936" s="5">
        <f t="shared" si="88"/>
        <v>-9.419483407898277E-2</v>
      </c>
      <c r="K936" s="4">
        <f t="shared" si="89"/>
        <v>230801.84105404466</v>
      </c>
      <c r="L936" s="4">
        <f t="shared" si="90"/>
        <v>-49663.158945955336</v>
      </c>
      <c r="M936" s="5">
        <f t="shared" si="91"/>
        <v>-0.17707435489617362</v>
      </c>
      <c r="N936" s="4">
        <f>IF(SUMPRODUCT($O$2:$AD$2,O936:AD936)&lt;=Kalkulačka!$B$4,SUMPRODUCT($O$2:$AD$2,O936:AD936)*Kalkulačka!$B$5,SUMPRODUCT($O$2:$AD$2,O936:AD936))</f>
        <v>292</v>
      </c>
      <c r="O936" s="4">
        <v>40</v>
      </c>
      <c r="P936" s="4">
        <v>0</v>
      </c>
      <c r="Q936" s="4">
        <v>0</v>
      </c>
      <c r="R936" s="4">
        <v>0</v>
      </c>
      <c r="S936" s="4">
        <v>252</v>
      </c>
      <c r="T936" s="4">
        <v>0</v>
      </c>
      <c r="U936" s="4">
        <v>282</v>
      </c>
      <c r="V936" s="4">
        <v>60</v>
      </c>
      <c r="W936" s="4">
        <v>0</v>
      </c>
      <c r="X936" s="4">
        <v>0</v>
      </c>
      <c r="Y936" s="4">
        <v>0</v>
      </c>
      <c r="Z936" s="4">
        <v>0</v>
      </c>
      <c r="AA936" s="4">
        <v>0</v>
      </c>
      <c r="AB936" s="4">
        <v>0</v>
      </c>
      <c r="AC936" s="4">
        <v>0</v>
      </c>
      <c r="AD936" s="4">
        <v>0</v>
      </c>
    </row>
    <row r="937" spans="1:30" x14ac:dyDescent="0.3">
      <c r="A937" s="16" t="s">
        <v>20</v>
      </c>
      <c r="B937" s="7">
        <v>533971</v>
      </c>
      <c r="C937" s="7">
        <v>235997</v>
      </c>
      <c r="D937" s="7" t="s">
        <v>1337</v>
      </c>
      <c r="E937" s="7">
        <v>2</v>
      </c>
      <c r="F937" s="4">
        <v>1019645</v>
      </c>
      <c r="G937" s="4">
        <v>54672</v>
      </c>
      <c r="H937" s="4">
        <f t="shared" si="86"/>
        <v>1065700.0962808602</v>
      </c>
      <c r="I937" s="4">
        <f t="shared" si="87"/>
        <v>46055.096280860249</v>
      </c>
      <c r="J937" s="5">
        <f t="shared" si="88"/>
        <v>4.5167775334415738E-2</v>
      </c>
      <c r="K937" s="4">
        <f t="shared" si="89"/>
        <v>59281.294791278589</v>
      </c>
      <c r="L937" s="4">
        <f t="shared" si="90"/>
        <v>4609.2947912785894</v>
      </c>
      <c r="M937" s="5">
        <f t="shared" si="91"/>
        <v>8.4308142948467113E-2</v>
      </c>
      <c r="N937" s="4">
        <f>IF(SUMPRODUCT($O$2:$AD$2,O937:AD937)&lt;=Kalkulačka!$B$4,SUMPRODUCT($O$2:$AD$2,O937:AD937)*Kalkulačka!$B$5,SUMPRODUCT($O$2:$AD$2,O937:AD937))</f>
        <v>75</v>
      </c>
      <c r="O937" s="4">
        <v>24</v>
      </c>
      <c r="P937" s="4">
        <v>0</v>
      </c>
      <c r="Q937" s="4">
        <v>0</v>
      </c>
      <c r="R937" s="4">
        <v>0</v>
      </c>
      <c r="S937" s="4">
        <v>26</v>
      </c>
      <c r="T937" s="4">
        <v>0</v>
      </c>
      <c r="U937" s="4">
        <v>47</v>
      </c>
      <c r="V937" s="4">
        <v>26</v>
      </c>
      <c r="W937" s="4">
        <v>0</v>
      </c>
      <c r="X937" s="4">
        <v>0</v>
      </c>
      <c r="Y937" s="4">
        <v>0</v>
      </c>
      <c r="Z937" s="4">
        <v>0</v>
      </c>
      <c r="AA937" s="4">
        <v>0</v>
      </c>
      <c r="AB937" s="4">
        <v>0</v>
      </c>
      <c r="AC937" s="4">
        <v>0</v>
      </c>
      <c r="AD937" s="4">
        <v>0</v>
      </c>
    </row>
    <row r="938" spans="1:30" x14ac:dyDescent="0.3">
      <c r="A938" s="16" t="s">
        <v>56</v>
      </c>
      <c r="B938" s="7">
        <v>599077</v>
      </c>
      <c r="C938" s="7">
        <v>297585</v>
      </c>
      <c r="D938" s="7" t="s">
        <v>1338</v>
      </c>
      <c r="E938" s="7">
        <v>2</v>
      </c>
      <c r="F938" s="4">
        <v>7623353</v>
      </c>
      <c r="G938" s="4">
        <v>416979</v>
      </c>
      <c r="H938" s="4">
        <f t="shared" si="86"/>
        <v>6905736.6238999749</v>
      </c>
      <c r="I938" s="4">
        <f t="shared" si="87"/>
        <v>-717616.37610002514</v>
      </c>
      <c r="J938" s="5">
        <f t="shared" si="88"/>
        <v>-9.4133956029587629E-2</v>
      </c>
      <c r="K938" s="4">
        <f t="shared" si="89"/>
        <v>384142.79024748527</v>
      </c>
      <c r="L938" s="4">
        <f t="shared" si="90"/>
        <v>-32836.209752514726</v>
      </c>
      <c r="M938" s="5">
        <f t="shared" si="91"/>
        <v>-7.8747873999685192E-2</v>
      </c>
      <c r="N938" s="4">
        <f>IF(SUMPRODUCT($O$2:$AD$2,O938:AD938)&lt;=Kalkulačka!$B$4,SUMPRODUCT($O$2:$AD$2,O938:AD938)*Kalkulačka!$B$5,SUMPRODUCT($O$2:$AD$2,O938:AD938))</f>
        <v>486</v>
      </c>
      <c r="O938" s="4">
        <v>121</v>
      </c>
      <c r="P938" s="4">
        <v>0</v>
      </c>
      <c r="Q938" s="4">
        <v>0</v>
      </c>
      <c r="R938" s="4">
        <v>0</v>
      </c>
      <c r="S938" s="4">
        <v>365</v>
      </c>
      <c r="T938" s="4">
        <v>0</v>
      </c>
      <c r="U938" s="4">
        <v>443</v>
      </c>
      <c r="V938" s="4">
        <v>143</v>
      </c>
      <c r="W938" s="4">
        <v>0</v>
      </c>
      <c r="X938" s="4">
        <v>0</v>
      </c>
      <c r="Y938" s="4">
        <v>0</v>
      </c>
      <c r="Z938" s="4">
        <v>0</v>
      </c>
      <c r="AA938" s="4">
        <v>0</v>
      </c>
      <c r="AB938" s="4">
        <v>0</v>
      </c>
      <c r="AC938" s="4">
        <v>0</v>
      </c>
      <c r="AD938" s="4">
        <v>0</v>
      </c>
    </row>
    <row r="939" spans="1:30" x14ac:dyDescent="0.3">
      <c r="A939" s="16" t="s">
        <v>20</v>
      </c>
      <c r="B939" s="7">
        <v>538141</v>
      </c>
      <c r="C939" s="7">
        <v>240125</v>
      </c>
      <c r="D939" s="7" t="s">
        <v>1339</v>
      </c>
      <c r="E939" s="7">
        <v>2</v>
      </c>
      <c r="F939" s="4">
        <v>3811617</v>
      </c>
      <c r="G939" s="4">
        <v>213232</v>
      </c>
      <c r="H939" s="4">
        <f t="shared" si="86"/>
        <v>3452868.3119499874</v>
      </c>
      <c r="I939" s="4">
        <f t="shared" si="87"/>
        <v>-358748.68805001257</v>
      </c>
      <c r="J939" s="5">
        <f t="shared" si="88"/>
        <v>-9.4119815304111731E-2</v>
      </c>
      <c r="K939" s="4">
        <f t="shared" si="89"/>
        <v>192071.39512374264</v>
      </c>
      <c r="L939" s="4">
        <f t="shared" si="90"/>
        <v>-21160.604876257363</v>
      </c>
      <c r="M939" s="5">
        <f t="shared" si="91"/>
        <v>-9.9237473157206102E-2</v>
      </c>
      <c r="N939" s="4">
        <f>IF(SUMPRODUCT($O$2:$AD$2,O939:AD939)&lt;=Kalkulačka!$B$4,SUMPRODUCT($O$2:$AD$2,O939:AD939)*Kalkulačka!$B$5,SUMPRODUCT($O$2:$AD$2,O939:AD939))</f>
        <v>243</v>
      </c>
      <c r="O939" s="4">
        <v>49</v>
      </c>
      <c r="P939" s="4">
        <v>0</v>
      </c>
      <c r="Q939" s="4">
        <v>0</v>
      </c>
      <c r="R939" s="4">
        <v>0</v>
      </c>
      <c r="S939" s="4">
        <v>194</v>
      </c>
      <c r="T939" s="4">
        <v>0</v>
      </c>
      <c r="U939" s="4">
        <v>235</v>
      </c>
      <c r="V939" s="4">
        <v>63</v>
      </c>
      <c r="W939" s="4">
        <v>0</v>
      </c>
      <c r="X939" s="4">
        <v>0</v>
      </c>
      <c r="Y939" s="4">
        <v>0</v>
      </c>
      <c r="Z939" s="4">
        <v>0</v>
      </c>
      <c r="AA939" s="4">
        <v>0</v>
      </c>
      <c r="AB939" s="4">
        <v>0</v>
      </c>
      <c r="AC939" s="4">
        <v>0</v>
      </c>
      <c r="AD939" s="4">
        <v>0</v>
      </c>
    </row>
    <row r="940" spans="1:30" x14ac:dyDescent="0.3">
      <c r="A940" s="16" t="s">
        <v>23</v>
      </c>
      <c r="B940" s="7">
        <v>550574</v>
      </c>
      <c r="C940" s="7">
        <v>250732</v>
      </c>
      <c r="D940" s="7" t="s">
        <v>1340</v>
      </c>
      <c r="E940" s="7">
        <v>2</v>
      </c>
      <c r="F940" s="4">
        <v>2589647</v>
      </c>
      <c r="G940" s="4">
        <v>117674</v>
      </c>
      <c r="H940" s="4">
        <f t="shared" si="86"/>
        <v>2706878.2445533853</v>
      </c>
      <c r="I940" s="4">
        <f t="shared" si="87"/>
        <v>117231.2445533853</v>
      </c>
      <c r="J940" s="5">
        <f t="shared" si="88"/>
        <v>4.526919867973711E-2</v>
      </c>
      <c r="K940" s="4">
        <f t="shared" si="89"/>
        <v>150574.48876984761</v>
      </c>
      <c r="L940" s="4">
        <f t="shared" si="90"/>
        <v>32900.488769847609</v>
      </c>
      <c r="M940" s="5">
        <f t="shared" si="91"/>
        <v>0.27959012840430009</v>
      </c>
      <c r="N940" s="4">
        <f>IF(SUMPRODUCT($O$2:$AD$2,O940:AD940)&lt;=Kalkulačka!$B$4,SUMPRODUCT($O$2:$AD$2,O940:AD940)*Kalkulačka!$B$5,SUMPRODUCT($O$2:$AD$2,O940:AD940))</f>
        <v>190.5</v>
      </c>
      <c r="O940" s="4">
        <v>14</v>
      </c>
      <c r="P940" s="4">
        <v>0</v>
      </c>
      <c r="Q940" s="4">
        <v>0</v>
      </c>
      <c r="R940" s="4">
        <v>0</v>
      </c>
      <c r="S940" s="4">
        <v>113</v>
      </c>
      <c r="T940" s="4">
        <v>0</v>
      </c>
      <c r="U940" s="4">
        <v>119</v>
      </c>
      <c r="V940" s="4">
        <v>38</v>
      </c>
      <c r="W940" s="4">
        <v>0</v>
      </c>
      <c r="X940" s="4">
        <v>0</v>
      </c>
      <c r="Y940" s="4">
        <v>0</v>
      </c>
      <c r="Z940" s="4">
        <v>0</v>
      </c>
      <c r="AA940" s="4">
        <v>0</v>
      </c>
      <c r="AB940" s="4">
        <v>0</v>
      </c>
      <c r="AC940" s="4">
        <v>0</v>
      </c>
      <c r="AD940" s="4">
        <v>0</v>
      </c>
    </row>
    <row r="941" spans="1:30" x14ac:dyDescent="0.3">
      <c r="A941" s="16" t="s">
        <v>38</v>
      </c>
      <c r="B941" s="7">
        <v>574279</v>
      </c>
      <c r="C941" s="7">
        <v>272876</v>
      </c>
      <c r="D941" s="7" t="s">
        <v>365</v>
      </c>
      <c r="E941" s="7">
        <v>2</v>
      </c>
      <c r="F941" s="4">
        <v>21988980</v>
      </c>
      <c r="G941" s="4">
        <v>1215070</v>
      </c>
      <c r="H941" s="4">
        <f t="shared" si="86"/>
        <v>19921487.133143548</v>
      </c>
      <c r="I941" s="4">
        <f t="shared" si="87"/>
        <v>-2067492.8668564521</v>
      </c>
      <c r="J941" s="5">
        <f t="shared" si="88"/>
        <v>-9.4024045992876948E-2</v>
      </c>
      <c r="K941" s="4">
        <f t="shared" si="89"/>
        <v>1108165.0039649678</v>
      </c>
      <c r="L941" s="4">
        <f t="shared" si="90"/>
        <v>-106904.99603503221</v>
      </c>
      <c r="M941" s="5">
        <f t="shared" si="91"/>
        <v>-8.7982582102292262E-2</v>
      </c>
      <c r="N941" s="4">
        <f>IF(SUMPRODUCT($O$2:$AD$2,O941:AD941)&lt;=Kalkulačka!$B$4,SUMPRODUCT($O$2:$AD$2,O941:AD941)*Kalkulačka!$B$5,SUMPRODUCT($O$2:$AD$2,O941:AD941))</f>
        <v>1402</v>
      </c>
      <c r="O941" s="4">
        <v>317</v>
      </c>
      <c r="P941" s="4">
        <v>0</v>
      </c>
      <c r="Q941" s="4">
        <v>0</v>
      </c>
      <c r="R941" s="4">
        <v>0</v>
      </c>
      <c r="S941" s="4">
        <v>1015</v>
      </c>
      <c r="T941" s="4">
        <v>0</v>
      </c>
      <c r="U941" s="4">
        <v>1055</v>
      </c>
      <c r="V941" s="4">
        <v>380</v>
      </c>
      <c r="W941" s="4">
        <v>61</v>
      </c>
      <c r="X941" s="4">
        <v>484</v>
      </c>
      <c r="Y941" s="4">
        <v>0</v>
      </c>
      <c r="Z941" s="4">
        <v>0</v>
      </c>
      <c r="AA941" s="4">
        <v>700</v>
      </c>
      <c r="AB941" s="4">
        <v>0</v>
      </c>
      <c r="AC941" s="4">
        <v>0</v>
      </c>
      <c r="AD941" s="4">
        <v>0</v>
      </c>
    </row>
    <row r="942" spans="1:30" x14ac:dyDescent="0.3">
      <c r="A942" s="16" t="s">
        <v>41</v>
      </c>
      <c r="B942" s="7">
        <v>578193</v>
      </c>
      <c r="C942" s="7">
        <v>276791</v>
      </c>
      <c r="D942" s="7" t="s">
        <v>382</v>
      </c>
      <c r="E942" s="7">
        <v>2</v>
      </c>
      <c r="F942" s="4">
        <v>7856679</v>
      </c>
      <c r="G942" s="4">
        <v>435059</v>
      </c>
      <c r="H942" s="4">
        <f t="shared" si="86"/>
        <v>7118876.6431561466</v>
      </c>
      <c r="I942" s="4">
        <f t="shared" si="87"/>
        <v>-737802.35684385337</v>
      </c>
      <c r="J942" s="5">
        <f t="shared" si="88"/>
        <v>-9.3907662110651713E-2</v>
      </c>
      <c r="K942" s="4">
        <f t="shared" si="89"/>
        <v>395999.04920574097</v>
      </c>
      <c r="L942" s="4">
        <f t="shared" si="90"/>
        <v>-39059.950794259028</v>
      </c>
      <c r="M942" s="5">
        <f t="shared" si="91"/>
        <v>-8.9780813163867546E-2</v>
      </c>
      <c r="N942" s="4">
        <f>IF(SUMPRODUCT($O$2:$AD$2,O942:AD942)&lt;=Kalkulačka!$B$4,SUMPRODUCT($O$2:$AD$2,O942:AD942)*Kalkulačka!$B$5,SUMPRODUCT($O$2:$AD$2,O942:AD942))</f>
        <v>501</v>
      </c>
      <c r="O942" s="4">
        <v>91</v>
      </c>
      <c r="P942" s="4">
        <v>0</v>
      </c>
      <c r="Q942" s="4">
        <v>0</v>
      </c>
      <c r="R942" s="4">
        <v>0</v>
      </c>
      <c r="S942" s="4">
        <v>350</v>
      </c>
      <c r="T942" s="4">
        <v>15</v>
      </c>
      <c r="U942" s="4">
        <v>91</v>
      </c>
      <c r="V942" s="4">
        <v>90</v>
      </c>
      <c r="W942" s="4">
        <v>0</v>
      </c>
      <c r="X942" s="4">
        <v>0</v>
      </c>
      <c r="Y942" s="4">
        <v>0</v>
      </c>
      <c r="Z942" s="4">
        <v>0</v>
      </c>
      <c r="AA942" s="4">
        <v>300</v>
      </c>
      <c r="AB942" s="4">
        <v>0</v>
      </c>
      <c r="AC942" s="4">
        <v>0</v>
      </c>
      <c r="AD942" s="4">
        <v>0</v>
      </c>
    </row>
    <row r="943" spans="1:30" x14ac:dyDescent="0.3">
      <c r="A943" s="16" t="s">
        <v>47</v>
      </c>
      <c r="B943" s="7">
        <v>583405</v>
      </c>
      <c r="C943" s="7">
        <v>282111</v>
      </c>
      <c r="D943" s="7" t="s">
        <v>1341</v>
      </c>
      <c r="E943" s="7">
        <v>2</v>
      </c>
      <c r="F943" s="4">
        <v>7464564</v>
      </c>
      <c r="G943" s="4">
        <v>404180</v>
      </c>
      <c r="H943" s="4">
        <f t="shared" si="86"/>
        <v>6763643.2777291927</v>
      </c>
      <c r="I943" s="4">
        <f t="shared" si="87"/>
        <v>-700920.72227080725</v>
      </c>
      <c r="J943" s="5">
        <f t="shared" si="88"/>
        <v>-9.3899753859811086E-2</v>
      </c>
      <c r="K943" s="4">
        <f t="shared" si="89"/>
        <v>376238.61760864814</v>
      </c>
      <c r="L943" s="4">
        <f t="shared" si="90"/>
        <v>-27941.382391351857</v>
      </c>
      <c r="M943" s="5">
        <f t="shared" si="91"/>
        <v>-6.9131036645434851E-2</v>
      </c>
      <c r="N943" s="4">
        <f>IF(SUMPRODUCT($O$2:$AD$2,O943:AD943)&lt;=Kalkulačka!$B$4,SUMPRODUCT($O$2:$AD$2,O943:AD943)*Kalkulačka!$B$5,SUMPRODUCT($O$2:$AD$2,O943:AD943))</f>
        <v>476</v>
      </c>
      <c r="O943" s="4">
        <v>112</v>
      </c>
      <c r="P943" s="4">
        <v>0</v>
      </c>
      <c r="Q943" s="4">
        <v>0</v>
      </c>
      <c r="R943" s="4">
        <v>0</v>
      </c>
      <c r="S943" s="4">
        <v>364</v>
      </c>
      <c r="T943" s="4">
        <v>0</v>
      </c>
      <c r="U943" s="4">
        <v>501</v>
      </c>
      <c r="V943" s="4">
        <v>100</v>
      </c>
      <c r="W943" s="4">
        <v>0</v>
      </c>
      <c r="X943" s="4">
        <v>0</v>
      </c>
      <c r="Y943" s="4">
        <v>0</v>
      </c>
      <c r="Z943" s="4">
        <v>0</v>
      </c>
      <c r="AA943" s="4">
        <v>0</v>
      </c>
      <c r="AB943" s="4">
        <v>0</v>
      </c>
      <c r="AC943" s="4">
        <v>0</v>
      </c>
      <c r="AD943" s="4">
        <v>0</v>
      </c>
    </row>
    <row r="944" spans="1:30" x14ac:dyDescent="0.3">
      <c r="A944" s="16" t="s">
        <v>47</v>
      </c>
      <c r="B944" s="7">
        <v>584797</v>
      </c>
      <c r="C944" s="7">
        <v>283495</v>
      </c>
      <c r="D944" s="7" t="s">
        <v>1342</v>
      </c>
      <c r="E944" s="7">
        <v>2</v>
      </c>
      <c r="F944" s="4">
        <v>5127318</v>
      </c>
      <c r="G944" s="4">
        <v>270921</v>
      </c>
      <c r="H944" s="4">
        <f t="shared" si="86"/>
        <v>4646452.4197845506</v>
      </c>
      <c r="I944" s="4">
        <f t="shared" si="87"/>
        <v>-480865.58021544944</v>
      </c>
      <c r="J944" s="5">
        <f t="shared" si="88"/>
        <v>-9.3785012011240454E-2</v>
      </c>
      <c r="K944" s="4">
        <f t="shared" si="89"/>
        <v>258466.44528997465</v>
      </c>
      <c r="L944" s="4">
        <f t="shared" si="90"/>
        <v>-12454.554710025346</v>
      </c>
      <c r="M944" s="5">
        <f t="shared" si="91"/>
        <v>-4.5971167646750688E-2</v>
      </c>
      <c r="N944" s="4">
        <f>IF(SUMPRODUCT($O$2:$AD$2,O944:AD944)&lt;=Kalkulačka!$B$4,SUMPRODUCT($O$2:$AD$2,O944:AD944)*Kalkulačka!$B$5,SUMPRODUCT($O$2:$AD$2,O944:AD944))</f>
        <v>327</v>
      </c>
      <c r="O944" s="4">
        <v>96</v>
      </c>
      <c r="P944" s="4">
        <v>0</v>
      </c>
      <c r="Q944" s="4">
        <v>0</v>
      </c>
      <c r="R944" s="4">
        <v>0</v>
      </c>
      <c r="S944" s="4">
        <v>231</v>
      </c>
      <c r="T944" s="4">
        <v>0</v>
      </c>
      <c r="U944" s="4">
        <v>311</v>
      </c>
      <c r="V944" s="4">
        <v>60</v>
      </c>
      <c r="W944" s="4">
        <v>200</v>
      </c>
      <c r="X944" s="4">
        <v>0</v>
      </c>
      <c r="Y944" s="4">
        <v>0</v>
      </c>
      <c r="Z944" s="4">
        <v>0</v>
      </c>
      <c r="AA944" s="4">
        <v>0</v>
      </c>
      <c r="AB944" s="4">
        <v>0</v>
      </c>
      <c r="AC944" s="4">
        <v>0</v>
      </c>
      <c r="AD944" s="4">
        <v>0</v>
      </c>
    </row>
    <row r="945" spans="1:30" x14ac:dyDescent="0.3">
      <c r="A945" s="16" t="s">
        <v>41</v>
      </c>
      <c r="B945" s="7">
        <v>580112</v>
      </c>
      <c r="C945" s="7">
        <v>278734</v>
      </c>
      <c r="D945" s="7" t="s">
        <v>396</v>
      </c>
      <c r="E945" s="7">
        <v>2</v>
      </c>
      <c r="F945" s="4">
        <v>3888177</v>
      </c>
      <c r="G945" s="4">
        <v>218863</v>
      </c>
      <c r="H945" s="4">
        <f t="shared" si="86"/>
        <v>3523914.985035378</v>
      </c>
      <c r="I945" s="4">
        <f t="shared" si="87"/>
        <v>-364262.01496462198</v>
      </c>
      <c r="J945" s="5">
        <f t="shared" si="88"/>
        <v>-9.3684524898074883E-2</v>
      </c>
      <c r="K945" s="4">
        <f t="shared" si="89"/>
        <v>196023.4814431612</v>
      </c>
      <c r="L945" s="4">
        <f t="shared" si="90"/>
        <v>-22839.518556838797</v>
      </c>
      <c r="M945" s="5">
        <f t="shared" si="91"/>
        <v>-0.10435532071130704</v>
      </c>
      <c r="N945" s="4">
        <f>IF(SUMPRODUCT($O$2:$AD$2,O945:AD945)&lt;=Kalkulačka!$B$4,SUMPRODUCT($O$2:$AD$2,O945:AD945)*Kalkulačka!$B$5,SUMPRODUCT($O$2:$AD$2,O945:AD945))</f>
        <v>248</v>
      </c>
      <c r="O945" s="4">
        <v>42</v>
      </c>
      <c r="P945" s="4">
        <v>0</v>
      </c>
      <c r="Q945" s="4">
        <v>0</v>
      </c>
      <c r="R945" s="4">
        <v>0</v>
      </c>
      <c r="S945" s="4">
        <v>206</v>
      </c>
      <c r="T945" s="4">
        <v>0</v>
      </c>
      <c r="U945" s="4">
        <v>246</v>
      </c>
      <c r="V945" s="4">
        <v>73</v>
      </c>
      <c r="W945" s="4">
        <v>0</v>
      </c>
      <c r="X945" s="4">
        <v>0</v>
      </c>
      <c r="Y945" s="4">
        <v>0</v>
      </c>
      <c r="Z945" s="4">
        <v>0</v>
      </c>
      <c r="AA945" s="4">
        <v>0</v>
      </c>
      <c r="AB945" s="4">
        <v>0</v>
      </c>
      <c r="AC945" s="4">
        <v>0</v>
      </c>
      <c r="AD945" s="4">
        <v>0</v>
      </c>
    </row>
    <row r="946" spans="1:30" x14ac:dyDescent="0.3">
      <c r="A946" s="16" t="s">
        <v>44</v>
      </c>
      <c r="B946" s="7">
        <v>587028</v>
      </c>
      <c r="C946" s="7">
        <v>285749</v>
      </c>
      <c r="D946" s="7" t="s">
        <v>1343</v>
      </c>
      <c r="E946" s="7">
        <v>2</v>
      </c>
      <c r="F946" s="4">
        <v>5267690</v>
      </c>
      <c r="G946" s="4">
        <v>297557</v>
      </c>
      <c r="H946" s="4">
        <f t="shared" si="86"/>
        <v>4774336.4313382544</v>
      </c>
      <c r="I946" s="4">
        <f t="shared" si="87"/>
        <v>-493353.56866174564</v>
      </c>
      <c r="J946" s="5">
        <f t="shared" si="88"/>
        <v>-9.3656530407397853E-2</v>
      </c>
      <c r="K946" s="4">
        <f t="shared" si="89"/>
        <v>265580.20066492807</v>
      </c>
      <c r="L946" s="4">
        <f t="shared" si="90"/>
        <v>-31976.799335071933</v>
      </c>
      <c r="M946" s="5">
        <f t="shared" si="91"/>
        <v>-0.10746444995436821</v>
      </c>
      <c r="N946" s="4">
        <f>IF(SUMPRODUCT($O$2:$AD$2,O946:AD946)&lt;=Kalkulačka!$B$4,SUMPRODUCT($O$2:$AD$2,O946:AD946)*Kalkulačka!$B$5,SUMPRODUCT($O$2:$AD$2,O946:AD946))</f>
        <v>336</v>
      </c>
      <c r="O946" s="4">
        <v>74</v>
      </c>
      <c r="P946" s="4">
        <v>0</v>
      </c>
      <c r="Q946" s="4">
        <v>0</v>
      </c>
      <c r="R946" s="4">
        <v>0</v>
      </c>
      <c r="S946" s="4">
        <v>262</v>
      </c>
      <c r="T946" s="4">
        <v>0</v>
      </c>
      <c r="U946" s="4">
        <v>371</v>
      </c>
      <c r="V946" s="4">
        <v>85</v>
      </c>
      <c r="W946" s="4">
        <v>0</v>
      </c>
      <c r="X946" s="4">
        <v>0</v>
      </c>
      <c r="Y946" s="4">
        <v>0</v>
      </c>
      <c r="Z946" s="4">
        <v>0</v>
      </c>
      <c r="AA946" s="4">
        <v>0</v>
      </c>
      <c r="AB946" s="4">
        <v>0</v>
      </c>
      <c r="AC946" s="4">
        <v>0</v>
      </c>
      <c r="AD946" s="4">
        <v>0</v>
      </c>
    </row>
    <row r="947" spans="1:30" x14ac:dyDescent="0.3">
      <c r="A947" s="16" t="s">
        <v>56</v>
      </c>
      <c r="B947" s="7">
        <v>568791</v>
      </c>
      <c r="C947" s="7">
        <v>576981</v>
      </c>
      <c r="D947" s="7" t="s">
        <v>1344</v>
      </c>
      <c r="E947" s="7">
        <v>2</v>
      </c>
      <c r="F947" s="4">
        <v>1283876</v>
      </c>
      <c r="G947" s="4">
        <v>42404</v>
      </c>
      <c r="H947" s="4">
        <f t="shared" si="86"/>
        <v>1342782.1213138839</v>
      </c>
      <c r="I947" s="4">
        <f t="shared" si="87"/>
        <v>58906.121313883923</v>
      </c>
      <c r="J947" s="5">
        <f t="shared" si="88"/>
        <v>4.5881472442731219E-2</v>
      </c>
      <c r="K947" s="4">
        <f t="shared" si="89"/>
        <v>74694.431437011022</v>
      </c>
      <c r="L947" s="4">
        <f t="shared" si="90"/>
        <v>32290.431437011022</v>
      </c>
      <c r="M947" s="5">
        <f t="shared" si="91"/>
        <v>0.76149494002950235</v>
      </c>
      <c r="N947" s="4">
        <f>IF(SUMPRODUCT($O$2:$AD$2,O947:AD947)&lt;=Kalkulačka!$B$4,SUMPRODUCT($O$2:$AD$2,O947:AD947)*Kalkulačka!$B$5,SUMPRODUCT($O$2:$AD$2,O947:AD947))</f>
        <v>94.5</v>
      </c>
      <c r="O947" s="4">
        <v>30</v>
      </c>
      <c r="P947" s="4">
        <v>0</v>
      </c>
      <c r="Q947" s="4">
        <v>0</v>
      </c>
      <c r="R947" s="4">
        <v>0</v>
      </c>
      <c r="S947" s="4">
        <v>33</v>
      </c>
      <c r="T947" s="4">
        <v>0</v>
      </c>
      <c r="U947" s="4">
        <v>63</v>
      </c>
      <c r="V947" s="4">
        <v>29</v>
      </c>
      <c r="W947" s="4">
        <v>0</v>
      </c>
      <c r="X947" s="4">
        <v>0</v>
      </c>
      <c r="Y947" s="4">
        <v>0</v>
      </c>
      <c r="Z947" s="4">
        <v>0</v>
      </c>
      <c r="AA947" s="4">
        <v>0</v>
      </c>
      <c r="AB947" s="4">
        <v>0</v>
      </c>
      <c r="AC947" s="4">
        <v>0</v>
      </c>
      <c r="AD947" s="4">
        <v>0</v>
      </c>
    </row>
    <row r="948" spans="1:30" x14ac:dyDescent="0.3">
      <c r="A948" s="16" t="s">
        <v>23</v>
      </c>
      <c r="B948" s="7">
        <v>551970</v>
      </c>
      <c r="C948" s="7">
        <v>252000</v>
      </c>
      <c r="D948" s="7" t="s">
        <v>257</v>
      </c>
      <c r="E948" s="7">
        <v>2</v>
      </c>
      <c r="F948" s="4">
        <v>8385873</v>
      </c>
      <c r="G948" s="4">
        <v>473759</v>
      </c>
      <c r="H948" s="4">
        <f t="shared" si="86"/>
        <v>7601994.0201368034</v>
      </c>
      <c r="I948" s="4">
        <f t="shared" si="87"/>
        <v>-783878.97986319661</v>
      </c>
      <c r="J948" s="5">
        <f t="shared" si="88"/>
        <v>-9.3476132999294914E-2</v>
      </c>
      <c r="K948" s="4">
        <f t="shared" si="89"/>
        <v>422873.2361777873</v>
      </c>
      <c r="L948" s="4">
        <f t="shared" si="90"/>
        <v>-50885.763822212699</v>
      </c>
      <c r="M948" s="5">
        <f t="shared" si="91"/>
        <v>-0.10740854278697121</v>
      </c>
      <c r="N948" s="4">
        <f>IF(SUMPRODUCT($O$2:$AD$2,O948:AD948)&lt;=Kalkulačka!$B$4,SUMPRODUCT($O$2:$AD$2,O948:AD948)*Kalkulačka!$B$5,SUMPRODUCT($O$2:$AD$2,O948:AD948))</f>
        <v>535</v>
      </c>
      <c r="O948" s="4">
        <v>105</v>
      </c>
      <c r="P948" s="4">
        <v>0</v>
      </c>
      <c r="Q948" s="4">
        <v>0</v>
      </c>
      <c r="R948" s="4">
        <v>0</v>
      </c>
      <c r="S948" s="4">
        <v>430</v>
      </c>
      <c r="T948" s="4">
        <v>0</v>
      </c>
      <c r="U948" s="4">
        <v>107</v>
      </c>
      <c r="V948" s="4">
        <v>148</v>
      </c>
      <c r="W948" s="4">
        <v>0</v>
      </c>
      <c r="X948" s="4">
        <v>0</v>
      </c>
      <c r="Y948" s="4">
        <v>0</v>
      </c>
      <c r="Z948" s="4">
        <v>0</v>
      </c>
      <c r="AA948" s="4">
        <v>0</v>
      </c>
      <c r="AB948" s="4">
        <v>0</v>
      </c>
      <c r="AC948" s="4">
        <v>0</v>
      </c>
      <c r="AD948" s="4">
        <v>0</v>
      </c>
    </row>
    <row r="949" spans="1:30" x14ac:dyDescent="0.3">
      <c r="A949" s="16" t="s">
        <v>41</v>
      </c>
      <c r="B949" s="7">
        <v>580589</v>
      </c>
      <c r="C949" s="7">
        <v>279170</v>
      </c>
      <c r="D949" s="7" t="s">
        <v>1345</v>
      </c>
      <c r="E949" s="7">
        <v>2</v>
      </c>
      <c r="F949" s="4">
        <v>1568618</v>
      </c>
      <c r="G949" s="4">
        <v>47514</v>
      </c>
      <c r="H949" s="4">
        <f t="shared" si="86"/>
        <v>1641178.1482725248</v>
      </c>
      <c r="I949" s="4">
        <f t="shared" si="87"/>
        <v>72560.148272524821</v>
      </c>
      <c r="J949" s="5">
        <f t="shared" si="88"/>
        <v>4.625737322440826E-2</v>
      </c>
      <c r="K949" s="4">
        <f t="shared" si="89"/>
        <v>91293.193978569034</v>
      </c>
      <c r="L949" s="4">
        <f t="shared" si="90"/>
        <v>43779.193978569034</v>
      </c>
      <c r="M949" s="5">
        <f t="shared" si="91"/>
        <v>0.92139567240327125</v>
      </c>
      <c r="N949" s="4">
        <f>IF(SUMPRODUCT($O$2:$AD$2,O949:AD949)&lt;=Kalkulačka!$B$4,SUMPRODUCT($O$2:$AD$2,O949:AD949)*Kalkulačka!$B$5,SUMPRODUCT($O$2:$AD$2,O949:AD949))</f>
        <v>115.5</v>
      </c>
      <c r="O949" s="4">
        <v>49</v>
      </c>
      <c r="P949" s="4">
        <v>0</v>
      </c>
      <c r="Q949" s="4">
        <v>0</v>
      </c>
      <c r="R949" s="4">
        <v>0</v>
      </c>
      <c r="S949" s="4">
        <v>28</v>
      </c>
      <c r="T949" s="4">
        <v>0</v>
      </c>
      <c r="U949" s="4">
        <v>75</v>
      </c>
      <c r="V949" s="4">
        <v>25</v>
      </c>
      <c r="W949" s="4">
        <v>0</v>
      </c>
      <c r="X949" s="4">
        <v>0</v>
      </c>
      <c r="Y949" s="4">
        <v>0</v>
      </c>
      <c r="Z949" s="4">
        <v>0</v>
      </c>
      <c r="AA949" s="4">
        <v>0</v>
      </c>
      <c r="AB949" s="4">
        <v>0</v>
      </c>
      <c r="AC949" s="4">
        <v>0</v>
      </c>
      <c r="AD949" s="4">
        <v>0</v>
      </c>
    </row>
    <row r="950" spans="1:30" x14ac:dyDescent="0.3">
      <c r="A950" s="16" t="s">
        <v>20</v>
      </c>
      <c r="B950" s="7">
        <v>537152</v>
      </c>
      <c r="C950" s="7">
        <v>239119</v>
      </c>
      <c r="D950" s="7" t="s">
        <v>1346</v>
      </c>
      <c r="E950" s="7">
        <v>2</v>
      </c>
      <c r="F950" s="4">
        <v>1690836</v>
      </c>
      <c r="G950" s="4">
        <v>58786</v>
      </c>
      <c r="H950" s="4">
        <f t="shared" si="86"/>
        <v>1769062.1598262282</v>
      </c>
      <c r="I950" s="4">
        <f t="shared" si="87"/>
        <v>78226.159826228162</v>
      </c>
      <c r="J950" s="5">
        <f t="shared" si="88"/>
        <v>4.626478252546562E-2</v>
      </c>
      <c r="K950" s="4">
        <f t="shared" si="89"/>
        <v>98406.949353522461</v>
      </c>
      <c r="L950" s="4">
        <f t="shared" si="90"/>
        <v>39620.949353522461</v>
      </c>
      <c r="M950" s="5">
        <f t="shared" si="91"/>
        <v>0.67398614216858532</v>
      </c>
      <c r="N950" s="4">
        <f>IF(SUMPRODUCT($O$2:$AD$2,O950:AD950)&lt;=Kalkulačka!$B$4,SUMPRODUCT($O$2:$AD$2,O950:AD950)*Kalkulačka!$B$5,SUMPRODUCT($O$2:$AD$2,O950:AD950))</f>
        <v>124.5</v>
      </c>
      <c r="O950" s="4">
        <v>32</v>
      </c>
      <c r="P950" s="4">
        <v>0</v>
      </c>
      <c r="Q950" s="4">
        <v>0</v>
      </c>
      <c r="R950" s="4">
        <v>0</v>
      </c>
      <c r="S950" s="4">
        <v>51</v>
      </c>
      <c r="T950" s="4">
        <v>0</v>
      </c>
      <c r="U950" s="4">
        <v>104</v>
      </c>
      <c r="V950" s="4">
        <v>40</v>
      </c>
      <c r="W950" s="4">
        <v>0</v>
      </c>
      <c r="X950" s="4">
        <v>0</v>
      </c>
      <c r="Y950" s="4">
        <v>0</v>
      </c>
      <c r="Z950" s="4">
        <v>0</v>
      </c>
      <c r="AA950" s="4">
        <v>0</v>
      </c>
      <c r="AB950" s="4">
        <v>0</v>
      </c>
      <c r="AC950" s="4">
        <v>0</v>
      </c>
      <c r="AD950" s="4">
        <v>0</v>
      </c>
    </row>
    <row r="951" spans="1:30" x14ac:dyDescent="0.3">
      <c r="A951" s="16" t="s">
        <v>32</v>
      </c>
      <c r="B951" s="7">
        <v>565717</v>
      </c>
      <c r="C951" s="7">
        <v>264474</v>
      </c>
      <c r="D951" s="7" t="s">
        <v>1347</v>
      </c>
      <c r="E951" s="7">
        <v>2</v>
      </c>
      <c r="F951" s="4">
        <v>6753867</v>
      </c>
      <c r="G951" s="4">
        <v>383030</v>
      </c>
      <c r="H951" s="4">
        <f t="shared" si="86"/>
        <v>6124223.2199606774</v>
      </c>
      <c r="I951" s="4">
        <f t="shared" si="87"/>
        <v>-629643.78003932256</v>
      </c>
      <c r="J951" s="5">
        <f t="shared" si="88"/>
        <v>-9.3227151206756398E-2</v>
      </c>
      <c r="K951" s="4">
        <f t="shared" si="89"/>
        <v>340669.84073388099</v>
      </c>
      <c r="L951" s="4">
        <f t="shared" si="90"/>
        <v>-42360.159266119008</v>
      </c>
      <c r="M951" s="5">
        <f t="shared" si="91"/>
        <v>-0.11059227545131978</v>
      </c>
      <c r="N951" s="4">
        <f>IF(SUMPRODUCT($O$2:$AD$2,O951:AD951)&lt;=Kalkulačka!$B$4,SUMPRODUCT($O$2:$AD$2,O951:AD951)*Kalkulačka!$B$5,SUMPRODUCT($O$2:$AD$2,O951:AD951))</f>
        <v>431</v>
      </c>
      <c r="O951" s="4">
        <v>89</v>
      </c>
      <c r="P951" s="4">
        <v>0</v>
      </c>
      <c r="Q951" s="4">
        <v>0</v>
      </c>
      <c r="R951" s="4">
        <v>0</v>
      </c>
      <c r="S951" s="4">
        <v>342</v>
      </c>
      <c r="T951" s="4">
        <v>0</v>
      </c>
      <c r="U951" s="4">
        <v>372</v>
      </c>
      <c r="V951" s="4">
        <v>95</v>
      </c>
      <c r="W951" s="4">
        <v>0</v>
      </c>
      <c r="X951" s="4">
        <v>0</v>
      </c>
      <c r="Y951" s="4">
        <v>0</v>
      </c>
      <c r="Z951" s="4">
        <v>0</v>
      </c>
      <c r="AA951" s="4">
        <v>0</v>
      </c>
      <c r="AB951" s="4">
        <v>0</v>
      </c>
      <c r="AC951" s="4">
        <v>0</v>
      </c>
      <c r="AD951" s="4">
        <v>0</v>
      </c>
    </row>
    <row r="952" spans="1:30" x14ac:dyDescent="0.3">
      <c r="A952" s="16" t="s">
        <v>50</v>
      </c>
      <c r="B952" s="7">
        <v>589829</v>
      </c>
      <c r="C952" s="7">
        <v>288560</v>
      </c>
      <c r="D952" s="7" t="s">
        <v>1348</v>
      </c>
      <c r="E952" s="7">
        <v>2</v>
      </c>
      <c r="F952" s="4">
        <v>5124045</v>
      </c>
      <c r="G952" s="4">
        <v>276106</v>
      </c>
      <c r="H952" s="4">
        <f t="shared" si="86"/>
        <v>4646452.4197845506</v>
      </c>
      <c r="I952" s="4">
        <f t="shared" si="87"/>
        <v>-477592.58021544944</v>
      </c>
      <c r="J952" s="5">
        <f t="shared" si="88"/>
        <v>-9.3206164312657158E-2</v>
      </c>
      <c r="K952" s="4">
        <f t="shared" si="89"/>
        <v>258466.44528997465</v>
      </c>
      <c r="L952" s="4">
        <f t="shared" si="90"/>
        <v>-17639.554710025346</v>
      </c>
      <c r="M952" s="5">
        <f t="shared" si="91"/>
        <v>-6.3886893837965641E-2</v>
      </c>
      <c r="N952" s="4">
        <f>IF(SUMPRODUCT($O$2:$AD$2,O952:AD952)&lt;=Kalkulačka!$B$4,SUMPRODUCT($O$2:$AD$2,O952:AD952)*Kalkulačka!$B$5,SUMPRODUCT($O$2:$AD$2,O952:AD952))</f>
        <v>327</v>
      </c>
      <c r="O952" s="4">
        <v>87</v>
      </c>
      <c r="P952" s="4">
        <v>0</v>
      </c>
      <c r="Q952" s="4">
        <v>0</v>
      </c>
      <c r="R952" s="4">
        <v>0</v>
      </c>
      <c r="S952" s="4">
        <v>240</v>
      </c>
      <c r="T952" s="4">
        <v>0</v>
      </c>
      <c r="U952" s="4">
        <v>367</v>
      </c>
      <c r="V952" s="4">
        <v>83</v>
      </c>
      <c r="W952" s="4">
        <v>0</v>
      </c>
      <c r="X952" s="4">
        <v>0</v>
      </c>
      <c r="Y952" s="4">
        <v>0</v>
      </c>
      <c r="Z952" s="4">
        <v>0</v>
      </c>
      <c r="AA952" s="4">
        <v>0</v>
      </c>
      <c r="AB952" s="4">
        <v>0</v>
      </c>
      <c r="AC952" s="4">
        <v>0</v>
      </c>
      <c r="AD952" s="4">
        <v>0</v>
      </c>
    </row>
    <row r="953" spans="1:30" x14ac:dyDescent="0.3">
      <c r="A953" s="16" t="s">
        <v>50</v>
      </c>
      <c r="B953" s="7">
        <v>552232</v>
      </c>
      <c r="C953" s="7">
        <v>635651</v>
      </c>
      <c r="D953" s="7" t="s">
        <v>1349</v>
      </c>
      <c r="E953" s="7">
        <v>2</v>
      </c>
      <c r="F953" s="4">
        <v>1140620</v>
      </c>
      <c r="G953" s="4">
        <v>41922</v>
      </c>
      <c r="H953" s="4">
        <f t="shared" si="86"/>
        <v>1193584.1078345636</v>
      </c>
      <c r="I953" s="4">
        <f t="shared" si="87"/>
        <v>52964.107834563591</v>
      </c>
      <c r="J953" s="5">
        <f t="shared" si="88"/>
        <v>4.6434489869161988E-2</v>
      </c>
      <c r="K953" s="4">
        <f t="shared" si="89"/>
        <v>66395.050166232017</v>
      </c>
      <c r="L953" s="4">
        <f t="shared" si="90"/>
        <v>24473.050166232017</v>
      </c>
      <c r="M953" s="5">
        <f t="shared" si="91"/>
        <v>0.58377582572949804</v>
      </c>
      <c r="N953" s="4">
        <f>IF(SUMPRODUCT($O$2:$AD$2,O953:AD953)&lt;=Kalkulačka!$B$4,SUMPRODUCT($O$2:$AD$2,O953:AD953)*Kalkulačka!$B$5,SUMPRODUCT($O$2:$AD$2,O953:AD953))</f>
        <v>84</v>
      </c>
      <c r="O953" s="4">
        <v>22</v>
      </c>
      <c r="P953" s="4">
        <v>0</v>
      </c>
      <c r="Q953" s="4">
        <v>0</v>
      </c>
      <c r="R953" s="4">
        <v>0</v>
      </c>
      <c r="S953" s="4">
        <v>34</v>
      </c>
      <c r="T953" s="4">
        <v>0</v>
      </c>
      <c r="U953" s="4">
        <v>56</v>
      </c>
      <c r="V953" s="4">
        <v>22</v>
      </c>
      <c r="W953" s="4">
        <v>0</v>
      </c>
      <c r="X953" s="4">
        <v>0</v>
      </c>
      <c r="Y953" s="4">
        <v>0</v>
      </c>
      <c r="Z953" s="4">
        <v>0</v>
      </c>
      <c r="AA953" s="4">
        <v>0</v>
      </c>
      <c r="AB953" s="4">
        <v>0</v>
      </c>
      <c r="AC953" s="4">
        <v>0</v>
      </c>
      <c r="AD953" s="4">
        <v>0</v>
      </c>
    </row>
    <row r="954" spans="1:30" x14ac:dyDescent="0.3">
      <c r="A954" s="16" t="s">
        <v>32</v>
      </c>
      <c r="B954" s="7">
        <v>563200</v>
      </c>
      <c r="C954" s="7">
        <v>262013</v>
      </c>
      <c r="D954" s="7" t="s">
        <v>1350</v>
      </c>
      <c r="E954" s="7">
        <v>2</v>
      </c>
      <c r="F954" s="4">
        <v>1221980</v>
      </c>
      <c r="G954" s="4">
        <v>28491</v>
      </c>
      <c r="H954" s="4">
        <f t="shared" si="86"/>
        <v>1278840.1155370323</v>
      </c>
      <c r="I954" s="4">
        <f t="shared" si="87"/>
        <v>56860.115537032252</v>
      </c>
      <c r="J954" s="5">
        <f t="shared" si="88"/>
        <v>4.6531134336922353E-2</v>
      </c>
      <c r="K954" s="4">
        <f t="shared" si="89"/>
        <v>71137.553749534316</v>
      </c>
      <c r="L954" s="4">
        <f t="shared" si="90"/>
        <v>42646.553749534316</v>
      </c>
      <c r="M954" s="5">
        <f t="shared" si="91"/>
        <v>1.4968429942625501</v>
      </c>
      <c r="N954" s="4">
        <f>IF(SUMPRODUCT($O$2:$AD$2,O954:AD954)&lt;=Kalkulačka!$B$4,SUMPRODUCT($O$2:$AD$2,O954:AD954)*Kalkulačka!$B$5,SUMPRODUCT($O$2:$AD$2,O954:AD954))</f>
        <v>90</v>
      </c>
      <c r="O954" s="4">
        <v>60</v>
      </c>
      <c r="P954" s="4">
        <v>0</v>
      </c>
      <c r="Q954" s="4">
        <v>0</v>
      </c>
      <c r="R954" s="4">
        <v>0</v>
      </c>
      <c r="S954" s="4">
        <v>0</v>
      </c>
      <c r="T954" s="4">
        <v>0</v>
      </c>
      <c r="U954" s="4">
        <v>60</v>
      </c>
      <c r="V954" s="4">
        <v>0</v>
      </c>
      <c r="W954" s="4">
        <v>0</v>
      </c>
      <c r="X954" s="4">
        <v>0</v>
      </c>
      <c r="Y954" s="4">
        <v>0</v>
      </c>
      <c r="Z954" s="4">
        <v>0</v>
      </c>
      <c r="AA954" s="4">
        <v>0</v>
      </c>
      <c r="AB954" s="4">
        <v>0</v>
      </c>
      <c r="AC954" s="4">
        <v>0</v>
      </c>
      <c r="AD954" s="4">
        <v>0</v>
      </c>
    </row>
    <row r="955" spans="1:30" x14ac:dyDescent="0.3">
      <c r="A955" s="16" t="s">
        <v>32</v>
      </c>
      <c r="B955" s="7">
        <v>566314</v>
      </c>
      <c r="C955" s="7">
        <v>265080</v>
      </c>
      <c r="D955" s="7" t="s">
        <v>1351</v>
      </c>
      <c r="E955" s="7">
        <v>2</v>
      </c>
      <c r="F955" s="4">
        <v>4306652</v>
      </c>
      <c r="G955" s="4">
        <v>231723</v>
      </c>
      <c r="H955" s="4">
        <f t="shared" si="86"/>
        <v>3907567.0196964876</v>
      </c>
      <c r="I955" s="4">
        <f t="shared" si="87"/>
        <v>-399084.98030351242</v>
      </c>
      <c r="J955" s="5">
        <f t="shared" si="88"/>
        <v>-9.2667106676720623E-2</v>
      </c>
      <c r="K955" s="4">
        <f t="shared" si="89"/>
        <v>217364.7475680215</v>
      </c>
      <c r="L955" s="4">
        <f t="shared" si="90"/>
        <v>-14358.252431978501</v>
      </c>
      <c r="M955" s="5">
        <f t="shared" si="91"/>
        <v>-6.196300078964323E-2</v>
      </c>
      <c r="N955" s="4">
        <f>IF(SUMPRODUCT($O$2:$AD$2,O955:AD955)&lt;=Kalkulačka!$B$4,SUMPRODUCT($O$2:$AD$2,O955:AD955)*Kalkulačka!$B$5,SUMPRODUCT($O$2:$AD$2,O955:AD955))</f>
        <v>275</v>
      </c>
      <c r="O955" s="4">
        <v>71</v>
      </c>
      <c r="P955" s="4">
        <v>0</v>
      </c>
      <c r="Q955" s="4">
        <v>0</v>
      </c>
      <c r="R955" s="4">
        <v>0</v>
      </c>
      <c r="S955" s="4">
        <v>204</v>
      </c>
      <c r="T955" s="4">
        <v>0</v>
      </c>
      <c r="U955" s="4">
        <v>248</v>
      </c>
      <c r="V955" s="4">
        <v>70</v>
      </c>
      <c r="W955" s="4">
        <v>0</v>
      </c>
      <c r="X955" s="4">
        <v>0</v>
      </c>
      <c r="Y955" s="4">
        <v>0</v>
      </c>
      <c r="Z955" s="4">
        <v>0</v>
      </c>
      <c r="AA955" s="4">
        <v>0</v>
      </c>
      <c r="AB955" s="4">
        <v>0</v>
      </c>
      <c r="AC955" s="4">
        <v>0</v>
      </c>
      <c r="AD955" s="4">
        <v>0</v>
      </c>
    </row>
    <row r="956" spans="1:30" x14ac:dyDescent="0.3">
      <c r="A956" s="16" t="s">
        <v>47</v>
      </c>
      <c r="B956" s="7">
        <v>595021</v>
      </c>
      <c r="C956" s="7">
        <v>293725</v>
      </c>
      <c r="D956" s="7" t="s">
        <v>1352</v>
      </c>
      <c r="E956" s="7">
        <v>2</v>
      </c>
      <c r="F956" s="4">
        <v>1852551</v>
      </c>
      <c r="G956" s="4">
        <v>63077</v>
      </c>
      <c r="H956" s="4">
        <f t="shared" si="86"/>
        <v>1939574.1752311657</v>
      </c>
      <c r="I956" s="4">
        <f t="shared" si="87"/>
        <v>87023.175231165718</v>
      </c>
      <c r="J956" s="5">
        <f t="shared" si="88"/>
        <v>4.6974779766476349E-2</v>
      </c>
      <c r="K956" s="4">
        <f t="shared" si="89"/>
        <v>107891.95652012703</v>
      </c>
      <c r="L956" s="4">
        <f t="shared" si="90"/>
        <v>44814.956520127031</v>
      </c>
      <c r="M956" s="5">
        <f t="shared" si="91"/>
        <v>0.71048015156280475</v>
      </c>
      <c r="N956" s="4">
        <f>IF(SUMPRODUCT($O$2:$AD$2,O956:AD956)&lt;=Kalkulačka!$B$4,SUMPRODUCT($O$2:$AD$2,O956:AD956)*Kalkulačka!$B$5,SUMPRODUCT($O$2:$AD$2,O956:AD956))</f>
        <v>136.5</v>
      </c>
      <c r="O956" s="4">
        <v>39</v>
      </c>
      <c r="P956" s="4">
        <v>0</v>
      </c>
      <c r="Q956" s="4">
        <v>0</v>
      </c>
      <c r="R956" s="4">
        <v>0</v>
      </c>
      <c r="S956" s="4">
        <v>52</v>
      </c>
      <c r="T956" s="4">
        <v>0</v>
      </c>
      <c r="U956" s="4">
        <v>89</v>
      </c>
      <c r="V956" s="4">
        <v>41</v>
      </c>
      <c r="W956" s="4">
        <v>0</v>
      </c>
      <c r="X956" s="4">
        <v>0</v>
      </c>
      <c r="Y956" s="4">
        <v>0</v>
      </c>
      <c r="Z956" s="4">
        <v>0</v>
      </c>
      <c r="AA956" s="4">
        <v>0</v>
      </c>
      <c r="AB956" s="4">
        <v>0</v>
      </c>
      <c r="AC956" s="4">
        <v>0</v>
      </c>
      <c r="AD956" s="4">
        <v>0</v>
      </c>
    </row>
    <row r="957" spans="1:30" x14ac:dyDescent="0.3">
      <c r="A957" s="16" t="s">
        <v>53</v>
      </c>
      <c r="B957" s="7">
        <v>592439</v>
      </c>
      <c r="C957" s="7">
        <v>291170</v>
      </c>
      <c r="D957" s="7" t="s">
        <v>1353</v>
      </c>
      <c r="E957" s="7">
        <v>2</v>
      </c>
      <c r="F957" s="4">
        <v>6999569</v>
      </c>
      <c r="G957" s="4">
        <v>382491</v>
      </c>
      <c r="H957" s="4">
        <f t="shared" si="86"/>
        <v>6351572.5738339275</v>
      </c>
      <c r="I957" s="4">
        <f t="shared" si="87"/>
        <v>-647996.42616607249</v>
      </c>
      <c r="J957" s="5">
        <f t="shared" si="88"/>
        <v>-9.2576618098353269E-2</v>
      </c>
      <c r="K957" s="4">
        <f t="shared" si="89"/>
        <v>353316.51695602038</v>
      </c>
      <c r="L957" s="4">
        <f t="shared" si="90"/>
        <v>-29174.483043979621</v>
      </c>
      <c r="M957" s="5">
        <f t="shared" si="91"/>
        <v>-7.6274952989690226E-2</v>
      </c>
      <c r="N957" s="4">
        <f>IF(SUMPRODUCT($O$2:$AD$2,O957:AD957)&lt;=Kalkulačka!$B$4,SUMPRODUCT($O$2:$AD$2,O957:AD957)*Kalkulačka!$B$5,SUMPRODUCT($O$2:$AD$2,O957:AD957))</f>
        <v>447</v>
      </c>
      <c r="O957" s="4">
        <v>116</v>
      </c>
      <c r="P957" s="4">
        <v>0</v>
      </c>
      <c r="Q957" s="4">
        <v>0</v>
      </c>
      <c r="R957" s="4">
        <v>0</v>
      </c>
      <c r="S957" s="4">
        <v>331</v>
      </c>
      <c r="T957" s="4">
        <v>0</v>
      </c>
      <c r="U957" s="4">
        <v>412</v>
      </c>
      <c r="V957" s="4">
        <v>69</v>
      </c>
      <c r="W957" s="4">
        <v>0</v>
      </c>
      <c r="X957" s="4">
        <v>0</v>
      </c>
      <c r="Y957" s="4">
        <v>0</v>
      </c>
      <c r="Z957" s="4">
        <v>0</v>
      </c>
      <c r="AA957" s="4">
        <v>0</v>
      </c>
      <c r="AB957" s="4">
        <v>0</v>
      </c>
      <c r="AC957" s="4">
        <v>0</v>
      </c>
      <c r="AD957" s="4">
        <v>0</v>
      </c>
    </row>
    <row r="958" spans="1:30" x14ac:dyDescent="0.3">
      <c r="A958" s="16" t="s">
        <v>41</v>
      </c>
      <c r="B958" s="7">
        <v>581275</v>
      </c>
      <c r="C958" s="7">
        <v>279862</v>
      </c>
      <c r="D958" s="7" t="s">
        <v>1354</v>
      </c>
      <c r="E958" s="7">
        <v>2</v>
      </c>
      <c r="F958" s="4">
        <v>1669033</v>
      </c>
      <c r="G958" s="4">
        <v>53293</v>
      </c>
      <c r="H958" s="4">
        <f t="shared" si="86"/>
        <v>1747748.1579006109</v>
      </c>
      <c r="I958" s="4">
        <f t="shared" si="87"/>
        <v>78715.157900610939</v>
      </c>
      <c r="J958" s="5">
        <f t="shared" si="88"/>
        <v>4.7162133942594942E-2</v>
      </c>
      <c r="K958" s="4">
        <f t="shared" si="89"/>
        <v>97221.323457696897</v>
      </c>
      <c r="L958" s="4">
        <f t="shared" si="90"/>
        <v>43928.323457696897</v>
      </c>
      <c r="M958" s="5">
        <f t="shared" si="91"/>
        <v>0.82427942614784122</v>
      </c>
      <c r="N958" s="4">
        <f>IF(SUMPRODUCT($O$2:$AD$2,O958:AD958)&lt;=Kalkulačka!$B$4,SUMPRODUCT($O$2:$AD$2,O958:AD958)*Kalkulačka!$B$5,SUMPRODUCT($O$2:$AD$2,O958:AD958))</f>
        <v>123</v>
      </c>
      <c r="O958" s="4">
        <v>45</v>
      </c>
      <c r="P958" s="4">
        <v>0</v>
      </c>
      <c r="Q958" s="4">
        <v>0</v>
      </c>
      <c r="R958" s="4">
        <v>0</v>
      </c>
      <c r="S958" s="4">
        <v>37</v>
      </c>
      <c r="T958" s="4">
        <v>0</v>
      </c>
      <c r="U958" s="4">
        <v>82</v>
      </c>
      <c r="V958" s="4">
        <v>30</v>
      </c>
      <c r="W958" s="4">
        <v>0</v>
      </c>
      <c r="X958" s="4">
        <v>0</v>
      </c>
      <c r="Y958" s="4">
        <v>0</v>
      </c>
      <c r="Z958" s="4">
        <v>0</v>
      </c>
      <c r="AA958" s="4">
        <v>0</v>
      </c>
      <c r="AB958" s="4">
        <v>0</v>
      </c>
      <c r="AC958" s="4">
        <v>0</v>
      </c>
      <c r="AD958" s="4">
        <v>0</v>
      </c>
    </row>
    <row r="959" spans="1:30" x14ac:dyDescent="0.3">
      <c r="A959" s="16" t="s">
        <v>41</v>
      </c>
      <c r="B959" s="7">
        <v>577928</v>
      </c>
      <c r="C959" s="7">
        <v>276529</v>
      </c>
      <c r="D959" s="7" t="s">
        <v>1355</v>
      </c>
      <c r="E959" s="7">
        <v>2</v>
      </c>
      <c r="F959" s="4">
        <v>5135307</v>
      </c>
      <c r="G959" s="4">
        <v>276895</v>
      </c>
      <c r="H959" s="4">
        <f t="shared" si="86"/>
        <v>4660661.7544016289</v>
      </c>
      <c r="I959" s="4">
        <f t="shared" si="87"/>
        <v>-474645.24559837114</v>
      </c>
      <c r="J959" s="5">
        <f t="shared" si="88"/>
        <v>-9.2427822834812212E-2</v>
      </c>
      <c r="K959" s="4">
        <f t="shared" si="89"/>
        <v>259256.86255385837</v>
      </c>
      <c r="L959" s="4">
        <f t="shared" si="90"/>
        <v>-17638.137446141627</v>
      </c>
      <c r="M959" s="5">
        <f t="shared" si="91"/>
        <v>-6.3699732556173339E-2</v>
      </c>
      <c r="N959" s="4">
        <f>IF(SUMPRODUCT($O$2:$AD$2,O959:AD959)&lt;=Kalkulačka!$B$4,SUMPRODUCT($O$2:$AD$2,O959:AD959)*Kalkulačka!$B$5,SUMPRODUCT($O$2:$AD$2,O959:AD959))</f>
        <v>328</v>
      </c>
      <c r="O959" s="4">
        <v>70</v>
      </c>
      <c r="P959" s="4">
        <v>0</v>
      </c>
      <c r="Q959" s="4">
        <v>0</v>
      </c>
      <c r="R959" s="4">
        <v>0</v>
      </c>
      <c r="S959" s="4">
        <v>238</v>
      </c>
      <c r="T959" s="4">
        <v>0</v>
      </c>
      <c r="U959" s="4">
        <v>318</v>
      </c>
      <c r="V959" s="4">
        <v>90</v>
      </c>
      <c r="W959" s="4">
        <v>30</v>
      </c>
      <c r="X959" s="4">
        <v>0</v>
      </c>
      <c r="Y959" s="4">
        <v>0</v>
      </c>
      <c r="Z959" s="4">
        <v>0</v>
      </c>
      <c r="AA959" s="4">
        <v>200</v>
      </c>
      <c r="AB959" s="4">
        <v>0</v>
      </c>
      <c r="AC959" s="4">
        <v>0</v>
      </c>
      <c r="AD959" s="4">
        <v>0</v>
      </c>
    </row>
    <row r="960" spans="1:30" x14ac:dyDescent="0.3">
      <c r="A960" s="16" t="s">
        <v>47</v>
      </c>
      <c r="B960" s="7">
        <v>581666</v>
      </c>
      <c r="C960" s="7">
        <v>636754</v>
      </c>
      <c r="D960" s="7" t="s">
        <v>1356</v>
      </c>
      <c r="E960" s="7">
        <v>2</v>
      </c>
      <c r="F960" s="4">
        <v>447740</v>
      </c>
      <c r="G960" s="4">
        <v>18784</v>
      </c>
      <c r="H960" s="4">
        <f t="shared" si="86"/>
        <v>468908.04236357851</v>
      </c>
      <c r="I960" s="4">
        <f t="shared" si="87"/>
        <v>21168.042363578512</v>
      </c>
      <c r="J960" s="5">
        <f t="shared" si="88"/>
        <v>4.7277532415193058E-2</v>
      </c>
      <c r="K960" s="4">
        <f t="shared" si="89"/>
        <v>26083.769708162581</v>
      </c>
      <c r="L960" s="4">
        <f t="shared" si="90"/>
        <v>7299.7697081625811</v>
      </c>
      <c r="M960" s="5">
        <f t="shared" si="91"/>
        <v>0.38861636010235201</v>
      </c>
      <c r="N960" s="4">
        <f>IF(SUMPRODUCT($O$2:$AD$2,O960:AD960)&lt;=Kalkulačka!$B$4,SUMPRODUCT($O$2:$AD$2,O960:AD960)*Kalkulačka!$B$5,SUMPRODUCT($O$2:$AD$2,O960:AD960))</f>
        <v>33</v>
      </c>
      <c r="O960" s="4">
        <v>0</v>
      </c>
      <c r="P960" s="4">
        <v>0</v>
      </c>
      <c r="Q960" s="4">
        <v>0</v>
      </c>
      <c r="R960" s="4">
        <v>0</v>
      </c>
      <c r="S960" s="4">
        <v>22</v>
      </c>
      <c r="T960" s="4">
        <v>0</v>
      </c>
      <c r="U960" s="4">
        <v>0</v>
      </c>
      <c r="V960" s="4">
        <v>22</v>
      </c>
      <c r="W960" s="4">
        <v>0</v>
      </c>
      <c r="X960" s="4">
        <v>0</v>
      </c>
      <c r="Y960" s="4">
        <v>0</v>
      </c>
      <c r="Z960" s="4">
        <v>0</v>
      </c>
      <c r="AA960" s="4">
        <v>0</v>
      </c>
      <c r="AB960" s="4">
        <v>0</v>
      </c>
      <c r="AC960" s="4">
        <v>0</v>
      </c>
      <c r="AD960" s="4">
        <v>0</v>
      </c>
    </row>
    <row r="961" spans="1:30" x14ac:dyDescent="0.3">
      <c r="A961" s="16" t="s">
        <v>23</v>
      </c>
      <c r="B961" s="7">
        <v>544400</v>
      </c>
      <c r="C961" s="7">
        <v>244813</v>
      </c>
      <c r="D961" s="7" t="s">
        <v>1357</v>
      </c>
      <c r="E961" s="7">
        <v>2</v>
      </c>
      <c r="F961" s="4">
        <v>1465308</v>
      </c>
      <c r="G961" s="4">
        <v>46146</v>
      </c>
      <c r="H961" s="4">
        <f t="shared" si="86"/>
        <v>1534608.1386444387</v>
      </c>
      <c r="I961" s="4">
        <f t="shared" si="87"/>
        <v>69300.138644438703</v>
      </c>
      <c r="J961" s="5">
        <f t="shared" si="88"/>
        <v>4.729390588493243E-2</v>
      </c>
      <c r="K961" s="4">
        <f t="shared" si="89"/>
        <v>85365.06449944117</v>
      </c>
      <c r="L961" s="4">
        <f t="shared" si="90"/>
        <v>39219.06449944117</v>
      </c>
      <c r="M961" s="5">
        <f t="shared" si="91"/>
        <v>0.84989087893731141</v>
      </c>
      <c r="N961" s="4">
        <f>IF(SUMPRODUCT($O$2:$AD$2,O961:AD961)&lt;=Kalkulačka!$B$4,SUMPRODUCT($O$2:$AD$2,O961:AD961)*Kalkulačka!$B$5,SUMPRODUCT($O$2:$AD$2,O961:AD961))</f>
        <v>108</v>
      </c>
      <c r="O961" s="4">
        <v>42</v>
      </c>
      <c r="P961" s="4">
        <v>0</v>
      </c>
      <c r="Q961" s="4">
        <v>0</v>
      </c>
      <c r="R961" s="4">
        <v>0</v>
      </c>
      <c r="S961" s="4">
        <v>30</v>
      </c>
      <c r="T961" s="4">
        <v>0</v>
      </c>
      <c r="U961" s="4">
        <v>72</v>
      </c>
      <c r="V961" s="4">
        <v>26</v>
      </c>
      <c r="W961" s="4">
        <v>0</v>
      </c>
      <c r="X961" s="4">
        <v>0</v>
      </c>
      <c r="Y961" s="4">
        <v>0</v>
      </c>
      <c r="Z961" s="4">
        <v>0</v>
      </c>
      <c r="AA961" s="4">
        <v>0</v>
      </c>
      <c r="AB961" s="4">
        <v>0</v>
      </c>
      <c r="AC961" s="4">
        <v>0</v>
      </c>
      <c r="AD961" s="4">
        <v>0</v>
      </c>
    </row>
    <row r="962" spans="1:30" x14ac:dyDescent="0.3">
      <c r="A962" s="16" t="s">
        <v>56</v>
      </c>
      <c r="B962" s="7">
        <v>597228</v>
      </c>
      <c r="C962" s="7">
        <v>295906</v>
      </c>
      <c r="D962" s="7" t="s">
        <v>1358</v>
      </c>
      <c r="E962" s="7">
        <v>2</v>
      </c>
      <c r="F962" s="4">
        <v>5275686</v>
      </c>
      <c r="G962" s="4">
        <v>292497</v>
      </c>
      <c r="H962" s="4">
        <f t="shared" si="86"/>
        <v>4788545.7659553317</v>
      </c>
      <c r="I962" s="4">
        <f t="shared" si="87"/>
        <v>-487140.23404466826</v>
      </c>
      <c r="J962" s="5">
        <f t="shared" si="88"/>
        <v>-9.2336851367702422E-2</v>
      </c>
      <c r="K962" s="4">
        <f t="shared" si="89"/>
        <v>266370.61792881181</v>
      </c>
      <c r="L962" s="4">
        <f t="shared" si="90"/>
        <v>-26126.382071188185</v>
      </c>
      <c r="M962" s="5">
        <f t="shared" si="91"/>
        <v>-8.9321880467793435E-2</v>
      </c>
      <c r="N962" s="4">
        <f>IF(SUMPRODUCT($O$2:$AD$2,O962:AD962)&lt;=Kalkulačka!$B$4,SUMPRODUCT($O$2:$AD$2,O962:AD962)*Kalkulačka!$B$5,SUMPRODUCT($O$2:$AD$2,O962:AD962))</f>
        <v>337</v>
      </c>
      <c r="O962" s="4">
        <v>72</v>
      </c>
      <c r="P962" s="4">
        <v>0</v>
      </c>
      <c r="Q962" s="4">
        <v>0</v>
      </c>
      <c r="R962" s="4">
        <v>0</v>
      </c>
      <c r="S962" s="4">
        <v>265</v>
      </c>
      <c r="T962" s="4">
        <v>0</v>
      </c>
      <c r="U962" s="4">
        <v>279</v>
      </c>
      <c r="V962" s="4">
        <v>84</v>
      </c>
      <c r="W962" s="4">
        <v>0</v>
      </c>
      <c r="X962" s="4">
        <v>0</v>
      </c>
      <c r="Y962" s="4">
        <v>0</v>
      </c>
      <c r="Z962" s="4">
        <v>0</v>
      </c>
      <c r="AA962" s="4">
        <v>0</v>
      </c>
      <c r="AB962" s="4">
        <v>0</v>
      </c>
      <c r="AC962" s="4">
        <v>0</v>
      </c>
      <c r="AD962" s="4">
        <v>0</v>
      </c>
    </row>
    <row r="963" spans="1:30" x14ac:dyDescent="0.3">
      <c r="A963" s="16" t="s">
        <v>44</v>
      </c>
      <c r="B963" s="7">
        <v>596655</v>
      </c>
      <c r="C963" s="7">
        <v>295329</v>
      </c>
      <c r="D963" s="7" t="s">
        <v>1359</v>
      </c>
      <c r="E963" s="7">
        <v>2</v>
      </c>
      <c r="F963" s="4">
        <v>1750084</v>
      </c>
      <c r="G963" s="4">
        <v>59933</v>
      </c>
      <c r="H963" s="4">
        <f t="shared" si="86"/>
        <v>1833004.1656030796</v>
      </c>
      <c r="I963" s="4">
        <f t="shared" si="87"/>
        <v>82920.1656030796</v>
      </c>
      <c r="J963" s="5">
        <f t="shared" si="88"/>
        <v>4.7380677500668211E-2</v>
      </c>
      <c r="K963" s="4">
        <f t="shared" si="89"/>
        <v>101963.82704099918</v>
      </c>
      <c r="L963" s="4">
        <f t="shared" si="90"/>
        <v>42030.827040999182</v>
      </c>
      <c r="M963" s="5">
        <f t="shared" si="91"/>
        <v>0.70129689888707691</v>
      </c>
      <c r="N963" s="4">
        <f>IF(SUMPRODUCT($O$2:$AD$2,O963:AD963)&lt;=Kalkulačka!$B$4,SUMPRODUCT($O$2:$AD$2,O963:AD963)*Kalkulačka!$B$5,SUMPRODUCT($O$2:$AD$2,O963:AD963))</f>
        <v>129</v>
      </c>
      <c r="O963" s="4">
        <v>37</v>
      </c>
      <c r="P963" s="4">
        <v>0</v>
      </c>
      <c r="Q963" s="4">
        <v>0</v>
      </c>
      <c r="R963" s="4">
        <v>0</v>
      </c>
      <c r="S963" s="4">
        <v>49</v>
      </c>
      <c r="T963" s="4">
        <v>0</v>
      </c>
      <c r="U963" s="4">
        <v>87</v>
      </c>
      <c r="V963" s="4">
        <v>48</v>
      </c>
      <c r="W963" s="4">
        <v>0</v>
      </c>
      <c r="X963" s="4">
        <v>0</v>
      </c>
      <c r="Y963" s="4">
        <v>0</v>
      </c>
      <c r="Z963" s="4">
        <v>0</v>
      </c>
      <c r="AA963" s="4">
        <v>0</v>
      </c>
      <c r="AB963" s="4">
        <v>0</v>
      </c>
      <c r="AC963" s="4">
        <v>0</v>
      </c>
      <c r="AD963" s="4">
        <v>0</v>
      </c>
    </row>
    <row r="964" spans="1:30" x14ac:dyDescent="0.3">
      <c r="A964" s="16" t="s">
        <v>44</v>
      </c>
      <c r="B964" s="7">
        <v>587478</v>
      </c>
      <c r="C964" s="7">
        <v>286192</v>
      </c>
      <c r="D964" s="7" t="s">
        <v>1360</v>
      </c>
      <c r="E964" s="7">
        <v>2</v>
      </c>
      <c r="F964" s="4">
        <v>6808611</v>
      </c>
      <c r="G964" s="4">
        <v>357639</v>
      </c>
      <c r="H964" s="4">
        <f t="shared" si="86"/>
        <v>6181060.5584289897</v>
      </c>
      <c r="I964" s="4">
        <f t="shared" si="87"/>
        <v>-627550.44157101028</v>
      </c>
      <c r="J964" s="5">
        <f t="shared" si="88"/>
        <v>-9.2170112460678189E-2</v>
      </c>
      <c r="K964" s="4">
        <f t="shared" si="89"/>
        <v>343831.50978941581</v>
      </c>
      <c r="L964" s="4">
        <f t="shared" si="90"/>
        <v>-13807.49021058419</v>
      </c>
      <c r="M964" s="5">
        <f t="shared" si="91"/>
        <v>-3.8607339273916463E-2</v>
      </c>
      <c r="N964" s="4">
        <f>IF(SUMPRODUCT($O$2:$AD$2,O964:AD964)&lt;=Kalkulačka!$B$4,SUMPRODUCT($O$2:$AD$2,O964:AD964)*Kalkulačka!$B$5,SUMPRODUCT($O$2:$AD$2,O964:AD964))</f>
        <v>435</v>
      </c>
      <c r="O964" s="4">
        <v>126</v>
      </c>
      <c r="P964" s="4">
        <v>0</v>
      </c>
      <c r="Q964" s="4">
        <v>0</v>
      </c>
      <c r="R964" s="4">
        <v>0</v>
      </c>
      <c r="S964" s="4">
        <v>309</v>
      </c>
      <c r="T964" s="4">
        <v>0</v>
      </c>
      <c r="U964" s="4">
        <v>428</v>
      </c>
      <c r="V964" s="4">
        <v>90</v>
      </c>
      <c r="W964" s="4">
        <v>0</v>
      </c>
      <c r="X964" s="4">
        <v>0</v>
      </c>
      <c r="Y964" s="4">
        <v>0</v>
      </c>
      <c r="Z964" s="4">
        <v>0</v>
      </c>
      <c r="AA964" s="4">
        <v>0</v>
      </c>
      <c r="AB964" s="4">
        <v>0</v>
      </c>
      <c r="AC964" s="4">
        <v>0</v>
      </c>
      <c r="AD964" s="4">
        <v>0</v>
      </c>
    </row>
    <row r="965" spans="1:30" x14ac:dyDescent="0.3">
      <c r="A965" s="16" t="s">
        <v>50</v>
      </c>
      <c r="B965" s="7">
        <v>552194</v>
      </c>
      <c r="C965" s="7">
        <v>635332</v>
      </c>
      <c r="D965" s="7" t="s">
        <v>1361</v>
      </c>
      <c r="E965" s="7">
        <v>2</v>
      </c>
      <c r="F965" s="4">
        <v>325470</v>
      </c>
      <c r="G965" s="4">
        <v>7667</v>
      </c>
      <c r="H965" s="4">
        <f t="shared" si="86"/>
        <v>341024.03080987529</v>
      </c>
      <c r="I965" s="4">
        <f t="shared" si="87"/>
        <v>15554.030809875287</v>
      </c>
      <c r="J965" s="5">
        <f t="shared" si="88"/>
        <v>4.778944544773811E-2</v>
      </c>
      <c r="K965" s="4">
        <f t="shared" si="89"/>
        <v>18970.01433320915</v>
      </c>
      <c r="L965" s="4">
        <f t="shared" si="90"/>
        <v>11303.01433320915</v>
      </c>
      <c r="M965" s="5">
        <f t="shared" si="91"/>
        <v>1.4742421198916329</v>
      </c>
      <c r="N965" s="4">
        <f>IF(SUMPRODUCT($O$2:$AD$2,O965:AD965)&lt;=Kalkulačka!$B$4,SUMPRODUCT($O$2:$AD$2,O965:AD965)*Kalkulačka!$B$5,SUMPRODUCT($O$2:$AD$2,O965:AD965))</f>
        <v>24</v>
      </c>
      <c r="O965" s="4">
        <v>16</v>
      </c>
      <c r="P965" s="4">
        <v>0</v>
      </c>
      <c r="Q965" s="4">
        <v>0</v>
      </c>
      <c r="R965" s="4">
        <v>0</v>
      </c>
      <c r="S965" s="4">
        <v>0</v>
      </c>
      <c r="T965" s="4">
        <v>0</v>
      </c>
      <c r="U965" s="4">
        <v>0</v>
      </c>
      <c r="V965" s="4">
        <v>0</v>
      </c>
      <c r="W965" s="4">
        <v>0</v>
      </c>
      <c r="X965" s="4">
        <v>0</v>
      </c>
      <c r="Y965" s="4">
        <v>0</v>
      </c>
      <c r="Z965" s="4">
        <v>0</v>
      </c>
      <c r="AA965" s="4">
        <v>0</v>
      </c>
      <c r="AB965" s="4">
        <v>0</v>
      </c>
      <c r="AC965" s="4">
        <v>0</v>
      </c>
      <c r="AD965" s="4">
        <v>0</v>
      </c>
    </row>
    <row r="966" spans="1:30" x14ac:dyDescent="0.3">
      <c r="A966" s="16" t="s">
        <v>50</v>
      </c>
      <c r="B966" s="7">
        <v>569453</v>
      </c>
      <c r="C966" s="7">
        <v>635952</v>
      </c>
      <c r="D966" s="7" t="s">
        <v>1362</v>
      </c>
      <c r="E966" s="7">
        <v>2</v>
      </c>
      <c r="F966" s="4">
        <v>325470</v>
      </c>
      <c r="G966" s="4">
        <v>7667</v>
      </c>
      <c r="H966" s="4">
        <f t="shared" ref="H966:H1029" si="92">N966*$A$3</f>
        <v>341024.03080987529</v>
      </c>
      <c r="I966" s="4">
        <f t="shared" ref="I966:I1029" si="93">H966-F966</f>
        <v>15554.030809875287</v>
      </c>
      <c r="J966" s="5">
        <f t="shared" ref="J966:J1029" si="94">IFERROR(H966/F966-1,0)</f>
        <v>4.778944544773811E-2</v>
      </c>
      <c r="K966" s="4">
        <f t="shared" ref="K966:K1029" si="95">N966*$A$4</f>
        <v>18970.01433320915</v>
      </c>
      <c r="L966" s="4">
        <f t="shared" ref="L966:L1029" si="96">K966-G966</f>
        <v>11303.01433320915</v>
      </c>
      <c r="M966" s="5">
        <f t="shared" ref="M966:M1029" si="97">IFERROR(K966/G966-1,0)</f>
        <v>1.4742421198916329</v>
      </c>
      <c r="N966" s="4">
        <f>IF(SUMPRODUCT($O$2:$AD$2,O966:AD966)&lt;=Kalkulačka!$B$4,SUMPRODUCT($O$2:$AD$2,O966:AD966)*Kalkulačka!$B$5,SUMPRODUCT($O$2:$AD$2,O966:AD966))</f>
        <v>24</v>
      </c>
      <c r="O966" s="4">
        <v>16</v>
      </c>
      <c r="P966" s="4">
        <v>0</v>
      </c>
      <c r="Q966" s="4">
        <v>0</v>
      </c>
      <c r="R966" s="4">
        <v>0</v>
      </c>
      <c r="S966" s="4">
        <v>0</v>
      </c>
      <c r="T966" s="4">
        <v>0</v>
      </c>
      <c r="U966" s="4">
        <v>14</v>
      </c>
      <c r="V966" s="4">
        <v>0</v>
      </c>
      <c r="W966" s="4">
        <v>0</v>
      </c>
      <c r="X966" s="4">
        <v>0</v>
      </c>
      <c r="Y966" s="4">
        <v>0</v>
      </c>
      <c r="Z966" s="4">
        <v>0</v>
      </c>
      <c r="AA966" s="4">
        <v>0</v>
      </c>
      <c r="AB966" s="4">
        <v>0</v>
      </c>
      <c r="AC966" s="4">
        <v>0</v>
      </c>
      <c r="AD966" s="4">
        <v>0</v>
      </c>
    </row>
    <row r="967" spans="1:30" x14ac:dyDescent="0.3">
      <c r="A967" s="16" t="s">
        <v>50</v>
      </c>
      <c r="B967" s="7">
        <v>570141</v>
      </c>
      <c r="C967" s="7">
        <v>853151</v>
      </c>
      <c r="D967" s="7" t="s">
        <v>1363</v>
      </c>
      <c r="E967" s="7">
        <v>2</v>
      </c>
      <c r="F967" s="4">
        <v>325470</v>
      </c>
      <c r="G967" s="4">
        <v>7667</v>
      </c>
      <c r="H967" s="4">
        <f t="shared" si="92"/>
        <v>341024.03080987529</v>
      </c>
      <c r="I967" s="4">
        <f t="shared" si="93"/>
        <v>15554.030809875287</v>
      </c>
      <c r="J967" s="5">
        <f t="shared" si="94"/>
        <v>4.778944544773811E-2</v>
      </c>
      <c r="K967" s="4">
        <f t="shared" si="95"/>
        <v>18970.01433320915</v>
      </c>
      <c r="L967" s="4">
        <f t="shared" si="96"/>
        <v>11303.01433320915</v>
      </c>
      <c r="M967" s="5">
        <f t="shared" si="97"/>
        <v>1.4742421198916329</v>
      </c>
      <c r="N967" s="4">
        <f>IF(SUMPRODUCT($O$2:$AD$2,O967:AD967)&lt;=Kalkulačka!$B$4,SUMPRODUCT($O$2:$AD$2,O967:AD967)*Kalkulačka!$B$5,SUMPRODUCT($O$2:$AD$2,O967:AD967))</f>
        <v>24</v>
      </c>
      <c r="O967" s="4">
        <v>16</v>
      </c>
      <c r="P967" s="4">
        <v>0</v>
      </c>
      <c r="Q967" s="4">
        <v>0</v>
      </c>
      <c r="R967" s="4">
        <v>0</v>
      </c>
      <c r="S967" s="4">
        <v>0</v>
      </c>
      <c r="T967" s="4">
        <v>0</v>
      </c>
      <c r="U967" s="4">
        <v>0</v>
      </c>
      <c r="V967" s="4">
        <v>0</v>
      </c>
      <c r="W967" s="4">
        <v>0</v>
      </c>
      <c r="X967" s="4">
        <v>0</v>
      </c>
      <c r="Y967" s="4">
        <v>0</v>
      </c>
      <c r="Z967" s="4">
        <v>0</v>
      </c>
      <c r="AA967" s="4">
        <v>0</v>
      </c>
      <c r="AB967" s="4">
        <v>0</v>
      </c>
      <c r="AC967" s="4">
        <v>0</v>
      </c>
      <c r="AD967" s="4">
        <v>0</v>
      </c>
    </row>
    <row r="968" spans="1:30" x14ac:dyDescent="0.3">
      <c r="A968" s="16" t="s">
        <v>29</v>
      </c>
      <c r="B968" s="7">
        <v>560359</v>
      </c>
      <c r="C968" s="7">
        <v>259314</v>
      </c>
      <c r="D968" s="7" t="s">
        <v>1364</v>
      </c>
      <c r="E968" s="7">
        <v>2</v>
      </c>
      <c r="F968" s="4">
        <v>7604354</v>
      </c>
      <c r="G968" s="4">
        <v>376025</v>
      </c>
      <c r="H968" s="4">
        <f t="shared" si="92"/>
        <v>6905736.6238999749</v>
      </c>
      <c r="I968" s="4">
        <f t="shared" si="93"/>
        <v>-698617.37610002514</v>
      </c>
      <c r="J968" s="5">
        <f t="shared" si="94"/>
        <v>-9.1870706716181916E-2</v>
      </c>
      <c r="K968" s="4">
        <f t="shared" si="95"/>
        <v>384142.79024748527</v>
      </c>
      <c r="L968" s="4">
        <f t="shared" si="96"/>
        <v>8117.7902474852744</v>
      </c>
      <c r="M968" s="5">
        <f t="shared" si="97"/>
        <v>2.1588432278399683E-2</v>
      </c>
      <c r="N968" s="4">
        <f>IF(SUMPRODUCT($O$2:$AD$2,O968:AD968)&lt;=Kalkulačka!$B$4,SUMPRODUCT($O$2:$AD$2,O968:AD968)*Kalkulačka!$B$5,SUMPRODUCT($O$2:$AD$2,O968:AD968))</f>
        <v>486</v>
      </c>
      <c r="O968" s="4">
        <v>131</v>
      </c>
      <c r="P968" s="4">
        <v>18</v>
      </c>
      <c r="Q968" s="4">
        <v>10</v>
      </c>
      <c r="R968" s="4">
        <v>0</v>
      </c>
      <c r="S968" s="4">
        <v>284</v>
      </c>
      <c r="T968" s="4">
        <v>0</v>
      </c>
      <c r="U968" s="4">
        <v>278</v>
      </c>
      <c r="V968" s="4">
        <v>60</v>
      </c>
      <c r="W968" s="4">
        <v>0</v>
      </c>
      <c r="X968" s="4">
        <v>203</v>
      </c>
      <c r="Y968" s="4">
        <v>0</v>
      </c>
      <c r="Z968" s="4">
        <v>0</v>
      </c>
      <c r="AA968" s="4">
        <v>250</v>
      </c>
      <c r="AB968" s="4">
        <v>0</v>
      </c>
      <c r="AC968" s="4">
        <v>0</v>
      </c>
      <c r="AD968" s="4">
        <v>0</v>
      </c>
    </row>
    <row r="969" spans="1:30" x14ac:dyDescent="0.3">
      <c r="A969" s="16" t="s">
        <v>56</v>
      </c>
      <c r="B969" s="7">
        <v>568686</v>
      </c>
      <c r="C969" s="7">
        <v>600792</v>
      </c>
      <c r="D969" s="7" t="s">
        <v>1365</v>
      </c>
      <c r="E969" s="7">
        <v>2</v>
      </c>
      <c r="F969" s="4">
        <v>1281457</v>
      </c>
      <c r="G969" s="4">
        <v>41654</v>
      </c>
      <c r="H969" s="4">
        <f t="shared" si="92"/>
        <v>1342782.1213138839</v>
      </c>
      <c r="I969" s="4">
        <f t="shared" si="93"/>
        <v>61325.121313883923</v>
      </c>
      <c r="J969" s="5">
        <f t="shared" si="94"/>
        <v>4.7855777692020762E-2</v>
      </c>
      <c r="K969" s="4">
        <f t="shared" si="95"/>
        <v>74694.431437011022</v>
      </c>
      <c r="L969" s="4">
        <f t="shared" si="96"/>
        <v>33040.431437011022</v>
      </c>
      <c r="M969" s="5">
        <f t="shared" si="97"/>
        <v>0.79321149078146203</v>
      </c>
      <c r="N969" s="4">
        <f>IF(SUMPRODUCT($O$2:$AD$2,O969:AD969)&lt;=Kalkulačka!$B$4,SUMPRODUCT($O$2:$AD$2,O969:AD969)*Kalkulačka!$B$5,SUMPRODUCT($O$2:$AD$2,O969:AD969))</f>
        <v>94.5</v>
      </c>
      <c r="O969" s="4">
        <v>32</v>
      </c>
      <c r="P969" s="4">
        <v>0</v>
      </c>
      <c r="Q969" s="4">
        <v>0</v>
      </c>
      <c r="R969" s="4">
        <v>0</v>
      </c>
      <c r="S969" s="4">
        <v>31</v>
      </c>
      <c r="T969" s="4">
        <v>0</v>
      </c>
      <c r="U969" s="4">
        <v>0</v>
      </c>
      <c r="V969" s="4">
        <v>27</v>
      </c>
      <c r="W969" s="4">
        <v>0</v>
      </c>
      <c r="X969" s="4">
        <v>0</v>
      </c>
      <c r="Y969" s="4">
        <v>0</v>
      </c>
      <c r="Z969" s="4">
        <v>0</v>
      </c>
      <c r="AA969" s="4">
        <v>0</v>
      </c>
      <c r="AB969" s="4">
        <v>0</v>
      </c>
      <c r="AC969" s="4">
        <v>0</v>
      </c>
      <c r="AD969" s="4">
        <v>0</v>
      </c>
    </row>
    <row r="970" spans="1:30" x14ac:dyDescent="0.3">
      <c r="A970" s="16" t="s">
        <v>23</v>
      </c>
      <c r="B970" s="7">
        <v>553271</v>
      </c>
      <c r="C970" s="7">
        <v>253081</v>
      </c>
      <c r="D970" s="7" t="s">
        <v>264</v>
      </c>
      <c r="E970" s="7">
        <v>2</v>
      </c>
      <c r="F970" s="4">
        <v>15474015</v>
      </c>
      <c r="G970" s="4">
        <v>855342</v>
      </c>
      <c r="H970" s="4">
        <f t="shared" si="92"/>
        <v>14053031.936290277</v>
      </c>
      <c r="I970" s="4">
        <f t="shared" si="93"/>
        <v>-1420983.0637097228</v>
      </c>
      <c r="J970" s="5">
        <f t="shared" si="94"/>
        <v>-9.1830275704768427E-2</v>
      </c>
      <c r="K970" s="4">
        <f t="shared" si="95"/>
        <v>781722.67398099368</v>
      </c>
      <c r="L970" s="4">
        <f t="shared" si="96"/>
        <v>-73619.326019006316</v>
      </c>
      <c r="M970" s="5">
        <f t="shared" si="97"/>
        <v>-8.6070046857287918E-2</v>
      </c>
      <c r="N970" s="4">
        <f>IF(SUMPRODUCT($O$2:$AD$2,O970:AD970)&lt;=Kalkulačka!$B$4,SUMPRODUCT($O$2:$AD$2,O970:AD970)*Kalkulačka!$B$5,SUMPRODUCT($O$2:$AD$2,O970:AD970))</f>
        <v>989</v>
      </c>
      <c r="O970" s="4">
        <v>235</v>
      </c>
      <c r="P970" s="4">
        <v>0</v>
      </c>
      <c r="Q970" s="4">
        <v>0</v>
      </c>
      <c r="R970" s="4">
        <v>0</v>
      </c>
      <c r="S970" s="4">
        <v>754</v>
      </c>
      <c r="T970" s="4">
        <v>0</v>
      </c>
      <c r="U970" s="4">
        <v>1152</v>
      </c>
      <c r="V970" s="4">
        <v>242</v>
      </c>
      <c r="W970" s="4">
        <v>0</v>
      </c>
      <c r="X970" s="4">
        <v>0</v>
      </c>
      <c r="Y970" s="4">
        <v>0</v>
      </c>
      <c r="Z970" s="4">
        <v>0</v>
      </c>
      <c r="AA970" s="4">
        <v>0</v>
      </c>
      <c r="AB970" s="4">
        <v>0</v>
      </c>
      <c r="AC970" s="4">
        <v>0</v>
      </c>
      <c r="AD970" s="4">
        <v>0</v>
      </c>
    </row>
    <row r="971" spans="1:30" x14ac:dyDescent="0.3">
      <c r="A971" s="16" t="s">
        <v>47</v>
      </c>
      <c r="B971" s="7">
        <v>593141</v>
      </c>
      <c r="C971" s="7">
        <v>368717</v>
      </c>
      <c r="D971" s="7" t="s">
        <v>1366</v>
      </c>
      <c r="E971" s="7">
        <v>2</v>
      </c>
      <c r="F971" s="4">
        <v>1301749</v>
      </c>
      <c r="G971" s="4">
        <v>42644</v>
      </c>
      <c r="H971" s="4">
        <f t="shared" si="92"/>
        <v>1364096.1232395011</v>
      </c>
      <c r="I971" s="4">
        <f t="shared" si="93"/>
        <v>62347.123239501147</v>
      </c>
      <c r="J971" s="5">
        <f t="shared" si="94"/>
        <v>4.7894888522673096E-2</v>
      </c>
      <c r="K971" s="4">
        <f t="shared" si="95"/>
        <v>75880.057332836601</v>
      </c>
      <c r="L971" s="4">
        <f t="shared" si="96"/>
        <v>33236.057332836601</v>
      </c>
      <c r="M971" s="5">
        <f t="shared" si="97"/>
        <v>0.77938414156356339</v>
      </c>
      <c r="N971" s="4">
        <f>IF(SUMPRODUCT($O$2:$AD$2,O971:AD971)&lt;=Kalkulačka!$B$4,SUMPRODUCT($O$2:$AD$2,O971:AD971)*Kalkulačka!$B$5,SUMPRODUCT($O$2:$AD$2,O971:AD971))</f>
        <v>96</v>
      </c>
      <c r="O971" s="4">
        <v>32</v>
      </c>
      <c r="P971" s="4">
        <v>0</v>
      </c>
      <c r="Q971" s="4">
        <v>0</v>
      </c>
      <c r="R971" s="4">
        <v>0</v>
      </c>
      <c r="S971" s="4">
        <v>32</v>
      </c>
      <c r="T971" s="4">
        <v>0</v>
      </c>
      <c r="U971" s="4">
        <v>64</v>
      </c>
      <c r="V971" s="4">
        <v>21</v>
      </c>
      <c r="W971" s="4">
        <v>0</v>
      </c>
      <c r="X971" s="4">
        <v>0</v>
      </c>
      <c r="Y971" s="4">
        <v>0</v>
      </c>
      <c r="Z971" s="4">
        <v>0</v>
      </c>
      <c r="AA971" s="4">
        <v>0</v>
      </c>
      <c r="AB971" s="4">
        <v>0</v>
      </c>
      <c r="AC971" s="4">
        <v>0</v>
      </c>
      <c r="AD971" s="4">
        <v>0</v>
      </c>
    </row>
    <row r="972" spans="1:30" x14ac:dyDescent="0.3">
      <c r="A972" s="16" t="s">
        <v>25</v>
      </c>
      <c r="B972" s="7">
        <v>560928</v>
      </c>
      <c r="C972" s="7">
        <v>259888</v>
      </c>
      <c r="D972" s="7" t="s">
        <v>1367</v>
      </c>
      <c r="E972" s="7">
        <v>2</v>
      </c>
      <c r="F972" s="4">
        <v>5052301</v>
      </c>
      <c r="G972" s="4">
        <v>280358</v>
      </c>
      <c r="H972" s="4">
        <f t="shared" si="92"/>
        <v>4589615.0813162383</v>
      </c>
      <c r="I972" s="4">
        <f t="shared" si="93"/>
        <v>-462685.91868376173</v>
      </c>
      <c r="J972" s="5">
        <f t="shared" si="94"/>
        <v>-9.1579246502487055E-2</v>
      </c>
      <c r="K972" s="4">
        <f t="shared" si="95"/>
        <v>255304.77623443981</v>
      </c>
      <c r="L972" s="4">
        <f t="shared" si="96"/>
        <v>-25053.223765560193</v>
      </c>
      <c r="M972" s="5">
        <f t="shared" si="97"/>
        <v>-8.9361544045685082E-2</v>
      </c>
      <c r="N972" s="4">
        <f>IF(SUMPRODUCT($O$2:$AD$2,O972:AD972)&lt;=Kalkulačka!$B$4,SUMPRODUCT($O$2:$AD$2,O972:AD972)*Kalkulačka!$B$5,SUMPRODUCT($O$2:$AD$2,O972:AD972))</f>
        <v>323</v>
      </c>
      <c r="O972" s="4">
        <v>65</v>
      </c>
      <c r="P972" s="4">
        <v>0</v>
      </c>
      <c r="Q972" s="4">
        <v>0</v>
      </c>
      <c r="R972" s="4">
        <v>0</v>
      </c>
      <c r="S972" s="4">
        <v>258</v>
      </c>
      <c r="T972" s="4">
        <v>0</v>
      </c>
      <c r="U972" s="4">
        <v>279</v>
      </c>
      <c r="V972" s="4">
        <v>67</v>
      </c>
      <c r="W972" s="4">
        <v>0</v>
      </c>
      <c r="X972" s="4">
        <v>0</v>
      </c>
      <c r="Y972" s="4">
        <v>0</v>
      </c>
      <c r="Z972" s="4">
        <v>0</v>
      </c>
      <c r="AA972" s="4">
        <v>0</v>
      </c>
      <c r="AB972" s="4">
        <v>0</v>
      </c>
      <c r="AC972" s="4">
        <v>0</v>
      </c>
      <c r="AD972" s="4">
        <v>0</v>
      </c>
    </row>
    <row r="973" spans="1:30" x14ac:dyDescent="0.3">
      <c r="A973" s="16" t="s">
        <v>32</v>
      </c>
      <c r="B973" s="7">
        <v>562432</v>
      </c>
      <c r="C973" s="7">
        <v>261271</v>
      </c>
      <c r="D973" s="7" t="s">
        <v>1368</v>
      </c>
      <c r="E973" s="7">
        <v>2</v>
      </c>
      <c r="F973" s="4">
        <v>4332274</v>
      </c>
      <c r="G973" s="4">
        <v>255352</v>
      </c>
      <c r="H973" s="4">
        <f t="shared" si="92"/>
        <v>3935985.6889306437</v>
      </c>
      <c r="I973" s="4">
        <f t="shared" si="93"/>
        <v>-396288.31106935628</v>
      </c>
      <c r="J973" s="5">
        <f t="shared" si="94"/>
        <v>-9.1473510463409347E-2</v>
      </c>
      <c r="K973" s="4">
        <f t="shared" si="95"/>
        <v>218945.58209578894</v>
      </c>
      <c r="L973" s="4">
        <f t="shared" si="96"/>
        <v>-36406.417904211063</v>
      </c>
      <c r="M973" s="5">
        <f t="shared" si="97"/>
        <v>-0.14257345900643448</v>
      </c>
      <c r="N973" s="4">
        <f>IF(SUMPRODUCT($O$2:$AD$2,O973:AD973)&lt;=Kalkulačka!$B$4,SUMPRODUCT($O$2:$AD$2,O973:AD973)*Kalkulačka!$B$5,SUMPRODUCT($O$2:$AD$2,O973:AD973))</f>
        <v>277</v>
      </c>
      <c r="O973" s="4">
        <v>27</v>
      </c>
      <c r="P973" s="4">
        <v>0</v>
      </c>
      <c r="Q973" s="4">
        <v>11</v>
      </c>
      <c r="R973" s="4">
        <v>0</v>
      </c>
      <c r="S973" s="4">
        <v>239</v>
      </c>
      <c r="T973" s="4">
        <v>0</v>
      </c>
      <c r="U973" s="4">
        <v>251</v>
      </c>
      <c r="V973" s="4">
        <v>95</v>
      </c>
      <c r="W973" s="4">
        <v>0</v>
      </c>
      <c r="X973" s="4">
        <v>0</v>
      </c>
      <c r="Y973" s="4">
        <v>0</v>
      </c>
      <c r="Z973" s="4">
        <v>0</v>
      </c>
      <c r="AA973" s="4">
        <v>0</v>
      </c>
      <c r="AB973" s="4">
        <v>0</v>
      </c>
      <c r="AC973" s="4">
        <v>0</v>
      </c>
      <c r="AD973" s="4">
        <v>0</v>
      </c>
    </row>
    <row r="974" spans="1:30" x14ac:dyDescent="0.3">
      <c r="A974" s="16" t="s">
        <v>35</v>
      </c>
      <c r="B974" s="7">
        <v>577693</v>
      </c>
      <c r="C974" s="7">
        <v>276294</v>
      </c>
      <c r="D974" s="7" t="s">
        <v>380</v>
      </c>
      <c r="E974" s="7">
        <v>2</v>
      </c>
      <c r="F974" s="4">
        <v>3643980</v>
      </c>
      <c r="G974" s="4">
        <v>202132</v>
      </c>
      <c r="H974" s="4">
        <f t="shared" si="92"/>
        <v>3310774.9657792058</v>
      </c>
      <c r="I974" s="4">
        <f t="shared" si="93"/>
        <v>-333205.03422079422</v>
      </c>
      <c r="J974" s="5">
        <f t="shared" si="94"/>
        <v>-9.1439863616373906E-2</v>
      </c>
      <c r="K974" s="4">
        <f t="shared" si="95"/>
        <v>184167.22248490551</v>
      </c>
      <c r="L974" s="4">
        <f t="shared" si="96"/>
        <v>-17964.777515094494</v>
      </c>
      <c r="M974" s="5">
        <f t="shared" si="97"/>
        <v>-8.8876464464283211E-2</v>
      </c>
      <c r="N974" s="4">
        <f>IF(SUMPRODUCT($O$2:$AD$2,O974:AD974)&lt;=Kalkulačka!$B$4,SUMPRODUCT($O$2:$AD$2,O974:AD974)*Kalkulačka!$B$5,SUMPRODUCT($O$2:$AD$2,O974:AD974))</f>
        <v>233</v>
      </c>
      <c r="O974" s="4">
        <v>49</v>
      </c>
      <c r="P974" s="4">
        <v>0</v>
      </c>
      <c r="Q974" s="4">
        <v>0</v>
      </c>
      <c r="R974" s="4">
        <v>0</v>
      </c>
      <c r="S974" s="4">
        <v>184</v>
      </c>
      <c r="T974" s="4">
        <v>0</v>
      </c>
      <c r="U974" s="4">
        <v>219</v>
      </c>
      <c r="V974" s="4">
        <v>45</v>
      </c>
      <c r="W974" s="4">
        <v>0</v>
      </c>
      <c r="X974" s="4">
        <v>0</v>
      </c>
      <c r="Y974" s="4">
        <v>0</v>
      </c>
      <c r="Z974" s="4">
        <v>0</v>
      </c>
      <c r="AA974" s="4">
        <v>0</v>
      </c>
      <c r="AB974" s="4">
        <v>0</v>
      </c>
      <c r="AC974" s="4">
        <v>0</v>
      </c>
      <c r="AD974" s="4">
        <v>0</v>
      </c>
    </row>
    <row r="975" spans="1:30" x14ac:dyDescent="0.3">
      <c r="A975" s="16" t="s">
        <v>20</v>
      </c>
      <c r="B975" s="7">
        <v>535061</v>
      </c>
      <c r="C975" s="7">
        <v>237086</v>
      </c>
      <c r="D975" s="7" t="s">
        <v>1369</v>
      </c>
      <c r="E975" s="7">
        <v>2</v>
      </c>
      <c r="F975" s="4">
        <v>1362180</v>
      </c>
      <c r="G975" s="4">
        <v>43270</v>
      </c>
      <c r="H975" s="4">
        <f t="shared" si="92"/>
        <v>1428038.1290163528</v>
      </c>
      <c r="I975" s="4">
        <f t="shared" si="93"/>
        <v>65858.129016352817</v>
      </c>
      <c r="J975" s="5">
        <f t="shared" si="94"/>
        <v>4.834759651173326E-2</v>
      </c>
      <c r="K975" s="4">
        <f t="shared" si="95"/>
        <v>79436.935020313307</v>
      </c>
      <c r="L975" s="4">
        <f t="shared" si="96"/>
        <v>36166.935020313307</v>
      </c>
      <c r="M975" s="5">
        <f t="shared" si="97"/>
        <v>0.83584319436822985</v>
      </c>
      <c r="N975" s="4">
        <f>IF(SUMPRODUCT($O$2:$AD$2,O975:AD975)&lt;=Kalkulačka!$B$4,SUMPRODUCT($O$2:$AD$2,O975:AD975)*Kalkulačka!$B$5,SUMPRODUCT($O$2:$AD$2,O975:AD975))</f>
        <v>100.5</v>
      </c>
      <c r="O975" s="4">
        <v>37</v>
      </c>
      <c r="P975" s="4">
        <v>0</v>
      </c>
      <c r="Q975" s="4">
        <v>0</v>
      </c>
      <c r="R975" s="4">
        <v>0</v>
      </c>
      <c r="S975" s="4">
        <v>30</v>
      </c>
      <c r="T975" s="4">
        <v>0</v>
      </c>
      <c r="U975" s="4">
        <v>62</v>
      </c>
      <c r="V975" s="4">
        <v>25</v>
      </c>
      <c r="W975" s="4">
        <v>0</v>
      </c>
      <c r="X975" s="4">
        <v>0</v>
      </c>
      <c r="Y975" s="4">
        <v>0</v>
      </c>
      <c r="Z975" s="4">
        <v>0</v>
      </c>
      <c r="AA975" s="4">
        <v>0</v>
      </c>
      <c r="AB975" s="4">
        <v>0</v>
      </c>
      <c r="AC975" s="4">
        <v>0</v>
      </c>
      <c r="AD975" s="4">
        <v>0</v>
      </c>
    </row>
    <row r="976" spans="1:30" x14ac:dyDescent="0.3">
      <c r="A976" s="16" t="s">
        <v>56</v>
      </c>
      <c r="B976" s="7">
        <v>599158</v>
      </c>
      <c r="C976" s="7">
        <v>297666</v>
      </c>
      <c r="D976" s="7" t="s">
        <v>1370</v>
      </c>
      <c r="E976" s="7">
        <v>2</v>
      </c>
      <c r="F976" s="4">
        <v>8648459</v>
      </c>
      <c r="G976" s="4">
        <v>440796</v>
      </c>
      <c r="H976" s="4">
        <f t="shared" si="92"/>
        <v>7857762.0432442101</v>
      </c>
      <c r="I976" s="4">
        <f t="shared" si="93"/>
        <v>-790696.95675578993</v>
      </c>
      <c r="J976" s="5">
        <f t="shared" si="94"/>
        <v>-9.1426340433109488E-2</v>
      </c>
      <c r="K976" s="4">
        <f t="shared" si="95"/>
        <v>437100.74692769413</v>
      </c>
      <c r="L976" s="4">
        <f t="shared" si="96"/>
        <v>-3695.2530723058735</v>
      </c>
      <c r="M976" s="5">
        <f t="shared" si="97"/>
        <v>-8.3831365808806346E-3</v>
      </c>
      <c r="N976" s="4">
        <f>IF(SUMPRODUCT($O$2:$AD$2,O976:AD976)&lt;=Kalkulačka!$B$4,SUMPRODUCT($O$2:$AD$2,O976:AD976)*Kalkulačka!$B$5,SUMPRODUCT($O$2:$AD$2,O976:AD976))</f>
        <v>553</v>
      </c>
      <c r="O976" s="4">
        <v>178</v>
      </c>
      <c r="P976" s="4">
        <v>0</v>
      </c>
      <c r="Q976" s="4">
        <v>0</v>
      </c>
      <c r="R976" s="4">
        <v>0</v>
      </c>
      <c r="S976" s="4">
        <v>375</v>
      </c>
      <c r="T976" s="4">
        <v>0</v>
      </c>
      <c r="U976" s="4">
        <v>499</v>
      </c>
      <c r="V976" s="4">
        <v>137</v>
      </c>
      <c r="W976" s="4">
        <v>0</v>
      </c>
      <c r="X976" s="4">
        <v>0</v>
      </c>
      <c r="Y976" s="4">
        <v>0</v>
      </c>
      <c r="Z976" s="4">
        <v>0</v>
      </c>
      <c r="AA976" s="4">
        <v>0</v>
      </c>
      <c r="AB976" s="4">
        <v>0</v>
      </c>
      <c r="AC976" s="4">
        <v>0</v>
      </c>
      <c r="AD976" s="4">
        <v>0</v>
      </c>
    </row>
    <row r="977" spans="1:30" x14ac:dyDescent="0.3">
      <c r="A977" s="16" t="s">
        <v>41</v>
      </c>
      <c r="B977" s="7">
        <v>572080</v>
      </c>
      <c r="C977" s="7">
        <v>270741</v>
      </c>
      <c r="D977" s="7" t="s">
        <v>1371</v>
      </c>
      <c r="E977" s="7">
        <v>2</v>
      </c>
      <c r="F977" s="4">
        <v>5144582</v>
      </c>
      <c r="G977" s="4">
        <v>292605</v>
      </c>
      <c r="H977" s="4">
        <f t="shared" si="92"/>
        <v>4674871.0890187072</v>
      </c>
      <c r="I977" s="4">
        <f t="shared" si="93"/>
        <v>-469710.91098129284</v>
      </c>
      <c r="J977" s="5">
        <f t="shared" si="94"/>
        <v>-9.1302055440323993E-2</v>
      </c>
      <c r="K977" s="4">
        <f t="shared" si="95"/>
        <v>260047.27981774209</v>
      </c>
      <c r="L977" s="4">
        <f t="shared" si="96"/>
        <v>-32557.720182257908</v>
      </c>
      <c r="M977" s="5">
        <f t="shared" si="97"/>
        <v>-0.11126850252817932</v>
      </c>
      <c r="N977" s="4">
        <f>IF(SUMPRODUCT($O$2:$AD$2,O977:AD977)&lt;=Kalkulačka!$B$4,SUMPRODUCT($O$2:$AD$2,O977:AD977)*Kalkulačka!$B$5,SUMPRODUCT($O$2:$AD$2,O977:AD977))</f>
        <v>329</v>
      </c>
      <c r="O977" s="4">
        <v>75</v>
      </c>
      <c r="P977" s="4">
        <v>0</v>
      </c>
      <c r="Q977" s="4">
        <v>0</v>
      </c>
      <c r="R977" s="4">
        <v>0</v>
      </c>
      <c r="S977" s="4">
        <v>254</v>
      </c>
      <c r="T977" s="4">
        <v>0</v>
      </c>
      <c r="U977" s="4">
        <v>314</v>
      </c>
      <c r="V977" s="4">
        <v>58</v>
      </c>
      <c r="W977" s="4">
        <v>0</v>
      </c>
      <c r="X977" s="4">
        <v>0</v>
      </c>
      <c r="Y977" s="4">
        <v>0</v>
      </c>
      <c r="Z977" s="4">
        <v>0</v>
      </c>
      <c r="AA977" s="4">
        <v>0</v>
      </c>
      <c r="AB977" s="4">
        <v>0</v>
      </c>
      <c r="AC977" s="4">
        <v>0</v>
      </c>
      <c r="AD977" s="4">
        <v>0</v>
      </c>
    </row>
    <row r="978" spans="1:30" x14ac:dyDescent="0.3">
      <c r="A978" s="16" t="s">
        <v>44</v>
      </c>
      <c r="B978" s="7">
        <v>597007</v>
      </c>
      <c r="C978" s="7">
        <v>295671</v>
      </c>
      <c r="D978" s="7" t="s">
        <v>480</v>
      </c>
      <c r="E978" s="7">
        <v>2</v>
      </c>
      <c r="F978" s="4">
        <v>28291613</v>
      </c>
      <c r="G978" s="4">
        <v>1537849</v>
      </c>
      <c r="H978" s="4">
        <f t="shared" si="92"/>
        <v>25710370.056141183</v>
      </c>
      <c r="I978" s="4">
        <f t="shared" si="93"/>
        <v>-2581242.9438588172</v>
      </c>
      <c r="J978" s="5">
        <f t="shared" si="94"/>
        <v>-9.1237037063203741E-2</v>
      </c>
      <c r="K978" s="4">
        <f t="shared" si="95"/>
        <v>1430180.9972711932</v>
      </c>
      <c r="L978" s="4">
        <f t="shared" si="96"/>
        <v>-107668.00272880681</v>
      </c>
      <c r="M978" s="5">
        <f t="shared" si="97"/>
        <v>-7.0012077082214685E-2</v>
      </c>
      <c r="N978" s="4">
        <f>IF(SUMPRODUCT($O$2:$AD$2,O978:AD978)&lt;=Kalkulačka!$B$4,SUMPRODUCT($O$2:$AD$2,O978:AD978)*Kalkulačka!$B$5,SUMPRODUCT($O$2:$AD$2,O978:AD978))</f>
        <v>1809.4</v>
      </c>
      <c r="O978" s="4">
        <v>443</v>
      </c>
      <c r="P978" s="4">
        <v>0</v>
      </c>
      <c r="Q978" s="4">
        <v>0</v>
      </c>
      <c r="R978" s="4">
        <v>0</v>
      </c>
      <c r="S978" s="4">
        <v>1309</v>
      </c>
      <c r="T978" s="4">
        <v>0</v>
      </c>
      <c r="U978" s="4">
        <v>1928</v>
      </c>
      <c r="V978" s="4">
        <v>420</v>
      </c>
      <c r="W978" s="4">
        <v>0</v>
      </c>
      <c r="X978" s="4">
        <v>644</v>
      </c>
      <c r="Y978" s="4">
        <v>0</v>
      </c>
      <c r="Z978" s="4">
        <v>0</v>
      </c>
      <c r="AA978" s="4">
        <v>574</v>
      </c>
      <c r="AB978" s="4">
        <v>0</v>
      </c>
      <c r="AC978" s="4">
        <v>0</v>
      </c>
      <c r="AD978" s="4">
        <v>0</v>
      </c>
    </row>
    <row r="979" spans="1:30" x14ac:dyDescent="0.3">
      <c r="A979" s="16" t="s">
        <v>38</v>
      </c>
      <c r="B979" s="7">
        <v>579211</v>
      </c>
      <c r="C979" s="7">
        <v>277827</v>
      </c>
      <c r="D979" s="7" t="s">
        <v>1372</v>
      </c>
      <c r="E979" s="7">
        <v>2</v>
      </c>
      <c r="F979" s="4">
        <v>1544797</v>
      </c>
      <c r="G979" s="4">
        <v>53900</v>
      </c>
      <c r="H979" s="4">
        <f t="shared" si="92"/>
        <v>1619864.1463469076</v>
      </c>
      <c r="I979" s="4">
        <f t="shared" si="93"/>
        <v>75067.146346907597</v>
      </c>
      <c r="J979" s="5">
        <f t="shared" si="94"/>
        <v>4.8593534520657178E-2</v>
      </c>
      <c r="K979" s="4">
        <f t="shared" si="95"/>
        <v>90107.568082743455</v>
      </c>
      <c r="L979" s="4">
        <f t="shared" si="96"/>
        <v>36207.568082743455</v>
      </c>
      <c r="M979" s="5">
        <f t="shared" si="97"/>
        <v>0.67175450988392305</v>
      </c>
      <c r="N979" s="4">
        <f>IF(SUMPRODUCT($O$2:$AD$2,O979:AD979)&lt;=Kalkulačka!$B$4,SUMPRODUCT($O$2:$AD$2,O979:AD979)*Kalkulačka!$B$5,SUMPRODUCT($O$2:$AD$2,O979:AD979))</f>
        <v>114</v>
      </c>
      <c r="O979" s="4">
        <v>40</v>
      </c>
      <c r="P979" s="4">
        <v>0</v>
      </c>
      <c r="Q979" s="4">
        <v>0</v>
      </c>
      <c r="R979" s="4">
        <v>0</v>
      </c>
      <c r="S979" s="4">
        <v>36</v>
      </c>
      <c r="T979" s="4">
        <v>0</v>
      </c>
      <c r="U979" s="4">
        <v>72</v>
      </c>
      <c r="V979" s="4">
        <v>30</v>
      </c>
      <c r="W979" s="4">
        <v>0</v>
      </c>
      <c r="X979" s="4">
        <v>0</v>
      </c>
      <c r="Y979" s="4">
        <v>0</v>
      </c>
      <c r="Z979" s="4">
        <v>0</v>
      </c>
      <c r="AA979" s="4">
        <v>0</v>
      </c>
      <c r="AB979" s="4">
        <v>0</v>
      </c>
      <c r="AC979" s="4">
        <v>0</v>
      </c>
      <c r="AD979" s="4">
        <v>0</v>
      </c>
    </row>
    <row r="980" spans="1:30" x14ac:dyDescent="0.3">
      <c r="A980" s="16" t="s">
        <v>38</v>
      </c>
      <c r="B980" s="7">
        <v>572926</v>
      </c>
      <c r="C980" s="7">
        <v>271560</v>
      </c>
      <c r="D980" s="7" t="s">
        <v>358</v>
      </c>
      <c r="E980" s="7">
        <v>2</v>
      </c>
      <c r="F980" s="4">
        <v>19528218</v>
      </c>
      <c r="G980" s="4">
        <v>1074043</v>
      </c>
      <c r="H980" s="4">
        <f t="shared" si="92"/>
        <v>17747458.936730593</v>
      </c>
      <c r="I980" s="4">
        <f t="shared" si="93"/>
        <v>-1780759.0632694066</v>
      </c>
      <c r="J980" s="5">
        <f t="shared" si="94"/>
        <v>-9.1189020076967942E-2</v>
      </c>
      <c r="K980" s="4">
        <f t="shared" si="95"/>
        <v>987231.16259075946</v>
      </c>
      <c r="L980" s="4">
        <f t="shared" si="96"/>
        <v>-86811.837409240543</v>
      </c>
      <c r="M980" s="5">
        <f t="shared" si="97"/>
        <v>-8.0827152552775394E-2</v>
      </c>
      <c r="N980" s="4">
        <f>IF(SUMPRODUCT($O$2:$AD$2,O980:AD980)&lt;=Kalkulačka!$B$4,SUMPRODUCT($O$2:$AD$2,O980:AD980)*Kalkulačka!$B$5,SUMPRODUCT($O$2:$AD$2,O980:AD980))</f>
        <v>1249</v>
      </c>
      <c r="O980" s="4">
        <v>243</v>
      </c>
      <c r="P980" s="4">
        <v>17</v>
      </c>
      <c r="Q980" s="4">
        <v>11</v>
      </c>
      <c r="R980" s="4">
        <v>0</v>
      </c>
      <c r="S980" s="4">
        <v>921</v>
      </c>
      <c r="T980" s="4">
        <v>0</v>
      </c>
      <c r="U980" s="4">
        <v>1113</v>
      </c>
      <c r="V980" s="4">
        <v>299</v>
      </c>
      <c r="W980" s="4">
        <v>0</v>
      </c>
      <c r="X980" s="4">
        <v>436</v>
      </c>
      <c r="Y980" s="4">
        <v>0</v>
      </c>
      <c r="Z980" s="4">
        <v>0</v>
      </c>
      <c r="AA980" s="4">
        <v>400</v>
      </c>
      <c r="AB980" s="4">
        <v>0</v>
      </c>
      <c r="AC980" s="4">
        <v>0</v>
      </c>
      <c r="AD980" s="4">
        <v>0</v>
      </c>
    </row>
    <row r="981" spans="1:30" x14ac:dyDescent="0.3">
      <c r="A981" s="16" t="s">
        <v>44</v>
      </c>
      <c r="B981" s="7">
        <v>596868</v>
      </c>
      <c r="C981" s="7">
        <v>295531</v>
      </c>
      <c r="D981" s="7" t="s">
        <v>1373</v>
      </c>
      <c r="E981" s="7">
        <v>2</v>
      </c>
      <c r="F981" s="4">
        <v>4002543</v>
      </c>
      <c r="G981" s="4">
        <v>225193</v>
      </c>
      <c r="H981" s="4">
        <f t="shared" si="92"/>
        <v>3637589.6619720031</v>
      </c>
      <c r="I981" s="4">
        <f t="shared" si="93"/>
        <v>-364953.33802799694</v>
      </c>
      <c r="J981" s="5">
        <f t="shared" si="94"/>
        <v>-9.1180366588940354E-2</v>
      </c>
      <c r="K981" s="4">
        <f t="shared" si="95"/>
        <v>202346.81955423093</v>
      </c>
      <c r="L981" s="4">
        <f t="shared" si="96"/>
        <v>-22846.180445769074</v>
      </c>
      <c r="M981" s="5">
        <f t="shared" si="97"/>
        <v>-0.10145155686797136</v>
      </c>
      <c r="N981" s="4">
        <f>IF(SUMPRODUCT($O$2:$AD$2,O981:AD981)&lt;=Kalkulačka!$B$4,SUMPRODUCT($O$2:$AD$2,O981:AD981)*Kalkulačka!$B$5,SUMPRODUCT($O$2:$AD$2,O981:AD981))</f>
        <v>256</v>
      </c>
      <c r="O981" s="4">
        <v>60</v>
      </c>
      <c r="P981" s="4">
        <v>0</v>
      </c>
      <c r="Q981" s="4">
        <v>0</v>
      </c>
      <c r="R981" s="4">
        <v>0</v>
      </c>
      <c r="S981" s="4">
        <v>196</v>
      </c>
      <c r="T981" s="4">
        <v>0</v>
      </c>
      <c r="U981" s="4">
        <v>246</v>
      </c>
      <c r="V981" s="4">
        <v>55</v>
      </c>
      <c r="W981" s="4">
        <v>0</v>
      </c>
      <c r="X981" s="4">
        <v>0</v>
      </c>
      <c r="Y981" s="4">
        <v>0</v>
      </c>
      <c r="Z981" s="4">
        <v>0</v>
      </c>
      <c r="AA981" s="4">
        <v>0</v>
      </c>
      <c r="AB981" s="4">
        <v>0</v>
      </c>
      <c r="AC981" s="4">
        <v>0</v>
      </c>
      <c r="AD981" s="4">
        <v>0</v>
      </c>
    </row>
    <row r="982" spans="1:30" x14ac:dyDescent="0.3">
      <c r="A982" s="16" t="s">
        <v>20</v>
      </c>
      <c r="B982" s="7">
        <v>538841</v>
      </c>
      <c r="C982" s="7">
        <v>240826</v>
      </c>
      <c r="D982" s="7" t="s">
        <v>1374</v>
      </c>
      <c r="E982" s="7">
        <v>2</v>
      </c>
      <c r="F982" s="4">
        <v>6065647</v>
      </c>
      <c r="G982" s="4">
        <v>361759</v>
      </c>
      <c r="H982" s="4">
        <f t="shared" si="92"/>
        <v>5513221.8314263169</v>
      </c>
      <c r="I982" s="4">
        <f t="shared" si="93"/>
        <v>-552425.16857368313</v>
      </c>
      <c r="J982" s="5">
        <f t="shared" si="94"/>
        <v>-9.1074401226065915E-2</v>
      </c>
      <c r="K982" s="4">
        <f t="shared" si="95"/>
        <v>306681.89838688122</v>
      </c>
      <c r="L982" s="4">
        <f t="shared" si="96"/>
        <v>-55077.101613118779</v>
      </c>
      <c r="M982" s="5">
        <f t="shared" si="97"/>
        <v>-0.15224804804612679</v>
      </c>
      <c r="N982" s="4">
        <f>IF(SUMPRODUCT($O$2:$AD$2,O982:AD982)&lt;=Kalkulačka!$B$4,SUMPRODUCT($O$2:$AD$2,O982:AD982)*Kalkulačka!$B$5,SUMPRODUCT($O$2:$AD$2,O982:AD982))</f>
        <v>388</v>
      </c>
      <c r="O982" s="4">
        <v>50</v>
      </c>
      <c r="P982" s="4">
        <v>0</v>
      </c>
      <c r="Q982" s="4">
        <v>0</v>
      </c>
      <c r="R982" s="4">
        <v>0</v>
      </c>
      <c r="S982" s="4">
        <v>338</v>
      </c>
      <c r="T982" s="4">
        <v>0</v>
      </c>
      <c r="U982" s="4">
        <v>50</v>
      </c>
      <c r="V982" s="4">
        <v>115</v>
      </c>
      <c r="W982" s="4">
        <v>0</v>
      </c>
      <c r="X982" s="4">
        <v>0</v>
      </c>
      <c r="Y982" s="4">
        <v>0</v>
      </c>
      <c r="Z982" s="4">
        <v>0</v>
      </c>
      <c r="AA982" s="4">
        <v>0</v>
      </c>
      <c r="AB982" s="4">
        <v>0</v>
      </c>
      <c r="AC982" s="4">
        <v>0</v>
      </c>
      <c r="AD982" s="4">
        <v>0</v>
      </c>
    </row>
    <row r="983" spans="1:30" x14ac:dyDescent="0.3">
      <c r="A983" s="16" t="s">
        <v>56</v>
      </c>
      <c r="B983" s="7">
        <v>598810</v>
      </c>
      <c r="C983" s="7">
        <v>297313</v>
      </c>
      <c r="D983" s="7" t="s">
        <v>492</v>
      </c>
      <c r="E983" s="7">
        <v>2</v>
      </c>
      <c r="F983" s="4">
        <v>62037510</v>
      </c>
      <c r="G983" s="4">
        <v>3303403</v>
      </c>
      <c r="H983" s="4">
        <f t="shared" si="92"/>
        <v>56396849.095183127</v>
      </c>
      <c r="I983" s="4">
        <f t="shared" si="93"/>
        <v>-5640660.9048168734</v>
      </c>
      <c r="J983" s="5">
        <f t="shared" si="94"/>
        <v>-9.0923393037806832E-2</v>
      </c>
      <c r="K983" s="4">
        <f t="shared" si="95"/>
        <v>3137166.1203544629</v>
      </c>
      <c r="L983" s="4">
        <f t="shared" si="96"/>
        <v>-166236.87964553712</v>
      </c>
      <c r="M983" s="5">
        <f t="shared" si="97"/>
        <v>-5.0322918410359629E-2</v>
      </c>
      <c r="N983" s="4">
        <f>IF(SUMPRODUCT($O$2:$AD$2,O983:AD983)&lt;=Kalkulačka!$B$4,SUMPRODUCT($O$2:$AD$2,O983:AD983)*Kalkulačka!$B$5,SUMPRODUCT($O$2:$AD$2,O983:AD983))</f>
        <v>3969</v>
      </c>
      <c r="O983" s="4">
        <v>1083</v>
      </c>
      <c r="P983" s="4">
        <v>33</v>
      </c>
      <c r="Q983" s="4">
        <v>15</v>
      </c>
      <c r="R983" s="4">
        <v>0</v>
      </c>
      <c r="S983" s="4">
        <v>2805</v>
      </c>
      <c r="T983" s="4">
        <v>0</v>
      </c>
      <c r="U983" s="4">
        <v>4050</v>
      </c>
      <c r="V983" s="4">
        <v>1180</v>
      </c>
      <c r="W983" s="4">
        <v>0</v>
      </c>
      <c r="X983" s="4">
        <v>875</v>
      </c>
      <c r="Y983" s="4">
        <v>0</v>
      </c>
      <c r="Z983" s="4">
        <v>0</v>
      </c>
      <c r="AA983" s="4">
        <v>0</v>
      </c>
      <c r="AB983" s="4">
        <v>0</v>
      </c>
      <c r="AC983" s="4">
        <v>0</v>
      </c>
      <c r="AD983" s="4">
        <v>0</v>
      </c>
    </row>
    <row r="984" spans="1:30" x14ac:dyDescent="0.3">
      <c r="A984" s="16" t="s">
        <v>47</v>
      </c>
      <c r="B984" s="7">
        <v>584215</v>
      </c>
      <c r="C984" s="7">
        <v>282910</v>
      </c>
      <c r="D984" s="7" t="s">
        <v>1375</v>
      </c>
      <c r="E984" s="7">
        <v>2</v>
      </c>
      <c r="F984" s="4">
        <v>4079489</v>
      </c>
      <c r="G984" s="4">
        <v>230978</v>
      </c>
      <c r="H984" s="4">
        <f t="shared" si="92"/>
        <v>3708636.3350573936</v>
      </c>
      <c r="I984" s="4">
        <f t="shared" si="93"/>
        <v>-370852.66494260635</v>
      </c>
      <c r="J984" s="5">
        <f t="shared" si="94"/>
        <v>-9.0906646627213927E-2</v>
      </c>
      <c r="K984" s="4">
        <f t="shared" si="95"/>
        <v>206298.90587364949</v>
      </c>
      <c r="L984" s="4">
        <f t="shared" si="96"/>
        <v>-24679.094126350508</v>
      </c>
      <c r="M984" s="5">
        <f t="shared" si="97"/>
        <v>-0.10684608112612681</v>
      </c>
      <c r="N984" s="4">
        <f>IF(SUMPRODUCT($O$2:$AD$2,O984:AD984)&lt;=Kalkulačka!$B$4,SUMPRODUCT($O$2:$AD$2,O984:AD984)*Kalkulačka!$B$5,SUMPRODUCT($O$2:$AD$2,O984:AD984))</f>
        <v>261</v>
      </c>
      <c r="O984" s="4">
        <v>50</v>
      </c>
      <c r="P984" s="4">
        <v>0</v>
      </c>
      <c r="Q984" s="4">
        <v>0</v>
      </c>
      <c r="R984" s="4">
        <v>0</v>
      </c>
      <c r="S984" s="4">
        <v>211</v>
      </c>
      <c r="T984" s="4">
        <v>0</v>
      </c>
      <c r="U984" s="4">
        <v>213</v>
      </c>
      <c r="V984" s="4">
        <v>60</v>
      </c>
      <c r="W984" s="4">
        <v>0</v>
      </c>
      <c r="X984" s="4">
        <v>0</v>
      </c>
      <c r="Y984" s="4">
        <v>0</v>
      </c>
      <c r="Z984" s="4">
        <v>0</v>
      </c>
      <c r="AA984" s="4">
        <v>0</v>
      </c>
      <c r="AB984" s="4">
        <v>0</v>
      </c>
      <c r="AC984" s="4">
        <v>0</v>
      </c>
      <c r="AD984" s="4">
        <v>0</v>
      </c>
    </row>
    <row r="985" spans="1:30" x14ac:dyDescent="0.3">
      <c r="A985" s="16" t="s">
        <v>44</v>
      </c>
      <c r="B985" s="7">
        <v>590746</v>
      </c>
      <c r="C985" s="7">
        <v>289493</v>
      </c>
      <c r="D985" s="7" t="s">
        <v>1376</v>
      </c>
      <c r="E985" s="7">
        <v>2</v>
      </c>
      <c r="F985" s="4">
        <v>1747459</v>
      </c>
      <c r="G985" s="4">
        <v>59178</v>
      </c>
      <c r="H985" s="4">
        <f t="shared" si="92"/>
        <v>1833004.1656030796</v>
      </c>
      <c r="I985" s="4">
        <f t="shared" si="93"/>
        <v>85545.1656030796</v>
      </c>
      <c r="J985" s="5">
        <f t="shared" si="94"/>
        <v>4.8954033029146693E-2</v>
      </c>
      <c r="K985" s="4">
        <f t="shared" si="95"/>
        <v>101963.82704099918</v>
      </c>
      <c r="L985" s="4">
        <f t="shared" si="96"/>
        <v>42785.827040999182</v>
      </c>
      <c r="M985" s="5">
        <f t="shared" si="97"/>
        <v>0.72300224814963632</v>
      </c>
      <c r="N985" s="4">
        <f>IF(SUMPRODUCT($O$2:$AD$2,O985:AD985)&lt;=Kalkulačka!$B$4,SUMPRODUCT($O$2:$AD$2,O985:AD985)*Kalkulačka!$B$5,SUMPRODUCT($O$2:$AD$2,O985:AD985))</f>
        <v>129</v>
      </c>
      <c r="O985" s="4">
        <v>39</v>
      </c>
      <c r="P985" s="4">
        <v>0</v>
      </c>
      <c r="Q985" s="4">
        <v>0</v>
      </c>
      <c r="R985" s="4">
        <v>0</v>
      </c>
      <c r="S985" s="4">
        <v>47</v>
      </c>
      <c r="T985" s="4">
        <v>0</v>
      </c>
      <c r="U985" s="4">
        <v>83</v>
      </c>
      <c r="V985" s="4">
        <v>29</v>
      </c>
      <c r="W985" s="4">
        <v>0</v>
      </c>
      <c r="X985" s="4">
        <v>0</v>
      </c>
      <c r="Y985" s="4">
        <v>0</v>
      </c>
      <c r="Z985" s="4">
        <v>0</v>
      </c>
      <c r="AA985" s="4">
        <v>0</v>
      </c>
      <c r="AB985" s="4">
        <v>0</v>
      </c>
      <c r="AC985" s="4">
        <v>0</v>
      </c>
      <c r="AD985" s="4">
        <v>0</v>
      </c>
    </row>
    <row r="986" spans="1:30" x14ac:dyDescent="0.3">
      <c r="A986" s="16" t="s">
        <v>41</v>
      </c>
      <c r="B986" s="7">
        <v>572411</v>
      </c>
      <c r="C986" s="7">
        <v>271071</v>
      </c>
      <c r="D986" s="7" t="s">
        <v>356</v>
      </c>
      <c r="E986" s="7">
        <v>2</v>
      </c>
      <c r="F986" s="4">
        <v>6344853</v>
      </c>
      <c r="G986" s="4">
        <v>343044</v>
      </c>
      <c r="H986" s="4">
        <f t="shared" si="92"/>
        <v>5768989.8545337236</v>
      </c>
      <c r="I986" s="4">
        <f t="shared" si="93"/>
        <v>-575863.14546627644</v>
      </c>
      <c r="J986" s="5">
        <f t="shared" si="94"/>
        <v>-9.0760675695130577E-2</v>
      </c>
      <c r="K986" s="4">
        <f t="shared" si="95"/>
        <v>320909.4091367881</v>
      </c>
      <c r="L986" s="4">
        <f t="shared" si="96"/>
        <v>-22134.590863211895</v>
      </c>
      <c r="M986" s="5">
        <f t="shared" si="97"/>
        <v>-6.4524057739566598E-2</v>
      </c>
      <c r="N986" s="4">
        <f>IF(SUMPRODUCT($O$2:$AD$2,O986:AD986)&lt;=Kalkulačka!$B$4,SUMPRODUCT($O$2:$AD$2,O986:AD986)*Kalkulačka!$B$5,SUMPRODUCT($O$2:$AD$2,O986:AD986))</f>
        <v>406</v>
      </c>
      <c r="O986" s="4">
        <v>102</v>
      </c>
      <c r="P986" s="4">
        <v>0</v>
      </c>
      <c r="Q986" s="4">
        <v>0</v>
      </c>
      <c r="R986" s="4">
        <v>0</v>
      </c>
      <c r="S986" s="4">
        <v>304</v>
      </c>
      <c r="T986" s="4">
        <v>0</v>
      </c>
      <c r="U986" s="4">
        <v>486</v>
      </c>
      <c r="V986" s="4">
        <v>90</v>
      </c>
      <c r="W986" s="4">
        <v>0</v>
      </c>
      <c r="X986" s="4">
        <v>0</v>
      </c>
      <c r="Y986" s="4">
        <v>0</v>
      </c>
      <c r="Z986" s="4">
        <v>0</v>
      </c>
      <c r="AA986" s="4">
        <v>0</v>
      </c>
      <c r="AB986" s="4">
        <v>0</v>
      </c>
      <c r="AC986" s="4">
        <v>0</v>
      </c>
      <c r="AD986" s="4">
        <v>0</v>
      </c>
    </row>
    <row r="987" spans="1:30" x14ac:dyDescent="0.3">
      <c r="A987" s="16" t="s">
        <v>53</v>
      </c>
      <c r="B987" s="7">
        <v>542989</v>
      </c>
      <c r="C987" s="7">
        <v>303925</v>
      </c>
      <c r="D987" s="7" t="s">
        <v>225</v>
      </c>
      <c r="E987" s="7">
        <v>2</v>
      </c>
      <c r="F987" s="4">
        <v>5766051</v>
      </c>
      <c r="G987" s="4">
        <v>322078</v>
      </c>
      <c r="H987" s="4">
        <f t="shared" si="92"/>
        <v>5243244.4737018328</v>
      </c>
      <c r="I987" s="4">
        <f t="shared" si="93"/>
        <v>-522806.52629816718</v>
      </c>
      <c r="J987" s="5">
        <f t="shared" si="94"/>
        <v>-9.0669771442910774E-2</v>
      </c>
      <c r="K987" s="4">
        <f t="shared" si="95"/>
        <v>291663.97037309065</v>
      </c>
      <c r="L987" s="4">
        <f t="shared" si="96"/>
        <v>-30414.029626909352</v>
      </c>
      <c r="M987" s="5">
        <f t="shared" si="97"/>
        <v>-9.4430633656782947E-2</v>
      </c>
      <c r="N987" s="4">
        <f>IF(SUMPRODUCT($O$2:$AD$2,O987:AD987)&lt;=Kalkulačka!$B$4,SUMPRODUCT($O$2:$AD$2,O987:AD987)*Kalkulačka!$B$5,SUMPRODUCT($O$2:$AD$2,O987:AD987))</f>
        <v>369</v>
      </c>
      <c r="O987" s="4">
        <v>84</v>
      </c>
      <c r="P987" s="4">
        <v>0</v>
      </c>
      <c r="Q987" s="4">
        <v>0</v>
      </c>
      <c r="R987" s="4">
        <v>0</v>
      </c>
      <c r="S987" s="4">
        <v>285</v>
      </c>
      <c r="T987" s="4">
        <v>0</v>
      </c>
      <c r="U987" s="4">
        <v>344</v>
      </c>
      <c r="V987" s="4">
        <v>89</v>
      </c>
      <c r="W987" s="4">
        <v>145</v>
      </c>
      <c r="X987" s="4">
        <v>0</v>
      </c>
      <c r="Y987" s="4">
        <v>0</v>
      </c>
      <c r="Z987" s="4">
        <v>0</v>
      </c>
      <c r="AA987" s="4">
        <v>0</v>
      </c>
      <c r="AB987" s="4">
        <v>0</v>
      </c>
      <c r="AC987" s="4">
        <v>0</v>
      </c>
      <c r="AD987" s="4">
        <v>0</v>
      </c>
    </row>
    <row r="988" spans="1:30" x14ac:dyDescent="0.3">
      <c r="A988" s="16" t="s">
        <v>53</v>
      </c>
      <c r="B988" s="7">
        <v>592188</v>
      </c>
      <c r="C988" s="7">
        <v>290947</v>
      </c>
      <c r="D988" s="7" t="s">
        <v>1377</v>
      </c>
      <c r="E988" s="7">
        <v>2</v>
      </c>
      <c r="F988" s="4">
        <v>1563935</v>
      </c>
      <c r="G988" s="4">
        <v>55453</v>
      </c>
      <c r="H988" s="4">
        <f t="shared" si="92"/>
        <v>1641178.1482725248</v>
      </c>
      <c r="I988" s="4">
        <f t="shared" si="93"/>
        <v>77243.148272524821</v>
      </c>
      <c r="J988" s="5">
        <f t="shared" si="94"/>
        <v>4.9390254884330131E-2</v>
      </c>
      <c r="K988" s="4">
        <f t="shared" si="95"/>
        <v>91293.193978569034</v>
      </c>
      <c r="L988" s="4">
        <f t="shared" si="96"/>
        <v>35840.193978569034</v>
      </c>
      <c r="M988" s="5">
        <f t="shared" si="97"/>
        <v>0.64631659204315417</v>
      </c>
      <c r="N988" s="4">
        <f>IF(SUMPRODUCT($O$2:$AD$2,O988:AD988)&lt;=Kalkulačka!$B$4,SUMPRODUCT($O$2:$AD$2,O988:AD988)*Kalkulačka!$B$5,SUMPRODUCT($O$2:$AD$2,O988:AD988))</f>
        <v>115.5</v>
      </c>
      <c r="O988" s="4">
        <v>28</v>
      </c>
      <c r="P988" s="4">
        <v>0</v>
      </c>
      <c r="Q988" s="4">
        <v>0</v>
      </c>
      <c r="R988" s="4">
        <v>0</v>
      </c>
      <c r="S988" s="4">
        <v>49</v>
      </c>
      <c r="T988" s="4">
        <v>0</v>
      </c>
      <c r="U988" s="4">
        <v>56</v>
      </c>
      <c r="V988" s="4">
        <v>30</v>
      </c>
      <c r="W988" s="4">
        <v>0</v>
      </c>
      <c r="X988" s="4">
        <v>0</v>
      </c>
      <c r="Y988" s="4">
        <v>0</v>
      </c>
      <c r="Z988" s="4">
        <v>0</v>
      </c>
      <c r="AA988" s="4">
        <v>0</v>
      </c>
      <c r="AB988" s="4">
        <v>0</v>
      </c>
      <c r="AC988" s="4">
        <v>0</v>
      </c>
      <c r="AD988" s="4">
        <v>0</v>
      </c>
    </row>
    <row r="989" spans="1:30" x14ac:dyDescent="0.3">
      <c r="A989" s="16" t="s">
        <v>38</v>
      </c>
      <c r="B989" s="7">
        <v>576221</v>
      </c>
      <c r="C989" s="7">
        <v>274828</v>
      </c>
      <c r="D989" s="7" t="s">
        <v>671</v>
      </c>
      <c r="E989" s="7">
        <v>2</v>
      </c>
      <c r="F989" s="4">
        <v>1076447</v>
      </c>
      <c r="G989" s="4">
        <v>36707</v>
      </c>
      <c r="H989" s="4">
        <f t="shared" si="92"/>
        <v>1129642.1020577119</v>
      </c>
      <c r="I989" s="4">
        <f t="shared" si="93"/>
        <v>53195.10205771192</v>
      </c>
      <c r="J989" s="5">
        <f t="shared" si="94"/>
        <v>4.941729788620508E-2</v>
      </c>
      <c r="K989" s="4">
        <f t="shared" si="95"/>
        <v>62838.17247875531</v>
      </c>
      <c r="L989" s="4">
        <f t="shared" si="96"/>
        <v>26131.17247875531</v>
      </c>
      <c r="M989" s="5">
        <f t="shared" si="97"/>
        <v>0.71188526653650008</v>
      </c>
      <c r="N989" s="4">
        <f>IF(SUMPRODUCT($O$2:$AD$2,O989:AD989)&lt;=Kalkulačka!$B$4,SUMPRODUCT($O$2:$AD$2,O989:AD989)*Kalkulačka!$B$5,SUMPRODUCT($O$2:$AD$2,O989:AD989))</f>
        <v>79.5</v>
      </c>
      <c r="O989" s="4">
        <v>23</v>
      </c>
      <c r="P989" s="4">
        <v>0</v>
      </c>
      <c r="Q989" s="4">
        <v>0</v>
      </c>
      <c r="R989" s="4">
        <v>0</v>
      </c>
      <c r="S989" s="4">
        <v>30</v>
      </c>
      <c r="T989" s="4">
        <v>0</v>
      </c>
      <c r="U989" s="4">
        <v>53</v>
      </c>
      <c r="V989" s="4">
        <v>19</v>
      </c>
      <c r="W989" s="4">
        <v>0</v>
      </c>
      <c r="X989" s="4">
        <v>0</v>
      </c>
      <c r="Y989" s="4">
        <v>0</v>
      </c>
      <c r="Z989" s="4">
        <v>0</v>
      </c>
      <c r="AA989" s="4">
        <v>0</v>
      </c>
      <c r="AB989" s="4">
        <v>0</v>
      </c>
      <c r="AC989" s="4">
        <v>0</v>
      </c>
      <c r="AD989" s="4">
        <v>0</v>
      </c>
    </row>
    <row r="990" spans="1:30" x14ac:dyDescent="0.3">
      <c r="A990" s="16" t="s">
        <v>47</v>
      </c>
      <c r="B990" s="7">
        <v>593605</v>
      </c>
      <c r="C990" s="7">
        <v>292338</v>
      </c>
      <c r="D990" s="7" t="s">
        <v>1378</v>
      </c>
      <c r="E990" s="7">
        <v>2</v>
      </c>
      <c r="F990" s="4">
        <v>324940</v>
      </c>
      <c r="G990" s="4">
        <v>7661</v>
      </c>
      <c r="H990" s="4">
        <f t="shared" si="92"/>
        <v>341024.03080987529</v>
      </c>
      <c r="I990" s="4">
        <f t="shared" si="93"/>
        <v>16084.030809875287</v>
      </c>
      <c r="J990" s="5">
        <f t="shared" si="94"/>
        <v>4.9498463746769472E-2</v>
      </c>
      <c r="K990" s="4">
        <f t="shared" si="95"/>
        <v>18970.01433320915</v>
      </c>
      <c r="L990" s="4">
        <f t="shared" si="96"/>
        <v>11309.01433320915</v>
      </c>
      <c r="M990" s="5">
        <f t="shared" si="97"/>
        <v>1.476179915573574</v>
      </c>
      <c r="N990" s="4">
        <f>IF(SUMPRODUCT($O$2:$AD$2,O990:AD990)&lt;=Kalkulačka!$B$4,SUMPRODUCT($O$2:$AD$2,O990:AD990)*Kalkulačka!$B$5,SUMPRODUCT($O$2:$AD$2,O990:AD990))</f>
        <v>24</v>
      </c>
      <c r="O990" s="4">
        <v>16</v>
      </c>
      <c r="P990" s="4">
        <v>0</v>
      </c>
      <c r="Q990" s="4">
        <v>0</v>
      </c>
      <c r="R990" s="4">
        <v>0</v>
      </c>
      <c r="S990" s="4">
        <v>0</v>
      </c>
      <c r="T990" s="4">
        <v>0</v>
      </c>
      <c r="U990" s="4">
        <v>17</v>
      </c>
      <c r="V990" s="4">
        <v>0</v>
      </c>
      <c r="W990" s="4">
        <v>0</v>
      </c>
      <c r="X990" s="4">
        <v>0</v>
      </c>
      <c r="Y990" s="4">
        <v>0</v>
      </c>
      <c r="Z990" s="4">
        <v>0</v>
      </c>
      <c r="AA990" s="4">
        <v>0</v>
      </c>
      <c r="AB990" s="4">
        <v>0</v>
      </c>
      <c r="AC990" s="4">
        <v>0</v>
      </c>
      <c r="AD990" s="4">
        <v>0</v>
      </c>
    </row>
    <row r="991" spans="1:30" x14ac:dyDescent="0.3">
      <c r="A991" s="16" t="s">
        <v>47</v>
      </c>
      <c r="B991" s="7">
        <v>593931</v>
      </c>
      <c r="C991" s="7">
        <v>600296</v>
      </c>
      <c r="D991" s="7" t="s">
        <v>1379</v>
      </c>
      <c r="E991" s="7">
        <v>2</v>
      </c>
      <c r="F991" s="4">
        <v>324940</v>
      </c>
      <c r="G991" s="4">
        <v>7661</v>
      </c>
      <c r="H991" s="4">
        <f t="shared" si="92"/>
        <v>341024.03080987529</v>
      </c>
      <c r="I991" s="4">
        <f t="shared" si="93"/>
        <v>16084.030809875287</v>
      </c>
      <c r="J991" s="5">
        <f t="shared" si="94"/>
        <v>4.9498463746769472E-2</v>
      </c>
      <c r="K991" s="4">
        <f t="shared" si="95"/>
        <v>18970.01433320915</v>
      </c>
      <c r="L991" s="4">
        <f t="shared" si="96"/>
        <v>11309.01433320915</v>
      </c>
      <c r="M991" s="5">
        <f t="shared" si="97"/>
        <v>1.476179915573574</v>
      </c>
      <c r="N991" s="4">
        <f>IF(SUMPRODUCT($O$2:$AD$2,O991:AD991)&lt;=Kalkulačka!$B$4,SUMPRODUCT($O$2:$AD$2,O991:AD991)*Kalkulačka!$B$5,SUMPRODUCT($O$2:$AD$2,O991:AD991))</f>
        <v>24</v>
      </c>
      <c r="O991" s="4">
        <v>16</v>
      </c>
      <c r="P991" s="4">
        <v>0</v>
      </c>
      <c r="Q991" s="4">
        <v>0</v>
      </c>
      <c r="R991" s="4">
        <v>0</v>
      </c>
      <c r="S991" s="4">
        <v>0</v>
      </c>
      <c r="T991" s="4">
        <v>0</v>
      </c>
      <c r="U991" s="4">
        <v>0</v>
      </c>
      <c r="V991" s="4">
        <v>0</v>
      </c>
      <c r="W991" s="4">
        <v>0</v>
      </c>
      <c r="X991" s="4">
        <v>0</v>
      </c>
      <c r="Y991" s="4">
        <v>0</v>
      </c>
      <c r="Z991" s="4">
        <v>0</v>
      </c>
      <c r="AA991" s="4">
        <v>0</v>
      </c>
      <c r="AB991" s="4">
        <v>0</v>
      </c>
      <c r="AC991" s="4">
        <v>0</v>
      </c>
      <c r="AD991" s="4">
        <v>0</v>
      </c>
    </row>
    <row r="992" spans="1:30" x14ac:dyDescent="0.3">
      <c r="A992" s="16" t="s">
        <v>47</v>
      </c>
      <c r="B992" s="7">
        <v>594687</v>
      </c>
      <c r="C992" s="7">
        <v>636932</v>
      </c>
      <c r="D992" s="7" t="s">
        <v>1380</v>
      </c>
      <c r="E992" s="7">
        <v>2</v>
      </c>
      <c r="F992" s="4">
        <v>324940</v>
      </c>
      <c r="G992" s="4">
        <v>7661</v>
      </c>
      <c r="H992" s="4">
        <f t="shared" si="92"/>
        <v>341024.03080987529</v>
      </c>
      <c r="I992" s="4">
        <f t="shared" si="93"/>
        <v>16084.030809875287</v>
      </c>
      <c r="J992" s="5">
        <f t="shared" si="94"/>
        <v>4.9498463746769472E-2</v>
      </c>
      <c r="K992" s="4">
        <f t="shared" si="95"/>
        <v>18970.01433320915</v>
      </c>
      <c r="L992" s="4">
        <f t="shared" si="96"/>
        <v>11309.01433320915</v>
      </c>
      <c r="M992" s="5">
        <f t="shared" si="97"/>
        <v>1.476179915573574</v>
      </c>
      <c r="N992" s="4">
        <f>IF(SUMPRODUCT($O$2:$AD$2,O992:AD992)&lt;=Kalkulačka!$B$4,SUMPRODUCT($O$2:$AD$2,O992:AD992)*Kalkulačka!$B$5,SUMPRODUCT($O$2:$AD$2,O992:AD992))</f>
        <v>24</v>
      </c>
      <c r="O992" s="4">
        <v>16</v>
      </c>
      <c r="P992" s="4">
        <v>0</v>
      </c>
      <c r="Q992" s="4">
        <v>0</v>
      </c>
      <c r="R992" s="4">
        <v>0</v>
      </c>
      <c r="S992" s="4">
        <v>0</v>
      </c>
      <c r="T992" s="4">
        <v>0</v>
      </c>
      <c r="U992" s="4">
        <v>0</v>
      </c>
      <c r="V992" s="4">
        <v>0</v>
      </c>
      <c r="W992" s="4">
        <v>0</v>
      </c>
      <c r="X992" s="4">
        <v>0</v>
      </c>
      <c r="Y992" s="4">
        <v>0</v>
      </c>
      <c r="Z992" s="4">
        <v>0</v>
      </c>
      <c r="AA992" s="4">
        <v>0</v>
      </c>
      <c r="AB992" s="4">
        <v>0</v>
      </c>
      <c r="AC992" s="4">
        <v>0</v>
      </c>
      <c r="AD992" s="4">
        <v>0</v>
      </c>
    </row>
    <row r="993" spans="1:30" x14ac:dyDescent="0.3">
      <c r="A993" s="16" t="s">
        <v>47</v>
      </c>
      <c r="B993" s="7">
        <v>593338</v>
      </c>
      <c r="C993" s="7">
        <v>368652</v>
      </c>
      <c r="D993" s="7" t="s">
        <v>1381</v>
      </c>
      <c r="E993" s="7">
        <v>2</v>
      </c>
      <c r="F993" s="4">
        <v>649877</v>
      </c>
      <c r="G993" s="4">
        <v>15322</v>
      </c>
      <c r="H993" s="4">
        <f t="shared" si="92"/>
        <v>682048.06161975057</v>
      </c>
      <c r="I993" s="4">
        <f t="shared" si="93"/>
        <v>32171.061619750573</v>
      </c>
      <c r="J993" s="5">
        <f t="shared" si="94"/>
        <v>4.9503308502609755E-2</v>
      </c>
      <c r="K993" s="4">
        <f t="shared" si="95"/>
        <v>37940.0286664183</v>
      </c>
      <c r="L993" s="4">
        <f t="shared" si="96"/>
        <v>22618.0286664183</v>
      </c>
      <c r="M993" s="5">
        <f t="shared" si="97"/>
        <v>1.476179915573574</v>
      </c>
      <c r="N993" s="4">
        <f>IF(SUMPRODUCT($O$2:$AD$2,O993:AD993)&lt;=Kalkulačka!$B$4,SUMPRODUCT($O$2:$AD$2,O993:AD993)*Kalkulačka!$B$5,SUMPRODUCT($O$2:$AD$2,O993:AD993))</f>
        <v>48</v>
      </c>
      <c r="O993" s="4">
        <v>32</v>
      </c>
      <c r="P993" s="4">
        <v>0</v>
      </c>
      <c r="Q993" s="4">
        <v>0</v>
      </c>
      <c r="R993" s="4">
        <v>0</v>
      </c>
      <c r="S993" s="4">
        <v>0</v>
      </c>
      <c r="T993" s="4">
        <v>0</v>
      </c>
      <c r="U993" s="4">
        <v>23</v>
      </c>
      <c r="V993" s="4">
        <v>0</v>
      </c>
      <c r="W993" s="4">
        <v>0</v>
      </c>
      <c r="X993" s="4">
        <v>0</v>
      </c>
      <c r="Y993" s="4">
        <v>0</v>
      </c>
      <c r="Z993" s="4">
        <v>0</v>
      </c>
      <c r="AA993" s="4">
        <v>0</v>
      </c>
      <c r="AB993" s="4">
        <v>0</v>
      </c>
      <c r="AC993" s="4">
        <v>0</v>
      </c>
      <c r="AD993" s="4">
        <v>0</v>
      </c>
    </row>
    <row r="994" spans="1:30" x14ac:dyDescent="0.3">
      <c r="A994" s="16" t="s">
        <v>56</v>
      </c>
      <c r="B994" s="7">
        <v>569895</v>
      </c>
      <c r="C994" s="7">
        <v>849731</v>
      </c>
      <c r="D994" s="7" t="s">
        <v>1382</v>
      </c>
      <c r="E994" s="7">
        <v>2</v>
      </c>
      <c r="F994" s="4">
        <v>893386</v>
      </c>
      <c r="G994" s="4">
        <v>20972</v>
      </c>
      <c r="H994" s="4">
        <f t="shared" si="92"/>
        <v>937816.08472715702</v>
      </c>
      <c r="I994" s="4">
        <f t="shared" si="93"/>
        <v>44430.084727157024</v>
      </c>
      <c r="J994" s="5">
        <f t="shared" si="94"/>
        <v>4.9732237495502485E-2</v>
      </c>
      <c r="K994" s="4">
        <f t="shared" si="95"/>
        <v>52167.539416325162</v>
      </c>
      <c r="L994" s="4">
        <f t="shared" si="96"/>
        <v>31195.539416325162</v>
      </c>
      <c r="M994" s="5">
        <f t="shared" si="97"/>
        <v>1.487485190555272</v>
      </c>
      <c r="N994" s="4">
        <f>IF(SUMPRODUCT($O$2:$AD$2,O994:AD994)&lt;=Kalkulačka!$B$4,SUMPRODUCT($O$2:$AD$2,O994:AD994)*Kalkulačka!$B$5,SUMPRODUCT($O$2:$AD$2,O994:AD994))</f>
        <v>66</v>
      </c>
      <c r="O994" s="4">
        <v>44</v>
      </c>
      <c r="P994" s="4">
        <v>0</v>
      </c>
      <c r="Q994" s="4">
        <v>0</v>
      </c>
      <c r="R994" s="4">
        <v>0</v>
      </c>
      <c r="S994" s="4">
        <v>0</v>
      </c>
      <c r="T994" s="4">
        <v>0</v>
      </c>
      <c r="U994" s="4">
        <v>0</v>
      </c>
      <c r="V994" s="4">
        <v>0</v>
      </c>
      <c r="W994" s="4">
        <v>0</v>
      </c>
      <c r="X994" s="4">
        <v>0</v>
      </c>
      <c r="Y994" s="4">
        <v>0</v>
      </c>
      <c r="Z994" s="4">
        <v>0</v>
      </c>
      <c r="AA994" s="4">
        <v>0</v>
      </c>
      <c r="AB994" s="4">
        <v>0</v>
      </c>
      <c r="AC994" s="4">
        <v>0</v>
      </c>
      <c r="AD994" s="4">
        <v>0</v>
      </c>
    </row>
    <row r="995" spans="1:30" x14ac:dyDescent="0.3">
      <c r="A995" s="16" t="s">
        <v>53</v>
      </c>
      <c r="B995" s="7">
        <v>544931</v>
      </c>
      <c r="C995" s="7">
        <v>304336</v>
      </c>
      <c r="D995" s="7" t="s">
        <v>1383</v>
      </c>
      <c r="E995" s="7">
        <v>2</v>
      </c>
      <c r="F995" s="4">
        <v>791778</v>
      </c>
      <c r="G995" s="4">
        <v>27780</v>
      </c>
      <c r="H995" s="4">
        <f t="shared" si="92"/>
        <v>831246.07509907102</v>
      </c>
      <c r="I995" s="4">
        <f t="shared" si="93"/>
        <v>39468.075099071022</v>
      </c>
      <c r="J995" s="5">
        <f t="shared" si="94"/>
        <v>4.9847400532814889E-2</v>
      </c>
      <c r="K995" s="4">
        <f t="shared" si="95"/>
        <v>46239.409937197299</v>
      </c>
      <c r="L995" s="4">
        <f t="shared" si="96"/>
        <v>18459.409937197299</v>
      </c>
      <c r="M995" s="5">
        <f t="shared" si="97"/>
        <v>0.66448559889119152</v>
      </c>
      <c r="N995" s="4">
        <f>IF(SUMPRODUCT($O$2:$AD$2,O995:AD995)&lt;=Kalkulačka!$B$4,SUMPRODUCT($O$2:$AD$2,O995:AD995)*Kalkulačka!$B$5,SUMPRODUCT($O$2:$AD$2,O995:AD995))</f>
        <v>58.5</v>
      </c>
      <c r="O995" s="4">
        <v>15</v>
      </c>
      <c r="P995" s="4">
        <v>0</v>
      </c>
      <c r="Q995" s="4">
        <v>0</v>
      </c>
      <c r="R995" s="4">
        <v>0</v>
      </c>
      <c r="S995" s="4">
        <v>24</v>
      </c>
      <c r="T995" s="4">
        <v>0</v>
      </c>
      <c r="U995" s="4">
        <v>39</v>
      </c>
      <c r="V995" s="4">
        <v>20</v>
      </c>
      <c r="W995" s="4">
        <v>0</v>
      </c>
      <c r="X995" s="4">
        <v>0</v>
      </c>
      <c r="Y995" s="4">
        <v>0</v>
      </c>
      <c r="Z995" s="4">
        <v>0</v>
      </c>
      <c r="AA995" s="4">
        <v>0</v>
      </c>
      <c r="AB995" s="4">
        <v>0</v>
      </c>
      <c r="AC995" s="4">
        <v>0</v>
      </c>
      <c r="AD995" s="4">
        <v>0</v>
      </c>
    </row>
    <row r="996" spans="1:30" x14ac:dyDescent="0.3">
      <c r="A996" s="16" t="s">
        <v>53</v>
      </c>
      <c r="B996" s="7">
        <v>588709</v>
      </c>
      <c r="C996" s="7">
        <v>287440</v>
      </c>
      <c r="D996" s="7" t="s">
        <v>1384</v>
      </c>
      <c r="E996" s="7">
        <v>2</v>
      </c>
      <c r="F996" s="4">
        <v>1563129</v>
      </c>
      <c r="G996" s="4">
        <v>52077</v>
      </c>
      <c r="H996" s="4">
        <f t="shared" si="92"/>
        <v>1641178.1482725248</v>
      </c>
      <c r="I996" s="4">
        <f t="shared" si="93"/>
        <v>78049.148272524821</v>
      </c>
      <c r="J996" s="5">
        <f t="shared" si="94"/>
        <v>4.9931354528336858E-2</v>
      </c>
      <c r="K996" s="4">
        <f t="shared" si="95"/>
        <v>91293.193978569034</v>
      </c>
      <c r="L996" s="4">
        <f t="shared" si="96"/>
        <v>39216.193978569034</v>
      </c>
      <c r="M996" s="5">
        <f t="shared" si="97"/>
        <v>0.75304249435583914</v>
      </c>
      <c r="N996" s="4">
        <f>IF(SUMPRODUCT($O$2:$AD$2,O996:AD996)&lt;=Kalkulačka!$B$4,SUMPRODUCT($O$2:$AD$2,O996:AD996)*Kalkulačka!$B$5,SUMPRODUCT($O$2:$AD$2,O996:AD996))</f>
        <v>115.5</v>
      </c>
      <c r="O996" s="4">
        <v>37</v>
      </c>
      <c r="P996" s="4">
        <v>0</v>
      </c>
      <c r="Q996" s="4">
        <v>0</v>
      </c>
      <c r="R996" s="4">
        <v>0</v>
      </c>
      <c r="S996" s="4">
        <v>40</v>
      </c>
      <c r="T996" s="4">
        <v>0</v>
      </c>
      <c r="U996" s="4">
        <v>77</v>
      </c>
      <c r="V996" s="4">
        <v>32</v>
      </c>
      <c r="W996" s="4">
        <v>0</v>
      </c>
      <c r="X996" s="4">
        <v>0</v>
      </c>
      <c r="Y996" s="4">
        <v>0</v>
      </c>
      <c r="Z996" s="4">
        <v>0</v>
      </c>
      <c r="AA996" s="4">
        <v>0</v>
      </c>
      <c r="AB996" s="4">
        <v>0</v>
      </c>
      <c r="AC996" s="4">
        <v>0</v>
      </c>
      <c r="AD996" s="4">
        <v>0</v>
      </c>
    </row>
    <row r="997" spans="1:30" x14ac:dyDescent="0.3">
      <c r="A997" s="16" t="s">
        <v>20</v>
      </c>
      <c r="B997" s="7">
        <v>537128</v>
      </c>
      <c r="C997" s="7">
        <v>239089</v>
      </c>
      <c r="D997" s="7" t="s">
        <v>1385</v>
      </c>
      <c r="E997" s="7">
        <v>2</v>
      </c>
      <c r="F997" s="4">
        <v>3996991</v>
      </c>
      <c r="G997" s="4">
        <v>234240</v>
      </c>
      <c r="H997" s="4">
        <f t="shared" si="92"/>
        <v>3637589.6619720031</v>
      </c>
      <c r="I997" s="4">
        <f t="shared" si="93"/>
        <v>-359401.33802799694</v>
      </c>
      <c r="J997" s="5">
        <f t="shared" si="94"/>
        <v>-8.9917975303921649E-2</v>
      </c>
      <c r="K997" s="4">
        <f t="shared" si="95"/>
        <v>202346.81955423093</v>
      </c>
      <c r="L997" s="4">
        <f t="shared" si="96"/>
        <v>-31893.180445769074</v>
      </c>
      <c r="M997" s="5">
        <f t="shared" si="97"/>
        <v>-0.13615599575550319</v>
      </c>
      <c r="N997" s="4">
        <f>IF(SUMPRODUCT($O$2:$AD$2,O997:AD997)&lt;=Kalkulačka!$B$4,SUMPRODUCT($O$2:$AD$2,O997:AD997)*Kalkulačka!$B$5,SUMPRODUCT($O$2:$AD$2,O997:AD997))</f>
        <v>256</v>
      </c>
      <c r="O997" s="4">
        <v>30</v>
      </c>
      <c r="P997" s="4">
        <v>0</v>
      </c>
      <c r="Q997" s="4">
        <v>0</v>
      </c>
      <c r="R997" s="4">
        <v>0</v>
      </c>
      <c r="S997" s="4">
        <v>226</v>
      </c>
      <c r="T997" s="4">
        <v>0</v>
      </c>
      <c r="U997" s="4">
        <v>272</v>
      </c>
      <c r="V997" s="4">
        <v>60</v>
      </c>
      <c r="W997" s="4">
        <v>43</v>
      </c>
      <c r="X997" s="4">
        <v>0</v>
      </c>
      <c r="Y997" s="4">
        <v>0</v>
      </c>
      <c r="Z997" s="4">
        <v>0</v>
      </c>
      <c r="AA997" s="4">
        <v>0</v>
      </c>
      <c r="AB997" s="4">
        <v>0</v>
      </c>
      <c r="AC997" s="4">
        <v>0</v>
      </c>
      <c r="AD997" s="4">
        <v>0</v>
      </c>
    </row>
    <row r="998" spans="1:30" x14ac:dyDescent="0.3">
      <c r="A998" s="16" t="s">
        <v>20</v>
      </c>
      <c r="B998" s="7">
        <v>537781</v>
      </c>
      <c r="C998" s="7">
        <v>239747</v>
      </c>
      <c r="D998" s="7" t="s">
        <v>1386</v>
      </c>
      <c r="E998" s="7">
        <v>2</v>
      </c>
      <c r="F998" s="4">
        <v>4621106</v>
      </c>
      <c r="G998" s="4">
        <v>264104</v>
      </c>
      <c r="H998" s="4">
        <f t="shared" si="92"/>
        <v>4205963.0466551287</v>
      </c>
      <c r="I998" s="4">
        <f t="shared" si="93"/>
        <v>-415142.95334487129</v>
      </c>
      <c r="J998" s="5">
        <f t="shared" si="94"/>
        <v>-8.9836275849303426E-2</v>
      </c>
      <c r="K998" s="4">
        <f t="shared" si="95"/>
        <v>233963.51010957951</v>
      </c>
      <c r="L998" s="4">
        <f t="shared" si="96"/>
        <v>-30140.489890420489</v>
      </c>
      <c r="M998" s="5">
        <f t="shared" si="97"/>
        <v>-0.11412356454434802</v>
      </c>
      <c r="N998" s="4">
        <f>IF(SUMPRODUCT($O$2:$AD$2,O998:AD998)&lt;=Kalkulačka!$B$4,SUMPRODUCT($O$2:$AD$2,O998:AD998)*Kalkulačka!$B$5,SUMPRODUCT($O$2:$AD$2,O998:AD998))</f>
        <v>296</v>
      </c>
      <c r="O998" s="4">
        <v>60</v>
      </c>
      <c r="P998" s="4">
        <v>0</v>
      </c>
      <c r="Q998" s="4">
        <v>0</v>
      </c>
      <c r="R998" s="4">
        <v>0</v>
      </c>
      <c r="S998" s="4">
        <v>236</v>
      </c>
      <c r="T998" s="4">
        <v>0</v>
      </c>
      <c r="U998" s="4">
        <v>362</v>
      </c>
      <c r="V998" s="4">
        <v>70</v>
      </c>
      <c r="W998" s="4">
        <v>53</v>
      </c>
      <c r="X998" s="4">
        <v>0</v>
      </c>
      <c r="Y998" s="4">
        <v>0</v>
      </c>
      <c r="Z998" s="4">
        <v>0</v>
      </c>
      <c r="AA998" s="4">
        <v>0</v>
      </c>
      <c r="AB998" s="4">
        <v>0</v>
      </c>
      <c r="AC998" s="4">
        <v>0</v>
      </c>
      <c r="AD998" s="4">
        <v>0</v>
      </c>
    </row>
    <row r="999" spans="1:30" x14ac:dyDescent="0.3">
      <c r="A999" s="16" t="s">
        <v>20</v>
      </c>
      <c r="B999" s="7">
        <v>542351</v>
      </c>
      <c r="C999" s="7">
        <v>244368</v>
      </c>
      <c r="D999" s="7" t="s">
        <v>1387</v>
      </c>
      <c r="E999" s="7">
        <v>2</v>
      </c>
      <c r="F999" s="4">
        <v>4043252</v>
      </c>
      <c r="G999" s="4">
        <v>231728</v>
      </c>
      <c r="H999" s="4">
        <f t="shared" si="92"/>
        <v>3680217.6658232375</v>
      </c>
      <c r="I999" s="4">
        <f t="shared" si="93"/>
        <v>-363034.3341767625</v>
      </c>
      <c r="J999" s="5">
        <f t="shared" si="94"/>
        <v>-8.9787709046273312E-2</v>
      </c>
      <c r="K999" s="4">
        <f t="shared" si="95"/>
        <v>204718.07134588208</v>
      </c>
      <c r="L999" s="4">
        <f t="shared" si="96"/>
        <v>-27009.928654117917</v>
      </c>
      <c r="M999" s="5">
        <f t="shared" si="97"/>
        <v>-0.11655876136728371</v>
      </c>
      <c r="N999" s="4">
        <f>IF(SUMPRODUCT($O$2:$AD$2,O999:AD999)&lt;=Kalkulačka!$B$4,SUMPRODUCT($O$2:$AD$2,O999:AD999)*Kalkulačka!$B$5,SUMPRODUCT($O$2:$AD$2,O999:AD999))</f>
        <v>259</v>
      </c>
      <c r="O999" s="4">
        <v>48</v>
      </c>
      <c r="P999" s="4">
        <v>0</v>
      </c>
      <c r="Q999" s="4">
        <v>0</v>
      </c>
      <c r="R999" s="4">
        <v>0</v>
      </c>
      <c r="S999" s="4">
        <v>211</v>
      </c>
      <c r="T999" s="4">
        <v>0</v>
      </c>
      <c r="U999" s="4">
        <v>290</v>
      </c>
      <c r="V999" s="4">
        <v>73</v>
      </c>
      <c r="W999" s="4">
        <v>0</v>
      </c>
      <c r="X999" s="4">
        <v>0</v>
      </c>
      <c r="Y999" s="4">
        <v>0</v>
      </c>
      <c r="Z999" s="4">
        <v>0</v>
      </c>
      <c r="AA999" s="4">
        <v>0</v>
      </c>
      <c r="AB999" s="4">
        <v>0</v>
      </c>
      <c r="AC999" s="4">
        <v>0</v>
      </c>
      <c r="AD999" s="4">
        <v>0</v>
      </c>
    </row>
    <row r="1000" spans="1:30" x14ac:dyDescent="0.3">
      <c r="A1000" s="16" t="s">
        <v>20</v>
      </c>
      <c r="B1000" s="7">
        <v>599433</v>
      </c>
      <c r="C1000" s="7">
        <v>875481</v>
      </c>
      <c r="D1000" s="7" t="s">
        <v>1388</v>
      </c>
      <c r="E1000" s="7">
        <v>2</v>
      </c>
      <c r="F1000" s="4">
        <v>4279794</v>
      </c>
      <c r="G1000" s="4">
        <v>242467</v>
      </c>
      <c r="H1000" s="4">
        <f t="shared" si="92"/>
        <v>3896199.5520028248</v>
      </c>
      <c r="I1000" s="4">
        <f t="shared" si="93"/>
        <v>-383594.44799717516</v>
      </c>
      <c r="J1000" s="5">
        <f t="shared" si="94"/>
        <v>-8.9629184955438368E-2</v>
      </c>
      <c r="K1000" s="4">
        <f t="shared" si="95"/>
        <v>216732.41375691452</v>
      </c>
      <c r="L1000" s="4">
        <f t="shared" si="96"/>
        <v>-25734.586243085476</v>
      </c>
      <c r="M1000" s="5">
        <f t="shared" si="97"/>
        <v>-0.10613644843663461</v>
      </c>
      <c r="N1000" s="4">
        <f>IF(SUMPRODUCT($O$2:$AD$2,O1000:AD1000)&lt;=Kalkulačka!$B$4,SUMPRODUCT($O$2:$AD$2,O1000:AD1000)*Kalkulačka!$B$5,SUMPRODUCT($O$2:$AD$2,O1000:AD1000))</f>
        <v>274.2</v>
      </c>
      <c r="O1000" s="4">
        <v>33</v>
      </c>
      <c r="P1000" s="4">
        <v>0</v>
      </c>
      <c r="Q1000" s="4">
        <v>0</v>
      </c>
      <c r="R1000" s="4">
        <v>0</v>
      </c>
      <c r="S1000" s="4">
        <v>227</v>
      </c>
      <c r="T1000" s="4">
        <v>0</v>
      </c>
      <c r="U1000" s="4">
        <v>224</v>
      </c>
      <c r="V1000" s="4">
        <v>77</v>
      </c>
      <c r="W1000" s="4">
        <v>0</v>
      </c>
      <c r="X1000" s="4">
        <v>0</v>
      </c>
      <c r="Y1000" s="4">
        <v>0</v>
      </c>
      <c r="Z1000" s="4">
        <v>0</v>
      </c>
      <c r="AA1000" s="4">
        <v>142</v>
      </c>
      <c r="AB1000" s="4">
        <v>0</v>
      </c>
      <c r="AC1000" s="4">
        <v>0</v>
      </c>
      <c r="AD1000" s="4">
        <v>0</v>
      </c>
    </row>
    <row r="1001" spans="1:30" x14ac:dyDescent="0.3">
      <c r="A1001" s="16" t="s">
        <v>44</v>
      </c>
      <c r="B1001" s="7">
        <v>596329</v>
      </c>
      <c r="C1001" s="7">
        <v>545775</v>
      </c>
      <c r="D1001" s="7" t="s">
        <v>416</v>
      </c>
      <c r="E1001" s="7">
        <v>2</v>
      </c>
      <c r="F1001" s="4">
        <v>669538</v>
      </c>
      <c r="G1001" s="4">
        <v>15945</v>
      </c>
      <c r="H1001" s="4">
        <f t="shared" si="92"/>
        <v>703362.0635453678</v>
      </c>
      <c r="I1001" s="4">
        <f t="shared" si="93"/>
        <v>33824.063545367797</v>
      </c>
      <c r="J1001" s="5">
        <f t="shared" si="94"/>
        <v>5.0518512086495271E-2</v>
      </c>
      <c r="K1001" s="4">
        <f t="shared" si="95"/>
        <v>39125.654562243872</v>
      </c>
      <c r="L1001" s="4">
        <f t="shared" si="96"/>
        <v>23180.654562243872</v>
      </c>
      <c r="M1001" s="5">
        <f t="shared" si="97"/>
        <v>1.4537883074470912</v>
      </c>
      <c r="N1001" s="4">
        <f>IF(SUMPRODUCT($O$2:$AD$2,O1001:AD1001)&lt;=Kalkulačka!$B$4,SUMPRODUCT($O$2:$AD$2,O1001:AD1001)*Kalkulačka!$B$5,SUMPRODUCT($O$2:$AD$2,O1001:AD1001))</f>
        <v>49.5</v>
      </c>
      <c r="O1001" s="4">
        <v>33</v>
      </c>
      <c r="P1001" s="4">
        <v>0</v>
      </c>
      <c r="Q1001" s="4">
        <v>0</v>
      </c>
      <c r="R1001" s="4">
        <v>0</v>
      </c>
      <c r="S1001" s="4">
        <v>0</v>
      </c>
      <c r="T1001" s="4">
        <v>0</v>
      </c>
      <c r="U1001" s="4">
        <v>32</v>
      </c>
      <c r="V1001" s="4">
        <v>0</v>
      </c>
      <c r="W1001" s="4">
        <v>0</v>
      </c>
      <c r="X1001" s="4">
        <v>0</v>
      </c>
      <c r="Y1001" s="4">
        <v>0</v>
      </c>
      <c r="Z1001" s="4">
        <v>0</v>
      </c>
      <c r="AA1001" s="4">
        <v>0</v>
      </c>
      <c r="AB1001" s="4">
        <v>0</v>
      </c>
      <c r="AC1001" s="4">
        <v>0</v>
      </c>
      <c r="AD1001" s="4">
        <v>0</v>
      </c>
    </row>
    <row r="1002" spans="1:30" x14ac:dyDescent="0.3">
      <c r="A1002" s="16" t="s">
        <v>38</v>
      </c>
      <c r="B1002" s="7">
        <v>572829</v>
      </c>
      <c r="C1002" s="7">
        <v>271471</v>
      </c>
      <c r="D1002" s="7" t="s">
        <v>1389</v>
      </c>
      <c r="E1002" s="7">
        <v>2</v>
      </c>
      <c r="F1002" s="4">
        <v>2028775</v>
      </c>
      <c r="G1002" s="4">
        <v>76352</v>
      </c>
      <c r="H1002" s="4">
        <f t="shared" si="92"/>
        <v>2131400.1925617205</v>
      </c>
      <c r="I1002" s="4">
        <f t="shared" si="93"/>
        <v>102625.1925617205</v>
      </c>
      <c r="J1002" s="5">
        <f t="shared" si="94"/>
        <v>5.0584807364897788E-2</v>
      </c>
      <c r="K1002" s="4">
        <f t="shared" si="95"/>
        <v>118562.58958255718</v>
      </c>
      <c r="L1002" s="4">
        <f t="shared" si="96"/>
        <v>42210.589582557179</v>
      </c>
      <c r="M1002" s="5">
        <f t="shared" si="97"/>
        <v>0.55284196330884816</v>
      </c>
      <c r="N1002" s="4">
        <f>IF(SUMPRODUCT($O$2:$AD$2,O1002:AD1002)&lt;=Kalkulačka!$B$4,SUMPRODUCT($O$2:$AD$2,O1002:AD1002)*Kalkulačka!$B$5,SUMPRODUCT($O$2:$AD$2,O1002:AD1002))</f>
        <v>150</v>
      </c>
      <c r="O1002" s="4">
        <v>40</v>
      </c>
      <c r="P1002" s="4">
        <v>0</v>
      </c>
      <c r="Q1002" s="4">
        <v>0</v>
      </c>
      <c r="R1002" s="4">
        <v>0</v>
      </c>
      <c r="S1002" s="4">
        <v>60</v>
      </c>
      <c r="T1002" s="4">
        <v>0</v>
      </c>
      <c r="U1002" s="4">
        <v>99</v>
      </c>
      <c r="V1002" s="4">
        <v>43</v>
      </c>
      <c r="W1002" s="4">
        <v>0</v>
      </c>
      <c r="X1002" s="4">
        <v>0</v>
      </c>
      <c r="Y1002" s="4">
        <v>0</v>
      </c>
      <c r="Z1002" s="4">
        <v>0</v>
      </c>
      <c r="AA1002" s="4">
        <v>0</v>
      </c>
      <c r="AB1002" s="4">
        <v>0</v>
      </c>
      <c r="AC1002" s="4">
        <v>0</v>
      </c>
      <c r="AD1002" s="4">
        <v>0</v>
      </c>
    </row>
    <row r="1003" spans="1:30" x14ac:dyDescent="0.3">
      <c r="A1003" s="16" t="s">
        <v>38</v>
      </c>
      <c r="B1003" s="7">
        <v>579319</v>
      </c>
      <c r="C1003" s="7">
        <v>277924</v>
      </c>
      <c r="D1003" s="7" t="s">
        <v>1390</v>
      </c>
      <c r="E1003" s="7">
        <v>2</v>
      </c>
      <c r="F1003" s="4">
        <v>1237152</v>
      </c>
      <c r="G1003" s="4">
        <v>41675</v>
      </c>
      <c r="H1003" s="4">
        <f t="shared" si="92"/>
        <v>1300154.1174626495</v>
      </c>
      <c r="I1003" s="4">
        <f t="shared" si="93"/>
        <v>63002.117462649476</v>
      </c>
      <c r="J1003" s="5">
        <f t="shared" si="94"/>
        <v>5.0925122751811713E-2</v>
      </c>
      <c r="K1003" s="4">
        <f t="shared" si="95"/>
        <v>72323.17964535988</v>
      </c>
      <c r="L1003" s="4">
        <f t="shared" si="96"/>
        <v>30648.17964535988</v>
      </c>
      <c r="M1003" s="5">
        <f t="shared" si="97"/>
        <v>0.73540922964270861</v>
      </c>
      <c r="N1003" s="4">
        <f>IF(SUMPRODUCT($O$2:$AD$2,O1003:AD1003)&lt;=Kalkulačka!$B$4,SUMPRODUCT($O$2:$AD$2,O1003:AD1003)*Kalkulačka!$B$5,SUMPRODUCT($O$2:$AD$2,O1003:AD1003))</f>
        <v>91.5</v>
      </c>
      <c r="O1003" s="4">
        <v>28</v>
      </c>
      <c r="P1003" s="4">
        <v>0</v>
      </c>
      <c r="Q1003" s="4">
        <v>0</v>
      </c>
      <c r="R1003" s="4">
        <v>0</v>
      </c>
      <c r="S1003" s="4">
        <v>33</v>
      </c>
      <c r="T1003" s="4">
        <v>0</v>
      </c>
      <c r="U1003" s="4">
        <v>61</v>
      </c>
      <c r="V1003" s="4">
        <v>33</v>
      </c>
      <c r="W1003" s="4">
        <v>0</v>
      </c>
      <c r="X1003" s="4">
        <v>0</v>
      </c>
      <c r="Y1003" s="4">
        <v>0</v>
      </c>
      <c r="Z1003" s="4">
        <v>0</v>
      </c>
      <c r="AA1003" s="4">
        <v>0</v>
      </c>
      <c r="AB1003" s="4">
        <v>0</v>
      </c>
      <c r="AC1003" s="4">
        <v>0</v>
      </c>
      <c r="AD1003" s="4">
        <v>0</v>
      </c>
    </row>
    <row r="1004" spans="1:30" x14ac:dyDescent="0.3">
      <c r="A1004" s="16" t="s">
        <v>56</v>
      </c>
      <c r="B1004" s="7">
        <v>509841</v>
      </c>
      <c r="C1004" s="7">
        <v>300624</v>
      </c>
      <c r="D1004" s="7" t="s">
        <v>1391</v>
      </c>
      <c r="E1004" s="7">
        <v>2</v>
      </c>
      <c r="F1004" s="4">
        <v>5926281</v>
      </c>
      <c r="G1004" s="4">
        <v>321421</v>
      </c>
      <c r="H1004" s="4">
        <f t="shared" si="92"/>
        <v>5399547.1544896923</v>
      </c>
      <c r="I1004" s="4">
        <f t="shared" si="93"/>
        <v>-526733.8455103077</v>
      </c>
      <c r="J1004" s="5">
        <f t="shared" si="94"/>
        <v>-8.8881010790799131E-2</v>
      </c>
      <c r="K1004" s="4">
        <f t="shared" si="95"/>
        <v>300358.56027581153</v>
      </c>
      <c r="L1004" s="4">
        <f t="shared" si="96"/>
        <v>-21062.439724188473</v>
      </c>
      <c r="M1004" s="5">
        <f t="shared" si="97"/>
        <v>-6.552913382818315E-2</v>
      </c>
      <c r="N1004" s="4">
        <f>IF(SUMPRODUCT($O$2:$AD$2,O1004:AD1004)&lt;=Kalkulačka!$B$4,SUMPRODUCT($O$2:$AD$2,O1004:AD1004)*Kalkulačka!$B$5,SUMPRODUCT($O$2:$AD$2,O1004:AD1004))</f>
        <v>380</v>
      </c>
      <c r="O1004" s="4">
        <v>94</v>
      </c>
      <c r="P1004" s="4">
        <v>0</v>
      </c>
      <c r="Q1004" s="4">
        <v>0</v>
      </c>
      <c r="R1004" s="4">
        <v>0</v>
      </c>
      <c r="S1004" s="4">
        <v>286</v>
      </c>
      <c r="T1004" s="4">
        <v>0</v>
      </c>
      <c r="U1004" s="4">
        <v>359</v>
      </c>
      <c r="V1004" s="4">
        <v>113</v>
      </c>
      <c r="W1004" s="4">
        <v>0</v>
      </c>
      <c r="X1004" s="4">
        <v>0</v>
      </c>
      <c r="Y1004" s="4">
        <v>0</v>
      </c>
      <c r="Z1004" s="4">
        <v>0</v>
      </c>
      <c r="AA1004" s="4">
        <v>0</v>
      </c>
      <c r="AB1004" s="4">
        <v>0</v>
      </c>
      <c r="AC1004" s="4">
        <v>0</v>
      </c>
      <c r="AD1004" s="4">
        <v>0</v>
      </c>
    </row>
    <row r="1005" spans="1:30" x14ac:dyDescent="0.3">
      <c r="A1005" s="16" t="s">
        <v>38</v>
      </c>
      <c r="B1005" s="7">
        <v>574481</v>
      </c>
      <c r="C1005" s="7">
        <v>273082</v>
      </c>
      <c r="D1005" s="7" t="s">
        <v>1378</v>
      </c>
      <c r="E1005" s="7">
        <v>2</v>
      </c>
      <c r="F1005" s="4">
        <v>1743500</v>
      </c>
      <c r="G1005" s="4">
        <v>59687</v>
      </c>
      <c r="H1005" s="4">
        <f t="shared" si="92"/>
        <v>1833004.1656030796</v>
      </c>
      <c r="I1005" s="4">
        <f t="shared" si="93"/>
        <v>89504.1656030796</v>
      </c>
      <c r="J1005" s="5">
        <f t="shared" si="94"/>
        <v>5.133591373850277E-2</v>
      </c>
      <c r="K1005" s="4">
        <f t="shared" si="95"/>
        <v>101963.82704099918</v>
      </c>
      <c r="L1005" s="4">
        <f t="shared" si="96"/>
        <v>42276.827040999182</v>
      </c>
      <c r="M1005" s="5">
        <f t="shared" si="97"/>
        <v>0.70830879489669751</v>
      </c>
      <c r="N1005" s="4">
        <f>IF(SUMPRODUCT($O$2:$AD$2,O1005:AD1005)&lt;=Kalkulačka!$B$4,SUMPRODUCT($O$2:$AD$2,O1005:AD1005)*Kalkulačka!$B$5,SUMPRODUCT($O$2:$AD$2,O1005:AD1005))</f>
        <v>129</v>
      </c>
      <c r="O1005" s="4">
        <v>37</v>
      </c>
      <c r="P1005" s="4">
        <v>0</v>
      </c>
      <c r="Q1005" s="4">
        <v>0</v>
      </c>
      <c r="R1005" s="4">
        <v>0</v>
      </c>
      <c r="S1005" s="4">
        <v>49</v>
      </c>
      <c r="T1005" s="4">
        <v>0</v>
      </c>
      <c r="U1005" s="4">
        <v>84</v>
      </c>
      <c r="V1005" s="4">
        <v>31</v>
      </c>
      <c r="W1005" s="4">
        <v>0</v>
      </c>
      <c r="X1005" s="4">
        <v>0</v>
      </c>
      <c r="Y1005" s="4">
        <v>0</v>
      </c>
      <c r="Z1005" s="4">
        <v>0</v>
      </c>
      <c r="AA1005" s="4">
        <v>0</v>
      </c>
      <c r="AB1005" s="4">
        <v>0</v>
      </c>
      <c r="AC1005" s="4">
        <v>0</v>
      </c>
      <c r="AD1005" s="4">
        <v>0</v>
      </c>
    </row>
    <row r="1006" spans="1:30" x14ac:dyDescent="0.3">
      <c r="A1006" s="16" t="s">
        <v>25</v>
      </c>
      <c r="B1006" s="7">
        <v>559172</v>
      </c>
      <c r="C1006" s="7">
        <v>258067</v>
      </c>
      <c r="D1006" s="7" t="s">
        <v>1392</v>
      </c>
      <c r="E1006" s="7">
        <v>2</v>
      </c>
      <c r="F1006" s="4">
        <v>790615</v>
      </c>
      <c r="G1006" s="4">
        <v>35656</v>
      </c>
      <c r="H1006" s="4">
        <f t="shared" si="92"/>
        <v>831246.07509907102</v>
      </c>
      <c r="I1006" s="4">
        <f t="shared" si="93"/>
        <v>40631.075099071022</v>
      </c>
      <c r="J1006" s="5">
        <f t="shared" si="94"/>
        <v>5.1391733143275831E-2</v>
      </c>
      <c r="K1006" s="4">
        <f t="shared" si="95"/>
        <v>46239.409937197299</v>
      </c>
      <c r="L1006" s="4">
        <f t="shared" si="96"/>
        <v>10583.409937197299</v>
      </c>
      <c r="M1006" s="5">
        <f t="shared" si="97"/>
        <v>0.29681988829922878</v>
      </c>
      <c r="N1006" s="4">
        <f>IF(SUMPRODUCT($O$2:$AD$2,O1006:AD1006)&lt;=Kalkulačka!$B$4,SUMPRODUCT($O$2:$AD$2,O1006:AD1006)*Kalkulačka!$B$5,SUMPRODUCT($O$2:$AD$2,O1006:AD1006))</f>
        <v>58.5</v>
      </c>
      <c r="O1006" s="4">
        <v>25</v>
      </c>
      <c r="P1006" s="4">
        <v>0</v>
      </c>
      <c r="Q1006" s="4">
        <v>0</v>
      </c>
      <c r="R1006" s="4">
        <v>0</v>
      </c>
      <c r="S1006" s="4">
        <v>14</v>
      </c>
      <c r="T1006" s="4">
        <v>0</v>
      </c>
      <c r="U1006" s="4">
        <v>0</v>
      </c>
      <c r="V1006" s="4">
        <v>14</v>
      </c>
      <c r="W1006" s="4">
        <v>0</v>
      </c>
      <c r="X1006" s="4">
        <v>0</v>
      </c>
      <c r="Y1006" s="4">
        <v>0</v>
      </c>
      <c r="Z1006" s="4">
        <v>0</v>
      </c>
      <c r="AA1006" s="4">
        <v>0</v>
      </c>
      <c r="AB1006" s="4">
        <v>0</v>
      </c>
      <c r="AC1006" s="4">
        <v>0</v>
      </c>
      <c r="AD1006" s="4">
        <v>0</v>
      </c>
    </row>
    <row r="1007" spans="1:30" x14ac:dyDescent="0.3">
      <c r="A1007" s="16" t="s">
        <v>38</v>
      </c>
      <c r="B1007" s="7">
        <v>573884</v>
      </c>
      <c r="C1007" s="7">
        <v>653691</v>
      </c>
      <c r="D1007" s="7" t="s">
        <v>1393</v>
      </c>
      <c r="E1007" s="7">
        <v>2</v>
      </c>
      <c r="F1007" s="4">
        <v>790573</v>
      </c>
      <c r="G1007" s="4">
        <v>25108</v>
      </c>
      <c r="H1007" s="4">
        <f t="shared" si="92"/>
        <v>831246.07509907102</v>
      </c>
      <c r="I1007" s="4">
        <f t="shared" si="93"/>
        <v>40673.075099071022</v>
      </c>
      <c r="J1007" s="5">
        <f t="shared" si="94"/>
        <v>5.1447589405495764E-2</v>
      </c>
      <c r="K1007" s="4">
        <f t="shared" si="95"/>
        <v>46239.409937197299</v>
      </c>
      <c r="L1007" s="4">
        <f t="shared" si="96"/>
        <v>21131.409937197299</v>
      </c>
      <c r="M1007" s="5">
        <f t="shared" si="97"/>
        <v>0.84162059651096466</v>
      </c>
      <c r="N1007" s="4">
        <f>IF(SUMPRODUCT($O$2:$AD$2,O1007:AD1007)&lt;=Kalkulačka!$B$4,SUMPRODUCT($O$2:$AD$2,O1007:AD1007)*Kalkulačka!$B$5,SUMPRODUCT($O$2:$AD$2,O1007:AD1007))</f>
        <v>58.5</v>
      </c>
      <c r="O1007" s="4">
        <v>22</v>
      </c>
      <c r="P1007" s="4">
        <v>0</v>
      </c>
      <c r="Q1007" s="4">
        <v>0</v>
      </c>
      <c r="R1007" s="4">
        <v>0</v>
      </c>
      <c r="S1007" s="4">
        <v>17</v>
      </c>
      <c r="T1007" s="4">
        <v>0</v>
      </c>
      <c r="U1007" s="4">
        <v>39</v>
      </c>
      <c r="V1007" s="4">
        <v>16</v>
      </c>
      <c r="W1007" s="4">
        <v>0</v>
      </c>
      <c r="X1007" s="4">
        <v>0</v>
      </c>
      <c r="Y1007" s="4">
        <v>0</v>
      </c>
      <c r="Z1007" s="4">
        <v>0</v>
      </c>
      <c r="AA1007" s="4">
        <v>0</v>
      </c>
      <c r="AB1007" s="4">
        <v>0</v>
      </c>
      <c r="AC1007" s="4">
        <v>0</v>
      </c>
      <c r="AD1007" s="4">
        <v>0</v>
      </c>
    </row>
    <row r="1008" spans="1:30" x14ac:dyDescent="0.3">
      <c r="A1008" s="16" t="s">
        <v>56</v>
      </c>
      <c r="B1008" s="7">
        <v>568210</v>
      </c>
      <c r="C1008" s="7">
        <v>635511</v>
      </c>
      <c r="D1008" s="7" t="s">
        <v>1394</v>
      </c>
      <c r="E1008" s="7">
        <v>2</v>
      </c>
      <c r="F1008" s="4">
        <v>5908954</v>
      </c>
      <c r="G1008" s="4">
        <v>339086</v>
      </c>
      <c r="H1008" s="4">
        <f t="shared" si="92"/>
        <v>5385337.819872614</v>
      </c>
      <c r="I1008" s="4">
        <f t="shared" si="93"/>
        <v>-523616.180127386</v>
      </c>
      <c r="J1008" s="5">
        <f t="shared" si="94"/>
        <v>-8.8614022063361109E-2</v>
      </c>
      <c r="K1008" s="4">
        <f t="shared" si="95"/>
        <v>299568.14301192784</v>
      </c>
      <c r="L1008" s="4">
        <f t="shared" si="96"/>
        <v>-39517.856988072162</v>
      </c>
      <c r="M1008" s="5">
        <f t="shared" si="97"/>
        <v>-0.11654228422309432</v>
      </c>
      <c r="N1008" s="4">
        <f>IF(SUMPRODUCT($O$2:$AD$2,O1008:AD1008)&lt;=Kalkulačka!$B$4,SUMPRODUCT($O$2:$AD$2,O1008:AD1008)*Kalkulačka!$B$5,SUMPRODUCT($O$2:$AD$2,O1008:AD1008))</f>
        <v>379</v>
      </c>
      <c r="O1008" s="4">
        <v>70</v>
      </c>
      <c r="P1008" s="4">
        <v>0</v>
      </c>
      <c r="Q1008" s="4">
        <v>0</v>
      </c>
      <c r="R1008" s="4">
        <v>0</v>
      </c>
      <c r="S1008" s="4">
        <v>309</v>
      </c>
      <c r="T1008" s="4">
        <v>0</v>
      </c>
      <c r="U1008" s="4">
        <v>341</v>
      </c>
      <c r="V1008" s="4">
        <v>75</v>
      </c>
      <c r="W1008" s="4">
        <v>0</v>
      </c>
      <c r="X1008" s="4">
        <v>0</v>
      </c>
      <c r="Y1008" s="4">
        <v>0</v>
      </c>
      <c r="Z1008" s="4">
        <v>0</v>
      </c>
      <c r="AA1008" s="4">
        <v>0</v>
      </c>
      <c r="AB1008" s="4">
        <v>0</v>
      </c>
      <c r="AC1008" s="4">
        <v>0</v>
      </c>
      <c r="AD1008" s="4">
        <v>0</v>
      </c>
    </row>
    <row r="1009" spans="1:30" x14ac:dyDescent="0.3">
      <c r="A1009" s="16" t="s">
        <v>44</v>
      </c>
      <c r="B1009" s="7">
        <v>569038</v>
      </c>
      <c r="C1009" s="7">
        <v>267805</v>
      </c>
      <c r="D1009" s="7" t="s">
        <v>1395</v>
      </c>
      <c r="E1009" s="7">
        <v>2</v>
      </c>
      <c r="F1009" s="4">
        <v>5160490</v>
      </c>
      <c r="G1009" s="4">
        <v>277280</v>
      </c>
      <c r="H1009" s="4">
        <f t="shared" si="92"/>
        <v>4703289.7582528638</v>
      </c>
      <c r="I1009" s="4">
        <f t="shared" si="93"/>
        <v>-457200.24174713623</v>
      </c>
      <c r="J1009" s="5">
        <f t="shared" si="94"/>
        <v>-8.8596284799919434E-2</v>
      </c>
      <c r="K1009" s="4">
        <f t="shared" si="95"/>
        <v>261628.11434550953</v>
      </c>
      <c r="L1009" s="4">
        <f t="shared" si="96"/>
        <v>-15651.88565449047</v>
      </c>
      <c r="M1009" s="5">
        <f t="shared" si="97"/>
        <v>-5.6447943070147444E-2</v>
      </c>
      <c r="N1009" s="4">
        <f>IF(SUMPRODUCT($O$2:$AD$2,O1009:AD1009)&lt;=Kalkulačka!$B$4,SUMPRODUCT($O$2:$AD$2,O1009:AD1009)*Kalkulačka!$B$5,SUMPRODUCT($O$2:$AD$2,O1009:AD1009))</f>
        <v>331</v>
      </c>
      <c r="O1009" s="4">
        <v>92</v>
      </c>
      <c r="P1009" s="4">
        <v>0</v>
      </c>
      <c r="Q1009" s="4">
        <v>0</v>
      </c>
      <c r="R1009" s="4">
        <v>0</v>
      </c>
      <c r="S1009" s="4">
        <v>239</v>
      </c>
      <c r="T1009" s="4">
        <v>0</v>
      </c>
      <c r="U1009" s="4">
        <v>327</v>
      </c>
      <c r="V1009" s="4">
        <v>122</v>
      </c>
      <c r="W1009" s="4">
        <v>0</v>
      </c>
      <c r="X1009" s="4">
        <v>0</v>
      </c>
      <c r="Y1009" s="4">
        <v>0</v>
      </c>
      <c r="Z1009" s="4">
        <v>0</v>
      </c>
      <c r="AA1009" s="4">
        <v>0</v>
      </c>
      <c r="AB1009" s="4">
        <v>0</v>
      </c>
      <c r="AC1009" s="4">
        <v>0</v>
      </c>
      <c r="AD1009" s="4">
        <v>0</v>
      </c>
    </row>
    <row r="1010" spans="1:30" x14ac:dyDescent="0.3">
      <c r="A1010" s="16" t="s">
        <v>20</v>
      </c>
      <c r="B1010" s="7">
        <v>529818</v>
      </c>
      <c r="C1010" s="7">
        <v>231886</v>
      </c>
      <c r="D1010" s="7" t="s">
        <v>1396</v>
      </c>
      <c r="E1010" s="7">
        <v>2</v>
      </c>
      <c r="F1010" s="4">
        <v>3850850</v>
      </c>
      <c r="G1010" s="4">
        <v>247109</v>
      </c>
      <c r="H1010" s="4">
        <f t="shared" si="92"/>
        <v>3509705.6504182997</v>
      </c>
      <c r="I1010" s="4">
        <f t="shared" si="93"/>
        <v>-341144.34958170028</v>
      </c>
      <c r="J1010" s="5">
        <f t="shared" si="94"/>
        <v>-8.8589363278678834E-2</v>
      </c>
      <c r="K1010" s="4">
        <f t="shared" si="95"/>
        <v>195233.06417927748</v>
      </c>
      <c r="L1010" s="4">
        <f t="shared" si="96"/>
        <v>-51875.935820722516</v>
      </c>
      <c r="M1010" s="5">
        <f t="shared" si="97"/>
        <v>-0.20993138987540927</v>
      </c>
      <c r="N1010" s="4">
        <f>IF(SUMPRODUCT($O$2:$AD$2,O1010:AD1010)&lt;=Kalkulačka!$B$4,SUMPRODUCT($O$2:$AD$2,O1010:AD1010)*Kalkulačka!$B$5,SUMPRODUCT($O$2:$AD$2,O1010:AD1010))</f>
        <v>247</v>
      </c>
      <c r="O1010" s="4">
        <v>49</v>
      </c>
      <c r="P1010" s="4">
        <v>0</v>
      </c>
      <c r="Q1010" s="4">
        <v>0</v>
      </c>
      <c r="R1010" s="4">
        <v>0</v>
      </c>
      <c r="S1010" s="4">
        <v>198</v>
      </c>
      <c r="T1010" s="4">
        <v>0</v>
      </c>
      <c r="U1010" s="4">
        <v>227</v>
      </c>
      <c r="V1010" s="4">
        <v>90</v>
      </c>
      <c r="W1010" s="4">
        <v>32</v>
      </c>
      <c r="X1010" s="4">
        <v>0</v>
      </c>
      <c r="Y1010" s="4">
        <v>0</v>
      </c>
      <c r="Z1010" s="4">
        <v>0</v>
      </c>
      <c r="AA1010" s="4">
        <v>0</v>
      </c>
      <c r="AB1010" s="4">
        <v>0</v>
      </c>
      <c r="AC1010" s="4">
        <v>0</v>
      </c>
      <c r="AD1010" s="4">
        <v>0</v>
      </c>
    </row>
    <row r="1011" spans="1:30" x14ac:dyDescent="0.3">
      <c r="A1011" s="16" t="s">
        <v>50</v>
      </c>
      <c r="B1011" s="7">
        <v>514705</v>
      </c>
      <c r="C1011" s="7">
        <v>301493</v>
      </c>
      <c r="D1011" s="7" t="s">
        <v>154</v>
      </c>
      <c r="E1011" s="7">
        <v>2</v>
      </c>
      <c r="F1011" s="4">
        <v>16551171</v>
      </c>
      <c r="G1011" s="4">
        <v>900643</v>
      </c>
      <c r="H1011" s="4">
        <f t="shared" si="92"/>
        <v>15090313.363336982</v>
      </c>
      <c r="I1011" s="4">
        <f t="shared" si="93"/>
        <v>-1460857.6366630178</v>
      </c>
      <c r="J1011" s="5">
        <f t="shared" si="94"/>
        <v>-8.8263098524147821E-2</v>
      </c>
      <c r="K1011" s="4">
        <f t="shared" si="95"/>
        <v>839423.13424450485</v>
      </c>
      <c r="L1011" s="4">
        <f t="shared" si="96"/>
        <v>-61219.86575549515</v>
      </c>
      <c r="M1011" s="5">
        <f t="shared" si="97"/>
        <v>-6.7973509765240081E-2</v>
      </c>
      <c r="N1011" s="4">
        <f>IF(SUMPRODUCT($O$2:$AD$2,O1011:AD1011)&lt;=Kalkulačka!$B$4,SUMPRODUCT($O$2:$AD$2,O1011:AD1011)*Kalkulačka!$B$5,SUMPRODUCT($O$2:$AD$2,O1011:AD1011))</f>
        <v>1062</v>
      </c>
      <c r="O1011" s="4">
        <v>234</v>
      </c>
      <c r="P1011" s="4">
        <v>0</v>
      </c>
      <c r="Q1011" s="4">
        <v>0</v>
      </c>
      <c r="R1011" s="4">
        <v>0</v>
      </c>
      <c r="S1011" s="4">
        <v>641</v>
      </c>
      <c r="T1011" s="4">
        <v>0</v>
      </c>
      <c r="U1011" s="4">
        <v>938</v>
      </c>
      <c r="V1011" s="4">
        <v>213</v>
      </c>
      <c r="W1011" s="4">
        <v>33</v>
      </c>
      <c r="X1011" s="4">
        <v>0</v>
      </c>
      <c r="Y1011" s="4">
        <v>187</v>
      </c>
      <c r="Z1011" s="4">
        <v>0</v>
      </c>
      <c r="AA1011" s="4">
        <v>0</v>
      </c>
      <c r="AB1011" s="4">
        <v>0</v>
      </c>
      <c r="AC1011" s="4">
        <v>0</v>
      </c>
      <c r="AD1011" s="4">
        <v>0</v>
      </c>
    </row>
    <row r="1012" spans="1:30" x14ac:dyDescent="0.3">
      <c r="A1012" s="16" t="s">
        <v>38</v>
      </c>
      <c r="B1012" s="7">
        <v>576271</v>
      </c>
      <c r="C1012" s="7">
        <v>274879</v>
      </c>
      <c r="D1012" s="7" t="s">
        <v>372</v>
      </c>
      <c r="E1012" s="7">
        <v>2</v>
      </c>
      <c r="F1012" s="4">
        <v>14468122</v>
      </c>
      <c r="G1012" s="4">
        <v>792931</v>
      </c>
      <c r="H1012" s="4">
        <f t="shared" si="92"/>
        <v>13191946.258495342</v>
      </c>
      <c r="I1012" s="4">
        <f t="shared" si="93"/>
        <v>-1276175.741504658</v>
      </c>
      <c r="J1012" s="5">
        <f t="shared" si="94"/>
        <v>-8.8206039560950522E-2</v>
      </c>
      <c r="K1012" s="4">
        <f t="shared" si="95"/>
        <v>733823.38778964058</v>
      </c>
      <c r="L1012" s="4">
        <f t="shared" si="96"/>
        <v>-59107.612210359424</v>
      </c>
      <c r="M1012" s="5">
        <f t="shared" si="97"/>
        <v>-7.4543197592677579E-2</v>
      </c>
      <c r="N1012" s="4">
        <f>IF(SUMPRODUCT($O$2:$AD$2,O1012:AD1012)&lt;=Kalkulačka!$B$4,SUMPRODUCT($O$2:$AD$2,O1012:AD1012)*Kalkulačka!$B$5,SUMPRODUCT($O$2:$AD$2,O1012:AD1012))</f>
        <v>928.4</v>
      </c>
      <c r="O1012" s="4">
        <v>217</v>
      </c>
      <c r="P1012" s="4">
        <v>0</v>
      </c>
      <c r="Q1012" s="4">
        <v>0</v>
      </c>
      <c r="R1012" s="4">
        <v>0</v>
      </c>
      <c r="S1012" s="4">
        <v>667</v>
      </c>
      <c r="T1012" s="4">
        <v>0</v>
      </c>
      <c r="U1012" s="4">
        <v>672</v>
      </c>
      <c r="V1012" s="4">
        <v>221</v>
      </c>
      <c r="W1012" s="4">
        <v>0</v>
      </c>
      <c r="X1012" s="4">
        <v>461</v>
      </c>
      <c r="Y1012" s="4">
        <v>0</v>
      </c>
      <c r="Z1012" s="4">
        <v>0</v>
      </c>
      <c r="AA1012" s="4">
        <v>444</v>
      </c>
      <c r="AB1012" s="4">
        <v>0</v>
      </c>
      <c r="AC1012" s="4">
        <v>0</v>
      </c>
      <c r="AD1012" s="4">
        <v>0</v>
      </c>
    </row>
    <row r="1013" spans="1:30" x14ac:dyDescent="0.3">
      <c r="A1013" s="16" t="s">
        <v>20</v>
      </c>
      <c r="B1013" s="7">
        <v>530816</v>
      </c>
      <c r="C1013" s="7">
        <v>232874</v>
      </c>
      <c r="D1013" s="7" t="s">
        <v>1397</v>
      </c>
      <c r="E1013" s="7">
        <v>2</v>
      </c>
      <c r="F1013" s="4">
        <v>4690525</v>
      </c>
      <c r="G1013" s="4">
        <v>255006</v>
      </c>
      <c r="H1013" s="4">
        <f t="shared" si="92"/>
        <v>4277009.7197405193</v>
      </c>
      <c r="I1013" s="4">
        <f t="shared" si="93"/>
        <v>-413515.2802594807</v>
      </c>
      <c r="J1013" s="5">
        <f t="shared" si="94"/>
        <v>-8.8159700728485779E-2</v>
      </c>
      <c r="K1013" s="4">
        <f t="shared" si="95"/>
        <v>237915.59642899808</v>
      </c>
      <c r="L1013" s="4">
        <f t="shared" si="96"/>
        <v>-17090.403571001923</v>
      </c>
      <c r="M1013" s="5">
        <f t="shared" si="97"/>
        <v>-6.701961354243402E-2</v>
      </c>
      <c r="N1013" s="4">
        <f>IF(SUMPRODUCT($O$2:$AD$2,O1013:AD1013)&lt;=Kalkulačka!$B$4,SUMPRODUCT($O$2:$AD$2,O1013:AD1013)*Kalkulačka!$B$5,SUMPRODUCT($O$2:$AD$2,O1013:AD1013))</f>
        <v>301</v>
      </c>
      <c r="O1013" s="4">
        <v>74</v>
      </c>
      <c r="P1013" s="4">
        <v>0</v>
      </c>
      <c r="Q1013" s="4">
        <v>0</v>
      </c>
      <c r="R1013" s="4">
        <v>0</v>
      </c>
      <c r="S1013" s="4">
        <v>227</v>
      </c>
      <c r="T1013" s="4">
        <v>0</v>
      </c>
      <c r="U1013" s="4">
        <v>289</v>
      </c>
      <c r="V1013" s="4">
        <v>70</v>
      </c>
      <c r="W1013" s="4">
        <v>0</v>
      </c>
      <c r="X1013" s="4">
        <v>0</v>
      </c>
      <c r="Y1013" s="4">
        <v>0</v>
      </c>
      <c r="Z1013" s="4">
        <v>0</v>
      </c>
      <c r="AA1013" s="4">
        <v>0</v>
      </c>
      <c r="AB1013" s="4">
        <v>0</v>
      </c>
      <c r="AC1013" s="4">
        <v>0</v>
      </c>
      <c r="AD1013" s="4">
        <v>0</v>
      </c>
    </row>
    <row r="1014" spans="1:30" x14ac:dyDescent="0.3">
      <c r="A1014" s="16" t="s">
        <v>47</v>
      </c>
      <c r="B1014" s="7">
        <v>550213</v>
      </c>
      <c r="C1014" s="7">
        <v>542458</v>
      </c>
      <c r="D1014" s="7" t="s">
        <v>1398</v>
      </c>
      <c r="E1014" s="7">
        <v>2</v>
      </c>
      <c r="F1014" s="4">
        <v>1316320</v>
      </c>
      <c r="G1014" s="4">
        <v>46152</v>
      </c>
      <c r="H1014" s="4">
        <f t="shared" si="92"/>
        <v>1385410.1251651184</v>
      </c>
      <c r="I1014" s="4">
        <f t="shared" si="93"/>
        <v>69090.12516511837</v>
      </c>
      <c r="J1014" s="5">
        <f t="shared" si="94"/>
        <v>5.2487332233133621E-2</v>
      </c>
      <c r="K1014" s="4">
        <f t="shared" si="95"/>
        <v>77065.683228662165</v>
      </c>
      <c r="L1014" s="4">
        <f t="shared" si="96"/>
        <v>30913.683228662165</v>
      </c>
      <c r="M1014" s="5">
        <f t="shared" si="97"/>
        <v>0.66982326288486238</v>
      </c>
      <c r="N1014" s="4">
        <f>IF(SUMPRODUCT($O$2:$AD$2,O1014:AD1014)&lt;=Kalkulačka!$B$4,SUMPRODUCT($O$2:$AD$2,O1014:AD1014)*Kalkulačka!$B$5,SUMPRODUCT($O$2:$AD$2,O1014:AD1014))</f>
        <v>97.5</v>
      </c>
      <c r="O1014" s="4">
        <v>27</v>
      </c>
      <c r="P1014" s="4">
        <v>0</v>
      </c>
      <c r="Q1014" s="4">
        <v>0</v>
      </c>
      <c r="R1014" s="4">
        <v>0</v>
      </c>
      <c r="S1014" s="4">
        <v>38</v>
      </c>
      <c r="T1014" s="4">
        <v>0</v>
      </c>
      <c r="U1014" s="4">
        <v>64</v>
      </c>
      <c r="V1014" s="4">
        <v>19</v>
      </c>
      <c r="W1014" s="4">
        <v>0</v>
      </c>
      <c r="X1014" s="4">
        <v>0</v>
      </c>
      <c r="Y1014" s="4">
        <v>0</v>
      </c>
      <c r="Z1014" s="4">
        <v>0</v>
      </c>
      <c r="AA1014" s="4">
        <v>0</v>
      </c>
      <c r="AB1014" s="4">
        <v>0</v>
      </c>
      <c r="AC1014" s="4">
        <v>0</v>
      </c>
      <c r="AD1014" s="4">
        <v>0</v>
      </c>
    </row>
    <row r="1015" spans="1:30" x14ac:dyDescent="0.3">
      <c r="A1015" s="16" t="s">
        <v>23</v>
      </c>
      <c r="B1015" s="7">
        <v>545821</v>
      </c>
      <c r="C1015" s="7">
        <v>246174</v>
      </c>
      <c r="D1015" s="7" t="s">
        <v>239</v>
      </c>
      <c r="E1015" s="7">
        <v>2</v>
      </c>
      <c r="F1015" s="4">
        <v>9751476</v>
      </c>
      <c r="G1015" s="4">
        <v>529659</v>
      </c>
      <c r="H1015" s="4">
        <f t="shared" si="92"/>
        <v>8895043.4702909142</v>
      </c>
      <c r="I1015" s="4">
        <f t="shared" si="93"/>
        <v>-856432.52970908582</v>
      </c>
      <c r="J1015" s="5">
        <f t="shared" si="94"/>
        <v>-8.7825938320423069E-2</v>
      </c>
      <c r="K1015" s="4">
        <f t="shared" si="95"/>
        <v>494801.20719120529</v>
      </c>
      <c r="L1015" s="4">
        <f t="shared" si="96"/>
        <v>-34857.792808794708</v>
      </c>
      <c r="M1015" s="5">
        <f t="shared" si="97"/>
        <v>-6.5811763434199588E-2</v>
      </c>
      <c r="N1015" s="4">
        <f>IF(SUMPRODUCT($O$2:$AD$2,O1015:AD1015)&lt;=Kalkulačka!$B$4,SUMPRODUCT($O$2:$AD$2,O1015:AD1015)*Kalkulačka!$B$5,SUMPRODUCT($O$2:$AD$2,O1015:AD1015))</f>
        <v>626</v>
      </c>
      <c r="O1015" s="4">
        <v>175</v>
      </c>
      <c r="P1015" s="4">
        <v>0</v>
      </c>
      <c r="Q1015" s="4">
        <v>0</v>
      </c>
      <c r="R1015" s="4">
        <v>0</v>
      </c>
      <c r="S1015" s="4">
        <v>451</v>
      </c>
      <c r="T1015" s="4">
        <v>0</v>
      </c>
      <c r="U1015" s="4">
        <v>563</v>
      </c>
      <c r="V1015" s="4">
        <v>123</v>
      </c>
      <c r="W1015" s="4">
        <v>0</v>
      </c>
      <c r="X1015" s="4">
        <v>0</v>
      </c>
      <c r="Y1015" s="4">
        <v>0</v>
      </c>
      <c r="Z1015" s="4">
        <v>0</v>
      </c>
      <c r="AA1015" s="4">
        <v>0</v>
      </c>
      <c r="AB1015" s="4">
        <v>0</v>
      </c>
      <c r="AC1015" s="4">
        <v>0</v>
      </c>
      <c r="AD1015" s="4">
        <v>0</v>
      </c>
    </row>
    <row r="1016" spans="1:30" x14ac:dyDescent="0.3">
      <c r="A1016" s="16" t="s">
        <v>32</v>
      </c>
      <c r="B1016" s="7">
        <v>567621</v>
      </c>
      <c r="C1016" s="7">
        <v>266400</v>
      </c>
      <c r="D1016" s="7" t="s">
        <v>1399</v>
      </c>
      <c r="E1016" s="7">
        <v>2</v>
      </c>
      <c r="F1016" s="4">
        <v>5342934</v>
      </c>
      <c r="G1016" s="4">
        <v>288200</v>
      </c>
      <c r="H1016" s="4">
        <f t="shared" si="92"/>
        <v>4873801.7736578006</v>
      </c>
      <c r="I1016" s="4">
        <f t="shared" si="93"/>
        <v>-469132.22634219937</v>
      </c>
      <c r="J1016" s="5">
        <f t="shared" si="94"/>
        <v>-8.7804233842716295E-2</v>
      </c>
      <c r="K1016" s="4">
        <f t="shared" si="95"/>
        <v>271113.12151211407</v>
      </c>
      <c r="L1016" s="4">
        <f t="shared" si="96"/>
        <v>-17086.87848788593</v>
      </c>
      <c r="M1016" s="5">
        <f t="shared" si="97"/>
        <v>-5.9288266786557742E-2</v>
      </c>
      <c r="N1016" s="4">
        <f>IF(SUMPRODUCT($O$2:$AD$2,O1016:AD1016)&lt;=Kalkulačka!$B$4,SUMPRODUCT($O$2:$AD$2,O1016:AD1016)*Kalkulačka!$B$5,SUMPRODUCT($O$2:$AD$2,O1016:AD1016))</f>
        <v>343</v>
      </c>
      <c r="O1016" s="4">
        <v>91</v>
      </c>
      <c r="P1016" s="4">
        <v>0</v>
      </c>
      <c r="Q1016" s="4">
        <v>0</v>
      </c>
      <c r="R1016" s="4">
        <v>0</v>
      </c>
      <c r="S1016" s="4">
        <v>252</v>
      </c>
      <c r="T1016" s="4">
        <v>0</v>
      </c>
      <c r="U1016" s="4">
        <v>282</v>
      </c>
      <c r="V1016" s="4">
        <v>75</v>
      </c>
      <c r="W1016" s="4">
        <v>0</v>
      </c>
      <c r="X1016" s="4">
        <v>0</v>
      </c>
      <c r="Y1016" s="4">
        <v>0</v>
      </c>
      <c r="Z1016" s="4">
        <v>0</v>
      </c>
      <c r="AA1016" s="4">
        <v>0</v>
      </c>
      <c r="AB1016" s="4">
        <v>0</v>
      </c>
      <c r="AC1016" s="4">
        <v>0</v>
      </c>
      <c r="AD1016" s="4">
        <v>0</v>
      </c>
    </row>
    <row r="1017" spans="1:30" x14ac:dyDescent="0.3">
      <c r="A1017" s="16" t="s">
        <v>35</v>
      </c>
      <c r="B1017" s="7">
        <v>564265</v>
      </c>
      <c r="C1017" s="7">
        <v>263036</v>
      </c>
      <c r="D1017" s="7" t="s">
        <v>1400</v>
      </c>
      <c r="E1017" s="7">
        <v>2</v>
      </c>
      <c r="F1017" s="4">
        <v>7160810</v>
      </c>
      <c r="G1017" s="4">
        <v>378499</v>
      </c>
      <c r="H1017" s="4">
        <f t="shared" si="92"/>
        <v>6533452.0569325276</v>
      </c>
      <c r="I1017" s="4">
        <f t="shared" si="93"/>
        <v>-627357.94306747243</v>
      </c>
      <c r="J1017" s="5">
        <f t="shared" si="94"/>
        <v>-8.7609913273424711E-2</v>
      </c>
      <c r="K1017" s="4">
        <f t="shared" si="95"/>
        <v>363433.85793373198</v>
      </c>
      <c r="L1017" s="4">
        <f t="shared" si="96"/>
        <v>-15065.142066268018</v>
      </c>
      <c r="M1017" s="5">
        <f t="shared" si="97"/>
        <v>-3.9802329903825373E-2</v>
      </c>
      <c r="N1017" s="4">
        <f>IF(SUMPRODUCT($O$2:$AD$2,O1017:AD1017)&lt;=Kalkulačka!$B$4,SUMPRODUCT($O$2:$AD$2,O1017:AD1017)*Kalkulačka!$B$5,SUMPRODUCT($O$2:$AD$2,O1017:AD1017))</f>
        <v>459.8</v>
      </c>
      <c r="O1017" s="4">
        <v>104</v>
      </c>
      <c r="P1017" s="4">
        <v>0</v>
      </c>
      <c r="Q1017" s="4">
        <v>0</v>
      </c>
      <c r="R1017" s="4">
        <v>0</v>
      </c>
      <c r="S1017" s="4">
        <v>296</v>
      </c>
      <c r="T1017" s="4">
        <v>21</v>
      </c>
      <c r="U1017" s="4">
        <v>260</v>
      </c>
      <c r="V1017" s="4">
        <v>66</v>
      </c>
      <c r="W1017" s="4">
        <v>0</v>
      </c>
      <c r="X1017" s="4">
        <v>205</v>
      </c>
      <c r="Y1017" s="4">
        <v>0</v>
      </c>
      <c r="Z1017" s="4">
        <v>0</v>
      </c>
      <c r="AA1017" s="4">
        <v>178</v>
      </c>
      <c r="AB1017" s="4">
        <v>0</v>
      </c>
      <c r="AC1017" s="4">
        <v>0</v>
      </c>
      <c r="AD1017" s="4">
        <v>0</v>
      </c>
    </row>
    <row r="1018" spans="1:30" x14ac:dyDescent="0.3">
      <c r="A1018" s="16" t="s">
        <v>47</v>
      </c>
      <c r="B1018" s="7">
        <v>584959</v>
      </c>
      <c r="C1018" s="7">
        <v>283649</v>
      </c>
      <c r="D1018" s="7" t="s">
        <v>1401</v>
      </c>
      <c r="E1018" s="7">
        <v>2</v>
      </c>
      <c r="F1018" s="4">
        <v>1295705</v>
      </c>
      <c r="G1018" s="4">
        <v>40770</v>
      </c>
      <c r="H1018" s="4">
        <f t="shared" si="92"/>
        <v>1364096.1232395011</v>
      </c>
      <c r="I1018" s="4">
        <f t="shared" si="93"/>
        <v>68391.123239501147</v>
      </c>
      <c r="J1018" s="5">
        <f t="shared" si="94"/>
        <v>5.2782943061500331E-2</v>
      </c>
      <c r="K1018" s="4">
        <f t="shared" si="95"/>
        <v>75880.057332836601</v>
      </c>
      <c r="L1018" s="4">
        <f t="shared" si="96"/>
        <v>35110.057332836601</v>
      </c>
      <c r="M1018" s="5">
        <f t="shared" si="97"/>
        <v>0.86117383695944572</v>
      </c>
      <c r="N1018" s="4">
        <f>IF(SUMPRODUCT($O$2:$AD$2,O1018:AD1018)&lt;=Kalkulačka!$B$4,SUMPRODUCT($O$2:$AD$2,O1018:AD1018)*Kalkulačka!$B$5,SUMPRODUCT($O$2:$AD$2,O1018:AD1018))</f>
        <v>96</v>
      </c>
      <c r="O1018" s="4">
        <v>37</v>
      </c>
      <c r="P1018" s="4">
        <v>0</v>
      </c>
      <c r="Q1018" s="4">
        <v>0</v>
      </c>
      <c r="R1018" s="4">
        <v>0</v>
      </c>
      <c r="S1018" s="4">
        <v>27</v>
      </c>
      <c r="T1018" s="4">
        <v>0</v>
      </c>
      <c r="U1018" s="4">
        <v>60</v>
      </c>
      <c r="V1018" s="4">
        <v>20</v>
      </c>
      <c r="W1018" s="4">
        <v>0</v>
      </c>
      <c r="X1018" s="4">
        <v>0</v>
      </c>
      <c r="Y1018" s="4">
        <v>0</v>
      </c>
      <c r="Z1018" s="4">
        <v>0</v>
      </c>
      <c r="AA1018" s="4">
        <v>0</v>
      </c>
      <c r="AB1018" s="4">
        <v>0</v>
      </c>
      <c r="AC1018" s="4">
        <v>0</v>
      </c>
      <c r="AD1018" s="4">
        <v>0</v>
      </c>
    </row>
    <row r="1019" spans="1:30" x14ac:dyDescent="0.3">
      <c r="A1019" s="16" t="s">
        <v>20</v>
      </c>
      <c r="B1019" s="7">
        <v>534684</v>
      </c>
      <c r="C1019" s="7">
        <v>236713</v>
      </c>
      <c r="D1019" s="7" t="s">
        <v>1402</v>
      </c>
      <c r="E1019" s="7">
        <v>2</v>
      </c>
      <c r="F1019" s="4">
        <v>323905</v>
      </c>
      <c r="G1019" s="4">
        <v>7650</v>
      </c>
      <c r="H1019" s="4">
        <f t="shared" si="92"/>
        <v>341024.03080987529</v>
      </c>
      <c r="I1019" s="4">
        <f t="shared" si="93"/>
        <v>17119.030809875287</v>
      </c>
      <c r="J1019" s="5">
        <f t="shared" si="94"/>
        <v>5.2852011577083635E-2</v>
      </c>
      <c r="K1019" s="4">
        <f t="shared" si="95"/>
        <v>18970.01433320915</v>
      </c>
      <c r="L1019" s="4">
        <f t="shared" si="96"/>
        <v>11320.01433320915</v>
      </c>
      <c r="M1019" s="5">
        <f t="shared" si="97"/>
        <v>1.4797404357136146</v>
      </c>
      <c r="N1019" s="4">
        <f>IF(SUMPRODUCT($O$2:$AD$2,O1019:AD1019)&lt;=Kalkulačka!$B$4,SUMPRODUCT($O$2:$AD$2,O1019:AD1019)*Kalkulačka!$B$5,SUMPRODUCT($O$2:$AD$2,O1019:AD1019))</f>
        <v>24</v>
      </c>
      <c r="O1019" s="4">
        <v>16</v>
      </c>
      <c r="P1019" s="4">
        <v>0</v>
      </c>
      <c r="Q1019" s="4">
        <v>0</v>
      </c>
      <c r="R1019" s="4">
        <v>0</v>
      </c>
      <c r="S1019" s="4">
        <v>0</v>
      </c>
      <c r="T1019" s="4">
        <v>0</v>
      </c>
      <c r="U1019" s="4">
        <v>0</v>
      </c>
      <c r="V1019" s="4">
        <v>0</v>
      </c>
      <c r="W1019" s="4">
        <v>0</v>
      </c>
      <c r="X1019" s="4">
        <v>0</v>
      </c>
      <c r="Y1019" s="4">
        <v>0</v>
      </c>
      <c r="Z1019" s="4">
        <v>0</v>
      </c>
      <c r="AA1019" s="4">
        <v>0</v>
      </c>
      <c r="AB1019" s="4">
        <v>0</v>
      </c>
      <c r="AC1019" s="4">
        <v>0</v>
      </c>
      <c r="AD1019" s="4">
        <v>0</v>
      </c>
    </row>
    <row r="1020" spans="1:30" x14ac:dyDescent="0.3">
      <c r="A1020" s="16" t="s">
        <v>20</v>
      </c>
      <c r="B1020" s="7">
        <v>571849</v>
      </c>
      <c r="C1020" s="7">
        <v>509124</v>
      </c>
      <c r="D1020" s="7" t="s">
        <v>1403</v>
      </c>
      <c r="E1020" s="7">
        <v>2</v>
      </c>
      <c r="F1020" s="4">
        <v>647807</v>
      </c>
      <c r="G1020" s="4">
        <v>15299</v>
      </c>
      <c r="H1020" s="4">
        <f t="shared" si="92"/>
        <v>682048.06161975057</v>
      </c>
      <c r="I1020" s="4">
        <f t="shared" si="93"/>
        <v>34241.061619750573</v>
      </c>
      <c r="J1020" s="5">
        <f t="shared" si="94"/>
        <v>5.2856887344148173E-2</v>
      </c>
      <c r="K1020" s="4">
        <f t="shared" si="95"/>
        <v>37940.0286664183</v>
      </c>
      <c r="L1020" s="4">
        <f t="shared" si="96"/>
        <v>22641.0286664183</v>
      </c>
      <c r="M1020" s="5">
        <f t="shared" si="97"/>
        <v>1.479902520845696</v>
      </c>
      <c r="N1020" s="4">
        <f>IF(SUMPRODUCT($O$2:$AD$2,O1020:AD1020)&lt;=Kalkulačka!$B$4,SUMPRODUCT($O$2:$AD$2,O1020:AD1020)*Kalkulačka!$B$5,SUMPRODUCT($O$2:$AD$2,O1020:AD1020))</f>
        <v>48</v>
      </c>
      <c r="O1020" s="4">
        <v>32</v>
      </c>
      <c r="P1020" s="4">
        <v>0</v>
      </c>
      <c r="Q1020" s="4">
        <v>0</v>
      </c>
      <c r="R1020" s="4">
        <v>0</v>
      </c>
      <c r="S1020" s="4">
        <v>0</v>
      </c>
      <c r="T1020" s="4">
        <v>0</v>
      </c>
      <c r="U1020" s="4">
        <v>0</v>
      </c>
      <c r="V1020" s="4">
        <v>0</v>
      </c>
      <c r="W1020" s="4">
        <v>0</v>
      </c>
      <c r="X1020" s="4">
        <v>0</v>
      </c>
      <c r="Y1020" s="4">
        <v>0</v>
      </c>
      <c r="Z1020" s="4">
        <v>0</v>
      </c>
      <c r="AA1020" s="4">
        <v>0</v>
      </c>
      <c r="AB1020" s="4">
        <v>0</v>
      </c>
      <c r="AC1020" s="4">
        <v>0</v>
      </c>
      <c r="AD1020" s="4">
        <v>0</v>
      </c>
    </row>
    <row r="1021" spans="1:30" x14ac:dyDescent="0.3">
      <c r="A1021" s="16" t="s">
        <v>35</v>
      </c>
      <c r="B1021" s="7">
        <v>564061</v>
      </c>
      <c r="C1021" s="7">
        <v>262820</v>
      </c>
      <c r="D1021" s="7" t="s">
        <v>1404</v>
      </c>
      <c r="E1021" s="7">
        <v>2</v>
      </c>
      <c r="F1021" s="4">
        <v>6321412</v>
      </c>
      <c r="G1021" s="4">
        <v>348950</v>
      </c>
      <c r="H1021" s="4">
        <f t="shared" si="92"/>
        <v>5768989.8545337236</v>
      </c>
      <c r="I1021" s="4">
        <f t="shared" si="93"/>
        <v>-552422.14546627644</v>
      </c>
      <c r="J1021" s="5">
        <f t="shared" si="94"/>
        <v>-8.7389043059727278E-2</v>
      </c>
      <c r="K1021" s="4">
        <f t="shared" si="95"/>
        <v>320909.4091367881</v>
      </c>
      <c r="L1021" s="4">
        <f t="shared" si="96"/>
        <v>-28040.590863211895</v>
      </c>
      <c r="M1021" s="5">
        <f t="shared" si="97"/>
        <v>-8.0357045029981089E-2</v>
      </c>
      <c r="N1021" s="4">
        <f>IF(SUMPRODUCT($O$2:$AD$2,O1021:AD1021)&lt;=Kalkulačka!$B$4,SUMPRODUCT($O$2:$AD$2,O1021:AD1021)*Kalkulačka!$B$5,SUMPRODUCT($O$2:$AD$2,O1021:AD1021))</f>
        <v>406</v>
      </c>
      <c r="O1021" s="4">
        <v>91</v>
      </c>
      <c r="P1021" s="4">
        <v>0</v>
      </c>
      <c r="Q1021" s="4">
        <v>0</v>
      </c>
      <c r="R1021" s="4">
        <v>0</v>
      </c>
      <c r="S1021" s="4">
        <v>315</v>
      </c>
      <c r="T1021" s="4">
        <v>0</v>
      </c>
      <c r="U1021" s="4">
        <v>411</v>
      </c>
      <c r="V1021" s="4">
        <v>85</v>
      </c>
      <c r="W1021" s="4">
        <v>0</v>
      </c>
      <c r="X1021" s="4">
        <v>0</v>
      </c>
      <c r="Y1021" s="4">
        <v>0</v>
      </c>
      <c r="Z1021" s="4">
        <v>0</v>
      </c>
      <c r="AA1021" s="4">
        <v>0</v>
      </c>
      <c r="AB1021" s="4">
        <v>0</v>
      </c>
      <c r="AC1021" s="4">
        <v>0</v>
      </c>
      <c r="AD1021" s="4">
        <v>0</v>
      </c>
    </row>
    <row r="1022" spans="1:30" x14ac:dyDescent="0.3">
      <c r="A1022" s="16" t="s">
        <v>47</v>
      </c>
      <c r="B1022" s="7">
        <v>586757</v>
      </c>
      <c r="C1022" s="7">
        <v>285480</v>
      </c>
      <c r="D1022" s="7" t="s">
        <v>1405</v>
      </c>
      <c r="E1022" s="7">
        <v>2</v>
      </c>
      <c r="F1022" s="4">
        <v>5386921</v>
      </c>
      <c r="G1022" s="4">
        <v>294904</v>
      </c>
      <c r="H1022" s="4">
        <f t="shared" si="92"/>
        <v>4916429.7775090355</v>
      </c>
      <c r="I1022" s="4">
        <f t="shared" si="93"/>
        <v>-470491.22249096446</v>
      </c>
      <c r="J1022" s="5">
        <f t="shared" si="94"/>
        <v>-8.7339543774813899E-2</v>
      </c>
      <c r="K1022" s="4">
        <f t="shared" si="95"/>
        <v>273484.37330376526</v>
      </c>
      <c r="L1022" s="4">
        <f t="shared" si="96"/>
        <v>-21419.626696234744</v>
      </c>
      <c r="M1022" s="5">
        <f t="shared" si="97"/>
        <v>-7.2632540407165491E-2</v>
      </c>
      <c r="N1022" s="4">
        <f>IF(SUMPRODUCT($O$2:$AD$2,O1022:AD1022)&lt;=Kalkulačka!$B$4,SUMPRODUCT($O$2:$AD$2,O1022:AD1022)*Kalkulačka!$B$5,SUMPRODUCT($O$2:$AD$2,O1022:AD1022))</f>
        <v>346</v>
      </c>
      <c r="O1022" s="4">
        <v>88</v>
      </c>
      <c r="P1022" s="4">
        <v>0</v>
      </c>
      <c r="Q1022" s="4">
        <v>0</v>
      </c>
      <c r="R1022" s="4">
        <v>0</v>
      </c>
      <c r="S1022" s="4">
        <v>258</v>
      </c>
      <c r="T1022" s="4">
        <v>0</v>
      </c>
      <c r="U1022" s="4">
        <v>332</v>
      </c>
      <c r="V1022" s="4">
        <v>50</v>
      </c>
      <c r="W1022" s="4">
        <v>0</v>
      </c>
      <c r="X1022" s="4">
        <v>0</v>
      </c>
      <c r="Y1022" s="4">
        <v>0</v>
      </c>
      <c r="Z1022" s="4">
        <v>0</v>
      </c>
      <c r="AA1022" s="4">
        <v>0</v>
      </c>
      <c r="AB1022" s="4">
        <v>0</v>
      </c>
      <c r="AC1022" s="4">
        <v>0</v>
      </c>
      <c r="AD1022" s="4">
        <v>0</v>
      </c>
    </row>
    <row r="1023" spans="1:30" x14ac:dyDescent="0.3">
      <c r="A1023" s="16" t="s">
        <v>38</v>
      </c>
      <c r="B1023" s="7">
        <v>570877</v>
      </c>
      <c r="C1023" s="7">
        <v>269557</v>
      </c>
      <c r="D1023" s="7" t="s">
        <v>1406</v>
      </c>
      <c r="E1023" s="7">
        <v>2</v>
      </c>
      <c r="F1023" s="4">
        <v>7427649</v>
      </c>
      <c r="G1023" s="4">
        <v>407047</v>
      </c>
      <c r="H1023" s="4">
        <f t="shared" si="92"/>
        <v>6779273.5458079791</v>
      </c>
      <c r="I1023" s="4">
        <f t="shared" si="93"/>
        <v>-648375.45419202093</v>
      </c>
      <c r="J1023" s="5">
        <f t="shared" si="94"/>
        <v>-8.7292150476149466E-2</v>
      </c>
      <c r="K1023" s="4">
        <f t="shared" si="95"/>
        <v>377108.07659892022</v>
      </c>
      <c r="L1023" s="4">
        <f t="shared" si="96"/>
        <v>-29938.923401079781</v>
      </c>
      <c r="M1023" s="5">
        <f t="shared" si="97"/>
        <v>-7.3551514692602571E-2</v>
      </c>
      <c r="N1023" s="4">
        <f>IF(SUMPRODUCT($O$2:$AD$2,O1023:AD1023)&lt;=Kalkulačka!$B$4,SUMPRODUCT($O$2:$AD$2,O1023:AD1023)*Kalkulačka!$B$5,SUMPRODUCT($O$2:$AD$2,O1023:AD1023))</f>
        <v>477.1</v>
      </c>
      <c r="O1023" s="4">
        <v>99</v>
      </c>
      <c r="P1023" s="4">
        <v>0</v>
      </c>
      <c r="Q1023" s="4">
        <v>0</v>
      </c>
      <c r="R1023" s="4">
        <v>0</v>
      </c>
      <c r="S1023" s="4">
        <v>362</v>
      </c>
      <c r="T1023" s="4">
        <v>0</v>
      </c>
      <c r="U1023" s="4">
        <v>427</v>
      </c>
      <c r="V1023" s="4">
        <v>109</v>
      </c>
      <c r="W1023" s="4">
        <v>0</v>
      </c>
      <c r="X1023" s="4">
        <v>290</v>
      </c>
      <c r="Y1023" s="4">
        <v>0</v>
      </c>
      <c r="Z1023" s="4">
        <v>0</v>
      </c>
      <c r="AA1023" s="4">
        <v>161</v>
      </c>
      <c r="AB1023" s="4">
        <v>0</v>
      </c>
      <c r="AC1023" s="4">
        <v>0</v>
      </c>
      <c r="AD1023" s="4">
        <v>0</v>
      </c>
    </row>
    <row r="1024" spans="1:30" x14ac:dyDescent="0.3">
      <c r="A1024" s="16" t="s">
        <v>38</v>
      </c>
      <c r="B1024" s="7">
        <v>576883</v>
      </c>
      <c r="C1024" s="7">
        <v>275492</v>
      </c>
      <c r="D1024" s="7" t="s">
        <v>1407</v>
      </c>
      <c r="E1024" s="7">
        <v>2</v>
      </c>
      <c r="F1024" s="4">
        <v>7503796</v>
      </c>
      <c r="G1024" s="4">
        <v>394755</v>
      </c>
      <c r="H1024" s="4">
        <f t="shared" si="92"/>
        <v>6848899.2854316616</v>
      </c>
      <c r="I1024" s="4">
        <f t="shared" si="93"/>
        <v>-654896.71456833836</v>
      </c>
      <c r="J1024" s="5">
        <f t="shared" si="94"/>
        <v>-8.7275388958913402E-2</v>
      </c>
      <c r="K1024" s="4">
        <f t="shared" si="95"/>
        <v>380981.1211919504</v>
      </c>
      <c r="L1024" s="4">
        <f t="shared" si="96"/>
        <v>-13773.878808049602</v>
      </c>
      <c r="M1024" s="5">
        <f t="shared" si="97"/>
        <v>-3.4892221271547119E-2</v>
      </c>
      <c r="N1024" s="4">
        <f>IF(SUMPRODUCT($O$2:$AD$2,O1024:AD1024)&lt;=Kalkulačka!$B$4,SUMPRODUCT($O$2:$AD$2,O1024:AD1024)*Kalkulačka!$B$5,SUMPRODUCT($O$2:$AD$2,O1024:AD1024))</f>
        <v>482</v>
      </c>
      <c r="O1024" s="4">
        <v>149</v>
      </c>
      <c r="P1024" s="4">
        <v>0</v>
      </c>
      <c r="Q1024" s="4">
        <v>0</v>
      </c>
      <c r="R1024" s="4">
        <v>0</v>
      </c>
      <c r="S1024" s="4">
        <v>333</v>
      </c>
      <c r="T1024" s="4">
        <v>0</v>
      </c>
      <c r="U1024" s="4">
        <v>147</v>
      </c>
      <c r="V1024" s="4">
        <v>117</v>
      </c>
      <c r="W1024" s="4">
        <v>0</v>
      </c>
      <c r="X1024" s="4">
        <v>129</v>
      </c>
      <c r="Y1024" s="4">
        <v>0</v>
      </c>
      <c r="Z1024" s="4">
        <v>0</v>
      </c>
      <c r="AA1024" s="4">
        <v>0</v>
      </c>
      <c r="AB1024" s="4">
        <v>0</v>
      </c>
      <c r="AC1024" s="4">
        <v>0</v>
      </c>
      <c r="AD1024" s="4">
        <v>0</v>
      </c>
    </row>
    <row r="1025" spans="1:30" x14ac:dyDescent="0.3">
      <c r="A1025" s="16" t="s">
        <v>25</v>
      </c>
      <c r="B1025" s="7">
        <v>558362</v>
      </c>
      <c r="C1025" s="7">
        <v>257249</v>
      </c>
      <c r="D1025" s="7" t="s">
        <v>1408</v>
      </c>
      <c r="E1025" s="7">
        <v>2</v>
      </c>
      <c r="F1025" s="4">
        <v>6740833</v>
      </c>
      <c r="G1025" s="4">
        <v>357685</v>
      </c>
      <c r="H1025" s="4">
        <f t="shared" si="92"/>
        <v>6152641.8891948331</v>
      </c>
      <c r="I1025" s="4">
        <f t="shared" si="93"/>
        <v>-588191.11080516689</v>
      </c>
      <c r="J1025" s="5">
        <f t="shared" si="94"/>
        <v>-8.7257926550793785E-2</v>
      </c>
      <c r="K1025" s="4">
        <f t="shared" si="95"/>
        <v>342250.67526164843</v>
      </c>
      <c r="L1025" s="4">
        <f t="shared" si="96"/>
        <v>-15434.32473835157</v>
      </c>
      <c r="M1025" s="5">
        <f t="shared" si="97"/>
        <v>-4.315060664649506E-2</v>
      </c>
      <c r="N1025" s="4">
        <f>IF(SUMPRODUCT($O$2:$AD$2,O1025:AD1025)&lt;=Kalkulačka!$B$4,SUMPRODUCT($O$2:$AD$2,O1025:AD1025)*Kalkulačka!$B$5,SUMPRODUCT($O$2:$AD$2,O1025:AD1025))</f>
        <v>433</v>
      </c>
      <c r="O1025" s="4">
        <v>113</v>
      </c>
      <c r="P1025" s="4">
        <v>0</v>
      </c>
      <c r="Q1025" s="4">
        <v>11</v>
      </c>
      <c r="R1025" s="4">
        <v>0</v>
      </c>
      <c r="S1025" s="4">
        <v>309</v>
      </c>
      <c r="T1025" s="4">
        <v>0</v>
      </c>
      <c r="U1025" s="4">
        <v>356</v>
      </c>
      <c r="V1025" s="4">
        <v>74</v>
      </c>
      <c r="W1025" s="4">
        <v>0</v>
      </c>
      <c r="X1025" s="4">
        <v>0</v>
      </c>
      <c r="Y1025" s="4">
        <v>0</v>
      </c>
      <c r="Z1025" s="4">
        <v>0</v>
      </c>
      <c r="AA1025" s="4">
        <v>0</v>
      </c>
      <c r="AB1025" s="4">
        <v>0</v>
      </c>
      <c r="AC1025" s="4">
        <v>0</v>
      </c>
      <c r="AD1025" s="4">
        <v>0</v>
      </c>
    </row>
    <row r="1026" spans="1:30" x14ac:dyDescent="0.3">
      <c r="A1026" s="16" t="s">
        <v>50</v>
      </c>
      <c r="B1026" s="7">
        <v>552119</v>
      </c>
      <c r="C1026" s="7">
        <v>635707</v>
      </c>
      <c r="D1026" s="7" t="s">
        <v>1409</v>
      </c>
      <c r="E1026" s="7">
        <v>2</v>
      </c>
      <c r="F1026" s="4">
        <v>1821099</v>
      </c>
      <c r="G1026" s="4">
        <v>57753</v>
      </c>
      <c r="H1026" s="4">
        <f t="shared" si="92"/>
        <v>1918260.1733055485</v>
      </c>
      <c r="I1026" s="4">
        <f t="shared" si="93"/>
        <v>97161.173305548495</v>
      </c>
      <c r="J1026" s="5">
        <f t="shared" si="94"/>
        <v>5.3353043028165237E-2</v>
      </c>
      <c r="K1026" s="4">
        <f t="shared" si="95"/>
        <v>106706.33062430147</v>
      </c>
      <c r="L1026" s="4">
        <f t="shared" si="96"/>
        <v>48953.330624301467</v>
      </c>
      <c r="M1026" s="5">
        <f t="shared" si="97"/>
        <v>0.84763268790022095</v>
      </c>
      <c r="N1026" s="4">
        <f>IF(SUMPRODUCT($O$2:$AD$2,O1026:AD1026)&lt;=Kalkulačka!$B$4,SUMPRODUCT($O$2:$AD$2,O1026:AD1026)*Kalkulačka!$B$5,SUMPRODUCT($O$2:$AD$2,O1026:AD1026))</f>
        <v>135</v>
      </c>
      <c r="O1026" s="4">
        <v>51</v>
      </c>
      <c r="P1026" s="4">
        <v>0</v>
      </c>
      <c r="Q1026" s="4">
        <v>0</v>
      </c>
      <c r="R1026" s="4">
        <v>0</v>
      </c>
      <c r="S1026" s="4">
        <v>39</v>
      </c>
      <c r="T1026" s="4">
        <v>0</v>
      </c>
      <c r="U1026" s="4">
        <v>86</v>
      </c>
      <c r="V1026" s="4">
        <v>39</v>
      </c>
      <c r="W1026" s="4">
        <v>0</v>
      </c>
      <c r="X1026" s="4">
        <v>0</v>
      </c>
      <c r="Y1026" s="4">
        <v>0</v>
      </c>
      <c r="Z1026" s="4">
        <v>0</v>
      </c>
      <c r="AA1026" s="4">
        <v>0</v>
      </c>
      <c r="AB1026" s="4">
        <v>0</v>
      </c>
      <c r="AC1026" s="4">
        <v>0</v>
      </c>
      <c r="AD1026" s="4">
        <v>0</v>
      </c>
    </row>
    <row r="1027" spans="1:30" x14ac:dyDescent="0.3">
      <c r="A1027" s="16" t="s">
        <v>56</v>
      </c>
      <c r="B1027" s="7">
        <v>509647</v>
      </c>
      <c r="C1027" s="7">
        <v>300560</v>
      </c>
      <c r="D1027" s="7" t="s">
        <v>1410</v>
      </c>
      <c r="E1027" s="7">
        <v>2</v>
      </c>
      <c r="F1027" s="4">
        <v>4311346</v>
      </c>
      <c r="G1027" s="4">
        <v>232813</v>
      </c>
      <c r="H1027" s="4">
        <f t="shared" si="92"/>
        <v>3935985.6889306437</v>
      </c>
      <c r="I1027" s="4">
        <f t="shared" si="93"/>
        <v>-375360.31106935628</v>
      </c>
      <c r="J1027" s="5">
        <f t="shared" si="94"/>
        <v>-8.7063369785063904E-2</v>
      </c>
      <c r="K1027" s="4">
        <f t="shared" si="95"/>
        <v>218945.58209578894</v>
      </c>
      <c r="L1027" s="4">
        <f t="shared" si="96"/>
        <v>-13867.417904211063</v>
      </c>
      <c r="M1027" s="5">
        <f t="shared" si="97"/>
        <v>-5.9564620120917011E-2</v>
      </c>
      <c r="N1027" s="4">
        <f>IF(SUMPRODUCT($O$2:$AD$2,O1027:AD1027)&lt;=Kalkulačka!$B$4,SUMPRODUCT($O$2:$AD$2,O1027:AD1027)*Kalkulačka!$B$5,SUMPRODUCT($O$2:$AD$2,O1027:AD1027))</f>
        <v>277</v>
      </c>
      <c r="O1027" s="4">
        <v>71</v>
      </c>
      <c r="P1027" s="4">
        <v>0</v>
      </c>
      <c r="Q1027" s="4">
        <v>0</v>
      </c>
      <c r="R1027" s="4">
        <v>0</v>
      </c>
      <c r="S1027" s="4">
        <v>206</v>
      </c>
      <c r="T1027" s="4">
        <v>0</v>
      </c>
      <c r="U1027" s="4">
        <v>245</v>
      </c>
      <c r="V1027" s="4">
        <v>84</v>
      </c>
      <c r="W1027" s="4">
        <v>0</v>
      </c>
      <c r="X1027" s="4">
        <v>0</v>
      </c>
      <c r="Y1027" s="4">
        <v>0</v>
      </c>
      <c r="Z1027" s="4">
        <v>0</v>
      </c>
      <c r="AA1027" s="4">
        <v>0</v>
      </c>
      <c r="AB1027" s="4">
        <v>0</v>
      </c>
      <c r="AC1027" s="4">
        <v>0</v>
      </c>
      <c r="AD1027" s="4">
        <v>0</v>
      </c>
    </row>
    <row r="1028" spans="1:30" x14ac:dyDescent="0.3">
      <c r="A1028" s="16" t="s">
        <v>44</v>
      </c>
      <c r="B1028" s="7">
        <v>595926</v>
      </c>
      <c r="C1028" s="7">
        <v>294616</v>
      </c>
      <c r="D1028" s="7" t="s">
        <v>1411</v>
      </c>
      <c r="E1028" s="7">
        <v>2</v>
      </c>
      <c r="F1028" s="4">
        <v>5960555</v>
      </c>
      <c r="G1028" s="4">
        <v>329835</v>
      </c>
      <c r="H1028" s="4">
        <f t="shared" si="92"/>
        <v>5442175.1583409263</v>
      </c>
      <c r="I1028" s="4">
        <f t="shared" si="93"/>
        <v>-518379.84165907372</v>
      </c>
      <c r="J1028" s="5">
        <f t="shared" si="94"/>
        <v>-8.6968384933797882E-2</v>
      </c>
      <c r="K1028" s="4">
        <f t="shared" si="95"/>
        <v>302729.81206746266</v>
      </c>
      <c r="L1028" s="4">
        <f t="shared" si="96"/>
        <v>-27105.187932537345</v>
      </c>
      <c r="M1028" s="5">
        <f t="shared" si="97"/>
        <v>-8.2178022139971052E-2</v>
      </c>
      <c r="N1028" s="4">
        <f>IF(SUMPRODUCT($O$2:$AD$2,O1028:AD1028)&lt;=Kalkulačka!$B$4,SUMPRODUCT($O$2:$AD$2,O1028:AD1028)*Kalkulačka!$B$5,SUMPRODUCT($O$2:$AD$2,O1028:AD1028))</f>
        <v>383</v>
      </c>
      <c r="O1028" s="4">
        <v>94</v>
      </c>
      <c r="P1028" s="4">
        <v>0</v>
      </c>
      <c r="Q1028" s="4">
        <v>0</v>
      </c>
      <c r="R1028" s="4">
        <v>0</v>
      </c>
      <c r="S1028" s="4">
        <v>289</v>
      </c>
      <c r="T1028" s="4">
        <v>0</v>
      </c>
      <c r="U1028" s="4">
        <v>402</v>
      </c>
      <c r="V1028" s="4">
        <v>141</v>
      </c>
      <c r="W1028" s="4">
        <v>0</v>
      </c>
      <c r="X1028" s="4">
        <v>0</v>
      </c>
      <c r="Y1028" s="4">
        <v>0</v>
      </c>
      <c r="Z1028" s="4">
        <v>0</v>
      </c>
      <c r="AA1028" s="4">
        <v>0</v>
      </c>
      <c r="AB1028" s="4">
        <v>0</v>
      </c>
      <c r="AC1028" s="4">
        <v>0</v>
      </c>
      <c r="AD1028" s="4">
        <v>0</v>
      </c>
    </row>
    <row r="1029" spans="1:30" x14ac:dyDescent="0.3">
      <c r="A1029" s="16" t="s">
        <v>35</v>
      </c>
      <c r="B1029" s="7">
        <v>577677</v>
      </c>
      <c r="C1029" s="7">
        <v>276278</v>
      </c>
      <c r="D1029" s="7" t="s">
        <v>1412</v>
      </c>
      <c r="E1029" s="7">
        <v>2</v>
      </c>
      <c r="F1029" s="4">
        <v>1820580</v>
      </c>
      <c r="G1029" s="4">
        <v>66663</v>
      </c>
      <c r="H1029" s="4">
        <f t="shared" si="92"/>
        <v>1918260.1733055485</v>
      </c>
      <c r="I1029" s="4">
        <f t="shared" si="93"/>
        <v>97680.173305548495</v>
      </c>
      <c r="J1029" s="5">
        <f t="shared" si="94"/>
        <v>5.3653326580292315E-2</v>
      </c>
      <c r="K1029" s="4">
        <f t="shared" si="95"/>
        <v>106706.33062430147</v>
      </c>
      <c r="L1029" s="4">
        <f t="shared" si="96"/>
        <v>40043.330624301467</v>
      </c>
      <c r="M1029" s="5">
        <f t="shared" si="97"/>
        <v>0.60068299692935301</v>
      </c>
      <c r="N1029" s="4">
        <f>IF(SUMPRODUCT($O$2:$AD$2,O1029:AD1029)&lt;=Kalkulačka!$B$4,SUMPRODUCT($O$2:$AD$2,O1029:AD1029)*Kalkulačka!$B$5,SUMPRODUCT($O$2:$AD$2,O1029:AD1029))</f>
        <v>135</v>
      </c>
      <c r="O1029" s="4">
        <v>26</v>
      </c>
      <c r="P1029" s="4">
        <v>0</v>
      </c>
      <c r="Q1029" s="4">
        <v>0</v>
      </c>
      <c r="R1029" s="4">
        <v>0</v>
      </c>
      <c r="S1029" s="4">
        <v>64</v>
      </c>
      <c r="T1029" s="4">
        <v>0</v>
      </c>
      <c r="U1029" s="4">
        <v>90</v>
      </c>
      <c r="V1029" s="4">
        <v>45</v>
      </c>
      <c r="W1029" s="4">
        <v>0</v>
      </c>
      <c r="X1029" s="4">
        <v>0</v>
      </c>
      <c r="Y1029" s="4">
        <v>0</v>
      </c>
      <c r="Z1029" s="4">
        <v>0</v>
      </c>
      <c r="AA1029" s="4">
        <v>0</v>
      </c>
      <c r="AB1029" s="4">
        <v>0</v>
      </c>
      <c r="AC1029" s="4">
        <v>0</v>
      </c>
      <c r="AD1029" s="4">
        <v>0</v>
      </c>
    </row>
    <row r="1030" spans="1:30" x14ac:dyDescent="0.3">
      <c r="A1030" s="16" t="s">
        <v>38</v>
      </c>
      <c r="B1030" s="7">
        <v>579297</v>
      </c>
      <c r="C1030" s="7">
        <v>277908</v>
      </c>
      <c r="D1030" s="7" t="s">
        <v>389</v>
      </c>
      <c r="E1030" s="7">
        <v>2</v>
      </c>
      <c r="F1030" s="4">
        <v>9748567</v>
      </c>
      <c r="G1030" s="4">
        <v>525481</v>
      </c>
      <c r="H1030" s="4">
        <f t="shared" ref="H1030:H1093" si="98">N1030*$A$3</f>
        <v>8902148.1375994533</v>
      </c>
      <c r="I1030" s="4">
        <f t="shared" ref="I1030:I1093" si="99">H1030-F1030</f>
        <v>-846418.86240054667</v>
      </c>
      <c r="J1030" s="5">
        <f t="shared" ref="J1030:J1093" si="100">IFERROR(H1030/F1030-1,0)</f>
        <v>-8.682495205711227E-2</v>
      </c>
      <c r="K1030" s="4">
        <f t="shared" ref="K1030:K1093" si="101">N1030*$A$4</f>
        <v>495196.41582314717</v>
      </c>
      <c r="L1030" s="4">
        <f t="shared" ref="L1030:L1093" si="102">K1030-G1030</f>
        <v>-30284.584176852833</v>
      </c>
      <c r="M1030" s="5">
        <f t="shared" ref="M1030:M1093" si="103">IFERROR(K1030/G1030-1,0)</f>
        <v>-5.7632120241936091E-2</v>
      </c>
      <c r="N1030" s="4">
        <f>IF(SUMPRODUCT($O$2:$AD$2,O1030:AD1030)&lt;=Kalkulačka!$B$4,SUMPRODUCT($O$2:$AD$2,O1030:AD1030)*Kalkulačka!$B$5,SUMPRODUCT($O$2:$AD$2,O1030:AD1030))</f>
        <v>626.5</v>
      </c>
      <c r="O1030" s="4">
        <v>126</v>
      </c>
      <c r="P1030" s="4">
        <v>18</v>
      </c>
      <c r="Q1030" s="4">
        <v>0</v>
      </c>
      <c r="R1030" s="4">
        <v>0</v>
      </c>
      <c r="S1030" s="4">
        <v>441</v>
      </c>
      <c r="T1030" s="4">
        <v>0</v>
      </c>
      <c r="U1030" s="4">
        <v>0</v>
      </c>
      <c r="V1030" s="4">
        <v>115</v>
      </c>
      <c r="W1030" s="4">
        <v>34</v>
      </c>
      <c r="X1030" s="4">
        <v>199</v>
      </c>
      <c r="Y1030" s="4">
        <v>0</v>
      </c>
      <c r="Z1030" s="4">
        <v>0</v>
      </c>
      <c r="AA1030" s="4">
        <v>235</v>
      </c>
      <c r="AB1030" s="4">
        <v>0</v>
      </c>
      <c r="AC1030" s="4">
        <v>0</v>
      </c>
      <c r="AD1030" s="4">
        <v>0</v>
      </c>
    </row>
    <row r="1031" spans="1:30" x14ac:dyDescent="0.3">
      <c r="A1031" s="16" t="s">
        <v>56</v>
      </c>
      <c r="B1031" s="7">
        <v>598739</v>
      </c>
      <c r="C1031" s="7">
        <v>297232</v>
      </c>
      <c r="D1031" s="7" t="s">
        <v>1413</v>
      </c>
      <c r="E1031" s="7">
        <v>2</v>
      </c>
      <c r="F1031" s="4">
        <v>5430405</v>
      </c>
      <c r="G1031" s="4">
        <v>295956</v>
      </c>
      <c r="H1031" s="4">
        <f t="shared" si="98"/>
        <v>4959057.7813602695</v>
      </c>
      <c r="I1031" s="4">
        <f t="shared" si="99"/>
        <v>-471347.21863973048</v>
      </c>
      <c r="J1031" s="5">
        <f t="shared" si="100"/>
        <v>-8.6797802123364742E-2</v>
      </c>
      <c r="K1031" s="4">
        <f t="shared" si="101"/>
        <v>275855.62509541638</v>
      </c>
      <c r="L1031" s="4">
        <f t="shared" si="102"/>
        <v>-20100.374904583616</v>
      </c>
      <c r="M1031" s="5">
        <f t="shared" si="103"/>
        <v>-6.7916767710685444E-2</v>
      </c>
      <c r="N1031" s="4">
        <f>IF(SUMPRODUCT($O$2:$AD$2,O1031:AD1031)&lt;=Kalkulačka!$B$4,SUMPRODUCT($O$2:$AD$2,O1031:AD1031)*Kalkulačka!$B$5,SUMPRODUCT($O$2:$AD$2,O1031:AD1031))</f>
        <v>349</v>
      </c>
      <c r="O1031" s="4">
        <v>90</v>
      </c>
      <c r="P1031" s="4">
        <v>0</v>
      </c>
      <c r="Q1031" s="4">
        <v>0</v>
      </c>
      <c r="R1031" s="4">
        <v>0</v>
      </c>
      <c r="S1031" s="4">
        <v>259</v>
      </c>
      <c r="T1031" s="4">
        <v>0</v>
      </c>
      <c r="U1031" s="4">
        <v>334</v>
      </c>
      <c r="V1031" s="4">
        <v>100</v>
      </c>
      <c r="W1031" s="4">
        <v>0</v>
      </c>
      <c r="X1031" s="4">
        <v>0</v>
      </c>
      <c r="Y1031" s="4">
        <v>0</v>
      </c>
      <c r="Z1031" s="4">
        <v>0</v>
      </c>
      <c r="AA1031" s="4">
        <v>0</v>
      </c>
      <c r="AB1031" s="4">
        <v>0</v>
      </c>
      <c r="AC1031" s="4">
        <v>0</v>
      </c>
      <c r="AD1031" s="4">
        <v>0</v>
      </c>
    </row>
    <row r="1032" spans="1:30" x14ac:dyDescent="0.3">
      <c r="A1032" s="16" t="s">
        <v>38</v>
      </c>
      <c r="B1032" s="7">
        <v>573094</v>
      </c>
      <c r="C1032" s="7">
        <v>271730</v>
      </c>
      <c r="D1032" s="7" t="s">
        <v>1414</v>
      </c>
      <c r="E1032" s="7">
        <v>2</v>
      </c>
      <c r="F1032" s="4">
        <v>8402192</v>
      </c>
      <c r="G1032" s="4">
        <v>467505</v>
      </c>
      <c r="H1032" s="4">
        <f t="shared" si="98"/>
        <v>7673040.693222194</v>
      </c>
      <c r="I1032" s="4">
        <f t="shared" si="99"/>
        <v>-729151.30677780602</v>
      </c>
      <c r="J1032" s="5">
        <f t="shared" si="100"/>
        <v>-8.6781081267579441E-2</v>
      </c>
      <c r="K1032" s="4">
        <f t="shared" si="101"/>
        <v>426825.32249720587</v>
      </c>
      <c r="L1032" s="4">
        <f t="shared" si="102"/>
        <v>-40679.677502794133</v>
      </c>
      <c r="M1032" s="5">
        <f t="shared" si="103"/>
        <v>-8.7014422311620487E-2</v>
      </c>
      <c r="N1032" s="4">
        <f>IF(SUMPRODUCT($O$2:$AD$2,O1032:AD1032)&lt;=Kalkulačka!$B$4,SUMPRODUCT($O$2:$AD$2,O1032:AD1032)*Kalkulačka!$B$5,SUMPRODUCT($O$2:$AD$2,O1032:AD1032))</f>
        <v>540</v>
      </c>
      <c r="O1032" s="4">
        <v>126</v>
      </c>
      <c r="P1032" s="4">
        <v>0</v>
      </c>
      <c r="Q1032" s="4">
        <v>0</v>
      </c>
      <c r="R1032" s="4">
        <v>0</v>
      </c>
      <c r="S1032" s="4">
        <v>414</v>
      </c>
      <c r="T1032" s="4">
        <v>0</v>
      </c>
      <c r="U1032" s="4">
        <v>620</v>
      </c>
      <c r="V1032" s="4">
        <v>120</v>
      </c>
      <c r="W1032" s="4">
        <v>0</v>
      </c>
      <c r="X1032" s="4">
        <v>0</v>
      </c>
      <c r="Y1032" s="4">
        <v>0</v>
      </c>
      <c r="Z1032" s="4">
        <v>0</v>
      </c>
      <c r="AA1032" s="4">
        <v>0</v>
      </c>
      <c r="AB1032" s="4">
        <v>0</v>
      </c>
      <c r="AC1032" s="4">
        <v>0</v>
      </c>
      <c r="AD1032" s="4">
        <v>0</v>
      </c>
    </row>
    <row r="1033" spans="1:30" x14ac:dyDescent="0.3">
      <c r="A1033" t="s">
        <v>20</v>
      </c>
      <c r="B1033">
        <v>533271</v>
      </c>
      <c r="C1033">
        <v>235334</v>
      </c>
      <c r="D1033" s="7" t="s">
        <v>87</v>
      </c>
      <c r="E1033" s="7" t="s">
        <v>560</v>
      </c>
      <c r="F1033" s="1">
        <v>483077</v>
      </c>
      <c r="G1033" s="1">
        <v>23027</v>
      </c>
      <c r="H1033" s="1">
        <f t="shared" si="98"/>
        <v>441199.83986027609</v>
      </c>
      <c r="I1033" s="1">
        <f t="shared" si="99"/>
        <v>-41877.160139723914</v>
      </c>
      <c r="J1033" s="18">
        <f t="shared" si="100"/>
        <v>-8.6688375020387842E-2</v>
      </c>
      <c r="K1033" s="1">
        <f t="shared" si="101"/>
        <v>24542.456043589336</v>
      </c>
      <c r="L1033" s="1">
        <f t="shared" si="102"/>
        <v>1515.4560435893363</v>
      </c>
      <c r="M1033" s="18">
        <f t="shared" si="103"/>
        <v>6.5812135475282751E-2</v>
      </c>
      <c r="N1033" s="4">
        <f>SUMPRODUCT($O$2:$AD$2,O1033:AD1033)*Kalkulačka!$B$3</f>
        <v>31.049999999999997</v>
      </c>
      <c r="O1033" s="1">
        <v>0</v>
      </c>
      <c r="P1033" s="1">
        <v>0</v>
      </c>
      <c r="Q1033" s="1">
        <v>0</v>
      </c>
      <c r="R1033" s="1">
        <v>0</v>
      </c>
      <c r="S1033" s="1">
        <v>27</v>
      </c>
      <c r="T1033" s="1">
        <v>0</v>
      </c>
      <c r="U1033">
        <v>0</v>
      </c>
      <c r="V1033">
        <v>25</v>
      </c>
      <c r="W1033">
        <v>0</v>
      </c>
      <c r="X1033">
        <v>0</v>
      </c>
    </row>
    <row r="1034" spans="1:30" x14ac:dyDescent="0.3">
      <c r="A1034" s="16" t="s">
        <v>20</v>
      </c>
      <c r="B1034" s="7">
        <v>542211</v>
      </c>
      <c r="C1034" s="7">
        <v>244201</v>
      </c>
      <c r="D1034" s="7" t="s">
        <v>1415</v>
      </c>
      <c r="E1034" s="7">
        <v>2</v>
      </c>
      <c r="F1034" s="4">
        <v>323561</v>
      </c>
      <c r="G1034" s="4">
        <v>7646</v>
      </c>
      <c r="H1034" s="4">
        <f t="shared" si="98"/>
        <v>341024.03080987529</v>
      </c>
      <c r="I1034" s="4">
        <f t="shared" si="99"/>
        <v>17463.030809875287</v>
      </c>
      <c r="J1034" s="5">
        <f t="shared" si="100"/>
        <v>5.3971371116652733E-2</v>
      </c>
      <c r="K1034" s="4">
        <f t="shared" si="101"/>
        <v>18970.01433320915</v>
      </c>
      <c r="L1034" s="4">
        <f t="shared" si="102"/>
        <v>11324.01433320915</v>
      </c>
      <c r="M1034" s="5">
        <f t="shared" si="103"/>
        <v>1.4810377103333967</v>
      </c>
      <c r="N1034" s="4">
        <f>IF(SUMPRODUCT($O$2:$AD$2,O1034:AD1034)&lt;=Kalkulačka!$B$4,SUMPRODUCT($O$2:$AD$2,O1034:AD1034)*Kalkulačka!$B$5,SUMPRODUCT($O$2:$AD$2,O1034:AD1034))</f>
        <v>24</v>
      </c>
      <c r="O1034" s="4">
        <v>16</v>
      </c>
      <c r="P1034" s="4">
        <v>0</v>
      </c>
      <c r="Q1034" s="4">
        <v>0</v>
      </c>
      <c r="R1034" s="4">
        <v>0</v>
      </c>
      <c r="S1034" s="4">
        <v>0</v>
      </c>
      <c r="T1034" s="4">
        <v>0</v>
      </c>
      <c r="U1034" s="4">
        <v>16</v>
      </c>
      <c r="V1034" s="4">
        <v>0</v>
      </c>
      <c r="W1034" s="4">
        <v>0</v>
      </c>
      <c r="X1034" s="4">
        <v>0</v>
      </c>
      <c r="Y1034" s="4">
        <v>0</v>
      </c>
      <c r="Z1034" s="4">
        <v>0</v>
      </c>
      <c r="AA1034" s="4">
        <v>0</v>
      </c>
      <c r="AB1034" s="4">
        <v>0</v>
      </c>
      <c r="AC1034" s="4">
        <v>0</v>
      </c>
      <c r="AD1034" s="4">
        <v>0</v>
      </c>
    </row>
    <row r="1035" spans="1:30" x14ac:dyDescent="0.3">
      <c r="A1035" s="16" t="s">
        <v>20</v>
      </c>
      <c r="B1035" s="7">
        <v>542601</v>
      </c>
      <c r="C1035" s="7">
        <v>244619</v>
      </c>
      <c r="D1035" s="7" t="s">
        <v>1416</v>
      </c>
      <c r="E1035" s="7">
        <v>2</v>
      </c>
      <c r="F1035" s="4">
        <v>323561</v>
      </c>
      <c r="G1035" s="4">
        <v>7646</v>
      </c>
      <c r="H1035" s="4">
        <f t="shared" si="98"/>
        <v>341024.03080987529</v>
      </c>
      <c r="I1035" s="4">
        <f t="shared" si="99"/>
        <v>17463.030809875287</v>
      </c>
      <c r="J1035" s="5">
        <f t="shared" si="100"/>
        <v>5.3971371116652733E-2</v>
      </c>
      <c r="K1035" s="4">
        <f t="shared" si="101"/>
        <v>18970.01433320915</v>
      </c>
      <c r="L1035" s="4">
        <f t="shared" si="102"/>
        <v>11324.01433320915</v>
      </c>
      <c r="M1035" s="5">
        <f t="shared" si="103"/>
        <v>1.4810377103333967</v>
      </c>
      <c r="N1035" s="4">
        <f>IF(SUMPRODUCT($O$2:$AD$2,O1035:AD1035)&lt;=Kalkulačka!$B$4,SUMPRODUCT($O$2:$AD$2,O1035:AD1035)*Kalkulačka!$B$5,SUMPRODUCT($O$2:$AD$2,O1035:AD1035))</f>
        <v>24</v>
      </c>
      <c r="O1035" s="4">
        <v>16</v>
      </c>
      <c r="P1035" s="4">
        <v>0</v>
      </c>
      <c r="Q1035" s="4">
        <v>0</v>
      </c>
      <c r="R1035" s="4">
        <v>0</v>
      </c>
      <c r="S1035" s="4">
        <v>0</v>
      </c>
      <c r="T1035" s="4">
        <v>0</v>
      </c>
      <c r="U1035" s="4">
        <v>17</v>
      </c>
      <c r="V1035" s="4">
        <v>0</v>
      </c>
      <c r="W1035" s="4">
        <v>0</v>
      </c>
      <c r="X1035" s="4">
        <v>0</v>
      </c>
      <c r="Y1035" s="4">
        <v>0</v>
      </c>
      <c r="Z1035" s="4">
        <v>0</v>
      </c>
      <c r="AA1035" s="4">
        <v>0</v>
      </c>
      <c r="AB1035" s="4">
        <v>0</v>
      </c>
      <c r="AC1035" s="4">
        <v>0</v>
      </c>
      <c r="AD1035" s="4">
        <v>0</v>
      </c>
    </row>
    <row r="1036" spans="1:30" x14ac:dyDescent="0.3">
      <c r="A1036" s="16" t="s">
        <v>20</v>
      </c>
      <c r="B1036" s="7">
        <v>539015</v>
      </c>
      <c r="C1036" s="7">
        <v>240991</v>
      </c>
      <c r="D1036" s="7" t="s">
        <v>1417</v>
      </c>
      <c r="E1036" s="7">
        <v>2</v>
      </c>
      <c r="F1036" s="4">
        <v>647119</v>
      </c>
      <c r="G1036" s="4">
        <v>15291</v>
      </c>
      <c r="H1036" s="4">
        <f t="shared" si="98"/>
        <v>682048.06161975057</v>
      </c>
      <c r="I1036" s="4">
        <f t="shared" si="99"/>
        <v>34929.061619750573</v>
      </c>
      <c r="J1036" s="5">
        <f t="shared" si="100"/>
        <v>5.3976257256780569E-2</v>
      </c>
      <c r="K1036" s="4">
        <f t="shared" si="101"/>
        <v>37940.0286664183</v>
      </c>
      <c r="L1036" s="4">
        <f t="shared" si="102"/>
        <v>22649.0286664183</v>
      </c>
      <c r="M1036" s="5">
        <f t="shared" si="103"/>
        <v>1.4811999651048526</v>
      </c>
      <c r="N1036" s="4">
        <f>IF(SUMPRODUCT($O$2:$AD$2,O1036:AD1036)&lt;=Kalkulačka!$B$4,SUMPRODUCT($O$2:$AD$2,O1036:AD1036)*Kalkulačka!$B$5,SUMPRODUCT($O$2:$AD$2,O1036:AD1036))</f>
        <v>48</v>
      </c>
      <c r="O1036" s="4">
        <v>32</v>
      </c>
      <c r="P1036" s="4">
        <v>0</v>
      </c>
      <c r="Q1036" s="4">
        <v>0</v>
      </c>
      <c r="R1036" s="4">
        <v>0</v>
      </c>
      <c r="S1036" s="4">
        <v>0</v>
      </c>
      <c r="T1036" s="4">
        <v>0</v>
      </c>
      <c r="U1036" s="4">
        <v>0</v>
      </c>
      <c r="V1036" s="4">
        <v>0</v>
      </c>
      <c r="W1036" s="4">
        <v>0</v>
      </c>
      <c r="X1036" s="4">
        <v>0</v>
      </c>
      <c r="Y1036" s="4">
        <v>0</v>
      </c>
      <c r="Z1036" s="4">
        <v>0</v>
      </c>
      <c r="AA1036" s="4">
        <v>0</v>
      </c>
      <c r="AB1036" s="4">
        <v>0</v>
      </c>
      <c r="AC1036" s="4">
        <v>0</v>
      </c>
      <c r="AD1036" s="4">
        <v>0</v>
      </c>
    </row>
    <row r="1037" spans="1:30" x14ac:dyDescent="0.3">
      <c r="A1037" s="16" t="s">
        <v>44</v>
      </c>
      <c r="B1037" s="7">
        <v>590941</v>
      </c>
      <c r="C1037" s="7">
        <v>289698</v>
      </c>
      <c r="D1037" s="7" t="s">
        <v>1418</v>
      </c>
      <c r="E1037" s="7">
        <v>2</v>
      </c>
      <c r="F1037" s="4">
        <v>1779522</v>
      </c>
      <c r="G1037" s="4">
        <v>62394</v>
      </c>
      <c r="H1037" s="4">
        <f t="shared" si="98"/>
        <v>1875632.169454314</v>
      </c>
      <c r="I1037" s="4">
        <f t="shared" si="99"/>
        <v>96110.169454314047</v>
      </c>
      <c r="J1037" s="5">
        <f t="shared" si="100"/>
        <v>5.4008980756806713E-2</v>
      </c>
      <c r="K1037" s="4">
        <f t="shared" si="101"/>
        <v>104335.07883265032</v>
      </c>
      <c r="L1037" s="4">
        <f t="shared" si="102"/>
        <v>41941.078832650324</v>
      </c>
      <c r="M1037" s="5">
        <f t="shared" si="103"/>
        <v>0.67219730795669985</v>
      </c>
      <c r="N1037" s="4">
        <f>IF(SUMPRODUCT($O$2:$AD$2,O1037:AD1037)&lt;=Kalkulačka!$B$4,SUMPRODUCT($O$2:$AD$2,O1037:AD1037)*Kalkulačka!$B$5,SUMPRODUCT($O$2:$AD$2,O1037:AD1037))</f>
        <v>132</v>
      </c>
      <c r="O1037" s="4">
        <v>35</v>
      </c>
      <c r="P1037" s="4">
        <v>0</v>
      </c>
      <c r="Q1037" s="4">
        <v>0</v>
      </c>
      <c r="R1037" s="4">
        <v>0</v>
      </c>
      <c r="S1037" s="4">
        <v>53</v>
      </c>
      <c r="T1037" s="4">
        <v>0</v>
      </c>
      <c r="U1037" s="4">
        <v>173</v>
      </c>
      <c r="V1037" s="4">
        <v>20</v>
      </c>
      <c r="W1037" s="4">
        <v>0</v>
      </c>
      <c r="X1037" s="4">
        <v>0</v>
      </c>
      <c r="Y1037" s="4">
        <v>0</v>
      </c>
      <c r="Z1037" s="4">
        <v>0</v>
      </c>
      <c r="AA1037" s="4">
        <v>0</v>
      </c>
      <c r="AB1037" s="4">
        <v>0</v>
      </c>
      <c r="AC1037" s="4">
        <v>0</v>
      </c>
      <c r="AD1037" s="4">
        <v>0</v>
      </c>
    </row>
    <row r="1038" spans="1:30" x14ac:dyDescent="0.3">
      <c r="A1038" s="16" t="s">
        <v>50</v>
      </c>
      <c r="B1038" s="7">
        <v>589594</v>
      </c>
      <c r="C1038" s="7">
        <v>288331</v>
      </c>
      <c r="D1038" s="7" t="s">
        <v>1419</v>
      </c>
      <c r="E1038" s="7">
        <v>2</v>
      </c>
      <c r="F1038" s="4">
        <v>768297</v>
      </c>
      <c r="G1038" s="4">
        <v>24960</v>
      </c>
      <c r="H1038" s="4">
        <f t="shared" si="98"/>
        <v>809932.0731734538</v>
      </c>
      <c r="I1038" s="4">
        <f t="shared" si="99"/>
        <v>41635.073173453799</v>
      </c>
      <c r="J1038" s="5">
        <f t="shared" si="100"/>
        <v>5.4191378039291749E-2</v>
      </c>
      <c r="K1038" s="4">
        <f t="shared" si="101"/>
        <v>45053.784041371728</v>
      </c>
      <c r="L1038" s="4">
        <f t="shared" si="102"/>
        <v>20093.784041371728</v>
      </c>
      <c r="M1038" s="5">
        <f t="shared" si="103"/>
        <v>0.80503942473444412</v>
      </c>
      <c r="N1038" s="4">
        <f>IF(SUMPRODUCT($O$2:$AD$2,O1038:AD1038)&lt;=Kalkulačka!$B$4,SUMPRODUCT($O$2:$AD$2,O1038:AD1038)*Kalkulačka!$B$5,SUMPRODUCT($O$2:$AD$2,O1038:AD1038))</f>
        <v>57</v>
      </c>
      <c r="O1038" s="4">
        <v>20</v>
      </c>
      <c r="P1038" s="4">
        <v>0</v>
      </c>
      <c r="Q1038" s="4">
        <v>0</v>
      </c>
      <c r="R1038" s="4">
        <v>0</v>
      </c>
      <c r="S1038" s="4">
        <v>18</v>
      </c>
      <c r="T1038" s="4">
        <v>0</v>
      </c>
      <c r="U1038" s="4">
        <v>38</v>
      </c>
      <c r="V1038" s="4">
        <v>18</v>
      </c>
      <c r="W1038" s="4">
        <v>0</v>
      </c>
      <c r="X1038" s="4">
        <v>0</v>
      </c>
      <c r="Y1038" s="4">
        <v>0</v>
      </c>
      <c r="Z1038" s="4">
        <v>0</v>
      </c>
      <c r="AA1038" s="4">
        <v>0</v>
      </c>
      <c r="AB1038" s="4">
        <v>0</v>
      </c>
      <c r="AC1038" s="4">
        <v>0</v>
      </c>
      <c r="AD1038" s="4">
        <v>0</v>
      </c>
    </row>
    <row r="1039" spans="1:30" x14ac:dyDescent="0.3">
      <c r="A1039" s="16" t="s">
        <v>44</v>
      </c>
      <c r="B1039" s="7">
        <v>588067</v>
      </c>
      <c r="C1039" s="7">
        <v>286788</v>
      </c>
      <c r="D1039" s="7" t="s">
        <v>1420</v>
      </c>
      <c r="E1039" s="7">
        <v>2</v>
      </c>
      <c r="F1039" s="4">
        <v>464964</v>
      </c>
      <c r="G1039" s="4">
        <v>19738</v>
      </c>
      <c r="H1039" s="4">
        <f t="shared" si="98"/>
        <v>490222.04428919574</v>
      </c>
      <c r="I1039" s="4">
        <f t="shared" si="99"/>
        <v>25258.044289195735</v>
      </c>
      <c r="J1039" s="5">
        <f t="shared" si="100"/>
        <v>5.4322580434605028E-2</v>
      </c>
      <c r="K1039" s="4">
        <f t="shared" si="101"/>
        <v>27269.395603988152</v>
      </c>
      <c r="L1039" s="4">
        <f t="shared" si="102"/>
        <v>7531.3956039881523</v>
      </c>
      <c r="M1039" s="5">
        <f t="shared" si="103"/>
        <v>0.3815683252603177</v>
      </c>
      <c r="N1039" s="4">
        <f>IF(SUMPRODUCT($O$2:$AD$2,O1039:AD1039)&lt;=Kalkulačka!$B$4,SUMPRODUCT($O$2:$AD$2,O1039:AD1039)*Kalkulačka!$B$5,SUMPRODUCT($O$2:$AD$2,O1039:AD1039))</f>
        <v>34.5</v>
      </c>
      <c r="O1039" s="4">
        <v>0</v>
      </c>
      <c r="P1039" s="4">
        <v>0</v>
      </c>
      <c r="Q1039" s="4">
        <v>0</v>
      </c>
      <c r="R1039" s="4">
        <v>0</v>
      </c>
      <c r="S1039" s="4">
        <v>23</v>
      </c>
      <c r="T1039" s="4">
        <v>0</v>
      </c>
      <c r="U1039" s="4">
        <v>0</v>
      </c>
      <c r="V1039" s="4">
        <v>23</v>
      </c>
      <c r="W1039" s="4">
        <v>0</v>
      </c>
      <c r="X1039" s="4">
        <v>0</v>
      </c>
      <c r="Y1039" s="4">
        <v>0</v>
      </c>
      <c r="Z1039" s="4">
        <v>0</v>
      </c>
      <c r="AA1039" s="4">
        <v>0</v>
      </c>
      <c r="AB1039" s="4">
        <v>0</v>
      </c>
      <c r="AC1039" s="4">
        <v>0</v>
      </c>
      <c r="AD1039" s="4">
        <v>0</v>
      </c>
    </row>
    <row r="1040" spans="1:30" x14ac:dyDescent="0.3">
      <c r="A1040" s="16" t="s">
        <v>38</v>
      </c>
      <c r="B1040" s="7">
        <v>576476</v>
      </c>
      <c r="C1040" s="7">
        <v>275077</v>
      </c>
      <c r="D1040" s="7" t="s">
        <v>1421</v>
      </c>
      <c r="E1040" s="7">
        <v>2</v>
      </c>
      <c r="F1040" s="4">
        <v>1152241</v>
      </c>
      <c r="G1040" s="4">
        <v>39754</v>
      </c>
      <c r="H1040" s="4">
        <f t="shared" si="98"/>
        <v>1214898.1097601808</v>
      </c>
      <c r="I1040" s="4">
        <f t="shared" si="99"/>
        <v>62657.109760180814</v>
      </c>
      <c r="J1040" s="5">
        <f t="shared" si="100"/>
        <v>5.4378476169638867E-2</v>
      </c>
      <c r="K1040" s="4">
        <f t="shared" si="101"/>
        <v>67580.676062057595</v>
      </c>
      <c r="L1040" s="4">
        <f t="shared" si="102"/>
        <v>27826.676062057595</v>
      </c>
      <c r="M1040" s="5">
        <f t="shared" si="103"/>
        <v>0.69997172767665128</v>
      </c>
      <c r="N1040" s="4">
        <f>IF(SUMPRODUCT($O$2:$AD$2,O1040:AD1040)&lt;=Kalkulačka!$B$4,SUMPRODUCT($O$2:$AD$2,O1040:AD1040)*Kalkulačka!$B$5,SUMPRODUCT($O$2:$AD$2,O1040:AD1040))</f>
        <v>85.5</v>
      </c>
      <c r="O1040" s="4">
        <v>24</v>
      </c>
      <c r="P1040" s="4">
        <v>0</v>
      </c>
      <c r="Q1040" s="4">
        <v>0</v>
      </c>
      <c r="R1040" s="4">
        <v>0</v>
      </c>
      <c r="S1040" s="4">
        <v>33</v>
      </c>
      <c r="T1040" s="4">
        <v>0</v>
      </c>
      <c r="U1040" s="4">
        <v>56</v>
      </c>
      <c r="V1040" s="4">
        <v>25</v>
      </c>
      <c r="W1040" s="4">
        <v>0</v>
      </c>
      <c r="X1040" s="4">
        <v>0</v>
      </c>
      <c r="Y1040" s="4">
        <v>0</v>
      </c>
      <c r="Z1040" s="4">
        <v>0</v>
      </c>
      <c r="AA1040" s="4">
        <v>0</v>
      </c>
      <c r="AB1040" s="4">
        <v>0</v>
      </c>
      <c r="AC1040" s="4">
        <v>0</v>
      </c>
      <c r="AD1040" s="4">
        <v>0</v>
      </c>
    </row>
    <row r="1041" spans="1:30" x14ac:dyDescent="0.3">
      <c r="A1041" s="16" t="s">
        <v>20</v>
      </c>
      <c r="B1041" s="7">
        <v>538051</v>
      </c>
      <c r="C1041" s="7">
        <v>240036</v>
      </c>
      <c r="D1041" s="7" t="s">
        <v>1422</v>
      </c>
      <c r="E1041" s="7">
        <v>2</v>
      </c>
      <c r="F1041" s="4">
        <v>2021434</v>
      </c>
      <c r="G1041" s="4">
        <v>47784</v>
      </c>
      <c r="H1041" s="4">
        <f t="shared" si="98"/>
        <v>2131400.1925617205</v>
      </c>
      <c r="I1041" s="4">
        <f t="shared" si="99"/>
        <v>109966.1925617205</v>
      </c>
      <c r="J1041" s="5">
        <f t="shared" si="100"/>
        <v>5.4400090510855481E-2</v>
      </c>
      <c r="K1041" s="4">
        <f t="shared" si="101"/>
        <v>118562.58958255718</v>
      </c>
      <c r="L1041" s="4">
        <f t="shared" si="102"/>
        <v>70778.589582557179</v>
      </c>
      <c r="M1041" s="5">
        <f t="shared" si="103"/>
        <v>1.4812194371035741</v>
      </c>
      <c r="N1041" s="4">
        <f>IF(SUMPRODUCT($O$2:$AD$2,O1041:AD1041)&lt;=Kalkulačka!$B$4,SUMPRODUCT($O$2:$AD$2,O1041:AD1041)*Kalkulačka!$B$5,SUMPRODUCT($O$2:$AD$2,O1041:AD1041))</f>
        <v>150</v>
      </c>
      <c r="O1041" s="4">
        <v>100</v>
      </c>
      <c r="P1041" s="4">
        <v>0</v>
      </c>
      <c r="Q1041" s="4">
        <v>0</v>
      </c>
      <c r="R1041" s="4">
        <v>0</v>
      </c>
      <c r="S1041" s="4">
        <v>0</v>
      </c>
      <c r="T1041" s="4">
        <v>0</v>
      </c>
      <c r="U1041" s="4">
        <v>50</v>
      </c>
      <c r="V1041" s="4">
        <v>0</v>
      </c>
      <c r="W1041" s="4">
        <v>0</v>
      </c>
      <c r="X1041" s="4">
        <v>0</v>
      </c>
      <c r="Y1041" s="4">
        <v>0</v>
      </c>
      <c r="Z1041" s="4">
        <v>0</v>
      </c>
      <c r="AA1041" s="4">
        <v>0</v>
      </c>
      <c r="AB1041" s="4">
        <v>0</v>
      </c>
      <c r="AC1041" s="4">
        <v>0</v>
      </c>
      <c r="AD1041" s="4">
        <v>0</v>
      </c>
    </row>
    <row r="1042" spans="1:30" x14ac:dyDescent="0.3">
      <c r="A1042" s="16" t="s">
        <v>32</v>
      </c>
      <c r="B1042" s="7">
        <v>562408</v>
      </c>
      <c r="C1042" s="7">
        <v>261246</v>
      </c>
      <c r="D1042" s="7" t="s">
        <v>1423</v>
      </c>
      <c r="E1042" s="7">
        <v>2</v>
      </c>
      <c r="F1042" s="4">
        <v>990474</v>
      </c>
      <c r="G1042" s="4">
        <v>32642</v>
      </c>
      <c r="H1042" s="4">
        <f t="shared" si="98"/>
        <v>1044386.094355243</v>
      </c>
      <c r="I1042" s="4">
        <f t="shared" si="99"/>
        <v>53912.094355243025</v>
      </c>
      <c r="J1042" s="5">
        <f t="shared" si="100"/>
        <v>5.4430600253255523E-2</v>
      </c>
      <c r="K1042" s="4">
        <f t="shared" si="101"/>
        <v>58095.668895453018</v>
      </c>
      <c r="L1042" s="4">
        <f t="shared" si="102"/>
        <v>25453.668895453018</v>
      </c>
      <c r="M1042" s="5">
        <f t="shared" si="103"/>
        <v>0.77978276133365054</v>
      </c>
      <c r="N1042" s="4">
        <f>IF(SUMPRODUCT($O$2:$AD$2,O1042:AD1042)&lt;=Kalkulačka!$B$4,SUMPRODUCT($O$2:$AD$2,O1042:AD1042)*Kalkulačka!$B$5,SUMPRODUCT($O$2:$AD$2,O1042:AD1042))</f>
        <v>73.5</v>
      </c>
      <c r="O1042" s="4">
        <v>24</v>
      </c>
      <c r="P1042" s="4">
        <v>0</v>
      </c>
      <c r="Q1042" s="4">
        <v>0</v>
      </c>
      <c r="R1042" s="4">
        <v>0</v>
      </c>
      <c r="S1042" s="4">
        <v>25</v>
      </c>
      <c r="T1042" s="4">
        <v>0</v>
      </c>
      <c r="U1042" s="4">
        <v>49</v>
      </c>
      <c r="V1042" s="4">
        <v>25</v>
      </c>
      <c r="W1042" s="4">
        <v>0</v>
      </c>
      <c r="X1042" s="4">
        <v>0</v>
      </c>
      <c r="Y1042" s="4">
        <v>0</v>
      </c>
      <c r="Z1042" s="4">
        <v>0</v>
      </c>
      <c r="AA1042" s="4">
        <v>0</v>
      </c>
      <c r="AB1042" s="4">
        <v>0</v>
      </c>
      <c r="AC1042" s="4">
        <v>0</v>
      </c>
      <c r="AD1042" s="4">
        <v>0</v>
      </c>
    </row>
    <row r="1043" spans="1:30" x14ac:dyDescent="0.3">
      <c r="A1043" s="16" t="s">
        <v>25</v>
      </c>
      <c r="B1043" s="7">
        <v>541664</v>
      </c>
      <c r="C1043" s="7">
        <v>573621</v>
      </c>
      <c r="D1043" s="7" t="s">
        <v>1424</v>
      </c>
      <c r="E1043" s="7">
        <v>2</v>
      </c>
      <c r="F1043" s="4">
        <v>1010615</v>
      </c>
      <c r="G1043" s="4">
        <v>45062</v>
      </c>
      <c r="H1043" s="4">
        <f t="shared" si="98"/>
        <v>1065700.0962808602</v>
      </c>
      <c r="I1043" s="4">
        <f t="shared" si="99"/>
        <v>55085.096280860249</v>
      </c>
      <c r="J1043" s="5">
        <f t="shared" si="100"/>
        <v>5.4506509680600779E-2</v>
      </c>
      <c r="K1043" s="4">
        <f t="shared" si="101"/>
        <v>59281.294791278589</v>
      </c>
      <c r="L1043" s="4">
        <f t="shared" si="102"/>
        <v>14219.294791278589</v>
      </c>
      <c r="M1043" s="5">
        <f t="shared" si="103"/>
        <v>0.31554957150766927</v>
      </c>
      <c r="N1043" s="4">
        <f>IF(SUMPRODUCT($O$2:$AD$2,O1043:AD1043)&lt;=Kalkulačka!$B$4,SUMPRODUCT($O$2:$AD$2,O1043:AD1043)*Kalkulačka!$B$5,SUMPRODUCT($O$2:$AD$2,O1043:AD1043))</f>
        <v>75</v>
      </c>
      <c r="O1043" s="4">
        <v>25</v>
      </c>
      <c r="P1043" s="4">
        <v>0</v>
      </c>
      <c r="Q1043" s="4">
        <v>0</v>
      </c>
      <c r="R1043" s="4">
        <v>0</v>
      </c>
      <c r="S1043" s="4">
        <v>25</v>
      </c>
      <c r="T1043" s="4">
        <v>0</v>
      </c>
      <c r="U1043" s="4">
        <v>49</v>
      </c>
      <c r="V1043" s="4">
        <v>23</v>
      </c>
      <c r="W1043" s="4">
        <v>0</v>
      </c>
      <c r="X1043" s="4">
        <v>0</v>
      </c>
      <c r="Y1043" s="4">
        <v>0</v>
      </c>
      <c r="Z1043" s="4">
        <v>0</v>
      </c>
      <c r="AA1043" s="4">
        <v>0</v>
      </c>
      <c r="AB1043" s="4">
        <v>0</v>
      </c>
      <c r="AC1043" s="4">
        <v>0</v>
      </c>
      <c r="AD1043" s="4">
        <v>0</v>
      </c>
    </row>
    <row r="1044" spans="1:30" x14ac:dyDescent="0.3">
      <c r="A1044" s="16" t="s">
        <v>50</v>
      </c>
      <c r="B1044" s="7">
        <v>589870</v>
      </c>
      <c r="C1044" s="7">
        <v>288616</v>
      </c>
      <c r="D1044" s="7" t="s">
        <v>1425</v>
      </c>
      <c r="E1044" s="7">
        <v>2</v>
      </c>
      <c r="F1044" s="4">
        <v>1071175</v>
      </c>
      <c r="G1044" s="4">
        <v>36648</v>
      </c>
      <c r="H1044" s="4">
        <f t="shared" si="98"/>
        <v>1129642.1020577119</v>
      </c>
      <c r="I1044" s="4">
        <f t="shared" si="99"/>
        <v>58467.10205771192</v>
      </c>
      <c r="J1044" s="5">
        <f t="shared" si="100"/>
        <v>5.4582213044285011E-2</v>
      </c>
      <c r="K1044" s="4">
        <f t="shared" si="101"/>
        <v>62838.17247875531</v>
      </c>
      <c r="L1044" s="4">
        <f t="shared" si="102"/>
        <v>26190.17247875531</v>
      </c>
      <c r="M1044" s="5">
        <f t="shared" si="103"/>
        <v>0.71464124860170575</v>
      </c>
      <c r="N1044" s="4">
        <f>IF(SUMPRODUCT($O$2:$AD$2,O1044:AD1044)&lt;=Kalkulačka!$B$4,SUMPRODUCT($O$2:$AD$2,O1044:AD1044)*Kalkulačka!$B$5,SUMPRODUCT($O$2:$AD$2,O1044:AD1044))</f>
        <v>79.5</v>
      </c>
      <c r="O1044" s="4">
        <v>23</v>
      </c>
      <c r="P1044" s="4">
        <v>0</v>
      </c>
      <c r="Q1044" s="4">
        <v>0</v>
      </c>
      <c r="R1044" s="4">
        <v>0</v>
      </c>
      <c r="S1044" s="4">
        <v>30</v>
      </c>
      <c r="T1044" s="4">
        <v>0</v>
      </c>
      <c r="U1044" s="4">
        <v>49</v>
      </c>
      <c r="V1044" s="4">
        <v>21</v>
      </c>
      <c r="W1044" s="4">
        <v>0</v>
      </c>
      <c r="X1044" s="4">
        <v>0</v>
      </c>
      <c r="Y1044" s="4">
        <v>0</v>
      </c>
      <c r="Z1044" s="4">
        <v>0</v>
      </c>
      <c r="AA1044" s="4">
        <v>0</v>
      </c>
      <c r="AB1044" s="4">
        <v>0</v>
      </c>
      <c r="AC1044" s="4">
        <v>0</v>
      </c>
      <c r="AD1044" s="4">
        <v>0</v>
      </c>
    </row>
    <row r="1045" spans="1:30" x14ac:dyDescent="0.3">
      <c r="A1045" s="16" t="s">
        <v>29</v>
      </c>
      <c r="B1045" s="7">
        <v>560294</v>
      </c>
      <c r="C1045" s="7">
        <v>259250</v>
      </c>
      <c r="D1045" s="7" t="s">
        <v>775</v>
      </c>
      <c r="E1045" s="7">
        <v>2</v>
      </c>
      <c r="F1045" s="4">
        <v>6249540</v>
      </c>
      <c r="G1045" s="4">
        <v>335898</v>
      </c>
      <c r="H1045" s="4">
        <f t="shared" si="98"/>
        <v>5712152.5160654113</v>
      </c>
      <c r="I1045" s="4">
        <f t="shared" si="99"/>
        <v>-537387.48393458873</v>
      </c>
      <c r="J1045" s="5">
        <f t="shared" si="100"/>
        <v>-8.5988326170340357E-2</v>
      </c>
      <c r="K1045" s="4">
        <f t="shared" si="101"/>
        <v>317747.74008125323</v>
      </c>
      <c r="L1045" s="4">
        <f t="shared" si="102"/>
        <v>-18150.259918746771</v>
      </c>
      <c r="M1045" s="5">
        <f t="shared" si="103"/>
        <v>-5.4035034203081755E-2</v>
      </c>
      <c r="N1045" s="4">
        <f>IF(SUMPRODUCT($O$2:$AD$2,O1045:AD1045)&lt;=Kalkulačka!$B$4,SUMPRODUCT($O$2:$AD$2,O1045:AD1045)*Kalkulačka!$B$5,SUMPRODUCT($O$2:$AD$2,O1045:AD1045))</f>
        <v>402</v>
      </c>
      <c r="O1045" s="4">
        <v>105</v>
      </c>
      <c r="P1045" s="4">
        <v>0</v>
      </c>
      <c r="Q1045" s="4">
        <v>0</v>
      </c>
      <c r="R1045" s="4">
        <v>0</v>
      </c>
      <c r="S1045" s="4">
        <v>297</v>
      </c>
      <c r="T1045" s="4">
        <v>0</v>
      </c>
      <c r="U1045" s="4">
        <v>517</v>
      </c>
      <c r="V1045" s="4">
        <v>90</v>
      </c>
      <c r="W1045" s="4">
        <v>0</v>
      </c>
      <c r="X1045" s="4">
        <v>0</v>
      </c>
      <c r="Y1045" s="4">
        <v>0</v>
      </c>
      <c r="Z1045" s="4">
        <v>0</v>
      </c>
      <c r="AA1045" s="4">
        <v>0</v>
      </c>
      <c r="AB1045" s="4">
        <v>0</v>
      </c>
      <c r="AC1045" s="4">
        <v>0</v>
      </c>
      <c r="AD1045" s="4">
        <v>0</v>
      </c>
    </row>
    <row r="1046" spans="1:30" x14ac:dyDescent="0.3">
      <c r="A1046" s="16" t="s">
        <v>47</v>
      </c>
      <c r="B1046" s="7">
        <v>582158</v>
      </c>
      <c r="C1046" s="7">
        <v>280755</v>
      </c>
      <c r="D1046" s="7" t="s">
        <v>541</v>
      </c>
      <c r="E1046" s="7">
        <v>2</v>
      </c>
      <c r="F1046" s="4">
        <v>5253787</v>
      </c>
      <c r="G1046" s="4">
        <v>294528</v>
      </c>
      <c r="H1046" s="4">
        <f t="shared" si="98"/>
        <v>4802755.10057241</v>
      </c>
      <c r="I1046" s="4">
        <f t="shared" si="99"/>
        <v>-451031.89942758996</v>
      </c>
      <c r="J1046" s="5">
        <f t="shared" si="100"/>
        <v>-8.5848912304132274E-2</v>
      </c>
      <c r="K1046" s="4">
        <f t="shared" si="101"/>
        <v>267161.0351926955</v>
      </c>
      <c r="L1046" s="4">
        <f t="shared" si="102"/>
        <v>-27366.964807304495</v>
      </c>
      <c r="M1046" s="5">
        <f t="shared" si="103"/>
        <v>-9.2918041093901116E-2</v>
      </c>
      <c r="N1046" s="4">
        <f>IF(SUMPRODUCT($O$2:$AD$2,O1046:AD1046)&lt;=Kalkulačka!$B$4,SUMPRODUCT($O$2:$AD$2,O1046:AD1046)*Kalkulačka!$B$5,SUMPRODUCT($O$2:$AD$2,O1046:AD1046))</f>
        <v>338</v>
      </c>
      <c r="O1046" s="4">
        <v>79</v>
      </c>
      <c r="P1046" s="4">
        <v>0</v>
      </c>
      <c r="Q1046" s="4">
        <v>0</v>
      </c>
      <c r="R1046" s="4">
        <v>0</v>
      </c>
      <c r="S1046" s="4">
        <v>259</v>
      </c>
      <c r="T1046" s="4">
        <v>0</v>
      </c>
      <c r="U1046" s="4">
        <v>321</v>
      </c>
      <c r="V1046" s="4">
        <v>75</v>
      </c>
      <c r="W1046" s="4">
        <v>113</v>
      </c>
      <c r="X1046" s="4">
        <v>0</v>
      </c>
      <c r="Y1046" s="4">
        <v>0</v>
      </c>
      <c r="Z1046" s="4">
        <v>0</v>
      </c>
      <c r="AA1046" s="4">
        <v>0</v>
      </c>
      <c r="AB1046" s="4">
        <v>0</v>
      </c>
      <c r="AC1046" s="4">
        <v>0</v>
      </c>
      <c r="AD1046" s="4">
        <v>0</v>
      </c>
    </row>
    <row r="1047" spans="1:30" x14ac:dyDescent="0.3">
      <c r="A1047" s="16" t="s">
        <v>20</v>
      </c>
      <c r="B1047" s="7">
        <v>598526</v>
      </c>
      <c r="C1047" s="7">
        <v>639966</v>
      </c>
      <c r="D1047" s="7" t="s">
        <v>1426</v>
      </c>
      <c r="E1047" s="7">
        <v>2</v>
      </c>
      <c r="F1047" s="4">
        <v>1879224</v>
      </c>
      <c r="G1047" s="4">
        <v>62440</v>
      </c>
      <c r="H1047" s="4">
        <f t="shared" si="98"/>
        <v>1982202.1790824002</v>
      </c>
      <c r="I1047" s="4">
        <f t="shared" si="99"/>
        <v>102978.17908240017</v>
      </c>
      <c r="J1047" s="5">
        <f t="shared" si="100"/>
        <v>5.4798246021975139E-2</v>
      </c>
      <c r="K1047" s="4">
        <f t="shared" si="101"/>
        <v>110263.20831177817</v>
      </c>
      <c r="L1047" s="4">
        <f t="shared" si="102"/>
        <v>47823.208311778173</v>
      </c>
      <c r="M1047" s="5">
        <f t="shared" si="103"/>
        <v>0.76590660332764537</v>
      </c>
      <c r="N1047" s="4">
        <f>IF(SUMPRODUCT($O$2:$AD$2,O1047:AD1047)&lt;=Kalkulačka!$B$4,SUMPRODUCT($O$2:$AD$2,O1047:AD1047)*Kalkulačka!$B$5,SUMPRODUCT($O$2:$AD$2,O1047:AD1047))</f>
        <v>139.5</v>
      </c>
      <c r="O1047" s="4">
        <v>45</v>
      </c>
      <c r="P1047" s="4">
        <v>0</v>
      </c>
      <c r="Q1047" s="4">
        <v>0</v>
      </c>
      <c r="R1047" s="4">
        <v>0</v>
      </c>
      <c r="S1047" s="4">
        <v>48</v>
      </c>
      <c r="T1047" s="4">
        <v>0</v>
      </c>
      <c r="U1047" s="4">
        <v>96</v>
      </c>
      <c r="V1047" s="4">
        <v>47</v>
      </c>
      <c r="W1047" s="4">
        <v>0</v>
      </c>
      <c r="X1047" s="4">
        <v>0</v>
      </c>
      <c r="Y1047" s="4">
        <v>0</v>
      </c>
      <c r="Z1047" s="4">
        <v>0</v>
      </c>
      <c r="AA1047" s="4">
        <v>0</v>
      </c>
      <c r="AB1047" s="4">
        <v>0</v>
      </c>
      <c r="AC1047" s="4">
        <v>0</v>
      </c>
      <c r="AD1047" s="4">
        <v>0</v>
      </c>
    </row>
    <row r="1048" spans="1:30" x14ac:dyDescent="0.3">
      <c r="A1048" s="16" t="s">
        <v>50</v>
      </c>
      <c r="B1048" s="7">
        <v>553476</v>
      </c>
      <c r="C1048" s="7">
        <v>635871</v>
      </c>
      <c r="D1048" s="7" t="s">
        <v>1427</v>
      </c>
      <c r="E1048" s="7">
        <v>2</v>
      </c>
      <c r="F1048" s="4">
        <v>1232479</v>
      </c>
      <c r="G1048" s="4">
        <v>42356</v>
      </c>
      <c r="H1048" s="4">
        <f t="shared" si="98"/>
        <v>1300154.1174626495</v>
      </c>
      <c r="I1048" s="4">
        <f t="shared" si="99"/>
        <v>67675.117462649476</v>
      </c>
      <c r="J1048" s="5">
        <f t="shared" si="100"/>
        <v>5.4909752995912608E-2</v>
      </c>
      <c r="K1048" s="4">
        <f t="shared" si="101"/>
        <v>72323.17964535988</v>
      </c>
      <c r="L1048" s="4">
        <f t="shared" si="102"/>
        <v>29967.17964535988</v>
      </c>
      <c r="M1048" s="5">
        <f t="shared" si="103"/>
        <v>0.70750731054301341</v>
      </c>
      <c r="N1048" s="4">
        <f>IF(SUMPRODUCT($O$2:$AD$2,O1048:AD1048)&lt;=Kalkulačka!$B$4,SUMPRODUCT($O$2:$AD$2,O1048:AD1048)*Kalkulačka!$B$5,SUMPRODUCT($O$2:$AD$2,O1048:AD1048))</f>
        <v>91.5</v>
      </c>
      <c r="O1048" s="4">
        <v>26</v>
      </c>
      <c r="P1048" s="4">
        <v>0</v>
      </c>
      <c r="Q1048" s="4">
        <v>0</v>
      </c>
      <c r="R1048" s="4">
        <v>0</v>
      </c>
      <c r="S1048" s="4">
        <v>35</v>
      </c>
      <c r="T1048" s="4">
        <v>0</v>
      </c>
      <c r="U1048" s="4">
        <v>60</v>
      </c>
      <c r="V1048" s="4">
        <v>30</v>
      </c>
      <c r="W1048" s="4">
        <v>0</v>
      </c>
      <c r="X1048" s="4">
        <v>0</v>
      </c>
      <c r="Y1048" s="4">
        <v>0</v>
      </c>
      <c r="Z1048" s="4">
        <v>0</v>
      </c>
      <c r="AA1048" s="4">
        <v>0</v>
      </c>
      <c r="AB1048" s="4">
        <v>0</v>
      </c>
      <c r="AC1048" s="4">
        <v>0</v>
      </c>
      <c r="AD1048" s="4">
        <v>0</v>
      </c>
    </row>
    <row r="1049" spans="1:30" x14ac:dyDescent="0.3">
      <c r="A1049" s="16" t="s">
        <v>23</v>
      </c>
      <c r="B1049" s="7">
        <v>550167</v>
      </c>
      <c r="C1049" s="7">
        <v>250384</v>
      </c>
      <c r="D1049" s="7" t="s">
        <v>1428</v>
      </c>
      <c r="E1049" s="7">
        <v>2</v>
      </c>
      <c r="F1049" s="4">
        <v>5173945</v>
      </c>
      <c r="G1049" s="4">
        <v>294177</v>
      </c>
      <c r="H1049" s="4">
        <f t="shared" si="98"/>
        <v>4731708.4274870194</v>
      </c>
      <c r="I1049" s="4">
        <f t="shared" si="99"/>
        <v>-442236.57251298055</v>
      </c>
      <c r="J1049" s="5">
        <f t="shared" si="100"/>
        <v>-8.5473767601507267E-2</v>
      </c>
      <c r="K1049" s="4">
        <f t="shared" si="101"/>
        <v>263208.94887327694</v>
      </c>
      <c r="L1049" s="4">
        <f t="shared" si="102"/>
        <v>-30968.051126723061</v>
      </c>
      <c r="M1049" s="5">
        <f t="shared" si="103"/>
        <v>-0.10527013031856014</v>
      </c>
      <c r="N1049" s="4">
        <f>IF(SUMPRODUCT($O$2:$AD$2,O1049:AD1049)&lt;=Kalkulačka!$B$4,SUMPRODUCT($O$2:$AD$2,O1049:AD1049)*Kalkulačka!$B$5,SUMPRODUCT($O$2:$AD$2,O1049:AD1049))</f>
        <v>333</v>
      </c>
      <c r="O1049" s="4">
        <v>73</v>
      </c>
      <c r="P1049" s="4">
        <v>0</v>
      </c>
      <c r="Q1049" s="4">
        <v>0</v>
      </c>
      <c r="R1049" s="4">
        <v>0</v>
      </c>
      <c r="S1049" s="4">
        <v>260</v>
      </c>
      <c r="T1049" s="4">
        <v>0</v>
      </c>
      <c r="U1049" s="4">
        <v>325</v>
      </c>
      <c r="V1049" s="4">
        <v>68</v>
      </c>
      <c r="W1049" s="4">
        <v>0</v>
      </c>
      <c r="X1049" s="4">
        <v>0</v>
      </c>
      <c r="Y1049" s="4">
        <v>0</v>
      </c>
      <c r="Z1049" s="4">
        <v>0</v>
      </c>
      <c r="AA1049" s="4">
        <v>0</v>
      </c>
      <c r="AB1049" s="4">
        <v>0</v>
      </c>
      <c r="AC1049" s="4">
        <v>0</v>
      </c>
      <c r="AD1049" s="4">
        <v>0</v>
      </c>
    </row>
    <row r="1050" spans="1:30" x14ac:dyDescent="0.3">
      <c r="A1050" s="16" t="s">
        <v>47</v>
      </c>
      <c r="B1050" s="7">
        <v>558443</v>
      </c>
      <c r="C1050" s="7">
        <v>75082128</v>
      </c>
      <c r="D1050" s="7" t="s">
        <v>1429</v>
      </c>
      <c r="E1050" s="7">
        <v>2</v>
      </c>
      <c r="F1050" s="4">
        <v>2120846</v>
      </c>
      <c r="G1050" s="4">
        <v>70935</v>
      </c>
      <c r="H1050" s="4">
        <f t="shared" si="98"/>
        <v>2237970.2021898064</v>
      </c>
      <c r="I1050" s="4">
        <f t="shared" si="99"/>
        <v>117124.20218980638</v>
      </c>
      <c r="J1050" s="5">
        <f t="shared" si="100"/>
        <v>5.5225227192264859E-2</v>
      </c>
      <c r="K1050" s="4">
        <f t="shared" si="101"/>
        <v>124490.71906168504</v>
      </c>
      <c r="L1050" s="4">
        <f t="shared" si="102"/>
        <v>53555.719061685042</v>
      </c>
      <c r="M1050" s="5">
        <f t="shared" si="103"/>
        <v>0.75499709680249594</v>
      </c>
      <c r="N1050" s="4">
        <f>IF(SUMPRODUCT($O$2:$AD$2,O1050:AD1050)&lt;=Kalkulačka!$B$4,SUMPRODUCT($O$2:$AD$2,O1050:AD1050)*Kalkulačka!$B$5,SUMPRODUCT($O$2:$AD$2,O1050:AD1050))</f>
        <v>157.5</v>
      </c>
      <c r="O1050" s="4">
        <v>52</v>
      </c>
      <c r="P1050" s="4">
        <v>0</v>
      </c>
      <c r="Q1050" s="4">
        <v>0</v>
      </c>
      <c r="R1050" s="4">
        <v>0</v>
      </c>
      <c r="S1050" s="4">
        <v>53</v>
      </c>
      <c r="T1050" s="4">
        <v>0</v>
      </c>
      <c r="U1050" s="4">
        <v>101</v>
      </c>
      <c r="V1050" s="4">
        <v>30</v>
      </c>
      <c r="W1050" s="4">
        <v>0</v>
      </c>
      <c r="X1050" s="4">
        <v>0</v>
      </c>
      <c r="Y1050" s="4">
        <v>0</v>
      </c>
      <c r="Z1050" s="4">
        <v>0</v>
      </c>
      <c r="AA1050" s="4">
        <v>0</v>
      </c>
      <c r="AB1050" s="4">
        <v>0</v>
      </c>
      <c r="AC1050" s="4">
        <v>0</v>
      </c>
      <c r="AD1050" s="4">
        <v>0</v>
      </c>
    </row>
    <row r="1051" spans="1:30" x14ac:dyDescent="0.3">
      <c r="A1051" s="16" t="s">
        <v>20</v>
      </c>
      <c r="B1051" s="7">
        <v>538345</v>
      </c>
      <c r="C1051" s="7">
        <v>240320</v>
      </c>
      <c r="D1051" s="7" t="s">
        <v>1430</v>
      </c>
      <c r="E1051" s="7">
        <v>2</v>
      </c>
      <c r="F1051" s="4">
        <v>1292607</v>
      </c>
      <c r="G1051" s="4">
        <v>41458</v>
      </c>
      <c r="H1051" s="4">
        <f t="shared" si="98"/>
        <v>1364096.1232395011</v>
      </c>
      <c r="I1051" s="4">
        <f t="shared" si="99"/>
        <v>71489.123239501147</v>
      </c>
      <c r="J1051" s="5">
        <f t="shared" si="100"/>
        <v>5.530615511095105E-2</v>
      </c>
      <c r="K1051" s="4">
        <f t="shared" si="101"/>
        <v>75880.057332836601</v>
      </c>
      <c r="L1051" s="4">
        <f t="shared" si="102"/>
        <v>34422.057332836601</v>
      </c>
      <c r="M1051" s="5">
        <f t="shared" si="103"/>
        <v>0.83028745556555061</v>
      </c>
      <c r="N1051" s="4">
        <f>IF(SUMPRODUCT($O$2:$AD$2,O1051:AD1051)&lt;=Kalkulačka!$B$4,SUMPRODUCT($O$2:$AD$2,O1051:AD1051)*Kalkulačka!$B$5,SUMPRODUCT($O$2:$AD$2,O1051:AD1051))</f>
        <v>96</v>
      </c>
      <c r="O1051" s="4">
        <v>35</v>
      </c>
      <c r="P1051" s="4">
        <v>0</v>
      </c>
      <c r="Q1051" s="4">
        <v>0</v>
      </c>
      <c r="R1051" s="4">
        <v>0</v>
      </c>
      <c r="S1051" s="4">
        <v>29</v>
      </c>
      <c r="T1051" s="4">
        <v>0</v>
      </c>
      <c r="U1051" s="4">
        <v>65</v>
      </c>
      <c r="V1051" s="4">
        <v>23</v>
      </c>
      <c r="W1051" s="4">
        <v>0</v>
      </c>
      <c r="X1051" s="4">
        <v>0</v>
      </c>
      <c r="Y1051" s="4">
        <v>0</v>
      </c>
      <c r="Z1051" s="4">
        <v>0</v>
      </c>
      <c r="AA1051" s="4">
        <v>0</v>
      </c>
      <c r="AB1051" s="4">
        <v>0</v>
      </c>
      <c r="AC1051" s="4">
        <v>0</v>
      </c>
      <c r="AD1051" s="4">
        <v>0</v>
      </c>
    </row>
    <row r="1052" spans="1:30" x14ac:dyDescent="0.3">
      <c r="A1052" s="16" t="s">
        <v>38</v>
      </c>
      <c r="B1052" s="7">
        <v>579203</v>
      </c>
      <c r="C1052" s="7">
        <v>277819</v>
      </c>
      <c r="D1052" s="7" t="s">
        <v>388</v>
      </c>
      <c r="E1052" s="7">
        <v>2</v>
      </c>
      <c r="F1052" s="4">
        <v>31019019</v>
      </c>
      <c r="G1052" s="4">
        <v>1756336</v>
      </c>
      <c r="H1052" s="4">
        <f t="shared" si="98"/>
        <v>28376041.230305038</v>
      </c>
      <c r="I1052" s="4">
        <f t="shared" si="99"/>
        <v>-2642977.7696949616</v>
      </c>
      <c r="J1052" s="5">
        <f t="shared" si="100"/>
        <v>-8.5205072723123942E-2</v>
      </c>
      <c r="K1052" s="4">
        <f t="shared" si="101"/>
        <v>1578463.275975778</v>
      </c>
      <c r="L1052" s="4">
        <f t="shared" si="102"/>
        <v>-177872.724024222</v>
      </c>
      <c r="M1052" s="5">
        <f t="shared" si="103"/>
        <v>-0.10127488363514836</v>
      </c>
      <c r="N1052" s="4">
        <f>IF(SUMPRODUCT($O$2:$AD$2,O1052:AD1052)&lt;=Kalkulačka!$B$4,SUMPRODUCT($O$2:$AD$2,O1052:AD1052)*Kalkulačka!$B$5,SUMPRODUCT($O$2:$AD$2,O1052:AD1052))</f>
        <v>1997</v>
      </c>
      <c r="O1052" s="4">
        <v>384</v>
      </c>
      <c r="P1052" s="4">
        <v>12</v>
      </c>
      <c r="Q1052" s="4">
        <v>0</v>
      </c>
      <c r="R1052" s="4">
        <v>0</v>
      </c>
      <c r="S1052" s="4">
        <v>1535</v>
      </c>
      <c r="T1052" s="4">
        <v>0</v>
      </c>
      <c r="U1052" s="4">
        <v>1825</v>
      </c>
      <c r="V1052" s="4">
        <v>536</v>
      </c>
      <c r="W1052" s="4">
        <v>109</v>
      </c>
      <c r="X1052" s="4">
        <v>652</v>
      </c>
      <c r="Y1052" s="4">
        <v>0</v>
      </c>
      <c r="Z1052" s="4">
        <v>0</v>
      </c>
      <c r="AA1052" s="4">
        <v>540</v>
      </c>
      <c r="AB1052" s="4">
        <v>0</v>
      </c>
      <c r="AC1052" s="4">
        <v>0</v>
      </c>
      <c r="AD1052" s="4">
        <v>0</v>
      </c>
    </row>
    <row r="1053" spans="1:30" x14ac:dyDescent="0.3">
      <c r="A1053" s="16" t="s">
        <v>23</v>
      </c>
      <c r="B1053" s="7">
        <v>545121</v>
      </c>
      <c r="C1053" s="7">
        <v>245500</v>
      </c>
      <c r="D1053" s="7" t="s">
        <v>1431</v>
      </c>
      <c r="E1053" s="7">
        <v>2</v>
      </c>
      <c r="F1053" s="4">
        <v>7020641</v>
      </c>
      <c r="G1053" s="4">
        <v>386913</v>
      </c>
      <c r="H1053" s="4">
        <f t="shared" si="98"/>
        <v>6422619.2469193181</v>
      </c>
      <c r="I1053" s="4">
        <f t="shared" si="99"/>
        <v>-598021.7530806819</v>
      </c>
      <c r="J1053" s="5">
        <f t="shared" si="100"/>
        <v>-8.5180506036511727E-2</v>
      </c>
      <c r="K1053" s="4">
        <f t="shared" si="101"/>
        <v>357268.603275439</v>
      </c>
      <c r="L1053" s="4">
        <f t="shared" si="102"/>
        <v>-29644.396724560997</v>
      </c>
      <c r="M1053" s="5">
        <f t="shared" si="103"/>
        <v>-7.6617732473607703E-2</v>
      </c>
      <c r="N1053" s="4">
        <f>IF(SUMPRODUCT($O$2:$AD$2,O1053:AD1053)&lt;=Kalkulačka!$B$4,SUMPRODUCT($O$2:$AD$2,O1053:AD1053)*Kalkulačka!$B$5,SUMPRODUCT($O$2:$AD$2,O1053:AD1053))</f>
        <v>452</v>
      </c>
      <c r="O1053" s="4">
        <v>115</v>
      </c>
      <c r="P1053" s="4">
        <v>0</v>
      </c>
      <c r="Q1053" s="4">
        <v>0</v>
      </c>
      <c r="R1053" s="4">
        <v>0</v>
      </c>
      <c r="S1053" s="4">
        <v>337</v>
      </c>
      <c r="T1053" s="4">
        <v>0</v>
      </c>
      <c r="U1053" s="4">
        <v>425</v>
      </c>
      <c r="V1053" s="4">
        <v>123</v>
      </c>
      <c r="W1053" s="4">
        <v>0</v>
      </c>
      <c r="X1053" s="4">
        <v>0</v>
      </c>
      <c r="Y1053" s="4">
        <v>0</v>
      </c>
      <c r="Z1053" s="4">
        <v>0</v>
      </c>
      <c r="AA1053" s="4">
        <v>0</v>
      </c>
      <c r="AB1053" s="4">
        <v>0</v>
      </c>
      <c r="AC1053" s="4">
        <v>0</v>
      </c>
      <c r="AD1053" s="4">
        <v>0</v>
      </c>
    </row>
    <row r="1054" spans="1:30" x14ac:dyDescent="0.3">
      <c r="A1054" s="16" t="s">
        <v>53</v>
      </c>
      <c r="B1054" s="7">
        <v>542725</v>
      </c>
      <c r="C1054" s="7">
        <v>303780</v>
      </c>
      <c r="D1054" s="7" t="s">
        <v>224</v>
      </c>
      <c r="E1054" s="7">
        <v>2</v>
      </c>
      <c r="F1054" s="4">
        <v>5590791</v>
      </c>
      <c r="G1054" s="4">
        <v>350083</v>
      </c>
      <c r="H1054" s="4">
        <f t="shared" si="98"/>
        <v>5115360.462148129</v>
      </c>
      <c r="I1054" s="4">
        <f t="shared" si="99"/>
        <v>-475430.53785187099</v>
      </c>
      <c r="J1054" s="5">
        <f t="shared" si="100"/>
        <v>-8.5038152535458988E-2</v>
      </c>
      <c r="K1054" s="4">
        <f t="shared" si="101"/>
        <v>284550.21499813726</v>
      </c>
      <c r="L1054" s="4">
        <f t="shared" si="102"/>
        <v>-65532.785001862736</v>
      </c>
      <c r="M1054" s="5">
        <f t="shared" si="103"/>
        <v>-0.18719213729847706</v>
      </c>
      <c r="N1054" s="4">
        <f>IF(SUMPRODUCT($O$2:$AD$2,O1054:AD1054)&lt;=Kalkulačka!$B$4,SUMPRODUCT($O$2:$AD$2,O1054:AD1054)*Kalkulačka!$B$5,SUMPRODUCT($O$2:$AD$2,O1054:AD1054))</f>
        <v>360</v>
      </c>
      <c r="O1054" s="4">
        <v>50</v>
      </c>
      <c r="P1054" s="4">
        <v>0</v>
      </c>
      <c r="Q1054" s="4">
        <v>0</v>
      </c>
      <c r="R1054" s="4">
        <v>0</v>
      </c>
      <c r="S1054" s="4">
        <v>310</v>
      </c>
      <c r="T1054" s="4">
        <v>0</v>
      </c>
      <c r="U1054" s="4">
        <v>374</v>
      </c>
      <c r="V1054" s="4">
        <v>60</v>
      </c>
      <c r="W1054" s="4">
        <v>41</v>
      </c>
      <c r="X1054" s="4">
        <v>0</v>
      </c>
      <c r="Y1054" s="4">
        <v>0</v>
      </c>
      <c r="Z1054" s="4">
        <v>0</v>
      </c>
      <c r="AA1054" s="4">
        <v>0</v>
      </c>
      <c r="AB1054" s="4">
        <v>0</v>
      </c>
      <c r="AC1054" s="4">
        <v>0</v>
      </c>
      <c r="AD1054" s="4">
        <v>0</v>
      </c>
    </row>
    <row r="1055" spans="1:30" x14ac:dyDescent="0.3">
      <c r="A1055" s="16" t="s">
        <v>25</v>
      </c>
      <c r="B1055" s="7">
        <v>557731</v>
      </c>
      <c r="C1055" s="7">
        <v>256617</v>
      </c>
      <c r="D1055" s="7" t="s">
        <v>1432</v>
      </c>
      <c r="E1055" s="7">
        <v>2</v>
      </c>
      <c r="F1055" s="4">
        <v>1251483</v>
      </c>
      <c r="G1055" s="4">
        <v>50244</v>
      </c>
      <c r="H1055" s="4">
        <f t="shared" si="98"/>
        <v>1321468.1193882667</v>
      </c>
      <c r="I1055" s="4">
        <f t="shared" si="99"/>
        <v>69985.119388266699</v>
      </c>
      <c r="J1055" s="5">
        <f t="shared" si="100"/>
        <v>5.5921749946476806E-2</v>
      </c>
      <c r="K1055" s="4">
        <f t="shared" si="101"/>
        <v>73508.805541185458</v>
      </c>
      <c r="L1055" s="4">
        <f t="shared" si="102"/>
        <v>23264.805541185458</v>
      </c>
      <c r="M1055" s="5">
        <f t="shared" si="103"/>
        <v>0.46303649273914216</v>
      </c>
      <c r="N1055" s="4">
        <f>IF(SUMPRODUCT($O$2:$AD$2,O1055:AD1055)&lt;=Kalkulačka!$B$4,SUMPRODUCT($O$2:$AD$2,O1055:AD1055)*Kalkulačka!$B$5,SUMPRODUCT($O$2:$AD$2,O1055:AD1055))</f>
        <v>93</v>
      </c>
      <c r="O1055" s="4">
        <v>24</v>
      </c>
      <c r="P1055" s="4">
        <v>0</v>
      </c>
      <c r="Q1055" s="4">
        <v>0</v>
      </c>
      <c r="R1055" s="4">
        <v>0</v>
      </c>
      <c r="S1055" s="4">
        <v>38</v>
      </c>
      <c r="T1055" s="4">
        <v>0</v>
      </c>
      <c r="U1055" s="4">
        <v>57</v>
      </c>
      <c r="V1055" s="4">
        <v>32</v>
      </c>
      <c r="W1055" s="4">
        <v>0</v>
      </c>
      <c r="X1055" s="4">
        <v>0</v>
      </c>
      <c r="Y1055" s="4">
        <v>0</v>
      </c>
      <c r="Z1055" s="4">
        <v>0</v>
      </c>
      <c r="AA1055" s="4">
        <v>0</v>
      </c>
      <c r="AB1055" s="4">
        <v>0</v>
      </c>
      <c r="AC1055" s="4">
        <v>0</v>
      </c>
      <c r="AD1055" s="4">
        <v>0</v>
      </c>
    </row>
    <row r="1056" spans="1:30" x14ac:dyDescent="0.3">
      <c r="A1056" s="16" t="s">
        <v>29</v>
      </c>
      <c r="B1056" s="7">
        <v>560472</v>
      </c>
      <c r="C1056" s="7">
        <v>259438</v>
      </c>
      <c r="D1056" s="7" t="s">
        <v>1433</v>
      </c>
      <c r="E1056" s="7">
        <v>2</v>
      </c>
      <c r="F1056" s="4">
        <v>18141627</v>
      </c>
      <c r="G1056" s="4">
        <v>999409</v>
      </c>
      <c r="H1056" s="4">
        <f t="shared" si="98"/>
        <v>16603607.500055803</v>
      </c>
      <c r="I1056" s="4">
        <f t="shared" si="99"/>
        <v>-1538019.499944197</v>
      </c>
      <c r="J1056" s="5">
        <f t="shared" si="100"/>
        <v>-8.4778476591112595E-2</v>
      </c>
      <c r="K1056" s="4">
        <f t="shared" si="101"/>
        <v>923602.57284812047</v>
      </c>
      <c r="L1056" s="4">
        <f t="shared" si="102"/>
        <v>-75806.427151879529</v>
      </c>
      <c r="M1056" s="5">
        <f t="shared" si="103"/>
        <v>-7.5851255243728599E-2</v>
      </c>
      <c r="N1056" s="4">
        <f>IF(SUMPRODUCT($O$2:$AD$2,O1056:AD1056)&lt;=Kalkulačka!$B$4,SUMPRODUCT($O$2:$AD$2,O1056:AD1056)*Kalkulačka!$B$5,SUMPRODUCT($O$2:$AD$2,O1056:AD1056))</f>
        <v>1168.5</v>
      </c>
      <c r="O1056" s="4">
        <v>197</v>
      </c>
      <c r="P1056" s="4">
        <v>0</v>
      </c>
      <c r="Q1056" s="4">
        <v>20</v>
      </c>
      <c r="R1056" s="4">
        <v>0</v>
      </c>
      <c r="S1056" s="4">
        <v>757</v>
      </c>
      <c r="T1056" s="4">
        <v>41</v>
      </c>
      <c r="U1056" s="4">
        <v>747</v>
      </c>
      <c r="V1056" s="4">
        <v>206</v>
      </c>
      <c r="W1056" s="4">
        <v>0</v>
      </c>
      <c r="X1056" s="4">
        <v>551</v>
      </c>
      <c r="Y1056" s="4">
        <v>77</v>
      </c>
      <c r="Z1056" s="4">
        <v>0</v>
      </c>
      <c r="AA1056" s="4">
        <v>355</v>
      </c>
      <c r="AB1056" s="4">
        <v>0</v>
      </c>
      <c r="AC1056" s="4">
        <v>0</v>
      </c>
      <c r="AD1056" s="4">
        <v>0</v>
      </c>
    </row>
    <row r="1057" spans="1:30" x14ac:dyDescent="0.3">
      <c r="A1057" s="16" t="s">
        <v>50</v>
      </c>
      <c r="B1057" s="7">
        <v>568872</v>
      </c>
      <c r="C1057" s="7">
        <v>635715</v>
      </c>
      <c r="D1057" s="7" t="s">
        <v>1434</v>
      </c>
      <c r="E1057" s="7">
        <v>2</v>
      </c>
      <c r="F1057" s="4">
        <v>1452582</v>
      </c>
      <c r="G1057" s="4">
        <v>48006</v>
      </c>
      <c r="H1057" s="4">
        <f t="shared" si="98"/>
        <v>1534608.1386444387</v>
      </c>
      <c r="I1057" s="4">
        <f t="shared" si="99"/>
        <v>82026.138644438703</v>
      </c>
      <c r="J1057" s="5">
        <f t="shared" si="100"/>
        <v>5.6469196674913125E-2</v>
      </c>
      <c r="K1057" s="4">
        <f t="shared" si="101"/>
        <v>85365.06449944117</v>
      </c>
      <c r="L1057" s="4">
        <f t="shared" si="102"/>
        <v>37359.06449944117</v>
      </c>
      <c r="M1057" s="5">
        <f t="shared" si="103"/>
        <v>0.77821656666752426</v>
      </c>
      <c r="N1057" s="4">
        <f>IF(SUMPRODUCT($O$2:$AD$2,O1057:AD1057)&lt;=Kalkulačka!$B$4,SUMPRODUCT($O$2:$AD$2,O1057:AD1057)*Kalkulačka!$B$5,SUMPRODUCT($O$2:$AD$2,O1057:AD1057))</f>
        <v>108</v>
      </c>
      <c r="O1057" s="4">
        <v>36</v>
      </c>
      <c r="P1057" s="4">
        <v>0</v>
      </c>
      <c r="Q1057" s="4">
        <v>0</v>
      </c>
      <c r="R1057" s="4">
        <v>0</v>
      </c>
      <c r="S1057" s="4">
        <v>36</v>
      </c>
      <c r="T1057" s="4">
        <v>0</v>
      </c>
      <c r="U1057" s="4">
        <v>67</v>
      </c>
      <c r="V1057" s="4">
        <v>24</v>
      </c>
      <c r="W1057" s="4">
        <v>0</v>
      </c>
      <c r="X1057" s="4">
        <v>0</v>
      </c>
      <c r="Y1057" s="4">
        <v>0</v>
      </c>
      <c r="Z1057" s="4">
        <v>0</v>
      </c>
      <c r="AA1057" s="4">
        <v>0</v>
      </c>
      <c r="AB1057" s="4">
        <v>0</v>
      </c>
      <c r="AC1057" s="4">
        <v>0</v>
      </c>
      <c r="AD1057" s="4">
        <v>0</v>
      </c>
    </row>
    <row r="1058" spans="1:30" x14ac:dyDescent="0.3">
      <c r="A1058" s="16" t="s">
        <v>44</v>
      </c>
      <c r="B1058" s="7">
        <v>595411</v>
      </c>
      <c r="C1058" s="7">
        <v>294136</v>
      </c>
      <c r="D1058" s="7" t="s">
        <v>476</v>
      </c>
      <c r="E1058" s="7">
        <v>2</v>
      </c>
      <c r="F1058" s="4">
        <v>17534112</v>
      </c>
      <c r="G1058" s="4">
        <v>970639</v>
      </c>
      <c r="H1058" s="4">
        <f t="shared" si="98"/>
        <v>16056548.117298294</v>
      </c>
      <c r="I1058" s="4">
        <f t="shared" si="99"/>
        <v>-1477563.8827017061</v>
      </c>
      <c r="J1058" s="5">
        <f t="shared" si="100"/>
        <v>-8.4267961941939529E-2</v>
      </c>
      <c r="K1058" s="4">
        <f t="shared" si="101"/>
        <v>893171.50818859739</v>
      </c>
      <c r="L1058" s="4">
        <f t="shared" si="102"/>
        <v>-77467.491811402608</v>
      </c>
      <c r="M1058" s="5">
        <f t="shared" si="103"/>
        <v>-7.9810817215671959E-2</v>
      </c>
      <c r="N1058" s="4">
        <f>IF(SUMPRODUCT($O$2:$AD$2,O1058:AD1058)&lt;=Kalkulačka!$B$4,SUMPRODUCT($O$2:$AD$2,O1058:AD1058)*Kalkulačka!$B$5,SUMPRODUCT($O$2:$AD$2,O1058:AD1058))</f>
        <v>1130</v>
      </c>
      <c r="O1058" s="4">
        <v>246</v>
      </c>
      <c r="P1058" s="4">
        <v>0</v>
      </c>
      <c r="Q1058" s="4">
        <v>0</v>
      </c>
      <c r="R1058" s="4">
        <v>0</v>
      </c>
      <c r="S1058" s="4">
        <v>835</v>
      </c>
      <c r="T1058" s="4">
        <v>0</v>
      </c>
      <c r="U1058" s="4">
        <v>262</v>
      </c>
      <c r="V1058" s="4">
        <v>229</v>
      </c>
      <c r="W1058" s="4">
        <v>0</v>
      </c>
      <c r="X1058" s="4">
        <v>468</v>
      </c>
      <c r="Y1058" s="4">
        <v>0</v>
      </c>
      <c r="Z1058" s="4">
        <v>0</v>
      </c>
      <c r="AA1058" s="4">
        <v>490</v>
      </c>
      <c r="AB1058" s="4">
        <v>0</v>
      </c>
      <c r="AC1058" s="4">
        <v>0</v>
      </c>
      <c r="AD1058" s="4">
        <v>0</v>
      </c>
    </row>
    <row r="1059" spans="1:30" x14ac:dyDescent="0.3">
      <c r="A1059" s="16" t="s">
        <v>32</v>
      </c>
      <c r="B1059" s="7">
        <v>566284</v>
      </c>
      <c r="C1059" s="7">
        <v>265055</v>
      </c>
      <c r="D1059" s="7" t="s">
        <v>1435</v>
      </c>
      <c r="E1059" s="7">
        <v>2</v>
      </c>
      <c r="F1059" s="4">
        <v>746316</v>
      </c>
      <c r="G1059" s="4">
        <v>23951</v>
      </c>
      <c r="H1059" s="4">
        <f t="shared" si="98"/>
        <v>788618.07124783657</v>
      </c>
      <c r="I1059" s="4">
        <f t="shared" si="99"/>
        <v>42302.071247836575</v>
      </c>
      <c r="J1059" s="5">
        <f t="shared" si="100"/>
        <v>5.6681179618065958E-2</v>
      </c>
      <c r="K1059" s="4">
        <f t="shared" si="101"/>
        <v>43868.158145546156</v>
      </c>
      <c r="L1059" s="4">
        <f t="shared" si="102"/>
        <v>19917.158145546156</v>
      </c>
      <c r="M1059" s="5">
        <f t="shared" si="103"/>
        <v>0.83157939733398001</v>
      </c>
      <c r="N1059" s="4">
        <f>IF(SUMPRODUCT($O$2:$AD$2,O1059:AD1059)&lt;=Kalkulačka!$B$4,SUMPRODUCT($O$2:$AD$2,O1059:AD1059)*Kalkulačka!$B$5,SUMPRODUCT($O$2:$AD$2,O1059:AD1059))</f>
        <v>55.5</v>
      </c>
      <c r="O1059" s="4">
        <v>20</v>
      </c>
      <c r="P1059" s="4">
        <v>0</v>
      </c>
      <c r="Q1059" s="4">
        <v>0</v>
      </c>
      <c r="R1059" s="4">
        <v>0</v>
      </c>
      <c r="S1059" s="4">
        <v>17</v>
      </c>
      <c r="T1059" s="4">
        <v>0</v>
      </c>
      <c r="U1059" s="4">
        <v>40</v>
      </c>
      <c r="V1059" s="4">
        <v>17</v>
      </c>
      <c r="W1059" s="4">
        <v>0</v>
      </c>
      <c r="X1059" s="4">
        <v>0</v>
      </c>
      <c r="Y1059" s="4">
        <v>0</v>
      </c>
      <c r="Z1059" s="4">
        <v>0</v>
      </c>
      <c r="AA1059" s="4">
        <v>0</v>
      </c>
      <c r="AB1059" s="4">
        <v>0</v>
      </c>
      <c r="AC1059" s="4">
        <v>0</v>
      </c>
      <c r="AD1059" s="4">
        <v>0</v>
      </c>
    </row>
    <row r="1060" spans="1:30" x14ac:dyDescent="0.3">
      <c r="A1060" s="16" t="s">
        <v>35</v>
      </c>
      <c r="B1060" s="7">
        <v>561991</v>
      </c>
      <c r="C1060" s="7">
        <v>525197</v>
      </c>
      <c r="D1060" s="7" t="s">
        <v>1436</v>
      </c>
      <c r="E1060" s="7">
        <v>2</v>
      </c>
      <c r="F1060" s="4">
        <v>968112</v>
      </c>
      <c r="G1060" s="4">
        <v>32879</v>
      </c>
      <c r="H1060" s="4">
        <f t="shared" si="98"/>
        <v>1023072.0924296258</v>
      </c>
      <c r="I1060" s="4">
        <f t="shared" si="99"/>
        <v>54960.092429625802</v>
      </c>
      <c r="J1060" s="5">
        <f t="shared" si="100"/>
        <v>5.6770386514810145E-2</v>
      </c>
      <c r="K1060" s="4">
        <f t="shared" si="101"/>
        <v>56910.042999627447</v>
      </c>
      <c r="L1060" s="4">
        <f t="shared" si="102"/>
        <v>24031.042999627447</v>
      </c>
      <c r="M1060" s="5">
        <f t="shared" si="103"/>
        <v>0.73089336657524395</v>
      </c>
      <c r="N1060" s="4">
        <f>IF(SUMPRODUCT($O$2:$AD$2,O1060:AD1060)&lt;=Kalkulačka!$B$4,SUMPRODUCT($O$2:$AD$2,O1060:AD1060)*Kalkulačka!$B$5,SUMPRODUCT($O$2:$AD$2,O1060:AD1060))</f>
        <v>72</v>
      </c>
      <c r="O1060" s="4">
        <v>21</v>
      </c>
      <c r="P1060" s="4">
        <v>0</v>
      </c>
      <c r="Q1060" s="4">
        <v>0</v>
      </c>
      <c r="R1060" s="4">
        <v>0</v>
      </c>
      <c r="S1060" s="4">
        <v>27</v>
      </c>
      <c r="T1060" s="4">
        <v>0</v>
      </c>
      <c r="U1060" s="4">
        <v>0</v>
      </c>
      <c r="V1060" s="4">
        <v>23</v>
      </c>
      <c r="W1060" s="4">
        <v>0</v>
      </c>
      <c r="X1060" s="4">
        <v>0</v>
      </c>
      <c r="Y1060" s="4">
        <v>0</v>
      </c>
      <c r="Z1060" s="4">
        <v>0</v>
      </c>
      <c r="AA1060" s="4">
        <v>0</v>
      </c>
      <c r="AB1060" s="4">
        <v>0</v>
      </c>
      <c r="AC1060" s="4">
        <v>0</v>
      </c>
      <c r="AD1060" s="4">
        <v>0</v>
      </c>
    </row>
    <row r="1061" spans="1:30" x14ac:dyDescent="0.3">
      <c r="A1061" s="16" t="s">
        <v>38</v>
      </c>
      <c r="B1061" s="7">
        <v>570435</v>
      </c>
      <c r="C1061" s="7">
        <v>269174</v>
      </c>
      <c r="D1061" s="7" t="s">
        <v>1437</v>
      </c>
      <c r="E1061" s="7">
        <v>2</v>
      </c>
      <c r="F1061" s="4">
        <v>1109059</v>
      </c>
      <c r="G1061" s="4">
        <v>33918</v>
      </c>
      <c r="H1061" s="4">
        <f t="shared" si="98"/>
        <v>1172270.1059089464</v>
      </c>
      <c r="I1061" s="4">
        <f t="shared" si="99"/>
        <v>63211.105908946367</v>
      </c>
      <c r="J1061" s="5">
        <f t="shared" si="100"/>
        <v>5.6995259863493519E-2</v>
      </c>
      <c r="K1061" s="4">
        <f t="shared" si="101"/>
        <v>65209.424270406453</v>
      </c>
      <c r="L1061" s="4">
        <f t="shared" si="102"/>
        <v>31291.424270406453</v>
      </c>
      <c r="M1061" s="5">
        <f t="shared" si="103"/>
        <v>0.92256100803132424</v>
      </c>
      <c r="N1061" s="4">
        <f>IF(SUMPRODUCT($O$2:$AD$2,O1061:AD1061)&lt;=Kalkulačka!$B$4,SUMPRODUCT($O$2:$AD$2,O1061:AD1061)*Kalkulačka!$B$5,SUMPRODUCT($O$2:$AD$2,O1061:AD1061))</f>
        <v>82.5</v>
      </c>
      <c r="O1061" s="4">
        <v>35</v>
      </c>
      <c r="P1061" s="4">
        <v>0</v>
      </c>
      <c r="Q1061" s="4">
        <v>0</v>
      </c>
      <c r="R1061" s="4">
        <v>0</v>
      </c>
      <c r="S1061" s="4">
        <v>20</v>
      </c>
      <c r="T1061" s="4">
        <v>0</v>
      </c>
      <c r="U1061" s="4">
        <v>94</v>
      </c>
      <c r="V1061" s="4">
        <v>20</v>
      </c>
      <c r="W1061" s="4">
        <v>0</v>
      </c>
      <c r="X1061" s="4">
        <v>0</v>
      </c>
      <c r="Y1061" s="4">
        <v>0</v>
      </c>
      <c r="Z1061" s="4">
        <v>0</v>
      </c>
      <c r="AA1061" s="4">
        <v>0</v>
      </c>
      <c r="AB1061" s="4">
        <v>0</v>
      </c>
      <c r="AC1061" s="4">
        <v>0</v>
      </c>
      <c r="AD1061" s="4">
        <v>0</v>
      </c>
    </row>
    <row r="1062" spans="1:30" x14ac:dyDescent="0.3">
      <c r="A1062" s="16" t="s">
        <v>47</v>
      </c>
      <c r="B1062" s="7">
        <v>581496</v>
      </c>
      <c r="C1062" s="7">
        <v>280097</v>
      </c>
      <c r="D1062" s="7" t="s">
        <v>1438</v>
      </c>
      <c r="E1062" s="7">
        <v>2</v>
      </c>
      <c r="F1062" s="4">
        <v>6466522</v>
      </c>
      <c r="G1062" s="4">
        <v>363389</v>
      </c>
      <c r="H1062" s="4">
        <f t="shared" si="98"/>
        <v>5925292.535321583</v>
      </c>
      <c r="I1062" s="4">
        <f t="shared" si="99"/>
        <v>-541229.46467841696</v>
      </c>
      <c r="J1062" s="5">
        <f t="shared" si="100"/>
        <v>-8.36971504432239E-2</v>
      </c>
      <c r="K1062" s="4">
        <f t="shared" si="101"/>
        <v>329603.99903950898</v>
      </c>
      <c r="L1062" s="4">
        <f t="shared" si="102"/>
        <v>-33785.000960491016</v>
      </c>
      <c r="M1062" s="5">
        <f t="shared" si="103"/>
        <v>-9.2971996842202254E-2</v>
      </c>
      <c r="N1062" s="4">
        <f>IF(SUMPRODUCT($O$2:$AD$2,O1062:AD1062)&lt;=Kalkulačka!$B$4,SUMPRODUCT($O$2:$AD$2,O1062:AD1062)*Kalkulačka!$B$5,SUMPRODUCT($O$2:$AD$2,O1062:AD1062))</f>
        <v>417</v>
      </c>
      <c r="O1062" s="4">
        <v>88</v>
      </c>
      <c r="P1062" s="4">
        <v>0</v>
      </c>
      <c r="Q1062" s="4">
        <v>0</v>
      </c>
      <c r="R1062" s="4">
        <v>0</v>
      </c>
      <c r="S1062" s="4">
        <v>329</v>
      </c>
      <c r="T1062" s="4">
        <v>0</v>
      </c>
      <c r="U1062" s="4">
        <v>387</v>
      </c>
      <c r="V1062" s="4">
        <v>107</v>
      </c>
      <c r="W1062" s="4">
        <v>0</v>
      </c>
      <c r="X1062" s="4">
        <v>0</v>
      </c>
      <c r="Y1062" s="4">
        <v>0</v>
      </c>
      <c r="Z1062" s="4">
        <v>0</v>
      </c>
      <c r="AA1062" s="4">
        <v>0</v>
      </c>
      <c r="AB1062" s="4">
        <v>0</v>
      </c>
      <c r="AC1062" s="4">
        <v>0</v>
      </c>
      <c r="AD1062" s="4">
        <v>0</v>
      </c>
    </row>
    <row r="1063" spans="1:30" x14ac:dyDescent="0.3">
      <c r="A1063" s="16" t="s">
        <v>56</v>
      </c>
      <c r="B1063" s="7">
        <v>507016</v>
      </c>
      <c r="C1063" s="7">
        <v>300063</v>
      </c>
      <c r="D1063" s="7" t="s">
        <v>146</v>
      </c>
      <c r="E1063" s="7">
        <v>2</v>
      </c>
      <c r="F1063" s="4">
        <v>27768546</v>
      </c>
      <c r="G1063" s="4">
        <v>1564382</v>
      </c>
      <c r="H1063" s="4">
        <f t="shared" si="98"/>
        <v>25448918.299186945</v>
      </c>
      <c r="I1063" s="4">
        <f t="shared" si="99"/>
        <v>-2319627.700813055</v>
      </c>
      <c r="J1063" s="5">
        <f t="shared" si="100"/>
        <v>-8.3534359372401279E-2</v>
      </c>
      <c r="K1063" s="4">
        <f t="shared" si="101"/>
        <v>1415637.3196157329</v>
      </c>
      <c r="L1063" s="4">
        <f t="shared" si="102"/>
        <v>-148744.68038426712</v>
      </c>
      <c r="M1063" s="5">
        <f t="shared" si="103"/>
        <v>-9.5082070993061207E-2</v>
      </c>
      <c r="N1063" s="4">
        <f>IF(SUMPRODUCT($O$2:$AD$2,O1063:AD1063)&lt;=Kalkulačka!$B$4,SUMPRODUCT($O$2:$AD$2,O1063:AD1063)*Kalkulačka!$B$5,SUMPRODUCT($O$2:$AD$2,O1063:AD1063))</f>
        <v>1791</v>
      </c>
      <c r="O1063" s="4">
        <v>377</v>
      </c>
      <c r="P1063" s="4">
        <v>14</v>
      </c>
      <c r="Q1063" s="4">
        <v>14</v>
      </c>
      <c r="R1063" s="4">
        <v>0</v>
      </c>
      <c r="S1063" s="4">
        <v>1372</v>
      </c>
      <c r="T1063" s="4">
        <v>0</v>
      </c>
      <c r="U1063" s="4">
        <v>2029</v>
      </c>
      <c r="V1063" s="4">
        <v>453</v>
      </c>
      <c r="W1063" s="4">
        <v>0</v>
      </c>
      <c r="X1063" s="4">
        <v>412</v>
      </c>
      <c r="Y1063" s="4">
        <v>0</v>
      </c>
      <c r="Z1063" s="4">
        <v>0</v>
      </c>
      <c r="AA1063" s="4">
        <v>0</v>
      </c>
      <c r="AB1063" s="4">
        <v>0</v>
      </c>
      <c r="AC1063" s="4">
        <v>0</v>
      </c>
      <c r="AD1063" s="4">
        <v>0</v>
      </c>
    </row>
    <row r="1064" spans="1:30" x14ac:dyDescent="0.3">
      <c r="A1064" s="16" t="s">
        <v>20</v>
      </c>
      <c r="B1064" s="7">
        <v>533068</v>
      </c>
      <c r="C1064" s="7">
        <v>235121</v>
      </c>
      <c r="D1064" s="7" t="s">
        <v>1439</v>
      </c>
      <c r="E1064" s="7">
        <v>2</v>
      </c>
      <c r="F1064" s="4">
        <v>1027922</v>
      </c>
      <c r="G1064" s="4">
        <v>35080</v>
      </c>
      <c r="H1064" s="4">
        <f t="shared" si="98"/>
        <v>1087014.0982064775</v>
      </c>
      <c r="I1064" s="4">
        <f t="shared" si="99"/>
        <v>59092.098206477473</v>
      </c>
      <c r="J1064" s="5">
        <f t="shared" si="100"/>
        <v>5.7486947654080245E-2</v>
      </c>
      <c r="K1064" s="4">
        <f t="shared" si="101"/>
        <v>60466.920687104161</v>
      </c>
      <c r="L1064" s="4">
        <f t="shared" si="102"/>
        <v>25386.920687104161</v>
      </c>
      <c r="M1064" s="5">
        <f t="shared" si="103"/>
        <v>0.72368645060160097</v>
      </c>
      <c r="N1064" s="4">
        <f>IF(SUMPRODUCT($O$2:$AD$2,O1064:AD1064)&lt;=Kalkulačka!$B$4,SUMPRODUCT($O$2:$AD$2,O1064:AD1064)*Kalkulačka!$B$5,SUMPRODUCT($O$2:$AD$2,O1064:AD1064))</f>
        <v>76.5</v>
      </c>
      <c r="O1064" s="4">
        <v>19</v>
      </c>
      <c r="P1064" s="4">
        <v>0</v>
      </c>
      <c r="Q1064" s="4">
        <v>6</v>
      </c>
      <c r="R1064" s="4">
        <v>0</v>
      </c>
      <c r="S1064" s="4">
        <v>26</v>
      </c>
      <c r="T1064" s="4">
        <v>0</v>
      </c>
      <c r="U1064" s="4">
        <v>50</v>
      </c>
      <c r="V1064" s="4">
        <v>27</v>
      </c>
      <c r="W1064" s="4">
        <v>0</v>
      </c>
      <c r="X1064" s="4">
        <v>0</v>
      </c>
      <c r="Y1064" s="4">
        <v>0</v>
      </c>
      <c r="Z1064" s="4">
        <v>0</v>
      </c>
      <c r="AA1064" s="4">
        <v>0</v>
      </c>
      <c r="AB1064" s="4">
        <v>0</v>
      </c>
      <c r="AC1064" s="4">
        <v>0</v>
      </c>
      <c r="AD1064" s="4">
        <v>0</v>
      </c>
    </row>
    <row r="1065" spans="1:30" x14ac:dyDescent="0.3">
      <c r="A1065" s="16" t="s">
        <v>25</v>
      </c>
      <c r="B1065" s="7">
        <v>556831</v>
      </c>
      <c r="C1065" s="7">
        <v>255921</v>
      </c>
      <c r="D1065" s="7" t="s">
        <v>284</v>
      </c>
      <c r="E1065" s="7">
        <v>2</v>
      </c>
      <c r="F1065" s="4">
        <v>10856677</v>
      </c>
      <c r="G1065" s="4">
        <v>620487</v>
      </c>
      <c r="H1065" s="4">
        <f t="shared" si="98"/>
        <v>9953638.8992632348</v>
      </c>
      <c r="I1065" s="4">
        <f t="shared" si="99"/>
        <v>-903038.10073676519</v>
      </c>
      <c r="J1065" s="5">
        <f t="shared" si="100"/>
        <v>-8.3178130908450609E-2</v>
      </c>
      <c r="K1065" s="4">
        <f t="shared" si="101"/>
        <v>553687.29335054208</v>
      </c>
      <c r="L1065" s="4">
        <f t="shared" si="102"/>
        <v>-66799.706649457919</v>
      </c>
      <c r="M1065" s="5">
        <f t="shared" si="103"/>
        <v>-0.10765689957961722</v>
      </c>
      <c r="N1065" s="4">
        <f>IF(SUMPRODUCT($O$2:$AD$2,O1065:AD1065)&lt;=Kalkulačka!$B$4,SUMPRODUCT($O$2:$AD$2,O1065:AD1065)*Kalkulačka!$B$5,SUMPRODUCT($O$2:$AD$2,O1065:AD1065))</f>
        <v>700.5</v>
      </c>
      <c r="O1065" s="4">
        <v>134</v>
      </c>
      <c r="P1065" s="4">
        <v>0</v>
      </c>
      <c r="Q1065" s="4">
        <v>0</v>
      </c>
      <c r="R1065" s="4">
        <v>0</v>
      </c>
      <c r="S1065" s="4">
        <v>540</v>
      </c>
      <c r="T1065" s="4">
        <v>0</v>
      </c>
      <c r="U1065" s="4">
        <v>524</v>
      </c>
      <c r="V1065" s="4">
        <v>119</v>
      </c>
      <c r="W1065" s="4">
        <v>0</v>
      </c>
      <c r="X1065" s="4">
        <v>0</v>
      </c>
      <c r="Y1065" s="4">
        <v>0</v>
      </c>
      <c r="Z1065" s="4">
        <v>0</v>
      </c>
      <c r="AA1065" s="4">
        <v>265</v>
      </c>
      <c r="AB1065" s="4">
        <v>0</v>
      </c>
      <c r="AC1065" s="4">
        <v>0</v>
      </c>
      <c r="AD1065" s="4">
        <v>0</v>
      </c>
    </row>
    <row r="1066" spans="1:30" x14ac:dyDescent="0.3">
      <c r="A1066" s="16" t="s">
        <v>38</v>
      </c>
      <c r="B1066" s="7">
        <v>579637</v>
      </c>
      <c r="C1066" s="7">
        <v>278238</v>
      </c>
      <c r="D1066" s="7" t="s">
        <v>1440</v>
      </c>
      <c r="E1066" s="7">
        <v>2</v>
      </c>
      <c r="F1066" s="4">
        <v>5732469</v>
      </c>
      <c r="G1066" s="4">
        <v>307442</v>
      </c>
      <c r="H1066" s="4">
        <f t="shared" si="98"/>
        <v>5256032.8748572022</v>
      </c>
      <c r="I1066" s="4">
        <f t="shared" si="99"/>
        <v>-476436.12514279783</v>
      </c>
      <c r="J1066" s="5">
        <f t="shared" si="100"/>
        <v>-8.3111853747974584E-2</v>
      </c>
      <c r="K1066" s="4">
        <f t="shared" si="101"/>
        <v>292375.34591058601</v>
      </c>
      <c r="L1066" s="4">
        <f t="shared" si="102"/>
        <v>-15066.654089413991</v>
      </c>
      <c r="M1066" s="5">
        <f t="shared" si="103"/>
        <v>-4.9006492572303051E-2</v>
      </c>
      <c r="N1066" s="4">
        <f>IF(SUMPRODUCT($O$2:$AD$2,O1066:AD1066)&lt;=Kalkulačka!$B$4,SUMPRODUCT($O$2:$AD$2,O1066:AD1066)*Kalkulačka!$B$5,SUMPRODUCT($O$2:$AD$2,O1066:AD1066))</f>
        <v>369.9</v>
      </c>
      <c r="O1066" s="4">
        <v>74</v>
      </c>
      <c r="P1066" s="4">
        <v>11</v>
      </c>
      <c r="Q1066" s="4">
        <v>0</v>
      </c>
      <c r="R1066" s="4">
        <v>0</v>
      </c>
      <c r="S1066" s="4">
        <v>253</v>
      </c>
      <c r="T1066" s="4">
        <v>0</v>
      </c>
      <c r="U1066" s="4">
        <v>315</v>
      </c>
      <c r="V1066" s="4">
        <v>60</v>
      </c>
      <c r="W1066" s="4">
        <v>0</v>
      </c>
      <c r="X1066" s="4">
        <v>0</v>
      </c>
      <c r="Y1066" s="4">
        <v>0</v>
      </c>
      <c r="Z1066" s="4">
        <v>0</v>
      </c>
      <c r="AA1066" s="4">
        <v>209</v>
      </c>
      <c r="AB1066" s="4">
        <v>0</v>
      </c>
      <c r="AC1066" s="4">
        <v>0</v>
      </c>
      <c r="AD1066" s="4">
        <v>0</v>
      </c>
    </row>
    <row r="1067" spans="1:30" x14ac:dyDescent="0.3">
      <c r="A1067" s="16" t="s">
        <v>20</v>
      </c>
      <c r="B1067" s="7">
        <v>532207</v>
      </c>
      <c r="C1067" s="7">
        <v>234257</v>
      </c>
      <c r="D1067" s="7" t="s">
        <v>1441</v>
      </c>
      <c r="E1067" s="7">
        <v>2</v>
      </c>
      <c r="F1067" s="4">
        <v>1329641</v>
      </c>
      <c r="G1067" s="4">
        <v>40164</v>
      </c>
      <c r="H1067" s="4">
        <f t="shared" si="98"/>
        <v>1406724.1270907356</v>
      </c>
      <c r="I1067" s="4">
        <f t="shared" si="99"/>
        <v>77083.127090735594</v>
      </c>
      <c r="J1067" s="5">
        <f t="shared" si="100"/>
        <v>5.7972886734641627E-2</v>
      </c>
      <c r="K1067" s="4">
        <f t="shared" si="101"/>
        <v>78251.309124487743</v>
      </c>
      <c r="L1067" s="4">
        <f t="shared" si="102"/>
        <v>38087.309124487743</v>
      </c>
      <c r="M1067" s="5">
        <f t="shared" si="103"/>
        <v>0.94829471976117286</v>
      </c>
      <c r="N1067" s="4">
        <f>IF(SUMPRODUCT($O$2:$AD$2,O1067:AD1067)&lt;=Kalkulačka!$B$4,SUMPRODUCT($O$2:$AD$2,O1067:AD1067)*Kalkulačka!$B$5,SUMPRODUCT($O$2:$AD$2,O1067:AD1067))</f>
        <v>99</v>
      </c>
      <c r="O1067" s="4">
        <v>43</v>
      </c>
      <c r="P1067" s="4">
        <v>0</v>
      </c>
      <c r="Q1067" s="4">
        <v>0</v>
      </c>
      <c r="R1067" s="4">
        <v>0</v>
      </c>
      <c r="S1067" s="4">
        <v>23</v>
      </c>
      <c r="T1067" s="4">
        <v>0</v>
      </c>
      <c r="U1067" s="4">
        <v>66</v>
      </c>
      <c r="V1067" s="4">
        <v>23</v>
      </c>
      <c r="W1067" s="4">
        <v>0</v>
      </c>
      <c r="X1067" s="4">
        <v>0</v>
      </c>
      <c r="Y1067" s="4">
        <v>0</v>
      </c>
      <c r="Z1067" s="4">
        <v>0</v>
      </c>
      <c r="AA1067" s="4">
        <v>0</v>
      </c>
      <c r="AB1067" s="4">
        <v>0</v>
      </c>
      <c r="AC1067" s="4">
        <v>0</v>
      </c>
      <c r="AD1067" s="4">
        <v>0</v>
      </c>
    </row>
    <row r="1068" spans="1:30" x14ac:dyDescent="0.3">
      <c r="A1068" s="16" t="s">
        <v>32</v>
      </c>
      <c r="B1068" s="7">
        <v>565318</v>
      </c>
      <c r="C1068" s="7">
        <v>264083</v>
      </c>
      <c r="D1068" s="7" t="s">
        <v>1442</v>
      </c>
      <c r="E1068" s="7">
        <v>2</v>
      </c>
      <c r="F1068" s="4">
        <v>3997784</v>
      </c>
      <c r="G1068" s="4">
        <v>218402</v>
      </c>
      <c r="H1068" s="4">
        <f t="shared" si="98"/>
        <v>3666008.3312061592</v>
      </c>
      <c r="I1068" s="4">
        <f t="shared" si="99"/>
        <v>-331775.6687938408</v>
      </c>
      <c r="J1068" s="5">
        <f t="shared" si="100"/>
        <v>-8.2989893599514364E-2</v>
      </c>
      <c r="K1068" s="4">
        <f t="shared" si="101"/>
        <v>203927.65408199836</v>
      </c>
      <c r="L1068" s="4">
        <f t="shared" si="102"/>
        <v>-14474.345918001636</v>
      </c>
      <c r="M1068" s="5">
        <f t="shared" si="103"/>
        <v>-6.6273870742949437E-2</v>
      </c>
      <c r="N1068" s="4">
        <f>IF(SUMPRODUCT($O$2:$AD$2,O1068:AD1068)&lt;=Kalkulačka!$B$4,SUMPRODUCT($O$2:$AD$2,O1068:AD1068)*Kalkulačka!$B$5,SUMPRODUCT($O$2:$AD$2,O1068:AD1068))</f>
        <v>258</v>
      </c>
      <c r="O1068" s="4">
        <v>68</v>
      </c>
      <c r="P1068" s="4">
        <v>0</v>
      </c>
      <c r="Q1068" s="4">
        <v>0</v>
      </c>
      <c r="R1068" s="4">
        <v>0</v>
      </c>
      <c r="S1068" s="4">
        <v>190</v>
      </c>
      <c r="T1068" s="4">
        <v>0</v>
      </c>
      <c r="U1068" s="4">
        <v>232</v>
      </c>
      <c r="V1068" s="4">
        <v>83</v>
      </c>
      <c r="W1068" s="4">
        <v>30</v>
      </c>
      <c r="X1068" s="4">
        <v>0</v>
      </c>
      <c r="Y1068" s="4">
        <v>0</v>
      </c>
      <c r="Z1068" s="4">
        <v>0</v>
      </c>
      <c r="AA1068" s="4">
        <v>0</v>
      </c>
      <c r="AB1068" s="4">
        <v>0</v>
      </c>
      <c r="AC1068" s="4">
        <v>0</v>
      </c>
      <c r="AD1068" s="4">
        <v>0</v>
      </c>
    </row>
    <row r="1069" spans="1:30" x14ac:dyDescent="0.3">
      <c r="A1069" s="16" t="s">
        <v>53</v>
      </c>
      <c r="B1069" s="7">
        <v>588504</v>
      </c>
      <c r="C1069" s="7">
        <v>287237</v>
      </c>
      <c r="D1069" s="7" t="s">
        <v>1443</v>
      </c>
      <c r="E1069" s="7">
        <v>2</v>
      </c>
      <c r="F1069" s="4">
        <v>664724</v>
      </c>
      <c r="G1069" s="4">
        <v>15890</v>
      </c>
      <c r="H1069" s="4">
        <f t="shared" si="98"/>
        <v>703362.0635453678</v>
      </c>
      <c r="I1069" s="4">
        <f t="shared" si="99"/>
        <v>38638.063545367797</v>
      </c>
      <c r="J1069" s="5">
        <f t="shared" si="100"/>
        <v>5.8126475868733207E-2</v>
      </c>
      <c r="K1069" s="4">
        <f t="shared" si="101"/>
        <v>39125.654562243872</v>
      </c>
      <c r="L1069" s="4">
        <f t="shared" si="102"/>
        <v>23235.654562243872</v>
      </c>
      <c r="M1069" s="5">
        <f t="shared" si="103"/>
        <v>1.4622815961135225</v>
      </c>
      <c r="N1069" s="4">
        <f>IF(SUMPRODUCT($O$2:$AD$2,O1069:AD1069)&lt;=Kalkulačka!$B$4,SUMPRODUCT($O$2:$AD$2,O1069:AD1069)*Kalkulačka!$B$5,SUMPRODUCT($O$2:$AD$2,O1069:AD1069))</f>
        <v>49.5</v>
      </c>
      <c r="O1069" s="4">
        <v>33</v>
      </c>
      <c r="P1069" s="4">
        <v>0</v>
      </c>
      <c r="Q1069" s="4">
        <v>0</v>
      </c>
      <c r="R1069" s="4">
        <v>0</v>
      </c>
      <c r="S1069" s="4">
        <v>0</v>
      </c>
      <c r="T1069" s="4">
        <v>0</v>
      </c>
      <c r="U1069" s="4">
        <v>0</v>
      </c>
      <c r="V1069" s="4">
        <v>0</v>
      </c>
      <c r="W1069" s="4">
        <v>0</v>
      </c>
      <c r="X1069" s="4">
        <v>0</v>
      </c>
      <c r="Y1069" s="4">
        <v>0</v>
      </c>
      <c r="Z1069" s="4">
        <v>0</v>
      </c>
      <c r="AA1069" s="4">
        <v>0</v>
      </c>
      <c r="AB1069" s="4">
        <v>0</v>
      </c>
      <c r="AC1069" s="4">
        <v>0</v>
      </c>
      <c r="AD1069" s="4">
        <v>0</v>
      </c>
    </row>
    <row r="1070" spans="1:30" x14ac:dyDescent="0.3">
      <c r="A1070" s="16" t="s">
        <v>53</v>
      </c>
      <c r="B1070" s="7">
        <v>592072</v>
      </c>
      <c r="C1070" s="7">
        <v>542253</v>
      </c>
      <c r="D1070" s="7" t="s">
        <v>1444</v>
      </c>
      <c r="E1070" s="7">
        <v>2</v>
      </c>
      <c r="F1070" s="4">
        <v>664724</v>
      </c>
      <c r="G1070" s="4">
        <v>15890</v>
      </c>
      <c r="H1070" s="4">
        <f t="shared" si="98"/>
        <v>703362.0635453678</v>
      </c>
      <c r="I1070" s="4">
        <f t="shared" si="99"/>
        <v>38638.063545367797</v>
      </c>
      <c r="J1070" s="5">
        <f t="shared" si="100"/>
        <v>5.8126475868733207E-2</v>
      </c>
      <c r="K1070" s="4">
        <f t="shared" si="101"/>
        <v>39125.654562243872</v>
      </c>
      <c r="L1070" s="4">
        <f t="shared" si="102"/>
        <v>23235.654562243872</v>
      </c>
      <c r="M1070" s="5">
        <f t="shared" si="103"/>
        <v>1.4622815961135225</v>
      </c>
      <c r="N1070" s="4">
        <f>IF(SUMPRODUCT($O$2:$AD$2,O1070:AD1070)&lt;=Kalkulačka!$B$4,SUMPRODUCT($O$2:$AD$2,O1070:AD1070)*Kalkulačka!$B$5,SUMPRODUCT($O$2:$AD$2,O1070:AD1070))</f>
        <v>49.5</v>
      </c>
      <c r="O1070" s="4">
        <v>33</v>
      </c>
      <c r="P1070" s="4">
        <v>0</v>
      </c>
      <c r="Q1070" s="4">
        <v>0</v>
      </c>
      <c r="R1070" s="4">
        <v>0</v>
      </c>
      <c r="S1070" s="4">
        <v>0</v>
      </c>
      <c r="T1070" s="4">
        <v>0</v>
      </c>
      <c r="U1070" s="4">
        <v>33</v>
      </c>
      <c r="V1070" s="4">
        <v>0</v>
      </c>
      <c r="W1070" s="4">
        <v>0</v>
      </c>
      <c r="X1070" s="4">
        <v>0</v>
      </c>
      <c r="Y1070" s="4">
        <v>0</v>
      </c>
      <c r="Z1070" s="4">
        <v>0</v>
      </c>
      <c r="AA1070" s="4">
        <v>0</v>
      </c>
      <c r="AB1070" s="4">
        <v>0</v>
      </c>
      <c r="AC1070" s="4">
        <v>0</v>
      </c>
      <c r="AD1070" s="4">
        <v>0</v>
      </c>
    </row>
    <row r="1071" spans="1:30" x14ac:dyDescent="0.3">
      <c r="A1071" s="16" t="s">
        <v>32</v>
      </c>
      <c r="B1071" s="7">
        <v>567272</v>
      </c>
      <c r="C1071" s="7">
        <v>266043</v>
      </c>
      <c r="D1071" s="7" t="s">
        <v>1445</v>
      </c>
      <c r="E1071" s="7">
        <v>2</v>
      </c>
      <c r="F1071" s="4">
        <v>1208387</v>
      </c>
      <c r="G1071" s="4">
        <v>53297</v>
      </c>
      <c r="H1071" s="4">
        <f t="shared" si="98"/>
        <v>1278840.1155370323</v>
      </c>
      <c r="I1071" s="4">
        <f t="shared" si="99"/>
        <v>70453.115537032252</v>
      </c>
      <c r="J1071" s="5">
        <f t="shared" si="100"/>
        <v>5.8303437174541228E-2</v>
      </c>
      <c r="K1071" s="4">
        <f t="shared" si="101"/>
        <v>71137.553749534316</v>
      </c>
      <c r="L1071" s="4">
        <f t="shared" si="102"/>
        <v>17840.553749534316</v>
      </c>
      <c r="M1071" s="5">
        <f t="shared" si="103"/>
        <v>0.33473842335467885</v>
      </c>
      <c r="N1071" s="4">
        <f>IF(SUMPRODUCT($O$2:$AD$2,O1071:AD1071)&lt;=Kalkulačka!$B$4,SUMPRODUCT($O$2:$AD$2,O1071:AD1071)*Kalkulačka!$B$5,SUMPRODUCT($O$2:$AD$2,O1071:AD1071))</f>
        <v>90</v>
      </c>
      <c r="O1071" s="4">
        <v>25</v>
      </c>
      <c r="P1071" s="4">
        <v>0</v>
      </c>
      <c r="Q1071" s="4">
        <v>0</v>
      </c>
      <c r="R1071" s="4">
        <v>0</v>
      </c>
      <c r="S1071" s="4">
        <v>35</v>
      </c>
      <c r="T1071" s="4">
        <v>0</v>
      </c>
      <c r="U1071" s="4">
        <v>65</v>
      </c>
      <c r="V1071" s="4">
        <v>26</v>
      </c>
      <c r="W1071" s="4">
        <v>0</v>
      </c>
      <c r="X1071" s="4">
        <v>0</v>
      </c>
      <c r="Y1071" s="4">
        <v>0</v>
      </c>
      <c r="Z1071" s="4">
        <v>0</v>
      </c>
      <c r="AA1071" s="4">
        <v>0</v>
      </c>
      <c r="AB1071" s="4">
        <v>0</v>
      </c>
      <c r="AC1071" s="4">
        <v>0</v>
      </c>
      <c r="AD1071" s="4">
        <v>0</v>
      </c>
    </row>
    <row r="1072" spans="1:30" x14ac:dyDescent="0.3">
      <c r="A1072" s="16" t="s">
        <v>38</v>
      </c>
      <c r="B1072" s="7">
        <v>570249</v>
      </c>
      <c r="C1072" s="7">
        <v>269000</v>
      </c>
      <c r="D1072" s="7" t="s">
        <v>1446</v>
      </c>
      <c r="E1072" s="7">
        <v>2</v>
      </c>
      <c r="F1072" s="4">
        <v>5328801</v>
      </c>
      <c r="G1072" s="4">
        <v>306821</v>
      </c>
      <c r="H1072" s="4">
        <f t="shared" si="98"/>
        <v>4888011.1082748789</v>
      </c>
      <c r="I1072" s="4">
        <f t="shared" si="99"/>
        <v>-440789.89172512107</v>
      </c>
      <c r="J1072" s="5">
        <f t="shared" si="100"/>
        <v>-8.2718399828614508E-2</v>
      </c>
      <c r="K1072" s="4">
        <f t="shared" si="101"/>
        <v>271903.53877599782</v>
      </c>
      <c r="L1072" s="4">
        <f t="shared" si="102"/>
        <v>-34917.461224002182</v>
      </c>
      <c r="M1072" s="5">
        <f t="shared" si="103"/>
        <v>-0.11380401349321656</v>
      </c>
      <c r="N1072" s="4">
        <f>IF(SUMPRODUCT($O$2:$AD$2,O1072:AD1072)&lt;=Kalkulačka!$B$4,SUMPRODUCT($O$2:$AD$2,O1072:AD1072)*Kalkulačka!$B$5,SUMPRODUCT($O$2:$AD$2,O1072:AD1072))</f>
        <v>344</v>
      </c>
      <c r="O1072" s="4">
        <v>65</v>
      </c>
      <c r="P1072" s="4">
        <v>0</v>
      </c>
      <c r="Q1072" s="4">
        <v>0</v>
      </c>
      <c r="R1072" s="4">
        <v>0</v>
      </c>
      <c r="S1072" s="4">
        <v>279</v>
      </c>
      <c r="T1072" s="4">
        <v>0</v>
      </c>
      <c r="U1072" s="4">
        <v>436</v>
      </c>
      <c r="V1072" s="4">
        <v>75</v>
      </c>
      <c r="W1072" s="4">
        <v>0</v>
      </c>
      <c r="X1072" s="4">
        <v>0</v>
      </c>
      <c r="Y1072" s="4">
        <v>0</v>
      </c>
      <c r="Z1072" s="4">
        <v>0</v>
      </c>
      <c r="AA1072" s="4">
        <v>0</v>
      </c>
      <c r="AB1072" s="4">
        <v>0</v>
      </c>
      <c r="AC1072" s="4">
        <v>0</v>
      </c>
      <c r="AD1072" s="4">
        <v>0</v>
      </c>
    </row>
    <row r="1073" spans="1:30" x14ac:dyDescent="0.3">
      <c r="A1073" s="16" t="s">
        <v>53</v>
      </c>
      <c r="B1073" s="7">
        <v>545236</v>
      </c>
      <c r="C1073" s="7">
        <v>304476</v>
      </c>
      <c r="D1073" s="7" t="s">
        <v>235</v>
      </c>
      <c r="E1073" s="7">
        <v>2</v>
      </c>
      <c r="F1073" s="4">
        <v>6924014</v>
      </c>
      <c r="G1073" s="4">
        <v>381389</v>
      </c>
      <c r="H1073" s="4">
        <f t="shared" si="98"/>
        <v>6351572.5738339275</v>
      </c>
      <c r="I1073" s="4">
        <f t="shared" si="99"/>
        <v>-572441.42616607249</v>
      </c>
      <c r="J1073" s="5">
        <f t="shared" si="100"/>
        <v>-8.2674793286968029E-2</v>
      </c>
      <c r="K1073" s="4">
        <f t="shared" si="101"/>
        <v>353316.51695602038</v>
      </c>
      <c r="L1073" s="4">
        <f t="shared" si="102"/>
        <v>-28072.483043979621</v>
      </c>
      <c r="M1073" s="5">
        <f t="shared" si="103"/>
        <v>-7.3605906420949774E-2</v>
      </c>
      <c r="N1073" s="4">
        <f>IF(SUMPRODUCT($O$2:$AD$2,O1073:AD1073)&lt;=Kalkulačka!$B$4,SUMPRODUCT($O$2:$AD$2,O1073:AD1073)*Kalkulačka!$B$5,SUMPRODUCT($O$2:$AD$2,O1073:AD1073))</f>
        <v>447</v>
      </c>
      <c r="O1073" s="4">
        <v>110</v>
      </c>
      <c r="P1073" s="4">
        <v>0</v>
      </c>
      <c r="Q1073" s="4">
        <v>0</v>
      </c>
      <c r="R1073" s="4">
        <v>0</v>
      </c>
      <c r="S1073" s="4">
        <v>337</v>
      </c>
      <c r="T1073" s="4">
        <v>0</v>
      </c>
      <c r="U1073" s="4">
        <v>428</v>
      </c>
      <c r="V1073" s="4">
        <v>99</v>
      </c>
      <c r="W1073" s="4">
        <v>24</v>
      </c>
      <c r="X1073" s="4">
        <v>0</v>
      </c>
      <c r="Y1073" s="4">
        <v>0</v>
      </c>
      <c r="Z1073" s="4">
        <v>0</v>
      </c>
      <c r="AA1073" s="4">
        <v>0</v>
      </c>
      <c r="AB1073" s="4">
        <v>0</v>
      </c>
      <c r="AC1073" s="4">
        <v>0</v>
      </c>
      <c r="AD1073" s="4">
        <v>0</v>
      </c>
    </row>
    <row r="1074" spans="1:30" x14ac:dyDescent="0.3">
      <c r="A1074" s="16" t="s">
        <v>50</v>
      </c>
      <c r="B1074" s="7">
        <v>589314</v>
      </c>
      <c r="C1074" s="7">
        <v>288055</v>
      </c>
      <c r="D1074" s="7" t="s">
        <v>1447</v>
      </c>
      <c r="E1074" s="7">
        <v>2</v>
      </c>
      <c r="F1074" s="4">
        <v>3101001</v>
      </c>
      <c r="G1074" s="4">
        <v>141492</v>
      </c>
      <c r="H1074" s="4">
        <f t="shared" si="98"/>
        <v>3282356.2965450496</v>
      </c>
      <c r="I1074" s="4">
        <f t="shared" si="99"/>
        <v>181355.29654504964</v>
      </c>
      <c r="J1074" s="5">
        <f t="shared" si="100"/>
        <v>5.8482824270308154E-2</v>
      </c>
      <c r="K1074" s="4">
        <f t="shared" si="101"/>
        <v>182586.38795713807</v>
      </c>
      <c r="L1074" s="4">
        <f t="shared" si="102"/>
        <v>41094.387957138068</v>
      </c>
      <c r="M1074" s="5">
        <f t="shared" si="103"/>
        <v>0.29043612329416546</v>
      </c>
      <c r="N1074" s="4">
        <f>IF(SUMPRODUCT($O$2:$AD$2,O1074:AD1074)&lt;=Kalkulačka!$B$4,SUMPRODUCT($O$2:$AD$2,O1074:AD1074)*Kalkulačka!$B$5,SUMPRODUCT($O$2:$AD$2,O1074:AD1074))</f>
        <v>231</v>
      </c>
      <c r="O1074" s="4">
        <v>28</v>
      </c>
      <c r="P1074" s="4">
        <v>0</v>
      </c>
      <c r="Q1074" s="4">
        <v>0</v>
      </c>
      <c r="R1074" s="4">
        <v>0</v>
      </c>
      <c r="S1074" s="4">
        <v>126</v>
      </c>
      <c r="T1074" s="4">
        <v>0</v>
      </c>
      <c r="U1074" s="4">
        <v>146</v>
      </c>
      <c r="V1074" s="4">
        <v>45</v>
      </c>
      <c r="W1074" s="4">
        <v>0</v>
      </c>
      <c r="X1074" s="4">
        <v>0</v>
      </c>
      <c r="Y1074" s="4">
        <v>0</v>
      </c>
      <c r="Z1074" s="4">
        <v>0</v>
      </c>
      <c r="AA1074" s="4">
        <v>0</v>
      </c>
      <c r="AB1074" s="4">
        <v>0</v>
      </c>
      <c r="AC1074" s="4">
        <v>0</v>
      </c>
      <c r="AD1074" s="4">
        <v>0</v>
      </c>
    </row>
    <row r="1075" spans="1:30" x14ac:dyDescent="0.3">
      <c r="A1075" s="16" t="s">
        <v>56</v>
      </c>
      <c r="B1075" s="7">
        <v>597392</v>
      </c>
      <c r="C1075" s="7">
        <v>296031</v>
      </c>
      <c r="D1075" s="7" t="s">
        <v>1448</v>
      </c>
      <c r="E1075" s="7">
        <v>2</v>
      </c>
      <c r="F1075" s="4">
        <v>1107362</v>
      </c>
      <c r="G1075" s="4">
        <v>39341</v>
      </c>
      <c r="H1075" s="4">
        <f t="shared" si="98"/>
        <v>1172270.1059089464</v>
      </c>
      <c r="I1075" s="4">
        <f t="shared" si="99"/>
        <v>64908.105908946367</v>
      </c>
      <c r="J1075" s="5">
        <f t="shared" si="100"/>
        <v>5.8615074301760828E-2</v>
      </c>
      <c r="K1075" s="4">
        <f t="shared" si="101"/>
        <v>65209.424270406453</v>
      </c>
      <c r="L1075" s="4">
        <f t="shared" si="102"/>
        <v>25868.424270406453</v>
      </c>
      <c r="M1075" s="5">
        <f t="shared" si="103"/>
        <v>0.65754363819949813</v>
      </c>
      <c r="N1075" s="4">
        <f>IF(SUMPRODUCT($O$2:$AD$2,O1075:AD1075)&lt;=Kalkulačka!$B$4,SUMPRODUCT($O$2:$AD$2,O1075:AD1075)*Kalkulačka!$B$5,SUMPRODUCT($O$2:$AD$2,O1075:AD1075))</f>
        <v>82.5</v>
      </c>
      <c r="O1075" s="4">
        <v>20</v>
      </c>
      <c r="P1075" s="4">
        <v>0</v>
      </c>
      <c r="Q1075" s="4">
        <v>0</v>
      </c>
      <c r="R1075" s="4">
        <v>0</v>
      </c>
      <c r="S1075" s="4">
        <v>35</v>
      </c>
      <c r="T1075" s="4">
        <v>0</v>
      </c>
      <c r="U1075" s="4">
        <v>53</v>
      </c>
      <c r="V1075" s="4">
        <v>33</v>
      </c>
      <c r="W1075" s="4">
        <v>0</v>
      </c>
      <c r="X1075" s="4">
        <v>0</v>
      </c>
      <c r="Y1075" s="4">
        <v>0</v>
      </c>
      <c r="Z1075" s="4">
        <v>0</v>
      </c>
      <c r="AA1075" s="4">
        <v>0</v>
      </c>
      <c r="AB1075" s="4">
        <v>0</v>
      </c>
      <c r="AC1075" s="4">
        <v>0</v>
      </c>
      <c r="AD1075" s="4">
        <v>0</v>
      </c>
    </row>
    <row r="1076" spans="1:30" x14ac:dyDescent="0.3">
      <c r="A1076" s="16" t="s">
        <v>20</v>
      </c>
      <c r="B1076" s="7">
        <v>538035</v>
      </c>
      <c r="C1076" s="7">
        <v>239992</v>
      </c>
      <c r="D1076" s="7" t="s">
        <v>1449</v>
      </c>
      <c r="E1076" s="7">
        <v>2</v>
      </c>
      <c r="F1076" s="4">
        <v>1369064</v>
      </c>
      <c r="G1076" s="4">
        <v>44148</v>
      </c>
      <c r="H1076" s="4">
        <f t="shared" si="98"/>
        <v>1449352.13094197</v>
      </c>
      <c r="I1076" s="4">
        <f t="shared" si="99"/>
        <v>80288.130941970041</v>
      </c>
      <c r="J1076" s="5">
        <f t="shared" si="100"/>
        <v>5.864454177596512E-2</v>
      </c>
      <c r="K1076" s="4">
        <f t="shared" si="101"/>
        <v>80622.560916138886</v>
      </c>
      <c r="L1076" s="4">
        <f t="shared" si="102"/>
        <v>36474.560916138886</v>
      </c>
      <c r="M1076" s="5">
        <f t="shared" si="103"/>
        <v>0.82618829655112092</v>
      </c>
      <c r="N1076" s="4">
        <f>IF(SUMPRODUCT($O$2:$AD$2,O1076:AD1076)&lt;=Kalkulačka!$B$4,SUMPRODUCT($O$2:$AD$2,O1076:AD1076)*Kalkulačka!$B$5,SUMPRODUCT($O$2:$AD$2,O1076:AD1076))</f>
        <v>102</v>
      </c>
      <c r="O1076" s="4">
        <v>39</v>
      </c>
      <c r="P1076" s="4">
        <v>0</v>
      </c>
      <c r="Q1076" s="4">
        <v>0</v>
      </c>
      <c r="R1076" s="4">
        <v>0</v>
      </c>
      <c r="S1076" s="4">
        <v>29</v>
      </c>
      <c r="T1076" s="4">
        <v>0</v>
      </c>
      <c r="U1076" s="4">
        <v>67</v>
      </c>
      <c r="V1076" s="4">
        <v>29</v>
      </c>
      <c r="W1076" s="4">
        <v>0</v>
      </c>
      <c r="X1076" s="4">
        <v>0</v>
      </c>
      <c r="Y1076" s="4">
        <v>0</v>
      </c>
      <c r="Z1076" s="4">
        <v>0</v>
      </c>
      <c r="AA1076" s="4">
        <v>0</v>
      </c>
      <c r="AB1076" s="4">
        <v>0</v>
      </c>
      <c r="AC1076" s="4">
        <v>0</v>
      </c>
      <c r="AD1076" s="4">
        <v>0</v>
      </c>
    </row>
    <row r="1077" spans="1:30" x14ac:dyDescent="0.3">
      <c r="A1077" s="16" t="s">
        <v>56</v>
      </c>
      <c r="B1077" s="7">
        <v>599905</v>
      </c>
      <c r="C1077" s="7">
        <v>298425</v>
      </c>
      <c r="D1077" s="7" t="s">
        <v>1450</v>
      </c>
      <c r="E1077" s="7">
        <v>2</v>
      </c>
      <c r="F1077" s="4">
        <v>7631644</v>
      </c>
      <c r="G1077" s="4">
        <v>424247</v>
      </c>
      <c r="H1077" s="4">
        <f t="shared" si="98"/>
        <v>7005201.9662195211</v>
      </c>
      <c r="I1077" s="4">
        <f t="shared" si="99"/>
        <v>-626442.03378047887</v>
      </c>
      <c r="J1077" s="5">
        <f t="shared" si="100"/>
        <v>-8.2084808172456558E-2</v>
      </c>
      <c r="K1077" s="4">
        <f t="shared" si="101"/>
        <v>389675.71109467128</v>
      </c>
      <c r="L1077" s="4">
        <f t="shared" si="102"/>
        <v>-34571.288905328722</v>
      </c>
      <c r="M1077" s="5">
        <f t="shared" si="103"/>
        <v>-8.1488587792792222E-2</v>
      </c>
      <c r="N1077" s="4">
        <f>IF(SUMPRODUCT($O$2:$AD$2,O1077:AD1077)&lt;=Kalkulačka!$B$4,SUMPRODUCT($O$2:$AD$2,O1077:AD1077)*Kalkulačka!$B$5,SUMPRODUCT($O$2:$AD$2,O1077:AD1077))</f>
        <v>493</v>
      </c>
      <c r="O1077" s="4">
        <v>119</v>
      </c>
      <c r="P1077" s="4">
        <v>0</v>
      </c>
      <c r="Q1077" s="4">
        <v>0</v>
      </c>
      <c r="R1077" s="4">
        <v>0</v>
      </c>
      <c r="S1077" s="4">
        <v>374</v>
      </c>
      <c r="T1077" s="4">
        <v>0</v>
      </c>
      <c r="U1077" s="4">
        <v>456</v>
      </c>
      <c r="V1077" s="4">
        <v>87</v>
      </c>
      <c r="W1077" s="4">
        <v>110</v>
      </c>
      <c r="X1077" s="4">
        <v>0</v>
      </c>
      <c r="Y1077" s="4">
        <v>0</v>
      </c>
      <c r="Z1077" s="4">
        <v>0</v>
      </c>
      <c r="AA1077" s="4">
        <v>0</v>
      </c>
      <c r="AB1077" s="4">
        <v>0</v>
      </c>
      <c r="AC1077" s="4">
        <v>0</v>
      </c>
      <c r="AD1077" s="4">
        <v>0</v>
      </c>
    </row>
    <row r="1078" spans="1:30" x14ac:dyDescent="0.3">
      <c r="A1078" s="16" t="s">
        <v>23</v>
      </c>
      <c r="B1078" s="7">
        <v>545473</v>
      </c>
      <c r="C1078" s="7">
        <v>245852</v>
      </c>
      <c r="D1078" s="7" t="s">
        <v>1451</v>
      </c>
      <c r="E1078" s="7">
        <v>2</v>
      </c>
      <c r="F1078" s="4">
        <v>1690166</v>
      </c>
      <c r="G1078" s="4">
        <v>58338</v>
      </c>
      <c r="H1078" s="4">
        <f t="shared" si="98"/>
        <v>1790376.1617518452</v>
      </c>
      <c r="I1078" s="4">
        <f t="shared" si="99"/>
        <v>100210.16175184515</v>
      </c>
      <c r="J1078" s="5">
        <f t="shared" si="100"/>
        <v>5.9290129935074543E-2</v>
      </c>
      <c r="K1078" s="4">
        <f t="shared" si="101"/>
        <v>99592.57524934804</v>
      </c>
      <c r="L1078" s="4">
        <f t="shared" si="102"/>
        <v>41254.57524934804</v>
      </c>
      <c r="M1078" s="5">
        <f t="shared" si="103"/>
        <v>0.70716471681147852</v>
      </c>
      <c r="N1078" s="4">
        <f>IF(SUMPRODUCT($O$2:$AD$2,O1078:AD1078)&lt;=Kalkulačka!$B$4,SUMPRODUCT($O$2:$AD$2,O1078:AD1078)*Kalkulačka!$B$5,SUMPRODUCT($O$2:$AD$2,O1078:AD1078))</f>
        <v>126</v>
      </c>
      <c r="O1078" s="4">
        <v>37</v>
      </c>
      <c r="P1078" s="4">
        <v>0</v>
      </c>
      <c r="Q1078" s="4">
        <v>0</v>
      </c>
      <c r="R1078" s="4">
        <v>0</v>
      </c>
      <c r="S1078" s="4">
        <v>47</v>
      </c>
      <c r="T1078" s="4">
        <v>0</v>
      </c>
      <c r="U1078" s="4">
        <v>79</v>
      </c>
      <c r="V1078" s="4">
        <v>30</v>
      </c>
      <c r="W1078" s="4">
        <v>0</v>
      </c>
      <c r="X1078" s="4">
        <v>0</v>
      </c>
      <c r="Y1078" s="4">
        <v>0</v>
      </c>
      <c r="Z1078" s="4">
        <v>0</v>
      </c>
      <c r="AA1078" s="4">
        <v>0</v>
      </c>
      <c r="AB1078" s="4">
        <v>0</v>
      </c>
      <c r="AC1078" s="4">
        <v>0</v>
      </c>
      <c r="AD1078" s="4">
        <v>0</v>
      </c>
    </row>
    <row r="1079" spans="1:30" x14ac:dyDescent="0.3">
      <c r="A1079" s="16" t="s">
        <v>38</v>
      </c>
      <c r="B1079" s="7">
        <v>579513</v>
      </c>
      <c r="C1079" s="7">
        <v>278114</v>
      </c>
      <c r="D1079" s="7" t="s">
        <v>1452</v>
      </c>
      <c r="E1079" s="7">
        <v>2</v>
      </c>
      <c r="F1079" s="4">
        <v>3915818</v>
      </c>
      <c r="G1079" s="4">
        <v>229016</v>
      </c>
      <c r="H1079" s="4">
        <f t="shared" si="98"/>
        <v>3594961.6581207686</v>
      </c>
      <c r="I1079" s="4">
        <f t="shared" si="99"/>
        <v>-320856.34187923139</v>
      </c>
      <c r="J1079" s="5">
        <f t="shared" si="100"/>
        <v>-8.1938522648200562E-2</v>
      </c>
      <c r="K1079" s="4">
        <f t="shared" si="101"/>
        <v>199975.56776257977</v>
      </c>
      <c r="L1079" s="4">
        <f t="shared" si="102"/>
        <v>-29040.432237420231</v>
      </c>
      <c r="M1079" s="5">
        <f t="shared" si="103"/>
        <v>-0.12680525481809235</v>
      </c>
      <c r="N1079" s="4">
        <f>IF(SUMPRODUCT($O$2:$AD$2,O1079:AD1079)&lt;=Kalkulačka!$B$4,SUMPRODUCT($O$2:$AD$2,O1079:AD1079)*Kalkulačka!$B$5,SUMPRODUCT($O$2:$AD$2,O1079:AD1079))</f>
        <v>253</v>
      </c>
      <c r="O1079" s="4">
        <v>47</v>
      </c>
      <c r="P1079" s="4">
        <v>0</v>
      </c>
      <c r="Q1079" s="4">
        <v>0</v>
      </c>
      <c r="R1079" s="4">
        <v>0</v>
      </c>
      <c r="S1079" s="4">
        <v>206</v>
      </c>
      <c r="T1079" s="4">
        <v>0</v>
      </c>
      <c r="U1079" s="4">
        <v>54</v>
      </c>
      <c r="V1079" s="4">
        <v>47</v>
      </c>
      <c r="W1079" s="4">
        <v>0</v>
      </c>
      <c r="X1079" s="4">
        <v>0</v>
      </c>
      <c r="Y1079" s="4">
        <v>0</v>
      </c>
      <c r="Z1079" s="4">
        <v>0</v>
      </c>
      <c r="AA1079" s="4">
        <v>0</v>
      </c>
      <c r="AB1079" s="4">
        <v>0</v>
      </c>
      <c r="AC1079" s="4">
        <v>0</v>
      </c>
      <c r="AD1079" s="4">
        <v>0</v>
      </c>
    </row>
    <row r="1080" spans="1:30" x14ac:dyDescent="0.3">
      <c r="A1080" s="16" t="s">
        <v>44</v>
      </c>
      <c r="B1080" s="7">
        <v>569569</v>
      </c>
      <c r="C1080" s="7">
        <v>268321</v>
      </c>
      <c r="D1080" s="7" t="s">
        <v>348</v>
      </c>
      <c r="E1080" s="7">
        <v>2</v>
      </c>
      <c r="F1080" s="4">
        <v>15426278</v>
      </c>
      <c r="G1080" s="4">
        <v>864825</v>
      </c>
      <c r="H1080" s="4">
        <f t="shared" si="98"/>
        <v>14163864.746303486</v>
      </c>
      <c r="I1080" s="4">
        <f t="shared" si="99"/>
        <v>-1262413.2536965143</v>
      </c>
      <c r="J1080" s="5">
        <f t="shared" si="100"/>
        <v>-8.1835245915865995E-2</v>
      </c>
      <c r="K1080" s="4">
        <f t="shared" si="101"/>
        <v>787887.92863928666</v>
      </c>
      <c r="L1080" s="4">
        <f t="shared" si="102"/>
        <v>-76937.071360713337</v>
      </c>
      <c r="M1080" s="5">
        <f t="shared" si="103"/>
        <v>-8.8962589380179091E-2</v>
      </c>
      <c r="N1080" s="4">
        <f>IF(SUMPRODUCT($O$2:$AD$2,O1080:AD1080)&lt;=Kalkulačka!$B$4,SUMPRODUCT($O$2:$AD$2,O1080:AD1080)*Kalkulačka!$B$5,SUMPRODUCT($O$2:$AD$2,O1080:AD1080))</f>
        <v>996.8</v>
      </c>
      <c r="O1080" s="4">
        <v>199</v>
      </c>
      <c r="P1080" s="4">
        <v>0</v>
      </c>
      <c r="Q1080" s="4">
        <v>0</v>
      </c>
      <c r="R1080" s="4">
        <v>0</v>
      </c>
      <c r="S1080" s="4">
        <v>739</v>
      </c>
      <c r="T1080" s="4">
        <v>6</v>
      </c>
      <c r="U1080" s="4">
        <v>907</v>
      </c>
      <c r="V1080" s="4">
        <v>225</v>
      </c>
      <c r="W1080" s="4">
        <v>51</v>
      </c>
      <c r="X1080" s="4">
        <v>583</v>
      </c>
      <c r="Y1080" s="4">
        <v>0</v>
      </c>
      <c r="Z1080" s="4">
        <v>0</v>
      </c>
      <c r="AA1080" s="4">
        <v>468</v>
      </c>
      <c r="AB1080" s="4">
        <v>0</v>
      </c>
      <c r="AC1080" s="4">
        <v>0</v>
      </c>
      <c r="AD1080" s="4">
        <v>0</v>
      </c>
    </row>
    <row r="1081" spans="1:30" x14ac:dyDescent="0.3">
      <c r="A1081" s="16" t="s">
        <v>35</v>
      </c>
      <c r="B1081" s="7">
        <v>563820</v>
      </c>
      <c r="C1081" s="7">
        <v>262587</v>
      </c>
      <c r="D1081" s="7" t="s">
        <v>319</v>
      </c>
      <c r="E1081" s="7">
        <v>2</v>
      </c>
      <c r="F1081" s="4">
        <v>13479204</v>
      </c>
      <c r="G1081" s="4">
        <v>936720</v>
      </c>
      <c r="H1081" s="4">
        <f t="shared" si="98"/>
        <v>12376330.451475058</v>
      </c>
      <c r="I1081" s="4">
        <f t="shared" si="99"/>
        <v>-1102873.5485249422</v>
      </c>
      <c r="J1081" s="5">
        <f t="shared" si="100"/>
        <v>-8.1820376672460893E-2</v>
      </c>
      <c r="K1081" s="4">
        <f t="shared" si="101"/>
        <v>688453.43684271537</v>
      </c>
      <c r="L1081" s="4">
        <f t="shared" si="102"/>
        <v>-248266.56315728463</v>
      </c>
      <c r="M1081" s="5">
        <f t="shared" si="103"/>
        <v>-0.2650381791328088</v>
      </c>
      <c r="N1081" s="4">
        <f>IF(SUMPRODUCT($O$2:$AD$2,O1081:AD1081)&lt;=Kalkulačka!$B$4,SUMPRODUCT($O$2:$AD$2,O1081:AD1081)*Kalkulačka!$B$5,SUMPRODUCT($O$2:$AD$2,O1081:AD1081))</f>
        <v>871</v>
      </c>
      <c r="O1081" s="4">
        <v>137</v>
      </c>
      <c r="P1081" s="4">
        <v>0</v>
      </c>
      <c r="Q1081" s="4">
        <v>0</v>
      </c>
      <c r="R1081" s="4">
        <v>0</v>
      </c>
      <c r="S1081" s="4">
        <v>686</v>
      </c>
      <c r="T1081" s="4">
        <v>0</v>
      </c>
      <c r="U1081" s="4">
        <v>138</v>
      </c>
      <c r="V1081" s="4">
        <v>173</v>
      </c>
      <c r="W1081" s="4">
        <v>35</v>
      </c>
      <c r="X1081" s="4">
        <v>343</v>
      </c>
      <c r="Y1081" s="4">
        <v>0</v>
      </c>
      <c r="Z1081" s="4">
        <v>0</v>
      </c>
      <c r="AA1081" s="4">
        <v>480</v>
      </c>
      <c r="AB1081" s="4">
        <v>0</v>
      </c>
      <c r="AC1081" s="4">
        <v>0</v>
      </c>
      <c r="AD1081" s="4">
        <v>0</v>
      </c>
    </row>
    <row r="1082" spans="1:30" x14ac:dyDescent="0.3">
      <c r="A1082" s="16" t="s">
        <v>56</v>
      </c>
      <c r="B1082" s="7">
        <v>568431</v>
      </c>
      <c r="C1082" s="7">
        <v>600687</v>
      </c>
      <c r="D1082" s="7" t="s">
        <v>1453</v>
      </c>
      <c r="E1082" s="7">
        <v>2</v>
      </c>
      <c r="F1082" s="4">
        <v>643724</v>
      </c>
      <c r="G1082" s="4">
        <v>15253</v>
      </c>
      <c r="H1082" s="4">
        <f t="shared" si="98"/>
        <v>682048.06161975057</v>
      </c>
      <c r="I1082" s="4">
        <f t="shared" si="99"/>
        <v>38324.061619750573</v>
      </c>
      <c r="J1082" s="5">
        <f t="shared" si="100"/>
        <v>5.95349274219239E-2</v>
      </c>
      <c r="K1082" s="4">
        <f t="shared" si="101"/>
        <v>37940.0286664183</v>
      </c>
      <c r="L1082" s="4">
        <f t="shared" si="102"/>
        <v>22687.0286664183</v>
      </c>
      <c r="M1082" s="5">
        <f t="shared" si="103"/>
        <v>1.4873814112907824</v>
      </c>
      <c r="N1082" s="4">
        <f>IF(SUMPRODUCT($O$2:$AD$2,O1082:AD1082)&lt;=Kalkulačka!$B$4,SUMPRODUCT($O$2:$AD$2,O1082:AD1082)*Kalkulačka!$B$5,SUMPRODUCT($O$2:$AD$2,O1082:AD1082))</f>
        <v>48</v>
      </c>
      <c r="O1082" s="4">
        <v>32</v>
      </c>
      <c r="P1082" s="4">
        <v>0</v>
      </c>
      <c r="Q1082" s="4">
        <v>0</v>
      </c>
      <c r="R1082" s="4">
        <v>0</v>
      </c>
      <c r="S1082" s="4">
        <v>0</v>
      </c>
      <c r="T1082" s="4">
        <v>0</v>
      </c>
      <c r="U1082" s="4">
        <v>32</v>
      </c>
      <c r="V1082" s="4">
        <v>0</v>
      </c>
      <c r="W1082" s="4">
        <v>0</v>
      </c>
      <c r="X1082" s="4">
        <v>0</v>
      </c>
      <c r="Y1082" s="4">
        <v>0</v>
      </c>
      <c r="Z1082" s="4">
        <v>0</v>
      </c>
      <c r="AA1082" s="4">
        <v>0</v>
      </c>
      <c r="AB1082" s="4">
        <v>0</v>
      </c>
      <c r="AC1082" s="4">
        <v>0</v>
      </c>
      <c r="AD1082" s="4">
        <v>0</v>
      </c>
    </row>
    <row r="1083" spans="1:30" x14ac:dyDescent="0.3">
      <c r="A1083" s="16" t="s">
        <v>47</v>
      </c>
      <c r="B1083" s="7">
        <v>584983</v>
      </c>
      <c r="C1083" s="7">
        <v>283673</v>
      </c>
      <c r="D1083" s="7" t="s">
        <v>1454</v>
      </c>
      <c r="E1083" s="7">
        <v>2</v>
      </c>
      <c r="F1083" s="4">
        <v>7968916</v>
      </c>
      <c r="G1083" s="4">
        <v>416825</v>
      </c>
      <c r="H1083" s="4">
        <f t="shared" si="98"/>
        <v>7317807.3277952401</v>
      </c>
      <c r="I1083" s="4">
        <f t="shared" si="99"/>
        <v>-651108.6722047599</v>
      </c>
      <c r="J1083" s="5">
        <f t="shared" si="100"/>
        <v>-8.1706052894115033E-2</v>
      </c>
      <c r="K1083" s="4">
        <f t="shared" si="101"/>
        <v>407064.89090011298</v>
      </c>
      <c r="L1083" s="4">
        <f t="shared" si="102"/>
        <v>-9760.1090998870204</v>
      </c>
      <c r="M1083" s="5">
        <f t="shared" si="103"/>
        <v>-2.3415364001408312E-2</v>
      </c>
      <c r="N1083" s="4">
        <f>IF(SUMPRODUCT($O$2:$AD$2,O1083:AD1083)&lt;=Kalkulačka!$B$4,SUMPRODUCT($O$2:$AD$2,O1083:AD1083)*Kalkulačka!$B$5,SUMPRODUCT($O$2:$AD$2,O1083:AD1083))</f>
        <v>515</v>
      </c>
      <c r="O1083" s="4">
        <v>134</v>
      </c>
      <c r="P1083" s="4">
        <v>0</v>
      </c>
      <c r="Q1083" s="4">
        <v>0</v>
      </c>
      <c r="R1083" s="4">
        <v>0</v>
      </c>
      <c r="S1083" s="4">
        <v>349</v>
      </c>
      <c r="T1083" s="4">
        <v>0</v>
      </c>
      <c r="U1083" s="4">
        <v>462</v>
      </c>
      <c r="V1083" s="4">
        <v>89</v>
      </c>
      <c r="W1083" s="4">
        <v>0</v>
      </c>
      <c r="X1083" s="4">
        <v>0</v>
      </c>
      <c r="Y1083" s="4">
        <v>0</v>
      </c>
      <c r="Z1083" s="4">
        <v>0</v>
      </c>
      <c r="AA1083" s="4">
        <v>320</v>
      </c>
      <c r="AB1083" s="4">
        <v>0</v>
      </c>
      <c r="AC1083" s="4">
        <v>0</v>
      </c>
      <c r="AD1083" s="4">
        <v>0</v>
      </c>
    </row>
    <row r="1084" spans="1:30" x14ac:dyDescent="0.3">
      <c r="A1084" s="16" t="s">
        <v>41</v>
      </c>
      <c r="B1084" s="7">
        <v>577731</v>
      </c>
      <c r="C1084" s="7">
        <v>277444</v>
      </c>
      <c r="D1084" s="7" t="s">
        <v>381</v>
      </c>
      <c r="E1084" s="7">
        <v>2</v>
      </c>
      <c r="F1084" s="4">
        <v>37018022</v>
      </c>
      <c r="G1084" s="4">
        <v>2062564</v>
      </c>
      <c r="H1084" s="4">
        <f t="shared" si="98"/>
        <v>33995833.071359441</v>
      </c>
      <c r="I1084" s="4">
        <f t="shared" si="99"/>
        <v>-3022188.9286405593</v>
      </c>
      <c r="J1084" s="5">
        <f t="shared" si="100"/>
        <v>-8.1641016060786775E-2</v>
      </c>
      <c r="K1084" s="4">
        <f t="shared" si="101"/>
        <v>1891073.3038417872</v>
      </c>
      <c r="L1084" s="4">
        <f t="shared" si="102"/>
        <v>-171490.69615821284</v>
      </c>
      <c r="M1084" s="5">
        <f t="shared" si="103"/>
        <v>-8.3144424201243128E-2</v>
      </c>
      <c r="N1084" s="4">
        <f>IF(SUMPRODUCT($O$2:$AD$2,O1084:AD1084)&lt;=Kalkulačka!$B$4,SUMPRODUCT($O$2:$AD$2,O1084:AD1084)*Kalkulačka!$B$5,SUMPRODUCT($O$2:$AD$2,O1084:AD1084))</f>
        <v>2392.5</v>
      </c>
      <c r="O1084" s="4">
        <v>534</v>
      </c>
      <c r="P1084" s="4">
        <v>0</v>
      </c>
      <c r="Q1084" s="4">
        <v>15</v>
      </c>
      <c r="R1084" s="4">
        <v>0</v>
      </c>
      <c r="S1084" s="4">
        <v>1771</v>
      </c>
      <c r="T1084" s="4">
        <v>0</v>
      </c>
      <c r="U1084" s="4">
        <v>1753</v>
      </c>
      <c r="V1084" s="4">
        <v>578</v>
      </c>
      <c r="W1084" s="4">
        <v>0</v>
      </c>
      <c r="X1084" s="4">
        <v>581</v>
      </c>
      <c r="Y1084" s="4">
        <v>0</v>
      </c>
      <c r="Z1084" s="4">
        <v>0</v>
      </c>
      <c r="AA1084" s="4">
        <v>725</v>
      </c>
      <c r="AB1084" s="4">
        <v>0</v>
      </c>
      <c r="AC1084" s="4">
        <v>0</v>
      </c>
      <c r="AD1084" s="4">
        <v>0</v>
      </c>
    </row>
    <row r="1085" spans="1:30" x14ac:dyDescent="0.3">
      <c r="A1085" s="16" t="s">
        <v>50</v>
      </c>
      <c r="B1085" s="7">
        <v>524891</v>
      </c>
      <c r="C1085" s="7">
        <v>302325</v>
      </c>
      <c r="D1085" s="7" t="s">
        <v>817</v>
      </c>
      <c r="E1085" s="7">
        <v>2</v>
      </c>
      <c r="F1085" s="4">
        <v>1628499</v>
      </c>
      <c r="G1085" s="4">
        <v>55690</v>
      </c>
      <c r="H1085" s="4">
        <f t="shared" si="98"/>
        <v>1726434.1559749937</v>
      </c>
      <c r="I1085" s="4">
        <f t="shared" si="99"/>
        <v>97935.155974993715</v>
      </c>
      <c r="J1085" s="5">
        <f t="shared" si="100"/>
        <v>6.013829666152315E-2</v>
      </c>
      <c r="K1085" s="4">
        <f t="shared" si="101"/>
        <v>96035.697561871319</v>
      </c>
      <c r="L1085" s="4">
        <f t="shared" si="102"/>
        <v>40345.697561871319</v>
      </c>
      <c r="M1085" s="5">
        <f t="shared" si="103"/>
        <v>0.72446934031013321</v>
      </c>
      <c r="N1085" s="4">
        <f>IF(SUMPRODUCT($O$2:$AD$2,O1085:AD1085)&lt;=Kalkulačka!$B$4,SUMPRODUCT($O$2:$AD$2,O1085:AD1085)*Kalkulačka!$B$5,SUMPRODUCT($O$2:$AD$2,O1085:AD1085))</f>
        <v>121.5</v>
      </c>
      <c r="O1085" s="4">
        <v>36</v>
      </c>
      <c r="P1085" s="4">
        <v>0</v>
      </c>
      <c r="Q1085" s="4">
        <v>0</v>
      </c>
      <c r="R1085" s="4">
        <v>0</v>
      </c>
      <c r="S1085" s="4">
        <v>45</v>
      </c>
      <c r="T1085" s="4">
        <v>0</v>
      </c>
      <c r="U1085" s="4">
        <v>77</v>
      </c>
      <c r="V1085" s="4">
        <v>30</v>
      </c>
      <c r="W1085" s="4">
        <v>0</v>
      </c>
      <c r="X1085" s="4">
        <v>0</v>
      </c>
      <c r="Y1085" s="4">
        <v>0</v>
      </c>
      <c r="Z1085" s="4">
        <v>0</v>
      </c>
      <c r="AA1085" s="4">
        <v>0</v>
      </c>
      <c r="AB1085" s="4">
        <v>0</v>
      </c>
      <c r="AC1085" s="4">
        <v>0</v>
      </c>
      <c r="AD1085" s="4">
        <v>0</v>
      </c>
    </row>
    <row r="1086" spans="1:30" x14ac:dyDescent="0.3">
      <c r="A1086" s="16" t="s">
        <v>47</v>
      </c>
      <c r="B1086" s="7">
        <v>593001</v>
      </c>
      <c r="C1086" s="7">
        <v>291731</v>
      </c>
      <c r="D1086" s="7" t="s">
        <v>1455</v>
      </c>
      <c r="E1086" s="7">
        <v>2</v>
      </c>
      <c r="F1086" s="4">
        <v>6881939</v>
      </c>
      <c r="G1086" s="4">
        <v>380064</v>
      </c>
      <c r="H1086" s="4">
        <f t="shared" si="98"/>
        <v>6323153.9045997709</v>
      </c>
      <c r="I1086" s="4">
        <f t="shared" si="99"/>
        <v>-558785.0954002291</v>
      </c>
      <c r="J1086" s="5">
        <f t="shared" si="100"/>
        <v>-8.1195880318065794E-2</v>
      </c>
      <c r="K1086" s="4">
        <f t="shared" si="101"/>
        <v>351735.682428253</v>
      </c>
      <c r="L1086" s="4">
        <f t="shared" si="102"/>
        <v>-28328.317571747</v>
      </c>
      <c r="M1086" s="5">
        <f t="shared" si="103"/>
        <v>-7.4535650763416172E-2</v>
      </c>
      <c r="N1086" s="4">
        <f>IF(SUMPRODUCT($O$2:$AD$2,O1086:AD1086)&lt;=Kalkulačka!$B$4,SUMPRODUCT($O$2:$AD$2,O1086:AD1086)*Kalkulačka!$B$5,SUMPRODUCT($O$2:$AD$2,O1086:AD1086))</f>
        <v>445</v>
      </c>
      <c r="O1086" s="4">
        <v>108</v>
      </c>
      <c r="P1086" s="4">
        <v>0</v>
      </c>
      <c r="Q1086" s="4">
        <v>0</v>
      </c>
      <c r="R1086" s="4">
        <v>0</v>
      </c>
      <c r="S1086" s="4">
        <v>337</v>
      </c>
      <c r="T1086" s="4">
        <v>0</v>
      </c>
      <c r="U1086" s="4">
        <v>429</v>
      </c>
      <c r="V1086" s="4">
        <v>130</v>
      </c>
      <c r="W1086" s="4">
        <v>0</v>
      </c>
      <c r="X1086" s="4">
        <v>0</v>
      </c>
      <c r="Y1086" s="4">
        <v>0</v>
      </c>
      <c r="Z1086" s="4">
        <v>0</v>
      </c>
      <c r="AA1086" s="4">
        <v>0</v>
      </c>
      <c r="AB1086" s="4">
        <v>0</v>
      </c>
      <c r="AC1086" s="4">
        <v>0</v>
      </c>
      <c r="AD1086" s="4">
        <v>0</v>
      </c>
    </row>
    <row r="1087" spans="1:30" x14ac:dyDescent="0.3">
      <c r="A1087" s="16" t="s">
        <v>47</v>
      </c>
      <c r="B1087" s="7">
        <v>582646</v>
      </c>
      <c r="C1087" s="7">
        <v>281247</v>
      </c>
      <c r="D1087" s="7" t="s">
        <v>412</v>
      </c>
      <c r="E1087" s="7">
        <v>2</v>
      </c>
      <c r="F1087" s="4">
        <v>7499240</v>
      </c>
      <c r="G1087" s="4">
        <v>421295</v>
      </c>
      <c r="H1087" s="4">
        <f t="shared" si="98"/>
        <v>6891527.2892828966</v>
      </c>
      <c r="I1087" s="4">
        <f t="shared" si="99"/>
        <v>-607712.71071710344</v>
      </c>
      <c r="J1087" s="5">
        <f t="shared" si="100"/>
        <v>-8.103657313502477E-2</v>
      </c>
      <c r="K1087" s="4">
        <f t="shared" si="101"/>
        <v>383352.37298360158</v>
      </c>
      <c r="L1087" s="4">
        <f t="shared" si="102"/>
        <v>-37942.627016398415</v>
      </c>
      <c r="M1087" s="5">
        <f t="shared" si="103"/>
        <v>-9.0061897284321901E-2</v>
      </c>
      <c r="N1087" s="4">
        <f>IF(SUMPRODUCT($O$2:$AD$2,O1087:AD1087)&lt;=Kalkulačka!$B$4,SUMPRODUCT($O$2:$AD$2,O1087:AD1087)*Kalkulačka!$B$5,SUMPRODUCT($O$2:$AD$2,O1087:AD1087))</f>
        <v>485</v>
      </c>
      <c r="O1087" s="4">
        <v>129</v>
      </c>
      <c r="P1087" s="4">
        <v>0</v>
      </c>
      <c r="Q1087" s="4">
        <v>0</v>
      </c>
      <c r="R1087" s="4">
        <v>0</v>
      </c>
      <c r="S1087" s="4">
        <v>356</v>
      </c>
      <c r="T1087" s="4">
        <v>0</v>
      </c>
      <c r="U1087" s="4">
        <v>475</v>
      </c>
      <c r="V1087" s="4">
        <v>122</v>
      </c>
      <c r="W1087" s="4">
        <v>150</v>
      </c>
      <c r="X1087" s="4">
        <v>0</v>
      </c>
      <c r="Y1087" s="4">
        <v>0</v>
      </c>
      <c r="Z1087" s="4">
        <v>0</v>
      </c>
      <c r="AA1087" s="4">
        <v>0</v>
      </c>
      <c r="AB1087" s="4">
        <v>0</v>
      </c>
      <c r="AC1087" s="4">
        <v>0</v>
      </c>
      <c r="AD1087" s="4">
        <v>0</v>
      </c>
    </row>
    <row r="1088" spans="1:30" x14ac:dyDescent="0.3">
      <c r="A1088" s="16" t="s">
        <v>53</v>
      </c>
      <c r="B1088" s="7">
        <v>592030</v>
      </c>
      <c r="C1088" s="7">
        <v>290793</v>
      </c>
      <c r="D1088" s="7" t="s">
        <v>1456</v>
      </c>
      <c r="E1088" s="7">
        <v>2</v>
      </c>
      <c r="F1088" s="4">
        <v>6648468</v>
      </c>
      <c r="G1088" s="4">
        <v>402796</v>
      </c>
      <c r="H1088" s="4">
        <f t="shared" si="98"/>
        <v>6110013.8853435991</v>
      </c>
      <c r="I1088" s="4">
        <f t="shared" si="99"/>
        <v>-538454.11465640087</v>
      </c>
      <c r="J1088" s="5">
        <f t="shared" si="100"/>
        <v>-8.0989201520771492E-2</v>
      </c>
      <c r="K1088" s="4">
        <f t="shared" si="101"/>
        <v>339879.42346999724</v>
      </c>
      <c r="L1088" s="4">
        <f t="shared" si="102"/>
        <v>-62916.576530002756</v>
      </c>
      <c r="M1088" s="5">
        <f t="shared" si="103"/>
        <v>-0.15619960607851802</v>
      </c>
      <c r="N1088" s="4">
        <f>IF(SUMPRODUCT($O$2:$AD$2,O1088:AD1088)&lt;=Kalkulačka!$B$4,SUMPRODUCT($O$2:$AD$2,O1088:AD1088)*Kalkulačka!$B$5,SUMPRODUCT($O$2:$AD$2,O1088:AD1088))</f>
        <v>430</v>
      </c>
      <c r="O1088" s="4">
        <v>63</v>
      </c>
      <c r="P1088" s="4">
        <v>0</v>
      </c>
      <c r="Q1088" s="4">
        <v>11</v>
      </c>
      <c r="R1088" s="4">
        <v>0</v>
      </c>
      <c r="S1088" s="4">
        <v>356</v>
      </c>
      <c r="T1088" s="4">
        <v>0</v>
      </c>
      <c r="U1088" s="4">
        <v>408</v>
      </c>
      <c r="V1088" s="4">
        <v>90</v>
      </c>
      <c r="W1088" s="4">
        <v>0</v>
      </c>
      <c r="X1088" s="4">
        <v>0</v>
      </c>
      <c r="Y1088" s="4">
        <v>0</v>
      </c>
      <c r="Z1088" s="4">
        <v>0</v>
      </c>
      <c r="AA1088" s="4">
        <v>0</v>
      </c>
      <c r="AB1088" s="4">
        <v>0</v>
      </c>
      <c r="AC1088" s="4">
        <v>0</v>
      </c>
      <c r="AD1088" s="4">
        <v>0</v>
      </c>
    </row>
    <row r="1089" spans="1:30" x14ac:dyDescent="0.3">
      <c r="A1089" s="16" t="s">
        <v>32</v>
      </c>
      <c r="B1089" s="7">
        <v>565768</v>
      </c>
      <c r="C1089" s="7">
        <v>264521</v>
      </c>
      <c r="D1089" s="7" t="s">
        <v>1457</v>
      </c>
      <c r="E1089" s="7">
        <v>2</v>
      </c>
      <c r="F1089" s="4">
        <v>5998164</v>
      </c>
      <c r="G1089" s="4">
        <v>334372</v>
      </c>
      <c r="H1089" s="4">
        <f t="shared" si="98"/>
        <v>5513221.8314263169</v>
      </c>
      <c r="I1089" s="4">
        <f t="shared" si="99"/>
        <v>-484942.16857368313</v>
      </c>
      <c r="J1089" s="5">
        <f t="shared" si="100"/>
        <v>-8.0848434383201773E-2</v>
      </c>
      <c r="K1089" s="4">
        <f t="shared" si="101"/>
        <v>306681.89838688122</v>
      </c>
      <c r="L1089" s="4">
        <f t="shared" si="102"/>
        <v>-27690.101613118779</v>
      </c>
      <c r="M1089" s="5">
        <f t="shared" si="103"/>
        <v>-8.2812261831489375E-2</v>
      </c>
      <c r="N1089" s="4">
        <f>IF(SUMPRODUCT($O$2:$AD$2,O1089:AD1089)&lt;=Kalkulačka!$B$4,SUMPRODUCT($O$2:$AD$2,O1089:AD1089)*Kalkulačka!$B$5,SUMPRODUCT($O$2:$AD$2,O1089:AD1089))</f>
        <v>388</v>
      </c>
      <c r="O1089" s="4">
        <v>87</v>
      </c>
      <c r="P1089" s="4">
        <v>0</v>
      </c>
      <c r="Q1089" s="4">
        <v>0</v>
      </c>
      <c r="R1089" s="4">
        <v>0</v>
      </c>
      <c r="S1089" s="4">
        <v>301</v>
      </c>
      <c r="T1089" s="4">
        <v>0</v>
      </c>
      <c r="U1089" s="4">
        <v>319</v>
      </c>
      <c r="V1089" s="4">
        <v>69</v>
      </c>
      <c r="W1089" s="4">
        <v>0</v>
      </c>
      <c r="X1089" s="4">
        <v>0</v>
      </c>
      <c r="Y1089" s="4">
        <v>0</v>
      </c>
      <c r="Z1089" s="4">
        <v>0</v>
      </c>
      <c r="AA1089" s="4">
        <v>0</v>
      </c>
      <c r="AB1089" s="4">
        <v>0</v>
      </c>
      <c r="AC1089" s="4">
        <v>0</v>
      </c>
      <c r="AD1089" s="4">
        <v>0</v>
      </c>
    </row>
    <row r="1090" spans="1:30" x14ac:dyDescent="0.3">
      <c r="A1090" s="16" t="s">
        <v>23</v>
      </c>
      <c r="B1090" s="7">
        <v>546127</v>
      </c>
      <c r="C1090" s="7">
        <v>246476</v>
      </c>
      <c r="D1090" s="7" t="s">
        <v>242</v>
      </c>
      <c r="E1090" s="7">
        <v>2</v>
      </c>
      <c r="F1090" s="4">
        <v>18425688</v>
      </c>
      <c r="G1090" s="4">
        <v>1028356</v>
      </c>
      <c r="H1090" s="4">
        <f t="shared" si="98"/>
        <v>16937526.863557138</v>
      </c>
      <c r="I1090" s="4">
        <f t="shared" si="99"/>
        <v>-1488161.1364428625</v>
      </c>
      <c r="J1090" s="5">
        <f t="shared" si="100"/>
        <v>-8.0765566878309381E-2</v>
      </c>
      <c r="K1090" s="4">
        <f t="shared" si="101"/>
        <v>942177.37854938779</v>
      </c>
      <c r="L1090" s="4">
        <f t="shared" si="102"/>
        <v>-86178.621450612205</v>
      </c>
      <c r="M1090" s="5">
        <f t="shared" si="103"/>
        <v>-8.3802322785700878E-2</v>
      </c>
      <c r="N1090" s="4">
        <f>IF(SUMPRODUCT($O$2:$AD$2,O1090:AD1090)&lt;=Kalkulačka!$B$4,SUMPRODUCT($O$2:$AD$2,O1090:AD1090)*Kalkulačka!$B$5,SUMPRODUCT($O$2:$AD$2,O1090:AD1090))</f>
        <v>1192</v>
      </c>
      <c r="O1090" s="4">
        <v>298</v>
      </c>
      <c r="P1090" s="4">
        <v>0</v>
      </c>
      <c r="Q1090" s="4">
        <v>0</v>
      </c>
      <c r="R1090" s="4">
        <v>0</v>
      </c>
      <c r="S1090" s="4">
        <v>894</v>
      </c>
      <c r="T1090" s="4">
        <v>0</v>
      </c>
      <c r="U1090" s="4">
        <v>1466</v>
      </c>
      <c r="V1090" s="4">
        <v>232</v>
      </c>
      <c r="W1090" s="4">
        <v>0</v>
      </c>
      <c r="X1090" s="4">
        <v>0</v>
      </c>
      <c r="Y1090" s="4">
        <v>0</v>
      </c>
      <c r="Z1090" s="4">
        <v>0</v>
      </c>
      <c r="AA1090" s="4">
        <v>0</v>
      </c>
      <c r="AB1090" s="4">
        <v>0</v>
      </c>
      <c r="AC1090" s="4">
        <v>0</v>
      </c>
      <c r="AD1090" s="4">
        <v>0</v>
      </c>
    </row>
    <row r="1091" spans="1:30" x14ac:dyDescent="0.3">
      <c r="A1091" s="16" t="s">
        <v>50</v>
      </c>
      <c r="B1091" s="7">
        <v>570079</v>
      </c>
      <c r="C1091" s="7">
        <v>850641</v>
      </c>
      <c r="D1091" s="7" t="s">
        <v>1458</v>
      </c>
      <c r="E1091" s="7">
        <v>2</v>
      </c>
      <c r="F1091" s="4">
        <v>1326246</v>
      </c>
      <c r="G1091" s="4">
        <v>56069</v>
      </c>
      <c r="H1091" s="4">
        <f t="shared" si="98"/>
        <v>1406724.1270907356</v>
      </c>
      <c r="I1091" s="4">
        <f t="shared" si="99"/>
        <v>80478.127090735594</v>
      </c>
      <c r="J1091" s="5">
        <f t="shared" si="100"/>
        <v>6.0681145949345483E-2</v>
      </c>
      <c r="K1091" s="4">
        <f t="shared" si="101"/>
        <v>78251.309124487743</v>
      </c>
      <c r="L1091" s="4">
        <f t="shared" si="102"/>
        <v>22182.309124487743</v>
      </c>
      <c r="M1091" s="5">
        <f t="shared" si="103"/>
        <v>0.39562519617770509</v>
      </c>
      <c r="N1091" s="4">
        <f>IF(SUMPRODUCT($O$2:$AD$2,O1091:AD1091)&lt;=Kalkulačka!$B$4,SUMPRODUCT($O$2:$AD$2,O1091:AD1091)*Kalkulačka!$B$5,SUMPRODUCT($O$2:$AD$2,O1091:AD1091))</f>
        <v>99</v>
      </c>
      <c r="O1091" s="4">
        <v>32</v>
      </c>
      <c r="P1091" s="4">
        <v>0</v>
      </c>
      <c r="Q1091" s="4">
        <v>0</v>
      </c>
      <c r="R1091" s="4">
        <v>0</v>
      </c>
      <c r="S1091" s="4">
        <v>34</v>
      </c>
      <c r="T1091" s="4">
        <v>0</v>
      </c>
      <c r="U1091" s="4">
        <v>66</v>
      </c>
      <c r="V1091" s="4">
        <v>30</v>
      </c>
      <c r="W1091" s="4">
        <v>0</v>
      </c>
      <c r="X1091" s="4">
        <v>0</v>
      </c>
      <c r="Y1091" s="4">
        <v>0</v>
      </c>
      <c r="Z1091" s="4">
        <v>0</v>
      </c>
      <c r="AA1091" s="4">
        <v>0</v>
      </c>
      <c r="AB1091" s="4">
        <v>0</v>
      </c>
      <c r="AC1091" s="4">
        <v>0</v>
      </c>
      <c r="AD1091" s="4">
        <v>0</v>
      </c>
    </row>
    <row r="1092" spans="1:30" x14ac:dyDescent="0.3">
      <c r="A1092" s="16" t="s">
        <v>20</v>
      </c>
      <c r="B1092" s="7">
        <v>533262</v>
      </c>
      <c r="C1092" s="7">
        <v>235326</v>
      </c>
      <c r="D1092" s="7" t="s">
        <v>1459</v>
      </c>
      <c r="E1092" s="7">
        <v>2</v>
      </c>
      <c r="F1092" s="4">
        <v>4914816</v>
      </c>
      <c r="G1092" s="4">
        <v>267611</v>
      </c>
      <c r="H1092" s="4">
        <f t="shared" si="98"/>
        <v>4518568.4082308477</v>
      </c>
      <c r="I1092" s="4">
        <f t="shared" si="99"/>
        <v>-396247.59176915232</v>
      </c>
      <c r="J1092" s="5">
        <f t="shared" si="100"/>
        <v>-8.0623077602325788E-2</v>
      </c>
      <c r="K1092" s="4">
        <f t="shared" si="101"/>
        <v>251352.68991502124</v>
      </c>
      <c r="L1092" s="4">
        <f t="shared" si="102"/>
        <v>-16258.310084978759</v>
      </c>
      <c r="M1092" s="5">
        <f t="shared" si="103"/>
        <v>-6.0753519418031199E-2</v>
      </c>
      <c r="N1092" s="4">
        <f>IF(SUMPRODUCT($O$2:$AD$2,O1092:AD1092)&lt;=Kalkulačka!$B$4,SUMPRODUCT($O$2:$AD$2,O1092:AD1092)*Kalkulačka!$B$5,SUMPRODUCT($O$2:$AD$2,O1092:AD1092))</f>
        <v>318</v>
      </c>
      <c r="O1092" s="4">
        <v>85</v>
      </c>
      <c r="P1092" s="4">
        <v>0</v>
      </c>
      <c r="Q1092" s="4">
        <v>0</v>
      </c>
      <c r="R1092" s="4">
        <v>0</v>
      </c>
      <c r="S1092" s="4">
        <v>233</v>
      </c>
      <c r="T1092" s="4">
        <v>0</v>
      </c>
      <c r="U1092" s="4">
        <v>297</v>
      </c>
      <c r="V1092" s="4">
        <v>85</v>
      </c>
      <c r="W1092" s="4">
        <v>0</v>
      </c>
      <c r="X1092" s="4">
        <v>0</v>
      </c>
      <c r="Y1092" s="4">
        <v>0</v>
      </c>
      <c r="Z1092" s="4">
        <v>0</v>
      </c>
      <c r="AA1092" s="4">
        <v>0</v>
      </c>
      <c r="AB1092" s="4">
        <v>0</v>
      </c>
      <c r="AC1092" s="4">
        <v>0</v>
      </c>
      <c r="AD1092" s="4">
        <v>0</v>
      </c>
    </row>
    <row r="1093" spans="1:30" x14ac:dyDescent="0.3">
      <c r="A1093" s="16" t="s">
        <v>20</v>
      </c>
      <c r="B1093" s="7">
        <v>541974</v>
      </c>
      <c r="C1093" s="7">
        <v>243965</v>
      </c>
      <c r="D1093" s="7" t="s">
        <v>1460</v>
      </c>
      <c r="E1093" s="7">
        <v>2</v>
      </c>
      <c r="F1093" s="4">
        <v>984465</v>
      </c>
      <c r="G1093" s="4">
        <v>35414</v>
      </c>
      <c r="H1093" s="4">
        <f t="shared" si="98"/>
        <v>1044386.094355243</v>
      </c>
      <c r="I1093" s="4">
        <f t="shared" si="99"/>
        <v>59921.094355243025</v>
      </c>
      <c r="J1093" s="5">
        <f t="shared" si="100"/>
        <v>6.0866657885494169E-2</v>
      </c>
      <c r="K1093" s="4">
        <f t="shared" si="101"/>
        <v>58095.668895453018</v>
      </c>
      <c r="L1093" s="4">
        <f t="shared" si="102"/>
        <v>22681.668895453018</v>
      </c>
      <c r="M1093" s="5">
        <f t="shared" si="103"/>
        <v>0.64047181610247406</v>
      </c>
      <c r="N1093" s="4">
        <f>IF(SUMPRODUCT($O$2:$AD$2,O1093:AD1093)&lt;=Kalkulačka!$B$4,SUMPRODUCT($O$2:$AD$2,O1093:AD1093)*Kalkulačka!$B$5,SUMPRODUCT($O$2:$AD$2,O1093:AD1093))</f>
        <v>73.5</v>
      </c>
      <c r="O1093" s="4">
        <v>17</v>
      </c>
      <c r="P1093" s="4">
        <v>0</v>
      </c>
      <c r="Q1093" s="4">
        <v>0</v>
      </c>
      <c r="R1093" s="4">
        <v>0</v>
      </c>
      <c r="S1093" s="4">
        <v>32</v>
      </c>
      <c r="T1093" s="4">
        <v>0</v>
      </c>
      <c r="U1093" s="4">
        <v>50</v>
      </c>
      <c r="V1093" s="4">
        <v>22</v>
      </c>
      <c r="W1093" s="4">
        <v>0</v>
      </c>
      <c r="X1093" s="4">
        <v>0</v>
      </c>
      <c r="Y1093" s="4">
        <v>0</v>
      </c>
      <c r="Z1093" s="4">
        <v>0</v>
      </c>
      <c r="AA1093" s="4">
        <v>0</v>
      </c>
      <c r="AB1093" s="4">
        <v>0</v>
      </c>
      <c r="AC1093" s="4">
        <v>0</v>
      </c>
      <c r="AD1093" s="4">
        <v>0</v>
      </c>
    </row>
    <row r="1094" spans="1:30" x14ac:dyDescent="0.3">
      <c r="A1094" s="16" t="s">
        <v>20</v>
      </c>
      <c r="B1094" s="7">
        <v>539350</v>
      </c>
      <c r="C1094" s="7">
        <v>241342</v>
      </c>
      <c r="D1094" s="7" t="s">
        <v>1461</v>
      </c>
      <c r="E1094" s="7">
        <v>2</v>
      </c>
      <c r="F1094" s="4">
        <v>6120039</v>
      </c>
      <c r="G1094" s="4">
        <v>314276</v>
      </c>
      <c r="H1094" s="4">
        <f t="shared" ref="H1094:H1157" si="104">N1094*$A$3</f>
        <v>5626896.5083629424</v>
      </c>
      <c r="I1094" s="4">
        <f t="shared" ref="I1094:I1157" si="105">H1094-F1094</f>
        <v>-493142.49163705762</v>
      </c>
      <c r="J1094" s="5">
        <f t="shared" ref="J1094:J1157" si="106">IFERROR(H1094/F1094-1,0)</f>
        <v>-8.0578325013461183E-2</v>
      </c>
      <c r="K1094" s="4">
        <f t="shared" ref="K1094:K1157" si="107">N1094*$A$4</f>
        <v>313005.23649795097</v>
      </c>
      <c r="L1094" s="4">
        <f t="shared" ref="L1094:L1157" si="108">K1094-G1094</f>
        <v>-1270.763502049027</v>
      </c>
      <c r="M1094" s="5">
        <f t="shared" ref="M1094:M1157" si="109">IFERROR(K1094/G1094-1,0)</f>
        <v>-4.0434633953881916E-3</v>
      </c>
      <c r="N1094" s="4">
        <f>IF(SUMPRODUCT($O$2:$AD$2,O1094:AD1094)&lt;=Kalkulačka!$B$4,SUMPRODUCT($O$2:$AD$2,O1094:AD1094)*Kalkulačka!$B$5,SUMPRODUCT($O$2:$AD$2,O1094:AD1094))</f>
        <v>396</v>
      </c>
      <c r="O1094" s="4">
        <v>132</v>
      </c>
      <c r="P1094" s="4">
        <v>0</v>
      </c>
      <c r="Q1094" s="4">
        <v>0</v>
      </c>
      <c r="R1094" s="4">
        <v>0</v>
      </c>
      <c r="S1094" s="4">
        <v>264</v>
      </c>
      <c r="T1094" s="4">
        <v>0</v>
      </c>
      <c r="U1094" s="4">
        <v>390</v>
      </c>
      <c r="V1094" s="4">
        <v>85</v>
      </c>
      <c r="W1094" s="4">
        <v>0</v>
      </c>
      <c r="X1094" s="4">
        <v>0</v>
      </c>
      <c r="Y1094" s="4">
        <v>0</v>
      </c>
      <c r="Z1094" s="4">
        <v>0</v>
      </c>
      <c r="AA1094" s="4">
        <v>0</v>
      </c>
      <c r="AB1094" s="4">
        <v>0</v>
      </c>
      <c r="AC1094" s="4">
        <v>0</v>
      </c>
      <c r="AD1094" s="4">
        <v>0</v>
      </c>
    </row>
    <row r="1095" spans="1:30" x14ac:dyDescent="0.3">
      <c r="A1095" s="16" t="s">
        <v>44</v>
      </c>
      <c r="B1095" s="7">
        <v>569518</v>
      </c>
      <c r="C1095" s="7">
        <v>268275</v>
      </c>
      <c r="D1095" s="7" t="s">
        <v>1462</v>
      </c>
      <c r="E1095" s="7">
        <v>2</v>
      </c>
      <c r="F1095" s="4">
        <v>1024535</v>
      </c>
      <c r="G1095" s="4">
        <v>33271</v>
      </c>
      <c r="H1095" s="4">
        <f t="shared" si="104"/>
        <v>1087014.0982064775</v>
      </c>
      <c r="I1095" s="4">
        <f t="shared" si="105"/>
        <v>62479.098206477473</v>
      </c>
      <c r="J1095" s="5">
        <f t="shared" si="106"/>
        <v>6.0982883167951751E-2</v>
      </c>
      <c r="K1095" s="4">
        <f t="shared" si="107"/>
        <v>60466.920687104161</v>
      </c>
      <c r="L1095" s="4">
        <f t="shared" si="108"/>
        <v>27195.920687104161</v>
      </c>
      <c r="M1095" s="5">
        <f t="shared" si="109"/>
        <v>0.81740617015130779</v>
      </c>
      <c r="N1095" s="4">
        <f>IF(SUMPRODUCT($O$2:$AD$2,O1095:AD1095)&lt;=Kalkulačka!$B$4,SUMPRODUCT($O$2:$AD$2,O1095:AD1095)*Kalkulačka!$B$5,SUMPRODUCT($O$2:$AD$2,O1095:AD1095))</f>
        <v>76.5</v>
      </c>
      <c r="O1095" s="4">
        <v>28</v>
      </c>
      <c r="P1095" s="4">
        <v>0</v>
      </c>
      <c r="Q1095" s="4">
        <v>0</v>
      </c>
      <c r="R1095" s="4">
        <v>0</v>
      </c>
      <c r="S1095" s="4">
        <v>23</v>
      </c>
      <c r="T1095" s="4">
        <v>0</v>
      </c>
      <c r="U1095" s="4">
        <v>51</v>
      </c>
      <c r="V1095" s="4">
        <v>20</v>
      </c>
      <c r="W1095" s="4">
        <v>0</v>
      </c>
      <c r="X1095" s="4">
        <v>0</v>
      </c>
      <c r="Y1095" s="4">
        <v>0</v>
      </c>
      <c r="Z1095" s="4">
        <v>0</v>
      </c>
      <c r="AA1095" s="4">
        <v>0</v>
      </c>
      <c r="AB1095" s="4">
        <v>0</v>
      </c>
      <c r="AC1095" s="4">
        <v>0</v>
      </c>
      <c r="AD1095" s="4">
        <v>0</v>
      </c>
    </row>
    <row r="1096" spans="1:30" x14ac:dyDescent="0.3">
      <c r="A1096" s="16" t="s">
        <v>23</v>
      </c>
      <c r="B1096" s="7">
        <v>546089</v>
      </c>
      <c r="C1096" s="7">
        <v>246433</v>
      </c>
      <c r="D1096" s="7" t="s">
        <v>241</v>
      </c>
      <c r="E1096" s="7">
        <v>2</v>
      </c>
      <c r="F1096" s="4">
        <v>7338550</v>
      </c>
      <c r="G1096" s="4">
        <v>402224</v>
      </c>
      <c r="H1096" s="4">
        <f t="shared" si="104"/>
        <v>6749433.9431121154</v>
      </c>
      <c r="I1096" s="4">
        <f t="shared" si="105"/>
        <v>-589116.05688788462</v>
      </c>
      <c r="J1096" s="5">
        <f t="shared" si="106"/>
        <v>-8.0276901688737468E-2</v>
      </c>
      <c r="K1096" s="4">
        <f t="shared" si="107"/>
        <v>375448.20034476439</v>
      </c>
      <c r="L1096" s="4">
        <f t="shared" si="108"/>
        <v>-26775.799655235605</v>
      </c>
      <c r="M1096" s="5">
        <f t="shared" si="109"/>
        <v>-6.656937342186342E-2</v>
      </c>
      <c r="N1096" s="4">
        <f>IF(SUMPRODUCT($O$2:$AD$2,O1096:AD1096)&lt;=Kalkulačka!$B$4,SUMPRODUCT($O$2:$AD$2,O1096:AD1096)*Kalkulačka!$B$5,SUMPRODUCT($O$2:$AD$2,O1096:AD1096))</f>
        <v>475</v>
      </c>
      <c r="O1096" s="4">
        <v>124</v>
      </c>
      <c r="P1096" s="4">
        <v>0</v>
      </c>
      <c r="Q1096" s="4">
        <v>0</v>
      </c>
      <c r="R1096" s="4">
        <v>0</v>
      </c>
      <c r="S1096" s="4">
        <v>351</v>
      </c>
      <c r="T1096" s="4">
        <v>0</v>
      </c>
      <c r="U1096" s="4">
        <v>461</v>
      </c>
      <c r="V1096" s="4">
        <v>110</v>
      </c>
      <c r="W1096" s="4">
        <v>0</v>
      </c>
      <c r="X1096" s="4">
        <v>0</v>
      </c>
      <c r="Y1096" s="4">
        <v>0</v>
      </c>
      <c r="Z1096" s="4">
        <v>0</v>
      </c>
      <c r="AA1096" s="4">
        <v>0</v>
      </c>
      <c r="AB1096" s="4">
        <v>0</v>
      </c>
      <c r="AC1096" s="4">
        <v>0</v>
      </c>
      <c r="AD1096" s="4">
        <v>0</v>
      </c>
    </row>
    <row r="1097" spans="1:30" x14ac:dyDescent="0.3">
      <c r="A1097" s="16" t="s">
        <v>41</v>
      </c>
      <c r="B1097" s="7">
        <v>577995</v>
      </c>
      <c r="C1097" s="7">
        <v>276596</v>
      </c>
      <c r="D1097" s="7" t="s">
        <v>749</v>
      </c>
      <c r="E1097" s="7">
        <v>2</v>
      </c>
      <c r="F1097" s="4">
        <v>6689496</v>
      </c>
      <c r="G1097" s="4">
        <v>374137</v>
      </c>
      <c r="H1097" s="4">
        <f t="shared" si="104"/>
        <v>6152641.8891948331</v>
      </c>
      <c r="I1097" s="4">
        <f t="shared" si="105"/>
        <v>-536854.11080516689</v>
      </c>
      <c r="J1097" s="5">
        <f t="shared" si="106"/>
        <v>-8.0253297229741505E-2</v>
      </c>
      <c r="K1097" s="4">
        <f t="shared" si="107"/>
        <v>342250.67526164843</v>
      </c>
      <c r="L1097" s="4">
        <f t="shared" si="108"/>
        <v>-31886.32473835157</v>
      </c>
      <c r="M1097" s="5">
        <f t="shared" si="109"/>
        <v>-8.522633350444242E-2</v>
      </c>
      <c r="N1097" s="4">
        <f>IF(SUMPRODUCT($O$2:$AD$2,O1097:AD1097)&lt;=Kalkulačka!$B$4,SUMPRODUCT($O$2:$AD$2,O1097:AD1097)*Kalkulačka!$B$5,SUMPRODUCT($O$2:$AD$2,O1097:AD1097))</f>
        <v>433</v>
      </c>
      <c r="O1097" s="4">
        <v>72</v>
      </c>
      <c r="P1097" s="4">
        <v>0</v>
      </c>
      <c r="Q1097" s="4">
        <v>0</v>
      </c>
      <c r="R1097" s="4">
        <v>0</v>
      </c>
      <c r="S1097" s="4">
        <v>316</v>
      </c>
      <c r="T1097" s="4">
        <v>0</v>
      </c>
      <c r="U1097" s="4">
        <v>373</v>
      </c>
      <c r="V1097" s="4">
        <v>60</v>
      </c>
      <c r="W1097" s="4">
        <v>70</v>
      </c>
      <c r="X1097" s="4">
        <v>0</v>
      </c>
      <c r="Y1097" s="4">
        <v>0</v>
      </c>
      <c r="Z1097" s="4">
        <v>0</v>
      </c>
      <c r="AA1097" s="4">
        <v>450</v>
      </c>
      <c r="AB1097" s="4">
        <v>0</v>
      </c>
      <c r="AC1097" s="4">
        <v>0</v>
      </c>
      <c r="AD1097" s="4">
        <v>0</v>
      </c>
    </row>
    <row r="1098" spans="1:30" x14ac:dyDescent="0.3">
      <c r="A1098" s="16" t="s">
        <v>32</v>
      </c>
      <c r="B1098" s="7">
        <v>562564</v>
      </c>
      <c r="C1098" s="7">
        <v>261408</v>
      </c>
      <c r="D1098" s="7" t="s">
        <v>1463</v>
      </c>
      <c r="E1098" s="7">
        <v>2</v>
      </c>
      <c r="F1098" s="4">
        <v>8110563</v>
      </c>
      <c r="G1098" s="4">
        <v>442496</v>
      </c>
      <c r="H1098" s="4">
        <f t="shared" si="104"/>
        <v>7459900.6739660222</v>
      </c>
      <c r="I1098" s="4">
        <f t="shared" si="105"/>
        <v>-650662.32603397779</v>
      </c>
      <c r="J1098" s="5">
        <f t="shared" si="106"/>
        <v>-8.0224064104301718E-2</v>
      </c>
      <c r="K1098" s="4">
        <f t="shared" si="107"/>
        <v>414969.06353895017</v>
      </c>
      <c r="L1098" s="4">
        <f t="shared" si="108"/>
        <v>-27526.936461049831</v>
      </c>
      <c r="M1098" s="5">
        <f t="shared" si="109"/>
        <v>-6.2208328348843489E-2</v>
      </c>
      <c r="N1098" s="4">
        <f>IF(SUMPRODUCT($O$2:$AD$2,O1098:AD1098)&lt;=Kalkulačka!$B$4,SUMPRODUCT($O$2:$AD$2,O1098:AD1098)*Kalkulačka!$B$5,SUMPRODUCT($O$2:$AD$2,O1098:AD1098))</f>
        <v>525</v>
      </c>
      <c r="O1098" s="4">
        <v>131</v>
      </c>
      <c r="P1098" s="4">
        <v>0</v>
      </c>
      <c r="Q1098" s="4">
        <v>10</v>
      </c>
      <c r="R1098" s="4">
        <v>0</v>
      </c>
      <c r="S1098" s="4">
        <v>384</v>
      </c>
      <c r="T1098" s="4">
        <v>0</v>
      </c>
      <c r="U1098" s="4">
        <v>437</v>
      </c>
      <c r="V1098" s="4">
        <v>108</v>
      </c>
      <c r="W1098" s="4">
        <v>0</v>
      </c>
      <c r="X1098" s="4">
        <v>127</v>
      </c>
      <c r="Y1098" s="4">
        <v>0</v>
      </c>
      <c r="Z1098" s="4">
        <v>0</v>
      </c>
      <c r="AA1098" s="4">
        <v>0</v>
      </c>
      <c r="AB1098" s="4">
        <v>0</v>
      </c>
      <c r="AC1098" s="4">
        <v>0</v>
      </c>
      <c r="AD1098" s="4">
        <v>0</v>
      </c>
    </row>
    <row r="1099" spans="1:30" x14ac:dyDescent="0.3">
      <c r="A1099" s="16" t="s">
        <v>41</v>
      </c>
      <c r="B1099" s="7">
        <v>578444</v>
      </c>
      <c r="C1099" s="7">
        <v>277037</v>
      </c>
      <c r="D1099" s="7" t="s">
        <v>384</v>
      </c>
      <c r="E1099" s="7">
        <v>2</v>
      </c>
      <c r="F1099" s="4">
        <v>20106353</v>
      </c>
      <c r="G1099" s="4">
        <v>1092804</v>
      </c>
      <c r="H1099" s="4">
        <f t="shared" si="104"/>
        <v>18493449.004127197</v>
      </c>
      <c r="I1099" s="4">
        <f t="shared" si="105"/>
        <v>-1612903.995872803</v>
      </c>
      <c r="J1099" s="5">
        <f t="shared" si="106"/>
        <v>-8.0218625221232465E-2</v>
      </c>
      <c r="K1099" s="4">
        <f t="shared" si="107"/>
        <v>1028728.0689446545</v>
      </c>
      <c r="L1099" s="4">
        <f t="shared" si="108"/>
        <v>-64075.931055345456</v>
      </c>
      <c r="M1099" s="5">
        <f t="shared" si="109"/>
        <v>-5.8634422142804565E-2</v>
      </c>
      <c r="N1099" s="4">
        <f>IF(SUMPRODUCT($O$2:$AD$2,O1099:AD1099)&lt;=Kalkulačka!$B$4,SUMPRODUCT($O$2:$AD$2,O1099:AD1099)*Kalkulačka!$B$5,SUMPRODUCT($O$2:$AD$2,O1099:AD1099))</f>
        <v>1301.5</v>
      </c>
      <c r="O1099" s="4">
        <v>336</v>
      </c>
      <c r="P1099" s="4">
        <v>0</v>
      </c>
      <c r="Q1099" s="4">
        <v>0</v>
      </c>
      <c r="R1099" s="4">
        <v>0</v>
      </c>
      <c r="S1099" s="4">
        <v>922</v>
      </c>
      <c r="T1099" s="4">
        <v>0</v>
      </c>
      <c r="U1099" s="4">
        <v>910</v>
      </c>
      <c r="V1099" s="4">
        <v>262</v>
      </c>
      <c r="W1099" s="4">
        <v>54</v>
      </c>
      <c r="X1099" s="4">
        <v>677</v>
      </c>
      <c r="Y1099" s="4">
        <v>0</v>
      </c>
      <c r="Z1099" s="4">
        <v>0</v>
      </c>
      <c r="AA1099" s="4">
        <v>435</v>
      </c>
      <c r="AB1099" s="4">
        <v>0</v>
      </c>
      <c r="AC1099" s="4">
        <v>0</v>
      </c>
      <c r="AD1099" s="4">
        <v>0</v>
      </c>
    </row>
    <row r="1100" spans="1:30" x14ac:dyDescent="0.3">
      <c r="A1100" s="16" t="s">
        <v>23</v>
      </c>
      <c r="B1100" s="7">
        <v>550451</v>
      </c>
      <c r="C1100" s="7">
        <v>250619</v>
      </c>
      <c r="D1100" s="7" t="s">
        <v>1464</v>
      </c>
      <c r="E1100" s="7">
        <v>2</v>
      </c>
      <c r="F1100" s="4">
        <v>823366</v>
      </c>
      <c r="G1100" s="4">
        <v>26997</v>
      </c>
      <c r="H1100" s="4">
        <f t="shared" si="104"/>
        <v>873874.07895030547</v>
      </c>
      <c r="I1100" s="4">
        <f t="shared" si="105"/>
        <v>50508.078950305469</v>
      </c>
      <c r="J1100" s="5">
        <f t="shared" si="106"/>
        <v>6.1343411010784443E-2</v>
      </c>
      <c r="K1100" s="4">
        <f t="shared" si="107"/>
        <v>48610.661728848449</v>
      </c>
      <c r="L1100" s="4">
        <f t="shared" si="108"/>
        <v>21613.661728848449</v>
      </c>
      <c r="M1100" s="5">
        <f t="shared" si="109"/>
        <v>0.80059494495123351</v>
      </c>
      <c r="N1100" s="4">
        <f>IF(SUMPRODUCT($O$2:$AD$2,O1100:AD1100)&lt;=Kalkulačka!$B$4,SUMPRODUCT($O$2:$AD$2,O1100:AD1100)*Kalkulačka!$B$5,SUMPRODUCT($O$2:$AD$2,O1100:AD1100))</f>
        <v>61.5</v>
      </c>
      <c r="O1100" s="4">
        <v>22</v>
      </c>
      <c r="P1100" s="4">
        <v>0</v>
      </c>
      <c r="Q1100" s="4">
        <v>0</v>
      </c>
      <c r="R1100" s="4">
        <v>0</v>
      </c>
      <c r="S1100" s="4">
        <v>19</v>
      </c>
      <c r="T1100" s="4">
        <v>0</v>
      </c>
      <c r="U1100" s="4">
        <v>36</v>
      </c>
      <c r="V1100" s="4">
        <v>18</v>
      </c>
      <c r="W1100" s="4">
        <v>0</v>
      </c>
      <c r="X1100" s="4">
        <v>0</v>
      </c>
      <c r="Y1100" s="4">
        <v>0</v>
      </c>
      <c r="Z1100" s="4">
        <v>0</v>
      </c>
      <c r="AA1100" s="4">
        <v>0</v>
      </c>
      <c r="AB1100" s="4">
        <v>0</v>
      </c>
      <c r="AC1100" s="4">
        <v>0</v>
      </c>
      <c r="AD1100" s="4">
        <v>0</v>
      </c>
    </row>
    <row r="1101" spans="1:30" x14ac:dyDescent="0.3">
      <c r="A1101" s="16" t="s">
        <v>47</v>
      </c>
      <c r="B1101" s="7">
        <v>594849</v>
      </c>
      <c r="C1101" s="7">
        <v>637599</v>
      </c>
      <c r="D1101" s="7" t="s">
        <v>1465</v>
      </c>
      <c r="E1101" s="7">
        <v>2</v>
      </c>
      <c r="F1101" s="4">
        <v>1305277</v>
      </c>
      <c r="G1101" s="4">
        <v>44740</v>
      </c>
      <c r="H1101" s="4">
        <f t="shared" si="104"/>
        <v>1385410.1251651184</v>
      </c>
      <c r="I1101" s="4">
        <f t="shared" si="105"/>
        <v>80133.12516511837</v>
      </c>
      <c r="J1101" s="5">
        <f t="shared" si="106"/>
        <v>6.1391662585886575E-2</v>
      </c>
      <c r="K1101" s="4">
        <f t="shared" si="107"/>
        <v>77065.683228662165</v>
      </c>
      <c r="L1101" s="4">
        <f t="shared" si="108"/>
        <v>32325.683228662165</v>
      </c>
      <c r="M1101" s="5">
        <f t="shared" si="109"/>
        <v>0.72252309406933768</v>
      </c>
      <c r="N1101" s="4">
        <f>IF(SUMPRODUCT($O$2:$AD$2,O1101:AD1101)&lt;=Kalkulačka!$B$4,SUMPRODUCT($O$2:$AD$2,O1101:AD1101)*Kalkulačka!$B$5,SUMPRODUCT($O$2:$AD$2,O1101:AD1101))</f>
        <v>97.5</v>
      </c>
      <c r="O1101" s="4">
        <v>37</v>
      </c>
      <c r="P1101" s="4">
        <v>0</v>
      </c>
      <c r="Q1101" s="4">
        <v>0</v>
      </c>
      <c r="R1101" s="4">
        <v>0</v>
      </c>
      <c r="S1101" s="4">
        <v>28</v>
      </c>
      <c r="T1101" s="4">
        <v>0</v>
      </c>
      <c r="U1101" s="4">
        <v>155</v>
      </c>
      <c r="V1101" s="4">
        <v>27</v>
      </c>
      <c r="W1101" s="4">
        <v>0</v>
      </c>
      <c r="X1101" s="4">
        <v>0</v>
      </c>
      <c r="Y1101" s="4">
        <v>0</v>
      </c>
      <c r="Z1101" s="4">
        <v>0</v>
      </c>
      <c r="AA1101" s="4">
        <v>0</v>
      </c>
      <c r="AB1101" s="4">
        <v>0</v>
      </c>
      <c r="AC1101" s="4">
        <v>0</v>
      </c>
      <c r="AD1101" s="4">
        <v>0</v>
      </c>
    </row>
    <row r="1102" spans="1:30" x14ac:dyDescent="0.3">
      <c r="A1102" s="16" t="s">
        <v>41</v>
      </c>
      <c r="B1102" s="7">
        <v>574899</v>
      </c>
      <c r="C1102" s="7">
        <v>273481</v>
      </c>
      <c r="D1102" s="7" t="s">
        <v>1466</v>
      </c>
      <c r="E1102" s="7">
        <v>2</v>
      </c>
      <c r="F1102" s="4">
        <v>6409423</v>
      </c>
      <c r="G1102" s="4">
        <v>359829</v>
      </c>
      <c r="H1102" s="4">
        <f t="shared" si="104"/>
        <v>5896873.8660874264</v>
      </c>
      <c r="I1102" s="4">
        <f t="shared" si="105"/>
        <v>-512549.13391257357</v>
      </c>
      <c r="J1102" s="5">
        <f t="shared" si="106"/>
        <v>-7.9968061697998971E-2</v>
      </c>
      <c r="K1102" s="4">
        <f t="shared" si="107"/>
        <v>328023.16451174155</v>
      </c>
      <c r="L1102" s="4">
        <f t="shared" si="108"/>
        <v>-31805.835488258454</v>
      </c>
      <c r="M1102" s="5">
        <f t="shared" si="109"/>
        <v>-8.8391528999214763E-2</v>
      </c>
      <c r="N1102" s="4">
        <f>IF(SUMPRODUCT($O$2:$AD$2,O1102:AD1102)&lt;=Kalkulačka!$B$4,SUMPRODUCT($O$2:$AD$2,O1102:AD1102)*Kalkulačka!$B$5,SUMPRODUCT($O$2:$AD$2,O1102:AD1102))</f>
        <v>415</v>
      </c>
      <c r="O1102" s="4">
        <v>86</v>
      </c>
      <c r="P1102" s="4">
        <v>0</v>
      </c>
      <c r="Q1102" s="4">
        <v>0</v>
      </c>
      <c r="R1102" s="4">
        <v>0</v>
      </c>
      <c r="S1102" s="4">
        <v>329</v>
      </c>
      <c r="T1102" s="4">
        <v>0</v>
      </c>
      <c r="U1102" s="4">
        <v>375</v>
      </c>
      <c r="V1102" s="4">
        <v>114</v>
      </c>
      <c r="W1102" s="4">
        <v>0</v>
      </c>
      <c r="X1102" s="4">
        <v>0</v>
      </c>
      <c r="Y1102" s="4">
        <v>0</v>
      </c>
      <c r="Z1102" s="4">
        <v>0</v>
      </c>
      <c r="AA1102" s="4">
        <v>0</v>
      </c>
      <c r="AB1102" s="4">
        <v>0</v>
      </c>
      <c r="AC1102" s="4">
        <v>0</v>
      </c>
      <c r="AD1102" s="4">
        <v>0</v>
      </c>
    </row>
    <row r="1103" spans="1:30" x14ac:dyDescent="0.3">
      <c r="A1103" s="16" t="s">
        <v>20</v>
      </c>
      <c r="B1103" s="7">
        <v>537331</v>
      </c>
      <c r="C1103" s="7">
        <v>239283</v>
      </c>
      <c r="D1103" s="7" t="s">
        <v>1467</v>
      </c>
      <c r="E1103" s="7">
        <v>2</v>
      </c>
      <c r="F1103" s="4">
        <v>4803076</v>
      </c>
      <c r="G1103" s="4">
        <v>264670</v>
      </c>
      <c r="H1103" s="4">
        <f t="shared" si="104"/>
        <v>4419103.0659113005</v>
      </c>
      <c r="I1103" s="4">
        <f t="shared" si="105"/>
        <v>-383972.93408869952</v>
      </c>
      <c r="J1103" s="5">
        <f t="shared" si="106"/>
        <v>-7.9943131045334237E-2</v>
      </c>
      <c r="K1103" s="4">
        <f t="shared" si="107"/>
        <v>245819.76906783524</v>
      </c>
      <c r="L1103" s="4">
        <f t="shared" si="108"/>
        <v>-18850.230932164763</v>
      </c>
      <c r="M1103" s="5">
        <f t="shared" si="109"/>
        <v>-7.1221638010219412E-2</v>
      </c>
      <c r="N1103" s="4">
        <f>IF(SUMPRODUCT($O$2:$AD$2,O1103:AD1103)&lt;=Kalkulačka!$B$4,SUMPRODUCT($O$2:$AD$2,O1103:AD1103)*Kalkulačka!$B$5,SUMPRODUCT($O$2:$AD$2,O1103:AD1103))</f>
        <v>311</v>
      </c>
      <c r="O1103" s="4">
        <v>82</v>
      </c>
      <c r="P1103" s="4">
        <v>0</v>
      </c>
      <c r="Q1103" s="4">
        <v>0</v>
      </c>
      <c r="R1103" s="4">
        <v>0</v>
      </c>
      <c r="S1103" s="4">
        <v>229</v>
      </c>
      <c r="T1103" s="4">
        <v>0</v>
      </c>
      <c r="U1103" s="4">
        <v>288</v>
      </c>
      <c r="V1103" s="4">
        <v>83</v>
      </c>
      <c r="W1103" s="4">
        <v>0</v>
      </c>
      <c r="X1103" s="4">
        <v>0</v>
      </c>
      <c r="Y1103" s="4">
        <v>0</v>
      </c>
      <c r="Z1103" s="4">
        <v>0</v>
      </c>
      <c r="AA1103" s="4">
        <v>0</v>
      </c>
      <c r="AB1103" s="4">
        <v>0</v>
      </c>
      <c r="AC1103" s="4">
        <v>0</v>
      </c>
      <c r="AD1103" s="4">
        <v>0</v>
      </c>
    </row>
    <row r="1104" spans="1:30" x14ac:dyDescent="0.3">
      <c r="A1104" s="16" t="s">
        <v>41</v>
      </c>
      <c r="B1104" s="7">
        <v>577936</v>
      </c>
      <c r="C1104" s="7">
        <v>276537</v>
      </c>
      <c r="D1104" s="7" t="s">
        <v>1468</v>
      </c>
      <c r="E1104" s="7">
        <v>2</v>
      </c>
      <c r="F1104" s="4">
        <v>3938120</v>
      </c>
      <c r="G1104" s="4">
        <v>223903</v>
      </c>
      <c r="H1104" s="4">
        <f t="shared" si="104"/>
        <v>3623380.3273549248</v>
      </c>
      <c r="I1104" s="4">
        <f t="shared" si="105"/>
        <v>-314739.67264507525</v>
      </c>
      <c r="J1104" s="5">
        <f t="shared" si="106"/>
        <v>-7.9921300682832208E-2</v>
      </c>
      <c r="K1104" s="4">
        <f t="shared" si="107"/>
        <v>201556.40229034721</v>
      </c>
      <c r="L1104" s="4">
        <f t="shared" si="108"/>
        <v>-22346.597709652793</v>
      </c>
      <c r="M1104" s="5">
        <f t="shared" si="109"/>
        <v>-9.9804815967864613E-2</v>
      </c>
      <c r="N1104" s="4">
        <f>IF(SUMPRODUCT($O$2:$AD$2,O1104:AD1104)&lt;=Kalkulačka!$B$4,SUMPRODUCT($O$2:$AD$2,O1104:AD1104)*Kalkulačka!$B$5,SUMPRODUCT($O$2:$AD$2,O1104:AD1104))</f>
        <v>255</v>
      </c>
      <c r="O1104" s="4">
        <v>52</v>
      </c>
      <c r="P1104" s="4">
        <v>0</v>
      </c>
      <c r="Q1104" s="4">
        <v>0</v>
      </c>
      <c r="R1104" s="4">
        <v>0</v>
      </c>
      <c r="S1104" s="4">
        <v>203</v>
      </c>
      <c r="T1104" s="4">
        <v>0</v>
      </c>
      <c r="U1104" s="4">
        <v>252</v>
      </c>
      <c r="V1104" s="4">
        <v>60</v>
      </c>
      <c r="W1104" s="4">
        <v>0</v>
      </c>
      <c r="X1104" s="4">
        <v>0</v>
      </c>
      <c r="Y1104" s="4">
        <v>0</v>
      </c>
      <c r="Z1104" s="4">
        <v>0</v>
      </c>
      <c r="AA1104" s="4">
        <v>0</v>
      </c>
      <c r="AB1104" s="4">
        <v>0</v>
      </c>
      <c r="AC1104" s="4">
        <v>0</v>
      </c>
      <c r="AD1104" s="4">
        <v>0</v>
      </c>
    </row>
    <row r="1105" spans="1:30" x14ac:dyDescent="0.3">
      <c r="A1105" s="16" t="s">
        <v>56</v>
      </c>
      <c r="B1105" s="7">
        <v>598968</v>
      </c>
      <c r="C1105" s="7">
        <v>297461</v>
      </c>
      <c r="D1105" s="7" t="s">
        <v>1469</v>
      </c>
      <c r="E1105" s="7">
        <v>2</v>
      </c>
      <c r="F1105" s="4">
        <v>10515036</v>
      </c>
      <c r="G1105" s="4">
        <v>572996</v>
      </c>
      <c r="H1105" s="4">
        <f t="shared" si="104"/>
        <v>9676556.8742302116</v>
      </c>
      <c r="I1105" s="4">
        <f t="shared" si="105"/>
        <v>-838479.1257697884</v>
      </c>
      <c r="J1105" s="5">
        <f t="shared" si="106"/>
        <v>-7.9740965772232109E-2</v>
      </c>
      <c r="K1105" s="4">
        <f t="shared" si="107"/>
        <v>538274.15670480963</v>
      </c>
      <c r="L1105" s="4">
        <f t="shared" si="108"/>
        <v>-34721.843295190367</v>
      </c>
      <c r="M1105" s="5">
        <f t="shared" si="109"/>
        <v>-6.0597008173164157E-2</v>
      </c>
      <c r="N1105" s="4">
        <f>IF(SUMPRODUCT($O$2:$AD$2,O1105:AD1105)&lt;=Kalkulačka!$B$4,SUMPRODUCT($O$2:$AD$2,O1105:AD1105)*Kalkulačka!$B$5,SUMPRODUCT($O$2:$AD$2,O1105:AD1105))</f>
        <v>681</v>
      </c>
      <c r="O1105" s="4">
        <v>176</v>
      </c>
      <c r="P1105" s="4">
        <v>0</v>
      </c>
      <c r="Q1105" s="4">
        <v>0</v>
      </c>
      <c r="R1105" s="4">
        <v>0</v>
      </c>
      <c r="S1105" s="4">
        <v>505</v>
      </c>
      <c r="T1105" s="4">
        <v>0</v>
      </c>
      <c r="U1105" s="4">
        <v>594</v>
      </c>
      <c r="V1105" s="4">
        <v>203</v>
      </c>
      <c r="W1105" s="4">
        <v>0</v>
      </c>
      <c r="X1105" s="4">
        <v>0</v>
      </c>
      <c r="Y1105" s="4">
        <v>0</v>
      </c>
      <c r="Z1105" s="4">
        <v>0</v>
      </c>
      <c r="AA1105" s="4">
        <v>0</v>
      </c>
      <c r="AB1105" s="4">
        <v>0</v>
      </c>
      <c r="AC1105" s="4">
        <v>0</v>
      </c>
      <c r="AD1105" s="4">
        <v>0</v>
      </c>
    </row>
    <row r="1106" spans="1:30" x14ac:dyDescent="0.3">
      <c r="A1106" s="16" t="s">
        <v>41</v>
      </c>
      <c r="B1106" s="7">
        <v>574848</v>
      </c>
      <c r="C1106" s="7">
        <v>273431</v>
      </c>
      <c r="D1106" s="7" t="s">
        <v>1470</v>
      </c>
      <c r="E1106" s="7">
        <v>2</v>
      </c>
      <c r="F1106" s="4">
        <v>4446687</v>
      </c>
      <c r="G1106" s="4">
        <v>264197</v>
      </c>
      <c r="H1106" s="4">
        <f t="shared" si="104"/>
        <v>4092288.3697185032</v>
      </c>
      <c r="I1106" s="4">
        <f t="shared" si="105"/>
        <v>-354398.63028149679</v>
      </c>
      <c r="J1106" s="5">
        <f t="shared" si="106"/>
        <v>-7.9699477449502676E-2</v>
      </c>
      <c r="K1106" s="4">
        <f t="shared" si="107"/>
        <v>227640.17199850979</v>
      </c>
      <c r="L1106" s="4">
        <f t="shared" si="108"/>
        <v>-36556.828001490212</v>
      </c>
      <c r="M1106" s="5">
        <f t="shared" si="109"/>
        <v>-0.13836958028096535</v>
      </c>
      <c r="N1106" s="4">
        <f>IF(SUMPRODUCT($O$2:$AD$2,O1106:AD1106)&lt;=Kalkulačka!$B$4,SUMPRODUCT($O$2:$AD$2,O1106:AD1106)*Kalkulačka!$B$5,SUMPRODUCT($O$2:$AD$2,O1106:AD1106))</f>
        <v>288</v>
      </c>
      <c r="O1106" s="4">
        <v>43</v>
      </c>
      <c r="P1106" s="4">
        <v>0</v>
      </c>
      <c r="Q1106" s="4">
        <v>0</v>
      </c>
      <c r="R1106" s="4">
        <v>0</v>
      </c>
      <c r="S1106" s="4">
        <v>245</v>
      </c>
      <c r="T1106" s="4">
        <v>0</v>
      </c>
      <c r="U1106" s="4">
        <v>270</v>
      </c>
      <c r="V1106" s="4">
        <v>88</v>
      </c>
      <c r="W1106" s="4">
        <v>0</v>
      </c>
      <c r="X1106" s="4">
        <v>0</v>
      </c>
      <c r="Y1106" s="4">
        <v>0</v>
      </c>
      <c r="Z1106" s="4">
        <v>0</v>
      </c>
      <c r="AA1106" s="4">
        <v>0</v>
      </c>
      <c r="AB1106" s="4">
        <v>0</v>
      </c>
      <c r="AC1106" s="4">
        <v>0</v>
      </c>
      <c r="AD1106" s="4">
        <v>0</v>
      </c>
    </row>
    <row r="1107" spans="1:30" x14ac:dyDescent="0.3">
      <c r="A1107" s="16" t="s">
        <v>53</v>
      </c>
      <c r="B1107" s="7">
        <v>588695</v>
      </c>
      <c r="C1107" s="7">
        <v>287431</v>
      </c>
      <c r="D1107" s="7" t="s">
        <v>1471</v>
      </c>
      <c r="E1107" s="7">
        <v>2</v>
      </c>
      <c r="F1107" s="4">
        <v>2649354</v>
      </c>
      <c r="G1107" s="4">
        <v>106927</v>
      </c>
      <c r="H1107" s="4">
        <f t="shared" si="104"/>
        <v>2813448.2541814712</v>
      </c>
      <c r="I1107" s="4">
        <f t="shared" si="105"/>
        <v>164094.25418147119</v>
      </c>
      <c r="J1107" s="5">
        <f t="shared" si="106"/>
        <v>6.1937458784847577E-2</v>
      </c>
      <c r="K1107" s="4">
        <f t="shared" si="107"/>
        <v>156502.61824897549</v>
      </c>
      <c r="L1107" s="4">
        <f t="shared" si="108"/>
        <v>49575.618248975486</v>
      </c>
      <c r="M1107" s="5">
        <f t="shared" si="109"/>
        <v>0.46363985007505581</v>
      </c>
      <c r="N1107" s="4">
        <f>IF(SUMPRODUCT($O$2:$AD$2,O1107:AD1107)&lt;=Kalkulačka!$B$4,SUMPRODUCT($O$2:$AD$2,O1107:AD1107)*Kalkulačka!$B$5,SUMPRODUCT($O$2:$AD$2,O1107:AD1107))</f>
        <v>198</v>
      </c>
      <c r="O1107" s="4">
        <v>41</v>
      </c>
      <c r="P1107" s="4">
        <v>0</v>
      </c>
      <c r="Q1107" s="4">
        <v>0</v>
      </c>
      <c r="R1107" s="4">
        <v>0</v>
      </c>
      <c r="S1107" s="4">
        <v>91</v>
      </c>
      <c r="T1107" s="4">
        <v>0</v>
      </c>
      <c r="U1107" s="4">
        <v>124</v>
      </c>
      <c r="V1107" s="4">
        <v>35</v>
      </c>
      <c r="W1107" s="4">
        <v>49</v>
      </c>
      <c r="X1107" s="4">
        <v>0</v>
      </c>
      <c r="Y1107" s="4">
        <v>0</v>
      </c>
      <c r="Z1107" s="4">
        <v>0</v>
      </c>
      <c r="AA1107" s="4">
        <v>0</v>
      </c>
      <c r="AB1107" s="4">
        <v>0</v>
      </c>
      <c r="AC1107" s="4">
        <v>0</v>
      </c>
      <c r="AD1107" s="4">
        <v>0</v>
      </c>
    </row>
    <row r="1108" spans="1:30" x14ac:dyDescent="0.3">
      <c r="A1108" s="16" t="s">
        <v>56</v>
      </c>
      <c r="B1108" s="7">
        <v>598160</v>
      </c>
      <c r="C1108" s="7">
        <v>296678</v>
      </c>
      <c r="D1108" s="7" t="s">
        <v>1472</v>
      </c>
      <c r="E1108" s="7">
        <v>2</v>
      </c>
      <c r="F1108" s="4">
        <v>10419195</v>
      </c>
      <c r="G1108" s="4">
        <v>656049</v>
      </c>
      <c r="H1108" s="4">
        <f t="shared" si="104"/>
        <v>9591300.8665277418</v>
      </c>
      <c r="I1108" s="4">
        <f t="shared" si="105"/>
        <v>-827894.13347225823</v>
      </c>
      <c r="J1108" s="5">
        <f t="shared" si="106"/>
        <v>-7.9458550633926928E-2</v>
      </c>
      <c r="K1108" s="4">
        <f t="shared" si="107"/>
        <v>533531.65312150738</v>
      </c>
      <c r="L1108" s="4">
        <f t="shared" si="108"/>
        <v>-122517.34687849262</v>
      </c>
      <c r="M1108" s="5">
        <f t="shared" si="109"/>
        <v>-0.18675029895403028</v>
      </c>
      <c r="N1108" s="4">
        <f>IF(SUMPRODUCT($O$2:$AD$2,O1108:AD1108)&lt;=Kalkulačka!$B$4,SUMPRODUCT($O$2:$AD$2,O1108:AD1108)*Kalkulačka!$B$5,SUMPRODUCT($O$2:$AD$2,O1108:AD1108))</f>
        <v>675</v>
      </c>
      <c r="O1108" s="4">
        <v>130</v>
      </c>
      <c r="P1108" s="4">
        <v>0</v>
      </c>
      <c r="Q1108" s="4">
        <v>0</v>
      </c>
      <c r="R1108" s="4">
        <v>0</v>
      </c>
      <c r="S1108" s="4">
        <v>545</v>
      </c>
      <c r="T1108" s="4">
        <v>0</v>
      </c>
      <c r="U1108" s="4">
        <v>658</v>
      </c>
      <c r="V1108" s="4">
        <v>153</v>
      </c>
      <c r="W1108" s="4">
        <v>60</v>
      </c>
      <c r="X1108" s="4">
        <v>0</v>
      </c>
      <c r="Y1108" s="4">
        <v>0</v>
      </c>
      <c r="Z1108" s="4">
        <v>0</v>
      </c>
      <c r="AA1108" s="4">
        <v>0</v>
      </c>
      <c r="AB1108" s="4">
        <v>0</v>
      </c>
      <c r="AC1108" s="4">
        <v>0</v>
      </c>
      <c r="AD1108" s="4">
        <v>0</v>
      </c>
    </row>
    <row r="1109" spans="1:30" x14ac:dyDescent="0.3">
      <c r="A1109" s="16" t="s">
        <v>50</v>
      </c>
      <c r="B1109" s="7">
        <v>530727</v>
      </c>
      <c r="C1109" s="7">
        <v>302422</v>
      </c>
      <c r="D1109" s="7" t="s">
        <v>1473</v>
      </c>
      <c r="E1109" s="7">
        <v>2</v>
      </c>
      <c r="F1109" s="4">
        <v>1023323</v>
      </c>
      <c r="G1109" s="4">
        <v>33439</v>
      </c>
      <c r="H1109" s="4">
        <f t="shared" si="104"/>
        <v>1087014.0982064775</v>
      </c>
      <c r="I1109" s="4">
        <f t="shared" si="105"/>
        <v>63691.098206477473</v>
      </c>
      <c r="J1109" s="5">
        <f t="shared" si="106"/>
        <v>6.2239486659126708E-2</v>
      </c>
      <c r="K1109" s="4">
        <f t="shared" si="107"/>
        <v>60466.920687104161</v>
      </c>
      <c r="L1109" s="4">
        <f t="shared" si="108"/>
        <v>27027.920687104161</v>
      </c>
      <c r="M1109" s="5">
        <f t="shared" si="109"/>
        <v>0.80827538763432405</v>
      </c>
      <c r="N1109" s="4">
        <f>IF(SUMPRODUCT($O$2:$AD$2,O1109:AD1109)&lt;=Kalkulačka!$B$4,SUMPRODUCT($O$2:$AD$2,O1109:AD1109)*Kalkulačka!$B$5,SUMPRODUCT($O$2:$AD$2,O1109:AD1109))</f>
        <v>76.5</v>
      </c>
      <c r="O1109" s="4">
        <v>27</v>
      </c>
      <c r="P1109" s="4">
        <v>0</v>
      </c>
      <c r="Q1109" s="4">
        <v>0</v>
      </c>
      <c r="R1109" s="4">
        <v>0</v>
      </c>
      <c r="S1109" s="4">
        <v>24</v>
      </c>
      <c r="T1109" s="4">
        <v>0</v>
      </c>
      <c r="U1109" s="4">
        <v>58</v>
      </c>
      <c r="V1109" s="4">
        <v>24</v>
      </c>
      <c r="W1109" s="4">
        <v>0</v>
      </c>
      <c r="X1109" s="4">
        <v>0</v>
      </c>
      <c r="Y1109" s="4">
        <v>0</v>
      </c>
      <c r="Z1109" s="4">
        <v>0</v>
      </c>
      <c r="AA1109" s="4">
        <v>0</v>
      </c>
      <c r="AB1109" s="4">
        <v>0</v>
      </c>
      <c r="AC1109" s="4">
        <v>0</v>
      </c>
      <c r="AD1109" s="4">
        <v>0</v>
      </c>
    </row>
    <row r="1110" spans="1:30" x14ac:dyDescent="0.3">
      <c r="A1110" s="16" t="s">
        <v>32</v>
      </c>
      <c r="B1110" s="7">
        <v>567507</v>
      </c>
      <c r="C1110" s="7">
        <v>266281</v>
      </c>
      <c r="D1110" s="7" t="s">
        <v>1474</v>
      </c>
      <c r="E1110" s="7">
        <v>2</v>
      </c>
      <c r="F1110" s="4">
        <v>12158552</v>
      </c>
      <c r="G1110" s="4">
        <v>644087</v>
      </c>
      <c r="H1110" s="4">
        <f t="shared" si="104"/>
        <v>11194113.811334155</v>
      </c>
      <c r="I1110" s="4">
        <f t="shared" si="105"/>
        <v>-964438.1886658445</v>
      </c>
      <c r="J1110" s="5">
        <f t="shared" si="106"/>
        <v>-7.932179659764127E-2</v>
      </c>
      <c r="K1110" s="4">
        <f t="shared" si="107"/>
        <v>622690.7204875903</v>
      </c>
      <c r="L1110" s="4">
        <f t="shared" si="108"/>
        <v>-21396.279512409703</v>
      </c>
      <c r="M1110" s="5">
        <f t="shared" si="109"/>
        <v>-3.3219548775879182E-2</v>
      </c>
      <c r="N1110" s="4">
        <f>IF(SUMPRODUCT($O$2:$AD$2,O1110:AD1110)&lt;=Kalkulačka!$B$4,SUMPRODUCT($O$2:$AD$2,O1110:AD1110)*Kalkulačka!$B$5,SUMPRODUCT($O$2:$AD$2,O1110:AD1110))</f>
        <v>787.8</v>
      </c>
      <c r="O1110" s="4">
        <v>223</v>
      </c>
      <c r="P1110" s="4">
        <v>0</v>
      </c>
      <c r="Q1110" s="4">
        <v>0</v>
      </c>
      <c r="R1110" s="4">
        <v>0</v>
      </c>
      <c r="S1110" s="4">
        <v>540</v>
      </c>
      <c r="T1110" s="4">
        <v>0</v>
      </c>
      <c r="U1110" s="4">
        <v>656</v>
      </c>
      <c r="V1110" s="4">
        <v>172</v>
      </c>
      <c r="W1110" s="4">
        <v>0</v>
      </c>
      <c r="X1110" s="4">
        <v>0</v>
      </c>
      <c r="Y1110" s="4">
        <v>0</v>
      </c>
      <c r="Z1110" s="4">
        <v>0</v>
      </c>
      <c r="AA1110" s="4">
        <v>248</v>
      </c>
      <c r="AB1110" s="4">
        <v>0</v>
      </c>
      <c r="AC1110" s="4">
        <v>0</v>
      </c>
      <c r="AD1110" s="4">
        <v>0</v>
      </c>
    </row>
    <row r="1111" spans="1:30" x14ac:dyDescent="0.3">
      <c r="A1111" s="16" t="s">
        <v>56</v>
      </c>
      <c r="B1111" s="7">
        <v>598101</v>
      </c>
      <c r="C1111" s="7">
        <v>494241</v>
      </c>
      <c r="D1111" s="7" t="s">
        <v>1475</v>
      </c>
      <c r="E1111" s="7">
        <v>2</v>
      </c>
      <c r="F1111" s="4">
        <v>4028044</v>
      </c>
      <c r="G1111" s="4">
        <v>235546</v>
      </c>
      <c r="H1111" s="4">
        <f t="shared" si="104"/>
        <v>3708636.3350573936</v>
      </c>
      <c r="I1111" s="4">
        <f t="shared" si="105"/>
        <v>-319407.66494260635</v>
      </c>
      <c r="J1111" s="5">
        <f t="shared" si="106"/>
        <v>-7.9295972174734497E-2</v>
      </c>
      <c r="K1111" s="4">
        <f t="shared" si="107"/>
        <v>206298.90587364949</v>
      </c>
      <c r="L1111" s="4">
        <f t="shared" si="108"/>
        <v>-29247.094126350508</v>
      </c>
      <c r="M1111" s="5">
        <f t="shared" si="109"/>
        <v>-0.12416722901832555</v>
      </c>
      <c r="N1111" s="4">
        <f>IF(SUMPRODUCT($O$2:$AD$2,O1111:AD1111)&lt;=Kalkulačka!$B$4,SUMPRODUCT($O$2:$AD$2,O1111:AD1111)*Kalkulačka!$B$5,SUMPRODUCT($O$2:$AD$2,O1111:AD1111))</f>
        <v>261</v>
      </c>
      <c r="O1111" s="4">
        <v>49</v>
      </c>
      <c r="P1111" s="4">
        <v>0</v>
      </c>
      <c r="Q1111" s="4">
        <v>0</v>
      </c>
      <c r="R1111" s="4">
        <v>0</v>
      </c>
      <c r="S1111" s="4">
        <v>212</v>
      </c>
      <c r="T1111" s="4">
        <v>0</v>
      </c>
      <c r="U1111" s="4">
        <v>246</v>
      </c>
      <c r="V1111" s="4">
        <v>80</v>
      </c>
      <c r="W1111" s="4">
        <v>0</v>
      </c>
      <c r="X1111" s="4">
        <v>0</v>
      </c>
      <c r="Y1111" s="4">
        <v>0</v>
      </c>
      <c r="Z1111" s="4">
        <v>0</v>
      </c>
      <c r="AA1111" s="4">
        <v>0</v>
      </c>
      <c r="AB1111" s="4">
        <v>0</v>
      </c>
      <c r="AC1111" s="4">
        <v>0</v>
      </c>
      <c r="AD1111" s="4">
        <v>0</v>
      </c>
    </row>
    <row r="1112" spans="1:30" x14ac:dyDescent="0.3">
      <c r="A1112" s="16" t="s">
        <v>56</v>
      </c>
      <c r="B1112" s="7">
        <v>552551</v>
      </c>
      <c r="C1112" s="7">
        <v>576948</v>
      </c>
      <c r="D1112" s="7" t="s">
        <v>253</v>
      </c>
      <c r="E1112" s="7">
        <v>2</v>
      </c>
      <c r="F1112" s="4">
        <v>3780657</v>
      </c>
      <c r="G1112" s="4">
        <v>206878</v>
      </c>
      <c r="H1112" s="4">
        <f t="shared" si="104"/>
        <v>3481286.9811841436</v>
      </c>
      <c r="I1112" s="4">
        <f t="shared" si="105"/>
        <v>-299370.01881585643</v>
      </c>
      <c r="J1112" s="5">
        <f t="shared" si="106"/>
        <v>-7.9184654629038453E-2</v>
      </c>
      <c r="K1112" s="4">
        <f t="shared" si="107"/>
        <v>193652.22965151008</v>
      </c>
      <c r="L1112" s="4">
        <f t="shared" si="108"/>
        <v>-13225.770348489925</v>
      </c>
      <c r="M1112" s="5">
        <f t="shared" si="109"/>
        <v>-6.3930289100290638E-2</v>
      </c>
      <c r="N1112" s="4">
        <f>IF(SUMPRODUCT($O$2:$AD$2,O1112:AD1112)&lt;=Kalkulačka!$B$4,SUMPRODUCT($O$2:$AD$2,O1112:AD1112)*Kalkulačka!$B$5,SUMPRODUCT($O$2:$AD$2,O1112:AD1112))</f>
        <v>245</v>
      </c>
      <c r="O1112" s="4">
        <v>60</v>
      </c>
      <c r="P1112" s="4">
        <v>0</v>
      </c>
      <c r="Q1112" s="4">
        <v>0</v>
      </c>
      <c r="R1112" s="4">
        <v>0</v>
      </c>
      <c r="S1112" s="4">
        <v>185</v>
      </c>
      <c r="T1112" s="4">
        <v>0</v>
      </c>
      <c r="U1112" s="4">
        <v>221</v>
      </c>
      <c r="V1112" s="4">
        <v>70</v>
      </c>
      <c r="W1112" s="4">
        <v>0</v>
      </c>
      <c r="X1112" s="4">
        <v>0</v>
      </c>
      <c r="Y1112" s="4">
        <v>0</v>
      </c>
      <c r="Z1112" s="4">
        <v>0</v>
      </c>
      <c r="AA1112" s="4">
        <v>0</v>
      </c>
      <c r="AB1112" s="4">
        <v>0</v>
      </c>
      <c r="AC1112" s="4">
        <v>0</v>
      </c>
      <c r="AD1112" s="4">
        <v>0</v>
      </c>
    </row>
    <row r="1113" spans="1:30" x14ac:dyDescent="0.3">
      <c r="A1113" s="16" t="s">
        <v>47</v>
      </c>
      <c r="B1113" s="7">
        <v>586790</v>
      </c>
      <c r="C1113" s="7">
        <v>285528</v>
      </c>
      <c r="D1113" s="7" t="s">
        <v>1476</v>
      </c>
      <c r="E1113" s="7">
        <v>2</v>
      </c>
      <c r="F1113" s="4">
        <v>4304446</v>
      </c>
      <c r="G1113" s="4">
        <v>254767</v>
      </c>
      <c r="H1113" s="4">
        <f t="shared" si="104"/>
        <v>3964404.3581648003</v>
      </c>
      <c r="I1113" s="4">
        <f t="shared" si="105"/>
        <v>-340041.64183519967</v>
      </c>
      <c r="J1113" s="5">
        <f t="shared" si="106"/>
        <v>-7.8997771568094843E-2</v>
      </c>
      <c r="K1113" s="4">
        <f t="shared" si="107"/>
        <v>220526.41662355635</v>
      </c>
      <c r="L1113" s="4">
        <f t="shared" si="108"/>
        <v>-34240.583376443654</v>
      </c>
      <c r="M1113" s="5">
        <f t="shared" si="109"/>
        <v>-0.13439960189680633</v>
      </c>
      <c r="N1113" s="4">
        <f>IF(SUMPRODUCT($O$2:$AD$2,O1113:AD1113)&lt;=Kalkulačka!$B$4,SUMPRODUCT($O$2:$AD$2,O1113:AD1113)*Kalkulačka!$B$5,SUMPRODUCT($O$2:$AD$2,O1113:AD1113))</f>
        <v>279</v>
      </c>
      <c r="O1113" s="4">
        <v>38</v>
      </c>
      <c r="P1113" s="4">
        <v>0</v>
      </c>
      <c r="Q1113" s="4">
        <v>0</v>
      </c>
      <c r="R1113" s="4">
        <v>0</v>
      </c>
      <c r="S1113" s="4">
        <v>241</v>
      </c>
      <c r="T1113" s="4">
        <v>0</v>
      </c>
      <c r="U1113" s="4">
        <v>213</v>
      </c>
      <c r="V1113" s="4">
        <v>75</v>
      </c>
      <c r="W1113" s="4">
        <v>100</v>
      </c>
      <c r="X1113" s="4">
        <v>0</v>
      </c>
      <c r="Y1113" s="4">
        <v>0</v>
      </c>
      <c r="Z1113" s="4">
        <v>0</v>
      </c>
      <c r="AA1113" s="4">
        <v>0</v>
      </c>
      <c r="AB1113" s="4">
        <v>0</v>
      </c>
      <c r="AC1113" s="4">
        <v>0</v>
      </c>
      <c r="AD1113" s="4">
        <v>0</v>
      </c>
    </row>
    <row r="1114" spans="1:30" x14ac:dyDescent="0.3">
      <c r="A1114" s="16" t="s">
        <v>20</v>
      </c>
      <c r="B1114" s="7">
        <v>537438</v>
      </c>
      <c r="C1114" s="7">
        <v>239381</v>
      </c>
      <c r="D1114" s="7" t="s">
        <v>1477</v>
      </c>
      <c r="E1114" s="7">
        <v>2</v>
      </c>
      <c r="F1114" s="4">
        <v>3826032</v>
      </c>
      <c r="G1114" s="4">
        <v>219741</v>
      </c>
      <c r="H1114" s="4">
        <f t="shared" si="104"/>
        <v>3523914.985035378</v>
      </c>
      <c r="I1114" s="4">
        <f t="shared" si="105"/>
        <v>-302117.01496462198</v>
      </c>
      <c r="J1114" s="5">
        <f t="shared" si="106"/>
        <v>-7.8963535841995558E-2</v>
      </c>
      <c r="K1114" s="4">
        <f t="shared" si="107"/>
        <v>196023.4814431612</v>
      </c>
      <c r="L1114" s="4">
        <f t="shared" si="108"/>
        <v>-23717.518556838797</v>
      </c>
      <c r="M1114" s="5">
        <f t="shared" si="109"/>
        <v>-0.1079339702506078</v>
      </c>
      <c r="N1114" s="4">
        <f>IF(SUMPRODUCT($O$2:$AD$2,O1114:AD1114)&lt;=Kalkulačka!$B$4,SUMPRODUCT($O$2:$AD$2,O1114:AD1114)*Kalkulačka!$B$5,SUMPRODUCT($O$2:$AD$2,O1114:AD1114))</f>
        <v>248</v>
      </c>
      <c r="O1114" s="4">
        <v>46</v>
      </c>
      <c r="P1114" s="4">
        <v>0</v>
      </c>
      <c r="Q1114" s="4">
        <v>0</v>
      </c>
      <c r="R1114" s="4">
        <v>0</v>
      </c>
      <c r="S1114" s="4">
        <v>202</v>
      </c>
      <c r="T1114" s="4">
        <v>0</v>
      </c>
      <c r="U1114" s="4">
        <v>244</v>
      </c>
      <c r="V1114" s="4">
        <v>60</v>
      </c>
      <c r="W1114" s="4">
        <v>63</v>
      </c>
      <c r="X1114" s="4">
        <v>0</v>
      </c>
      <c r="Y1114" s="4">
        <v>0</v>
      </c>
      <c r="Z1114" s="4">
        <v>0</v>
      </c>
      <c r="AA1114" s="4">
        <v>0</v>
      </c>
      <c r="AB1114" s="4">
        <v>0</v>
      </c>
      <c r="AC1114" s="4">
        <v>0</v>
      </c>
      <c r="AD1114" s="4">
        <v>0</v>
      </c>
    </row>
    <row r="1115" spans="1:30" x14ac:dyDescent="0.3">
      <c r="A1115" s="16" t="s">
        <v>32</v>
      </c>
      <c r="B1115" s="7">
        <v>567175</v>
      </c>
      <c r="C1115" s="7">
        <v>265942</v>
      </c>
      <c r="D1115" s="7" t="s">
        <v>1478</v>
      </c>
      <c r="E1115" s="7">
        <v>2</v>
      </c>
      <c r="F1115" s="4">
        <v>3964795</v>
      </c>
      <c r="G1115" s="4">
        <v>219632</v>
      </c>
      <c r="H1115" s="4">
        <f t="shared" si="104"/>
        <v>3651798.9965890814</v>
      </c>
      <c r="I1115" s="4">
        <f t="shared" si="105"/>
        <v>-312996.00341091864</v>
      </c>
      <c r="J1115" s="5">
        <f t="shared" si="106"/>
        <v>-7.894380501663234E-2</v>
      </c>
      <c r="K1115" s="4">
        <f t="shared" si="107"/>
        <v>203137.23681811464</v>
      </c>
      <c r="L1115" s="4">
        <f t="shared" si="108"/>
        <v>-16494.763181885355</v>
      </c>
      <c r="M1115" s="5">
        <f t="shared" si="109"/>
        <v>-7.5101821145759029E-2</v>
      </c>
      <c r="N1115" s="4">
        <f>IF(SUMPRODUCT($O$2:$AD$2,O1115:AD1115)&lt;=Kalkulačka!$B$4,SUMPRODUCT($O$2:$AD$2,O1115:AD1115)*Kalkulačka!$B$5,SUMPRODUCT($O$2:$AD$2,O1115:AD1115))</f>
        <v>257</v>
      </c>
      <c r="O1115" s="4">
        <v>61</v>
      </c>
      <c r="P1115" s="4">
        <v>0</v>
      </c>
      <c r="Q1115" s="4">
        <v>0</v>
      </c>
      <c r="R1115" s="4">
        <v>0</v>
      </c>
      <c r="S1115" s="4">
        <v>196</v>
      </c>
      <c r="T1115" s="4">
        <v>0</v>
      </c>
      <c r="U1115" s="4">
        <v>183</v>
      </c>
      <c r="V1115" s="4">
        <v>49</v>
      </c>
      <c r="W1115" s="4">
        <v>0</v>
      </c>
      <c r="X1115" s="4">
        <v>0</v>
      </c>
      <c r="Y1115" s="4">
        <v>0</v>
      </c>
      <c r="Z1115" s="4">
        <v>0</v>
      </c>
      <c r="AA1115" s="4">
        <v>0</v>
      </c>
      <c r="AB1115" s="4">
        <v>0</v>
      </c>
      <c r="AC1115" s="4">
        <v>0</v>
      </c>
      <c r="AD1115" s="4">
        <v>0</v>
      </c>
    </row>
    <row r="1116" spans="1:30" x14ac:dyDescent="0.3">
      <c r="A1116" s="16" t="s">
        <v>56</v>
      </c>
      <c r="B1116" s="7">
        <v>598569</v>
      </c>
      <c r="C1116" s="7">
        <v>297062</v>
      </c>
      <c r="D1116" s="7" t="s">
        <v>1479</v>
      </c>
      <c r="E1116" s="7">
        <v>2</v>
      </c>
      <c r="F1116" s="4">
        <v>7280710</v>
      </c>
      <c r="G1116" s="4">
        <v>392612</v>
      </c>
      <c r="H1116" s="4">
        <f t="shared" si="104"/>
        <v>6706805.9392608805</v>
      </c>
      <c r="I1116" s="4">
        <f t="shared" si="105"/>
        <v>-573904.06073911954</v>
      </c>
      <c r="J1116" s="5">
        <f t="shared" si="106"/>
        <v>-7.8825287745167616E-2</v>
      </c>
      <c r="K1116" s="4">
        <f t="shared" si="107"/>
        <v>373076.94855311327</v>
      </c>
      <c r="L1116" s="4">
        <f t="shared" si="108"/>
        <v>-19535.051446886733</v>
      </c>
      <c r="M1116" s="5">
        <f t="shared" si="109"/>
        <v>-4.9756633640557935E-2</v>
      </c>
      <c r="N1116" s="4">
        <f>IF(SUMPRODUCT($O$2:$AD$2,O1116:AD1116)&lt;=Kalkulačka!$B$4,SUMPRODUCT($O$2:$AD$2,O1116:AD1116)*Kalkulačka!$B$5,SUMPRODUCT($O$2:$AD$2,O1116:AD1116))</f>
        <v>472</v>
      </c>
      <c r="O1116" s="4">
        <v>137</v>
      </c>
      <c r="P1116" s="4">
        <v>0</v>
      </c>
      <c r="Q1116" s="4">
        <v>0</v>
      </c>
      <c r="R1116" s="4">
        <v>0</v>
      </c>
      <c r="S1116" s="4">
        <v>335</v>
      </c>
      <c r="T1116" s="4">
        <v>0</v>
      </c>
      <c r="U1116" s="4">
        <v>547</v>
      </c>
      <c r="V1116" s="4">
        <v>90</v>
      </c>
      <c r="W1116" s="4">
        <v>0</v>
      </c>
      <c r="X1116" s="4">
        <v>0</v>
      </c>
      <c r="Y1116" s="4">
        <v>0</v>
      </c>
      <c r="Z1116" s="4">
        <v>0</v>
      </c>
      <c r="AA1116" s="4">
        <v>0</v>
      </c>
      <c r="AB1116" s="4">
        <v>0</v>
      </c>
      <c r="AC1116" s="4">
        <v>0</v>
      </c>
      <c r="AD1116" s="4">
        <v>0</v>
      </c>
    </row>
    <row r="1117" spans="1:30" x14ac:dyDescent="0.3">
      <c r="A1117" s="16" t="s">
        <v>50</v>
      </c>
      <c r="B1117" s="7">
        <v>590193</v>
      </c>
      <c r="C1117" s="7">
        <v>288942</v>
      </c>
      <c r="D1117" s="7" t="s">
        <v>1480</v>
      </c>
      <c r="E1117" s="7">
        <v>2</v>
      </c>
      <c r="F1117" s="4">
        <v>1242921</v>
      </c>
      <c r="G1117" s="4">
        <v>43585</v>
      </c>
      <c r="H1117" s="4">
        <f t="shared" si="104"/>
        <v>1321468.1193882667</v>
      </c>
      <c r="I1117" s="4">
        <f t="shared" si="105"/>
        <v>78547.119388266699</v>
      </c>
      <c r="J1117" s="5">
        <f t="shared" si="106"/>
        <v>6.3195584746147837E-2</v>
      </c>
      <c r="K1117" s="4">
        <f t="shared" si="107"/>
        <v>73508.805541185458</v>
      </c>
      <c r="L1117" s="4">
        <f t="shared" si="108"/>
        <v>29923.805541185458</v>
      </c>
      <c r="M1117" s="5">
        <f t="shared" si="109"/>
        <v>0.68656201769382719</v>
      </c>
      <c r="N1117" s="4">
        <f>IF(SUMPRODUCT($O$2:$AD$2,O1117:AD1117)&lt;=Kalkulačka!$B$4,SUMPRODUCT($O$2:$AD$2,O1117:AD1117)*Kalkulačka!$B$5,SUMPRODUCT($O$2:$AD$2,O1117:AD1117))</f>
        <v>93</v>
      </c>
      <c r="O1117" s="4">
        <v>25</v>
      </c>
      <c r="P1117" s="4">
        <v>0</v>
      </c>
      <c r="Q1117" s="4">
        <v>0</v>
      </c>
      <c r="R1117" s="4">
        <v>0</v>
      </c>
      <c r="S1117" s="4">
        <v>37</v>
      </c>
      <c r="T1117" s="4">
        <v>0</v>
      </c>
      <c r="U1117" s="4">
        <v>62</v>
      </c>
      <c r="V1117" s="4">
        <v>36</v>
      </c>
      <c r="W1117" s="4">
        <v>0</v>
      </c>
      <c r="X1117" s="4">
        <v>0</v>
      </c>
      <c r="Y1117" s="4">
        <v>0</v>
      </c>
      <c r="Z1117" s="4">
        <v>0</v>
      </c>
      <c r="AA1117" s="4">
        <v>0</v>
      </c>
      <c r="AB1117" s="4">
        <v>0</v>
      </c>
      <c r="AC1117" s="4">
        <v>0</v>
      </c>
      <c r="AD1117" s="4">
        <v>0</v>
      </c>
    </row>
    <row r="1118" spans="1:30" x14ac:dyDescent="0.3">
      <c r="A1118" s="16" t="s">
        <v>20</v>
      </c>
      <c r="B1118" s="7">
        <v>533050</v>
      </c>
      <c r="C1118" s="7">
        <v>235113</v>
      </c>
      <c r="D1118" s="7" t="s">
        <v>1481</v>
      </c>
      <c r="E1118" s="7">
        <v>2</v>
      </c>
      <c r="F1118" s="4">
        <v>4394779</v>
      </c>
      <c r="G1118" s="4">
        <v>243602</v>
      </c>
      <c r="H1118" s="4">
        <f t="shared" si="104"/>
        <v>4049660.3658672692</v>
      </c>
      <c r="I1118" s="4">
        <f t="shared" si="105"/>
        <v>-345118.63413273077</v>
      </c>
      <c r="J1118" s="5">
        <f t="shared" si="106"/>
        <v>-7.8529235288675725E-2</v>
      </c>
      <c r="K1118" s="4">
        <f t="shared" si="107"/>
        <v>225268.92020685866</v>
      </c>
      <c r="L1118" s="4">
        <f t="shared" si="108"/>
        <v>-18333.07979314134</v>
      </c>
      <c r="M1118" s="5">
        <f t="shared" si="109"/>
        <v>-7.5258330363220938E-2</v>
      </c>
      <c r="N1118" s="4">
        <f>IF(SUMPRODUCT($O$2:$AD$2,O1118:AD1118)&lt;=Kalkulačka!$B$4,SUMPRODUCT($O$2:$AD$2,O1118:AD1118)*Kalkulačka!$B$5,SUMPRODUCT($O$2:$AD$2,O1118:AD1118))</f>
        <v>285</v>
      </c>
      <c r="O1118" s="4">
        <v>68</v>
      </c>
      <c r="P1118" s="4">
        <v>0</v>
      </c>
      <c r="Q1118" s="4">
        <v>0</v>
      </c>
      <c r="R1118" s="4">
        <v>0</v>
      </c>
      <c r="S1118" s="4">
        <v>217</v>
      </c>
      <c r="T1118" s="4">
        <v>0</v>
      </c>
      <c r="U1118" s="4">
        <v>247</v>
      </c>
      <c r="V1118" s="4">
        <v>60</v>
      </c>
      <c r="W1118" s="4">
        <v>70</v>
      </c>
      <c r="X1118" s="4">
        <v>0</v>
      </c>
      <c r="Y1118" s="4">
        <v>0</v>
      </c>
      <c r="Z1118" s="4">
        <v>0</v>
      </c>
      <c r="AA1118" s="4">
        <v>0</v>
      </c>
      <c r="AB1118" s="4">
        <v>0</v>
      </c>
      <c r="AC1118" s="4">
        <v>0</v>
      </c>
      <c r="AD1118" s="4">
        <v>0</v>
      </c>
    </row>
    <row r="1119" spans="1:30" x14ac:dyDescent="0.3">
      <c r="A1119" s="16" t="s">
        <v>32</v>
      </c>
      <c r="B1119" s="7">
        <v>566560</v>
      </c>
      <c r="C1119" s="7">
        <v>480975</v>
      </c>
      <c r="D1119" s="7" t="s">
        <v>1482</v>
      </c>
      <c r="E1119" s="7">
        <v>2</v>
      </c>
      <c r="F1119" s="4">
        <v>761641</v>
      </c>
      <c r="G1119" s="4">
        <v>30971</v>
      </c>
      <c r="H1119" s="4">
        <f t="shared" si="104"/>
        <v>809932.0731734538</v>
      </c>
      <c r="I1119" s="4">
        <f t="shared" si="105"/>
        <v>48291.073173453799</v>
      </c>
      <c r="J1119" s="5">
        <f t="shared" si="106"/>
        <v>6.3403983206594461E-2</v>
      </c>
      <c r="K1119" s="4">
        <f t="shared" si="107"/>
        <v>45053.784041371728</v>
      </c>
      <c r="L1119" s="4">
        <f t="shared" si="108"/>
        <v>14082.784041371728</v>
      </c>
      <c r="M1119" s="5">
        <f t="shared" si="109"/>
        <v>0.45470872885511371</v>
      </c>
      <c r="N1119" s="4">
        <f>IF(SUMPRODUCT($O$2:$AD$2,O1119:AD1119)&lt;=Kalkulačka!$B$4,SUMPRODUCT($O$2:$AD$2,O1119:AD1119)*Kalkulačka!$B$5,SUMPRODUCT($O$2:$AD$2,O1119:AD1119))</f>
        <v>57</v>
      </c>
      <c r="O1119" s="4">
        <v>16</v>
      </c>
      <c r="P1119" s="4">
        <v>0</v>
      </c>
      <c r="Q1119" s="4">
        <v>0</v>
      </c>
      <c r="R1119" s="4">
        <v>0</v>
      </c>
      <c r="S1119" s="4">
        <v>22</v>
      </c>
      <c r="T1119" s="4">
        <v>0</v>
      </c>
      <c r="U1119" s="4">
        <v>37</v>
      </c>
      <c r="V1119" s="4">
        <v>22</v>
      </c>
      <c r="W1119" s="4">
        <v>0</v>
      </c>
      <c r="X1119" s="4">
        <v>0</v>
      </c>
      <c r="Y1119" s="4">
        <v>0</v>
      </c>
      <c r="Z1119" s="4">
        <v>0</v>
      </c>
      <c r="AA1119" s="4">
        <v>0</v>
      </c>
      <c r="AB1119" s="4">
        <v>0</v>
      </c>
      <c r="AC1119" s="4">
        <v>0</v>
      </c>
      <c r="AD1119" s="4">
        <v>0</v>
      </c>
    </row>
    <row r="1120" spans="1:30" x14ac:dyDescent="0.3">
      <c r="A1120" s="16" t="s">
        <v>23</v>
      </c>
      <c r="B1120" s="7">
        <v>546101</v>
      </c>
      <c r="C1120" s="7">
        <v>246450</v>
      </c>
      <c r="D1120" s="7" t="s">
        <v>1483</v>
      </c>
      <c r="E1120" s="7">
        <v>2</v>
      </c>
      <c r="F1120" s="4">
        <v>340701</v>
      </c>
      <c r="G1120" s="4">
        <v>8239</v>
      </c>
      <c r="H1120" s="4">
        <f t="shared" si="104"/>
        <v>362338.03273549251</v>
      </c>
      <c r="I1120" s="4">
        <f t="shared" si="105"/>
        <v>21637.03273549251</v>
      </c>
      <c r="J1120" s="5">
        <f t="shared" si="106"/>
        <v>6.350739427090768E-2</v>
      </c>
      <c r="K1120" s="4">
        <f t="shared" si="107"/>
        <v>20155.640229034721</v>
      </c>
      <c r="L1120" s="4">
        <f t="shared" si="108"/>
        <v>11916.640229034721</v>
      </c>
      <c r="M1120" s="5">
        <f t="shared" si="109"/>
        <v>1.4463697328601435</v>
      </c>
      <c r="N1120" s="4">
        <f>IF(SUMPRODUCT($O$2:$AD$2,O1120:AD1120)&lt;=Kalkulačka!$B$4,SUMPRODUCT($O$2:$AD$2,O1120:AD1120)*Kalkulačka!$B$5,SUMPRODUCT($O$2:$AD$2,O1120:AD1120))</f>
        <v>25.5</v>
      </c>
      <c r="O1120" s="4">
        <v>17</v>
      </c>
      <c r="P1120" s="4">
        <v>0</v>
      </c>
      <c r="Q1120" s="4">
        <v>0</v>
      </c>
      <c r="R1120" s="4">
        <v>0</v>
      </c>
      <c r="S1120" s="4">
        <v>0</v>
      </c>
      <c r="T1120" s="4">
        <v>0</v>
      </c>
      <c r="U1120" s="4">
        <v>17</v>
      </c>
      <c r="V1120" s="4">
        <v>0</v>
      </c>
      <c r="W1120" s="4">
        <v>0</v>
      </c>
      <c r="X1120" s="4">
        <v>0</v>
      </c>
      <c r="Y1120" s="4">
        <v>0</v>
      </c>
      <c r="Z1120" s="4">
        <v>0</v>
      </c>
      <c r="AA1120" s="4">
        <v>0</v>
      </c>
      <c r="AB1120" s="4">
        <v>0</v>
      </c>
      <c r="AC1120" s="4">
        <v>0</v>
      </c>
      <c r="AD1120" s="4">
        <v>0</v>
      </c>
    </row>
    <row r="1121" spans="1:30" x14ac:dyDescent="0.3">
      <c r="A1121" s="16" t="s">
        <v>23</v>
      </c>
      <c r="B1121" s="7">
        <v>546402</v>
      </c>
      <c r="C1121" s="7">
        <v>246751</v>
      </c>
      <c r="D1121" s="7" t="s">
        <v>1484</v>
      </c>
      <c r="E1121" s="7">
        <v>2</v>
      </c>
      <c r="F1121" s="4">
        <v>340701</v>
      </c>
      <c r="G1121" s="4">
        <v>8239</v>
      </c>
      <c r="H1121" s="4">
        <f t="shared" si="104"/>
        <v>362338.03273549251</v>
      </c>
      <c r="I1121" s="4">
        <f t="shared" si="105"/>
        <v>21637.03273549251</v>
      </c>
      <c r="J1121" s="5">
        <f t="shared" si="106"/>
        <v>6.350739427090768E-2</v>
      </c>
      <c r="K1121" s="4">
        <f t="shared" si="107"/>
        <v>20155.640229034721</v>
      </c>
      <c r="L1121" s="4">
        <f t="shared" si="108"/>
        <v>11916.640229034721</v>
      </c>
      <c r="M1121" s="5">
        <f t="shared" si="109"/>
        <v>1.4463697328601435</v>
      </c>
      <c r="N1121" s="4">
        <f>IF(SUMPRODUCT($O$2:$AD$2,O1121:AD1121)&lt;=Kalkulačka!$B$4,SUMPRODUCT($O$2:$AD$2,O1121:AD1121)*Kalkulačka!$B$5,SUMPRODUCT($O$2:$AD$2,O1121:AD1121))</f>
        <v>25.5</v>
      </c>
      <c r="O1121" s="4">
        <v>17</v>
      </c>
      <c r="P1121" s="4">
        <v>0</v>
      </c>
      <c r="Q1121" s="4">
        <v>0</v>
      </c>
      <c r="R1121" s="4">
        <v>0</v>
      </c>
      <c r="S1121" s="4">
        <v>0</v>
      </c>
      <c r="T1121" s="4">
        <v>0</v>
      </c>
      <c r="U1121" s="4">
        <v>17</v>
      </c>
      <c r="V1121" s="4">
        <v>0</v>
      </c>
      <c r="W1121" s="4">
        <v>0</v>
      </c>
      <c r="X1121" s="4">
        <v>0</v>
      </c>
      <c r="Y1121" s="4">
        <v>0</v>
      </c>
      <c r="Z1121" s="4">
        <v>0</v>
      </c>
      <c r="AA1121" s="4">
        <v>0</v>
      </c>
      <c r="AB1121" s="4">
        <v>0</v>
      </c>
      <c r="AC1121" s="4">
        <v>0</v>
      </c>
      <c r="AD1121" s="4">
        <v>0</v>
      </c>
    </row>
    <row r="1122" spans="1:30" x14ac:dyDescent="0.3">
      <c r="A1122" s="16" t="s">
        <v>23</v>
      </c>
      <c r="B1122" s="7">
        <v>550965</v>
      </c>
      <c r="C1122" s="7">
        <v>251097</v>
      </c>
      <c r="D1122" s="7" t="s">
        <v>1485</v>
      </c>
      <c r="E1122" s="7">
        <v>2</v>
      </c>
      <c r="F1122" s="4">
        <v>340701</v>
      </c>
      <c r="G1122" s="4">
        <v>8239</v>
      </c>
      <c r="H1122" s="4">
        <f t="shared" si="104"/>
        <v>362338.03273549251</v>
      </c>
      <c r="I1122" s="4">
        <f t="shared" si="105"/>
        <v>21637.03273549251</v>
      </c>
      <c r="J1122" s="5">
        <f t="shared" si="106"/>
        <v>6.350739427090768E-2</v>
      </c>
      <c r="K1122" s="4">
        <f t="shared" si="107"/>
        <v>20155.640229034721</v>
      </c>
      <c r="L1122" s="4">
        <f t="shared" si="108"/>
        <v>11916.640229034721</v>
      </c>
      <c r="M1122" s="5">
        <f t="shared" si="109"/>
        <v>1.4463697328601435</v>
      </c>
      <c r="N1122" s="4">
        <f>IF(SUMPRODUCT($O$2:$AD$2,O1122:AD1122)&lt;=Kalkulačka!$B$4,SUMPRODUCT($O$2:$AD$2,O1122:AD1122)*Kalkulačka!$B$5,SUMPRODUCT($O$2:$AD$2,O1122:AD1122))</f>
        <v>25.5</v>
      </c>
      <c r="O1122" s="4">
        <v>17</v>
      </c>
      <c r="P1122" s="4">
        <v>0</v>
      </c>
      <c r="Q1122" s="4">
        <v>0</v>
      </c>
      <c r="R1122" s="4">
        <v>0</v>
      </c>
      <c r="S1122" s="4">
        <v>0</v>
      </c>
      <c r="T1122" s="4">
        <v>0</v>
      </c>
      <c r="U1122" s="4">
        <v>17</v>
      </c>
      <c r="V1122" s="4">
        <v>0</v>
      </c>
      <c r="W1122" s="4">
        <v>0</v>
      </c>
      <c r="X1122" s="4">
        <v>0</v>
      </c>
      <c r="Y1122" s="4">
        <v>0</v>
      </c>
      <c r="Z1122" s="4">
        <v>0</v>
      </c>
      <c r="AA1122" s="4">
        <v>0</v>
      </c>
      <c r="AB1122" s="4">
        <v>0</v>
      </c>
      <c r="AC1122" s="4">
        <v>0</v>
      </c>
      <c r="AD1122" s="4">
        <v>0</v>
      </c>
    </row>
    <row r="1123" spans="1:30" x14ac:dyDescent="0.3">
      <c r="A1123" s="16" t="s">
        <v>56</v>
      </c>
      <c r="B1123" s="7">
        <v>598674</v>
      </c>
      <c r="C1123" s="7">
        <v>297178</v>
      </c>
      <c r="D1123" s="7" t="s">
        <v>1486</v>
      </c>
      <c r="E1123" s="7">
        <v>2</v>
      </c>
      <c r="F1123" s="4">
        <v>4578439</v>
      </c>
      <c r="G1123" s="4">
        <v>252350</v>
      </c>
      <c r="H1123" s="4">
        <f t="shared" si="104"/>
        <v>4220172.381272207</v>
      </c>
      <c r="I1123" s="4">
        <f t="shared" si="105"/>
        <v>-358266.61872779299</v>
      </c>
      <c r="J1123" s="5">
        <f t="shared" si="106"/>
        <v>-7.8250822764656891E-2</v>
      </c>
      <c r="K1123" s="4">
        <f t="shared" si="107"/>
        <v>234753.92737346323</v>
      </c>
      <c r="L1123" s="4">
        <f t="shared" si="108"/>
        <v>-17596.07262653677</v>
      </c>
      <c r="M1123" s="5">
        <f t="shared" si="109"/>
        <v>-6.9728839415640009E-2</v>
      </c>
      <c r="N1123" s="4">
        <f>IF(SUMPRODUCT($O$2:$AD$2,O1123:AD1123)&lt;=Kalkulačka!$B$4,SUMPRODUCT($O$2:$AD$2,O1123:AD1123)*Kalkulačka!$B$5,SUMPRODUCT($O$2:$AD$2,O1123:AD1123))</f>
        <v>297</v>
      </c>
      <c r="O1123" s="4">
        <v>74</v>
      </c>
      <c r="P1123" s="4">
        <v>0</v>
      </c>
      <c r="Q1123" s="4">
        <v>0</v>
      </c>
      <c r="R1123" s="4">
        <v>0</v>
      </c>
      <c r="S1123" s="4">
        <v>223</v>
      </c>
      <c r="T1123" s="4">
        <v>0</v>
      </c>
      <c r="U1123" s="4">
        <v>279</v>
      </c>
      <c r="V1123" s="4">
        <v>102</v>
      </c>
      <c r="W1123" s="4">
        <v>0</v>
      </c>
      <c r="X1123" s="4">
        <v>0</v>
      </c>
      <c r="Y1123" s="4">
        <v>0</v>
      </c>
      <c r="Z1123" s="4">
        <v>0</v>
      </c>
      <c r="AA1123" s="4">
        <v>0</v>
      </c>
      <c r="AB1123" s="4">
        <v>0</v>
      </c>
      <c r="AC1123" s="4">
        <v>0</v>
      </c>
      <c r="AD1123" s="4">
        <v>0</v>
      </c>
    </row>
    <row r="1124" spans="1:30" x14ac:dyDescent="0.3">
      <c r="A1124" t="s">
        <v>29</v>
      </c>
      <c r="B1124">
        <v>555533</v>
      </c>
      <c r="C1124">
        <v>254959</v>
      </c>
      <c r="D1124" s="7" t="s">
        <v>79</v>
      </c>
      <c r="E1124" s="7" t="s">
        <v>560</v>
      </c>
      <c r="F1124" s="1">
        <v>5300518</v>
      </c>
      <c r="G1124" s="1">
        <v>245934</v>
      </c>
      <c r="H1124" s="1">
        <f t="shared" si="104"/>
        <v>4885879.7080823164</v>
      </c>
      <c r="I1124" s="1">
        <f t="shared" si="105"/>
        <v>-414638.29191768356</v>
      </c>
      <c r="J1124" s="18">
        <f t="shared" si="106"/>
        <v>-7.8225994500477847E-2</v>
      </c>
      <c r="K1124" s="1">
        <f t="shared" si="107"/>
        <v>271784.97618641524</v>
      </c>
      <c r="L1124" s="1">
        <f t="shared" si="108"/>
        <v>25850.976186415239</v>
      </c>
      <c r="M1124" s="18">
        <f t="shared" si="109"/>
        <v>0.10511347022540707</v>
      </c>
      <c r="N1124" s="4">
        <f>SUMPRODUCT($O$2:$AD$2,O1124:AD1124)*Kalkulačka!$B$3</f>
        <v>343.84999999999997</v>
      </c>
      <c r="O1124" s="1">
        <v>96</v>
      </c>
      <c r="P1124" s="1">
        <v>0</v>
      </c>
      <c r="Q1124" s="1">
        <v>0</v>
      </c>
      <c r="R1124" s="1">
        <v>0</v>
      </c>
      <c r="S1124" s="1">
        <v>203</v>
      </c>
      <c r="T1124" s="1">
        <v>0</v>
      </c>
      <c r="U1124">
        <v>293</v>
      </c>
      <c r="V1124">
        <v>110</v>
      </c>
      <c r="W1124">
        <v>0</v>
      </c>
      <c r="X1124">
        <v>107</v>
      </c>
    </row>
    <row r="1125" spans="1:30" x14ac:dyDescent="0.3">
      <c r="A1125" s="16" t="s">
        <v>32</v>
      </c>
      <c r="B1125" s="7">
        <v>565695</v>
      </c>
      <c r="C1125" s="7">
        <v>554839</v>
      </c>
      <c r="D1125" s="7" t="s">
        <v>1487</v>
      </c>
      <c r="E1125" s="7">
        <v>2</v>
      </c>
      <c r="F1125" s="4">
        <v>1663180</v>
      </c>
      <c r="G1125" s="4">
        <v>56662</v>
      </c>
      <c r="H1125" s="4">
        <f t="shared" si="104"/>
        <v>1769062.1598262282</v>
      </c>
      <c r="I1125" s="4">
        <f t="shared" si="105"/>
        <v>105882.15982622816</v>
      </c>
      <c r="J1125" s="5">
        <f t="shared" si="106"/>
        <v>6.3662477799293127E-2</v>
      </c>
      <c r="K1125" s="4">
        <f t="shared" si="107"/>
        <v>98406.949353522461</v>
      </c>
      <c r="L1125" s="4">
        <f t="shared" si="108"/>
        <v>41744.949353522461</v>
      </c>
      <c r="M1125" s="5">
        <f t="shared" si="109"/>
        <v>0.73673624922386183</v>
      </c>
      <c r="N1125" s="4">
        <f>IF(SUMPRODUCT($O$2:$AD$2,O1125:AD1125)&lt;=Kalkulačka!$B$4,SUMPRODUCT($O$2:$AD$2,O1125:AD1125)*Kalkulačka!$B$5,SUMPRODUCT($O$2:$AD$2,O1125:AD1125))</f>
        <v>124.5</v>
      </c>
      <c r="O1125" s="4">
        <v>37</v>
      </c>
      <c r="P1125" s="4">
        <v>0</v>
      </c>
      <c r="Q1125" s="4">
        <v>0</v>
      </c>
      <c r="R1125" s="4">
        <v>0</v>
      </c>
      <c r="S1125" s="4">
        <v>46</v>
      </c>
      <c r="T1125" s="4">
        <v>0</v>
      </c>
      <c r="U1125" s="4">
        <v>81</v>
      </c>
      <c r="V1125" s="4">
        <v>46</v>
      </c>
      <c r="W1125" s="4">
        <v>0</v>
      </c>
      <c r="X1125" s="4">
        <v>0</v>
      </c>
      <c r="Y1125" s="4">
        <v>0</v>
      </c>
      <c r="Z1125" s="4">
        <v>0</v>
      </c>
      <c r="AA1125" s="4">
        <v>0</v>
      </c>
      <c r="AB1125" s="4">
        <v>0</v>
      </c>
      <c r="AC1125" s="4">
        <v>0</v>
      </c>
      <c r="AD1125" s="4">
        <v>0</v>
      </c>
    </row>
    <row r="1126" spans="1:30" x14ac:dyDescent="0.3">
      <c r="A1126" s="16" t="s">
        <v>47</v>
      </c>
      <c r="B1126" s="7">
        <v>583855</v>
      </c>
      <c r="C1126" s="7">
        <v>488305</v>
      </c>
      <c r="D1126" s="7" t="s">
        <v>1488</v>
      </c>
      <c r="E1126" s="7">
        <v>2</v>
      </c>
      <c r="F1126" s="4">
        <v>1162162</v>
      </c>
      <c r="G1126" s="4">
        <v>38647</v>
      </c>
      <c r="H1126" s="4">
        <f t="shared" si="104"/>
        <v>1236212.1116857978</v>
      </c>
      <c r="I1126" s="4">
        <f t="shared" si="105"/>
        <v>74050.111685797805</v>
      </c>
      <c r="J1126" s="5">
        <f t="shared" si="106"/>
        <v>6.3717546853018669E-2</v>
      </c>
      <c r="K1126" s="4">
        <f t="shared" si="107"/>
        <v>68766.301957883159</v>
      </c>
      <c r="L1126" s="4">
        <f t="shared" si="108"/>
        <v>30119.301957883159</v>
      </c>
      <c r="M1126" s="5">
        <f t="shared" si="109"/>
        <v>0.77934385483693847</v>
      </c>
      <c r="N1126" s="4">
        <f>IF(SUMPRODUCT($O$2:$AD$2,O1126:AD1126)&lt;=Kalkulačka!$B$4,SUMPRODUCT($O$2:$AD$2,O1126:AD1126)*Kalkulačka!$B$5,SUMPRODUCT($O$2:$AD$2,O1126:AD1126))</f>
        <v>87</v>
      </c>
      <c r="O1126" s="4">
        <v>29</v>
      </c>
      <c r="P1126" s="4">
        <v>0</v>
      </c>
      <c r="Q1126" s="4">
        <v>0</v>
      </c>
      <c r="R1126" s="4">
        <v>0</v>
      </c>
      <c r="S1126" s="4">
        <v>29</v>
      </c>
      <c r="T1126" s="4">
        <v>0</v>
      </c>
      <c r="U1126" s="4">
        <v>58</v>
      </c>
      <c r="V1126" s="4">
        <v>29</v>
      </c>
      <c r="W1126" s="4">
        <v>0</v>
      </c>
      <c r="X1126" s="4">
        <v>0</v>
      </c>
      <c r="Y1126" s="4">
        <v>0</v>
      </c>
      <c r="Z1126" s="4">
        <v>0</v>
      </c>
      <c r="AA1126" s="4">
        <v>0</v>
      </c>
      <c r="AB1126" s="4">
        <v>0</v>
      </c>
      <c r="AC1126" s="4">
        <v>0</v>
      </c>
      <c r="AD1126" s="4">
        <v>0</v>
      </c>
    </row>
    <row r="1127" spans="1:30" x14ac:dyDescent="0.3">
      <c r="A1127" s="16" t="s">
        <v>23</v>
      </c>
      <c r="B1127" s="7">
        <v>545287</v>
      </c>
      <c r="C1127" s="7">
        <v>245666</v>
      </c>
      <c r="D1127" s="7" t="s">
        <v>1489</v>
      </c>
      <c r="E1127" s="7">
        <v>2</v>
      </c>
      <c r="F1127" s="4">
        <v>2063642</v>
      </c>
      <c r="G1127" s="4">
        <v>73925</v>
      </c>
      <c r="H1127" s="4">
        <f t="shared" si="104"/>
        <v>2195342.1983385719</v>
      </c>
      <c r="I1127" s="4">
        <f t="shared" si="105"/>
        <v>131700.19833857194</v>
      </c>
      <c r="J1127" s="5">
        <f t="shared" si="106"/>
        <v>6.3819305062880138E-2</v>
      </c>
      <c r="K1127" s="4">
        <f t="shared" si="107"/>
        <v>122119.4672700339</v>
      </c>
      <c r="L1127" s="4">
        <f t="shared" si="108"/>
        <v>48194.4672700339</v>
      </c>
      <c r="M1127" s="5">
        <f t="shared" si="109"/>
        <v>0.65193733202616033</v>
      </c>
      <c r="N1127" s="4">
        <f>IF(SUMPRODUCT($O$2:$AD$2,O1127:AD1127)&lt;=Kalkulačka!$B$4,SUMPRODUCT($O$2:$AD$2,O1127:AD1127)*Kalkulačka!$B$5,SUMPRODUCT($O$2:$AD$2,O1127:AD1127))</f>
        <v>154.5</v>
      </c>
      <c r="O1127" s="4">
        <v>39</v>
      </c>
      <c r="P1127" s="4">
        <v>0</v>
      </c>
      <c r="Q1127" s="4">
        <v>0</v>
      </c>
      <c r="R1127" s="4">
        <v>0</v>
      </c>
      <c r="S1127" s="4">
        <v>64</v>
      </c>
      <c r="T1127" s="4">
        <v>0</v>
      </c>
      <c r="U1127" s="4">
        <v>103</v>
      </c>
      <c r="V1127" s="4">
        <v>57</v>
      </c>
      <c r="W1127" s="4">
        <v>0</v>
      </c>
      <c r="X1127" s="4">
        <v>0</v>
      </c>
      <c r="Y1127" s="4">
        <v>0</v>
      </c>
      <c r="Z1127" s="4">
        <v>0</v>
      </c>
      <c r="AA1127" s="4">
        <v>0</v>
      </c>
      <c r="AB1127" s="4">
        <v>0</v>
      </c>
      <c r="AC1127" s="4">
        <v>0</v>
      </c>
      <c r="AD1127" s="4">
        <v>0</v>
      </c>
    </row>
    <row r="1128" spans="1:30" x14ac:dyDescent="0.3">
      <c r="A1128" s="16" t="s">
        <v>32</v>
      </c>
      <c r="B1128" s="7">
        <v>545856</v>
      </c>
      <c r="C1128" s="7">
        <v>555924</v>
      </c>
      <c r="D1128" s="7" t="s">
        <v>1490</v>
      </c>
      <c r="E1128" s="7">
        <v>2</v>
      </c>
      <c r="F1128" s="4">
        <v>1081791</v>
      </c>
      <c r="G1128" s="4">
        <v>35771</v>
      </c>
      <c r="H1128" s="4">
        <f t="shared" si="104"/>
        <v>1150956.1039833291</v>
      </c>
      <c r="I1128" s="4">
        <f t="shared" si="105"/>
        <v>69165.103983329143</v>
      </c>
      <c r="J1128" s="5">
        <f t="shared" si="106"/>
        <v>6.3935736185020131E-2</v>
      </c>
      <c r="K1128" s="4">
        <f t="shared" si="107"/>
        <v>64023.798374580882</v>
      </c>
      <c r="L1128" s="4">
        <f t="shared" si="108"/>
        <v>28252.798374580882</v>
      </c>
      <c r="M1128" s="5">
        <f t="shared" si="109"/>
        <v>0.78982411379555728</v>
      </c>
      <c r="N1128" s="4">
        <f>IF(SUMPRODUCT($O$2:$AD$2,O1128:AD1128)&lt;=Kalkulačka!$B$4,SUMPRODUCT($O$2:$AD$2,O1128:AD1128)*Kalkulačka!$B$5,SUMPRODUCT($O$2:$AD$2,O1128:AD1128))</f>
        <v>81</v>
      </c>
      <c r="O1128" s="4">
        <v>27</v>
      </c>
      <c r="P1128" s="4">
        <v>0</v>
      </c>
      <c r="Q1128" s="4">
        <v>0</v>
      </c>
      <c r="R1128" s="4">
        <v>0</v>
      </c>
      <c r="S1128" s="4">
        <v>27</v>
      </c>
      <c r="T1128" s="4">
        <v>0</v>
      </c>
      <c r="U1128" s="4">
        <v>56</v>
      </c>
      <c r="V1128" s="4">
        <v>25</v>
      </c>
      <c r="W1128" s="4">
        <v>0</v>
      </c>
      <c r="X1128" s="4">
        <v>0</v>
      </c>
      <c r="Y1128" s="4">
        <v>0</v>
      </c>
      <c r="Z1128" s="4">
        <v>0</v>
      </c>
      <c r="AA1128" s="4">
        <v>0</v>
      </c>
      <c r="AB1128" s="4">
        <v>0</v>
      </c>
      <c r="AC1128" s="4">
        <v>0</v>
      </c>
      <c r="AD1128" s="4">
        <v>0</v>
      </c>
    </row>
    <row r="1129" spans="1:30" x14ac:dyDescent="0.3">
      <c r="A1129" s="16" t="s">
        <v>20</v>
      </c>
      <c r="B1129" s="7">
        <v>535028</v>
      </c>
      <c r="C1129" s="7">
        <v>237035</v>
      </c>
      <c r="D1129" s="7" t="s">
        <v>1491</v>
      </c>
      <c r="E1129" s="7">
        <v>2</v>
      </c>
      <c r="F1129" s="4">
        <v>4237764</v>
      </c>
      <c r="G1129" s="4">
        <v>230949</v>
      </c>
      <c r="H1129" s="4">
        <f t="shared" si="104"/>
        <v>3907567.0196964876</v>
      </c>
      <c r="I1129" s="4">
        <f t="shared" si="105"/>
        <v>-330196.98030351242</v>
      </c>
      <c r="J1129" s="5">
        <f t="shared" si="106"/>
        <v>-7.7917736878106547E-2</v>
      </c>
      <c r="K1129" s="4">
        <f t="shared" si="107"/>
        <v>217364.7475680215</v>
      </c>
      <c r="L1129" s="4">
        <f t="shared" si="108"/>
        <v>-13584.252431978501</v>
      </c>
      <c r="M1129" s="5">
        <f t="shared" si="109"/>
        <v>-5.8819273657727433E-2</v>
      </c>
      <c r="N1129" s="4">
        <f>IF(SUMPRODUCT($O$2:$AD$2,O1129:AD1129)&lt;=Kalkulačka!$B$4,SUMPRODUCT($O$2:$AD$2,O1129:AD1129)*Kalkulačka!$B$5,SUMPRODUCT($O$2:$AD$2,O1129:AD1129))</f>
        <v>275</v>
      </c>
      <c r="O1129" s="4">
        <v>79</v>
      </c>
      <c r="P1129" s="4">
        <v>0</v>
      </c>
      <c r="Q1129" s="4">
        <v>0</v>
      </c>
      <c r="R1129" s="4">
        <v>0</v>
      </c>
      <c r="S1129" s="4">
        <v>196</v>
      </c>
      <c r="T1129" s="4">
        <v>0</v>
      </c>
      <c r="U1129" s="4">
        <v>257</v>
      </c>
      <c r="V1129" s="4">
        <v>81</v>
      </c>
      <c r="W1129" s="4">
        <v>90</v>
      </c>
      <c r="X1129" s="4">
        <v>0</v>
      </c>
      <c r="Y1129" s="4">
        <v>0</v>
      </c>
      <c r="Z1129" s="4">
        <v>0</v>
      </c>
      <c r="AA1129" s="4">
        <v>0</v>
      </c>
      <c r="AB1129" s="4">
        <v>0</v>
      </c>
      <c r="AC1129" s="4">
        <v>0</v>
      </c>
      <c r="AD1129" s="4">
        <v>0</v>
      </c>
    </row>
    <row r="1130" spans="1:30" x14ac:dyDescent="0.3">
      <c r="A1130" s="16" t="s">
        <v>25</v>
      </c>
      <c r="B1130" s="7">
        <v>560910</v>
      </c>
      <c r="C1130" s="7">
        <v>259870</v>
      </c>
      <c r="D1130" s="7" t="s">
        <v>1492</v>
      </c>
      <c r="E1130" s="7">
        <v>2</v>
      </c>
      <c r="F1130" s="4">
        <v>661056</v>
      </c>
      <c r="G1130" s="4">
        <v>15849</v>
      </c>
      <c r="H1130" s="4">
        <f t="shared" si="104"/>
        <v>703362.0635453678</v>
      </c>
      <c r="I1130" s="4">
        <f t="shared" si="105"/>
        <v>42306.063545367797</v>
      </c>
      <c r="J1130" s="5">
        <f t="shared" si="106"/>
        <v>6.399769996092286E-2</v>
      </c>
      <c r="K1130" s="4">
        <f t="shared" si="107"/>
        <v>39125.654562243872</v>
      </c>
      <c r="L1130" s="4">
        <f t="shared" si="108"/>
        <v>23276.654562243872</v>
      </c>
      <c r="M1130" s="5">
        <f t="shared" si="109"/>
        <v>1.468651306848626</v>
      </c>
      <c r="N1130" s="4">
        <f>IF(SUMPRODUCT($O$2:$AD$2,O1130:AD1130)&lt;=Kalkulačka!$B$4,SUMPRODUCT($O$2:$AD$2,O1130:AD1130)*Kalkulačka!$B$5,SUMPRODUCT($O$2:$AD$2,O1130:AD1130))</f>
        <v>49.5</v>
      </c>
      <c r="O1130" s="4">
        <v>33</v>
      </c>
      <c r="P1130" s="4">
        <v>0</v>
      </c>
      <c r="Q1130" s="4">
        <v>0</v>
      </c>
      <c r="R1130" s="4">
        <v>0</v>
      </c>
      <c r="S1130" s="4">
        <v>0</v>
      </c>
      <c r="T1130" s="4">
        <v>0</v>
      </c>
      <c r="U1130" s="4">
        <v>31</v>
      </c>
      <c r="V1130" s="4">
        <v>0</v>
      </c>
      <c r="W1130" s="4">
        <v>0</v>
      </c>
      <c r="X1130" s="4">
        <v>0</v>
      </c>
      <c r="Y1130" s="4">
        <v>0</v>
      </c>
      <c r="Z1130" s="4">
        <v>0</v>
      </c>
      <c r="AA1130" s="4">
        <v>0</v>
      </c>
      <c r="AB1130" s="4">
        <v>0</v>
      </c>
      <c r="AC1130" s="4">
        <v>0</v>
      </c>
      <c r="AD1130" s="4">
        <v>0</v>
      </c>
    </row>
    <row r="1131" spans="1:30" x14ac:dyDescent="0.3">
      <c r="A1131" s="16" t="s">
        <v>53</v>
      </c>
      <c r="B1131" s="7">
        <v>592731</v>
      </c>
      <c r="C1131" s="7">
        <v>291463</v>
      </c>
      <c r="D1131" s="7" t="s">
        <v>466</v>
      </c>
      <c r="E1131" s="7">
        <v>2</v>
      </c>
      <c r="F1131" s="4">
        <v>31234504</v>
      </c>
      <c r="G1131" s="4">
        <v>1701520</v>
      </c>
      <c r="H1131" s="4">
        <f t="shared" si="104"/>
        <v>28802321.268817384</v>
      </c>
      <c r="I1131" s="4">
        <f t="shared" si="105"/>
        <v>-2432182.7311826162</v>
      </c>
      <c r="J1131" s="5">
        <f t="shared" si="106"/>
        <v>-7.7868460186933497E-2</v>
      </c>
      <c r="K1131" s="4">
        <f t="shared" si="107"/>
        <v>1602175.7938922895</v>
      </c>
      <c r="L1131" s="4">
        <f t="shared" si="108"/>
        <v>-99344.206107710488</v>
      </c>
      <c r="M1131" s="5">
        <f t="shared" si="109"/>
        <v>-5.8385564734890316E-2</v>
      </c>
      <c r="N1131" s="4">
        <f>IF(SUMPRODUCT($O$2:$AD$2,O1131:AD1131)&lt;=Kalkulačka!$B$4,SUMPRODUCT($O$2:$AD$2,O1131:AD1131)*Kalkulačka!$B$5,SUMPRODUCT($O$2:$AD$2,O1131:AD1131))</f>
        <v>2027</v>
      </c>
      <c r="O1131" s="4">
        <v>564</v>
      </c>
      <c r="P1131" s="4">
        <v>10</v>
      </c>
      <c r="Q1131" s="4">
        <v>14</v>
      </c>
      <c r="R1131" s="4">
        <v>0</v>
      </c>
      <c r="S1131" s="4">
        <v>1413</v>
      </c>
      <c r="T1131" s="4">
        <v>8</v>
      </c>
      <c r="U1131" s="4">
        <v>2089</v>
      </c>
      <c r="V1131" s="4">
        <v>500</v>
      </c>
      <c r="W1131" s="4">
        <v>340</v>
      </c>
      <c r="X1131" s="4">
        <v>618</v>
      </c>
      <c r="Y1131" s="4">
        <v>0</v>
      </c>
      <c r="Z1131" s="4">
        <v>0</v>
      </c>
      <c r="AA1131" s="4">
        <v>0</v>
      </c>
      <c r="AB1131" s="4">
        <v>0</v>
      </c>
      <c r="AC1131" s="4">
        <v>0</v>
      </c>
      <c r="AD1131" s="4">
        <v>0</v>
      </c>
    </row>
    <row r="1132" spans="1:30" x14ac:dyDescent="0.3">
      <c r="A1132" s="16" t="s">
        <v>29</v>
      </c>
      <c r="B1132" s="7">
        <v>555631</v>
      </c>
      <c r="C1132" s="7">
        <v>255050</v>
      </c>
      <c r="D1132" s="7" t="s">
        <v>1493</v>
      </c>
      <c r="E1132" s="7">
        <v>2</v>
      </c>
      <c r="F1132" s="4">
        <v>6442333</v>
      </c>
      <c r="G1132" s="4">
        <v>345871</v>
      </c>
      <c r="H1132" s="4">
        <f t="shared" si="104"/>
        <v>5940922.8034003694</v>
      </c>
      <c r="I1132" s="4">
        <f t="shared" si="105"/>
        <v>-501410.19659963064</v>
      </c>
      <c r="J1132" s="5">
        <f t="shared" si="106"/>
        <v>-7.7830530740902515E-2</v>
      </c>
      <c r="K1132" s="4">
        <f t="shared" si="107"/>
        <v>330473.45802978106</v>
      </c>
      <c r="L1132" s="4">
        <f t="shared" si="108"/>
        <v>-15397.541970218939</v>
      </c>
      <c r="M1132" s="5">
        <f t="shared" si="109"/>
        <v>-4.4518164200580412E-2</v>
      </c>
      <c r="N1132" s="4">
        <f>IF(SUMPRODUCT($O$2:$AD$2,O1132:AD1132)&lt;=Kalkulačka!$B$4,SUMPRODUCT($O$2:$AD$2,O1132:AD1132)*Kalkulačka!$B$5,SUMPRODUCT($O$2:$AD$2,O1132:AD1132))</f>
        <v>418.1</v>
      </c>
      <c r="O1132" s="4">
        <v>89</v>
      </c>
      <c r="P1132" s="4">
        <v>0</v>
      </c>
      <c r="Q1132" s="4">
        <v>12</v>
      </c>
      <c r="R1132" s="4">
        <v>0</v>
      </c>
      <c r="S1132" s="4">
        <v>265</v>
      </c>
      <c r="T1132" s="4">
        <v>21</v>
      </c>
      <c r="U1132" s="4">
        <v>323</v>
      </c>
      <c r="V1132" s="4">
        <v>98</v>
      </c>
      <c r="W1132" s="4">
        <v>0</v>
      </c>
      <c r="X1132" s="4">
        <v>0</v>
      </c>
      <c r="Y1132" s="4">
        <v>0</v>
      </c>
      <c r="Z1132" s="4">
        <v>0</v>
      </c>
      <c r="AA1132" s="4">
        <v>101</v>
      </c>
      <c r="AB1132" s="4">
        <v>0</v>
      </c>
      <c r="AC1132" s="4">
        <v>0</v>
      </c>
      <c r="AD1132" s="4">
        <v>0</v>
      </c>
    </row>
    <row r="1133" spans="1:30" x14ac:dyDescent="0.3">
      <c r="A1133" s="16" t="s">
        <v>20</v>
      </c>
      <c r="B1133" s="7">
        <v>530573</v>
      </c>
      <c r="C1133" s="7">
        <v>232645</v>
      </c>
      <c r="D1133" s="7" t="s">
        <v>159</v>
      </c>
      <c r="E1133" s="7">
        <v>2</v>
      </c>
      <c r="F1133" s="4">
        <v>6915348</v>
      </c>
      <c r="G1133" s="4">
        <v>372409</v>
      </c>
      <c r="H1133" s="4">
        <f t="shared" si="104"/>
        <v>6377149.3761446681</v>
      </c>
      <c r="I1133" s="4">
        <f t="shared" si="105"/>
        <v>-538198.62385533191</v>
      </c>
      <c r="J1133" s="5">
        <f t="shared" si="106"/>
        <v>-7.7826686936844247E-2</v>
      </c>
      <c r="K1133" s="4">
        <f t="shared" si="107"/>
        <v>354739.2680310111</v>
      </c>
      <c r="L1133" s="4">
        <f t="shared" si="108"/>
        <v>-17669.731968988897</v>
      </c>
      <c r="M1133" s="5">
        <f t="shared" si="109"/>
        <v>-4.7447113171241506E-2</v>
      </c>
      <c r="N1133" s="4">
        <f>IF(SUMPRODUCT($O$2:$AD$2,O1133:AD1133)&lt;=Kalkulačka!$B$4,SUMPRODUCT($O$2:$AD$2,O1133:AD1133)*Kalkulačka!$B$5,SUMPRODUCT($O$2:$AD$2,O1133:AD1133))</f>
        <v>448.8</v>
      </c>
      <c r="O1133" s="4">
        <v>99</v>
      </c>
      <c r="P1133" s="4">
        <v>0</v>
      </c>
      <c r="Q1133" s="4">
        <v>0</v>
      </c>
      <c r="R1133" s="4">
        <v>0</v>
      </c>
      <c r="S1133" s="4">
        <v>315</v>
      </c>
      <c r="T1133" s="4">
        <v>0</v>
      </c>
      <c r="U1133" s="4">
        <v>416</v>
      </c>
      <c r="V1133" s="4">
        <v>75</v>
      </c>
      <c r="W1133" s="4">
        <v>0</v>
      </c>
      <c r="X1133" s="4">
        <v>0</v>
      </c>
      <c r="Y1133" s="4">
        <v>0</v>
      </c>
      <c r="Z1133" s="4">
        <v>0</v>
      </c>
      <c r="AA1133" s="4">
        <v>348</v>
      </c>
      <c r="AB1133" s="4">
        <v>0</v>
      </c>
      <c r="AC1133" s="4">
        <v>0</v>
      </c>
      <c r="AD1133" s="4">
        <v>0</v>
      </c>
    </row>
    <row r="1134" spans="1:30" x14ac:dyDescent="0.3">
      <c r="A1134" s="16" t="s">
        <v>44</v>
      </c>
      <c r="B1134" s="7">
        <v>568635</v>
      </c>
      <c r="C1134" s="7">
        <v>267406</v>
      </c>
      <c r="D1134" s="7" t="s">
        <v>1494</v>
      </c>
      <c r="E1134" s="7">
        <v>2</v>
      </c>
      <c r="F1134" s="4">
        <v>6671777</v>
      </c>
      <c r="G1134" s="4">
        <v>380027</v>
      </c>
      <c r="H1134" s="4">
        <f t="shared" si="104"/>
        <v>6152641.8891948331</v>
      </c>
      <c r="I1134" s="4">
        <f t="shared" si="105"/>
        <v>-519135.11080516689</v>
      </c>
      <c r="J1134" s="5">
        <f t="shared" si="106"/>
        <v>-7.7810620889332327E-2</v>
      </c>
      <c r="K1134" s="4">
        <f t="shared" si="107"/>
        <v>342250.67526164843</v>
      </c>
      <c r="L1134" s="4">
        <f t="shared" si="108"/>
        <v>-37776.32473835157</v>
      </c>
      <c r="M1134" s="5">
        <f t="shared" si="109"/>
        <v>-9.9404317952018095E-2</v>
      </c>
      <c r="N1134" s="4">
        <f>IF(SUMPRODUCT($O$2:$AD$2,O1134:AD1134)&lt;=Kalkulačka!$B$4,SUMPRODUCT($O$2:$AD$2,O1134:AD1134)*Kalkulačka!$B$5,SUMPRODUCT($O$2:$AD$2,O1134:AD1134))</f>
        <v>433</v>
      </c>
      <c r="O1134" s="4">
        <v>94</v>
      </c>
      <c r="P1134" s="4">
        <v>0</v>
      </c>
      <c r="Q1134" s="4">
        <v>0</v>
      </c>
      <c r="R1134" s="4">
        <v>0</v>
      </c>
      <c r="S1134" s="4">
        <v>339</v>
      </c>
      <c r="T1134" s="4">
        <v>0</v>
      </c>
      <c r="U1134" s="4">
        <v>410</v>
      </c>
      <c r="V1134" s="4">
        <v>114</v>
      </c>
      <c r="W1134" s="4">
        <v>0</v>
      </c>
      <c r="X1134" s="4">
        <v>0</v>
      </c>
      <c r="Y1134" s="4">
        <v>0</v>
      </c>
      <c r="Z1134" s="4">
        <v>0</v>
      </c>
      <c r="AA1134" s="4">
        <v>0</v>
      </c>
      <c r="AB1134" s="4">
        <v>0</v>
      </c>
      <c r="AC1134" s="4">
        <v>0</v>
      </c>
      <c r="AD1134" s="4">
        <v>0</v>
      </c>
    </row>
    <row r="1135" spans="1:30" x14ac:dyDescent="0.3">
      <c r="A1135" s="16" t="s">
        <v>47</v>
      </c>
      <c r="B1135" s="7">
        <v>586749</v>
      </c>
      <c r="C1135" s="7">
        <v>285471</v>
      </c>
      <c r="D1135" s="7" t="s">
        <v>1495</v>
      </c>
      <c r="E1135" s="7">
        <v>2</v>
      </c>
      <c r="F1135" s="4">
        <v>1901531</v>
      </c>
      <c r="G1135" s="4">
        <v>68513</v>
      </c>
      <c r="H1135" s="4">
        <f t="shared" si="104"/>
        <v>2024830.1829336346</v>
      </c>
      <c r="I1135" s="4">
        <f t="shared" si="105"/>
        <v>123299.18293363461</v>
      </c>
      <c r="J1135" s="5">
        <f t="shared" si="106"/>
        <v>6.4842057759581406E-2</v>
      </c>
      <c r="K1135" s="4">
        <f t="shared" si="107"/>
        <v>112634.46010342933</v>
      </c>
      <c r="L1135" s="4">
        <f t="shared" si="108"/>
        <v>44121.46010342933</v>
      </c>
      <c r="M1135" s="5">
        <f t="shared" si="109"/>
        <v>0.64398669016725774</v>
      </c>
      <c r="N1135" s="4">
        <f>IF(SUMPRODUCT($O$2:$AD$2,O1135:AD1135)&lt;=Kalkulačka!$B$4,SUMPRODUCT($O$2:$AD$2,O1135:AD1135)*Kalkulačka!$B$5,SUMPRODUCT($O$2:$AD$2,O1135:AD1135))</f>
        <v>142.5</v>
      </c>
      <c r="O1135" s="4">
        <v>25</v>
      </c>
      <c r="P1135" s="4">
        <v>0</v>
      </c>
      <c r="Q1135" s="4">
        <v>15</v>
      </c>
      <c r="R1135" s="4">
        <v>0</v>
      </c>
      <c r="S1135" s="4">
        <v>55</v>
      </c>
      <c r="T1135" s="4">
        <v>0</v>
      </c>
      <c r="U1135" s="4">
        <v>94</v>
      </c>
      <c r="V1135" s="4">
        <v>42</v>
      </c>
      <c r="W1135" s="4">
        <v>0</v>
      </c>
      <c r="X1135" s="4">
        <v>0</v>
      </c>
      <c r="Y1135" s="4">
        <v>0</v>
      </c>
      <c r="Z1135" s="4">
        <v>0</v>
      </c>
      <c r="AA1135" s="4">
        <v>0</v>
      </c>
      <c r="AB1135" s="4">
        <v>0</v>
      </c>
      <c r="AC1135" s="4">
        <v>0</v>
      </c>
      <c r="AD1135" s="4">
        <v>0</v>
      </c>
    </row>
    <row r="1136" spans="1:30" x14ac:dyDescent="0.3">
      <c r="A1136" s="16" t="s">
        <v>20</v>
      </c>
      <c r="B1136" s="7">
        <v>538965</v>
      </c>
      <c r="C1136" s="7">
        <v>240940</v>
      </c>
      <c r="D1136" s="7" t="s">
        <v>1496</v>
      </c>
      <c r="E1136" s="7">
        <v>2</v>
      </c>
      <c r="F1136" s="4">
        <v>6096812</v>
      </c>
      <c r="G1136" s="4">
        <v>330737</v>
      </c>
      <c r="H1136" s="4">
        <f t="shared" si="104"/>
        <v>5626896.5083629424</v>
      </c>
      <c r="I1136" s="4">
        <f t="shared" si="105"/>
        <v>-469915.49163705762</v>
      </c>
      <c r="J1136" s="5">
        <f t="shared" si="106"/>
        <v>-7.7075607979556815E-2</v>
      </c>
      <c r="K1136" s="4">
        <f t="shared" si="107"/>
        <v>313005.23649795097</v>
      </c>
      <c r="L1136" s="4">
        <f t="shared" si="108"/>
        <v>-17731.763502049027</v>
      </c>
      <c r="M1136" s="5">
        <f t="shared" si="109"/>
        <v>-5.3612881238110699E-2</v>
      </c>
      <c r="N1136" s="4">
        <f>IF(SUMPRODUCT($O$2:$AD$2,O1136:AD1136)&lt;=Kalkulačka!$B$4,SUMPRODUCT($O$2:$AD$2,O1136:AD1136)*Kalkulačka!$B$5,SUMPRODUCT($O$2:$AD$2,O1136:AD1136))</f>
        <v>396</v>
      </c>
      <c r="O1136" s="4">
        <v>91</v>
      </c>
      <c r="P1136" s="4">
        <v>0</v>
      </c>
      <c r="Q1136" s="4">
        <v>23</v>
      </c>
      <c r="R1136" s="4">
        <v>0</v>
      </c>
      <c r="S1136" s="4">
        <v>282</v>
      </c>
      <c r="T1136" s="4">
        <v>0</v>
      </c>
      <c r="U1136" s="4">
        <v>364</v>
      </c>
      <c r="V1136" s="4">
        <v>138</v>
      </c>
      <c r="W1136" s="4">
        <v>50</v>
      </c>
      <c r="X1136" s="4">
        <v>0</v>
      </c>
      <c r="Y1136" s="4">
        <v>0</v>
      </c>
      <c r="Z1136" s="4">
        <v>0</v>
      </c>
      <c r="AA1136" s="4">
        <v>0</v>
      </c>
      <c r="AB1136" s="4">
        <v>0</v>
      </c>
      <c r="AC1136" s="4">
        <v>0</v>
      </c>
      <c r="AD1136" s="4">
        <v>0</v>
      </c>
    </row>
    <row r="1137" spans="1:30" x14ac:dyDescent="0.3">
      <c r="A1137" s="16" t="s">
        <v>38</v>
      </c>
      <c r="B1137" s="7">
        <v>579858</v>
      </c>
      <c r="C1137" s="7">
        <v>278475</v>
      </c>
      <c r="D1137" s="7" t="s">
        <v>393</v>
      </c>
      <c r="E1137" s="7">
        <v>2</v>
      </c>
      <c r="F1137" s="4">
        <v>25170869</v>
      </c>
      <c r="G1137" s="4">
        <v>1399448</v>
      </c>
      <c r="H1137" s="4">
        <f t="shared" si="104"/>
        <v>23232262.098922756</v>
      </c>
      <c r="I1137" s="4">
        <f t="shared" si="105"/>
        <v>-1938606.9010772444</v>
      </c>
      <c r="J1137" s="5">
        <f t="shared" si="106"/>
        <v>-7.7017877335790241E-2</v>
      </c>
      <c r="K1137" s="4">
        <f t="shared" si="107"/>
        <v>1292332.2264498733</v>
      </c>
      <c r="L1137" s="4">
        <f t="shared" si="108"/>
        <v>-107115.7735501267</v>
      </c>
      <c r="M1137" s="5">
        <f t="shared" si="109"/>
        <v>-7.6541446020235604E-2</v>
      </c>
      <c r="N1137" s="4">
        <f>IF(SUMPRODUCT($O$2:$AD$2,O1137:AD1137)&lt;=Kalkulačka!$B$4,SUMPRODUCT($O$2:$AD$2,O1137:AD1137)*Kalkulačka!$B$5,SUMPRODUCT($O$2:$AD$2,O1137:AD1137))</f>
        <v>1635</v>
      </c>
      <c r="O1137" s="4">
        <v>370</v>
      </c>
      <c r="P1137" s="4">
        <v>16</v>
      </c>
      <c r="Q1137" s="4">
        <v>0</v>
      </c>
      <c r="R1137" s="4">
        <v>0</v>
      </c>
      <c r="S1137" s="4">
        <v>1195</v>
      </c>
      <c r="T1137" s="4">
        <v>0</v>
      </c>
      <c r="U1137" s="4">
        <v>1537</v>
      </c>
      <c r="V1137" s="4">
        <v>361</v>
      </c>
      <c r="W1137" s="4">
        <v>6</v>
      </c>
      <c r="X1137" s="4">
        <v>897</v>
      </c>
      <c r="Y1137" s="4">
        <v>0</v>
      </c>
      <c r="Z1137" s="4">
        <v>0</v>
      </c>
      <c r="AA1137" s="4">
        <v>380</v>
      </c>
      <c r="AB1137" s="4">
        <v>0</v>
      </c>
      <c r="AC1137" s="4">
        <v>0</v>
      </c>
      <c r="AD1137" s="4">
        <v>0</v>
      </c>
    </row>
    <row r="1138" spans="1:30" x14ac:dyDescent="0.3">
      <c r="A1138" s="16" t="s">
        <v>41</v>
      </c>
      <c r="B1138" s="7">
        <v>575721</v>
      </c>
      <c r="C1138" s="7">
        <v>274321</v>
      </c>
      <c r="D1138" s="7" t="s">
        <v>1497</v>
      </c>
      <c r="E1138" s="7">
        <v>2</v>
      </c>
      <c r="F1138" s="4">
        <v>1380878</v>
      </c>
      <c r="G1138" s="4">
        <v>41048</v>
      </c>
      <c r="H1138" s="4">
        <f t="shared" si="104"/>
        <v>1470666.1328675873</v>
      </c>
      <c r="I1138" s="4">
        <f t="shared" si="105"/>
        <v>89788.132867587265</v>
      </c>
      <c r="J1138" s="5">
        <f t="shared" si="106"/>
        <v>6.5022495012294623E-2</v>
      </c>
      <c r="K1138" s="4">
        <f t="shared" si="107"/>
        <v>81808.18681196445</v>
      </c>
      <c r="L1138" s="4">
        <f t="shared" si="108"/>
        <v>40760.18681196445</v>
      </c>
      <c r="M1138" s="5">
        <f t="shared" si="109"/>
        <v>0.99298837487732539</v>
      </c>
      <c r="N1138" s="4">
        <f>IF(SUMPRODUCT($O$2:$AD$2,O1138:AD1138)&lt;=Kalkulačka!$B$4,SUMPRODUCT($O$2:$AD$2,O1138:AD1138)*Kalkulačka!$B$5,SUMPRODUCT($O$2:$AD$2,O1138:AD1138))</f>
        <v>103.5</v>
      </c>
      <c r="O1138" s="4">
        <v>48</v>
      </c>
      <c r="P1138" s="4">
        <v>0</v>
      </c>
      <c r="Q1138" s="4">
        <v>0</v>
      </c>
      <c r="R1138" s="4">
        <v>0</v>
      </c>
      <c r="S1138" s="4">
        <v>21</v>
      </c>
      <c r="T1138" s="4">
        <v>0</v>
      </c>
      <c r="U1138" s="4">
        <v>70</v>
      </c>
      <c r="V1138" s="4">
        <v>21</v>
      </c>
      <c r="W1138" s="4">
        <v>0</v>
      </c>
      <c r="X1138" s="4">
        <v>0</v>
      </c>
      <c r="Y1138" s="4">
        <v>0</v>
      </c>
      <c r="Z1138" s="4">
        <v>0</v>
      </c>
      <c r="AA1138" s="4">
        <v>0</v>
      </c>
      <c r="AB1138" s="4">
        <v>0</v>
      </c>
      <c r="AC1138" s="4">
        <v>0</v>
      </c>
      <c r="AD1138" s="4">
        <v>0</v>
      </c>
    </row>
    <row r="1139" spans="1:30" x14ac:dyDescent="0.3">
      <c r="A1139" s="16" t="s">
        <v>56</v>
      </c>
      <c r="B1139" s="7">
        <v>598356</v>
      </c>
      <c r="C1139" s="7">
        <v>296856</v>
      </c>
      <c r="D1139" s="7" t="s">
        <v>1498</v>
      </c>
      <c r="E1139" s="7">
        <v>2</v>
      </c>
      <c r="F1139" s="4">
        <v>5064532</v>
      </c>
      <c r="G1139" s="4">
        <v>270058</v>
      </c>
      <c r="H1139" s="4">
        <f t="shared" si="104"/>
        <v>4674871.0890187072</v>
      </c>
      <c r="I1139" s="4">
        <f t="shared" si="105"/>
        <v>-389660.91098129284</v>
      </c>
      <c r="J1139" s="5">
        <f t="shared" si="106"/>
        <v>-7.6939174435326496E-2</v>
      </c>
      <c r="K1139" s="4">
        <f t="shared" si="107"/>
        <v>260047.27981774209</v>
      </c>
      <c r="L1139" s="4">
        <f t="shared" si="108"/>
        <v>-10010.720182257908</v>
      </c>
      <c r="M1139" s="5">
        <f t="shared" si="109"/>
        <v>-3.7068778492982624E-2</v>
      </c>
      <c r="N1139" s="4">
        <f>IF(SUMPRODUCT($O$2:$AD$2,O1139:AD1139)&lt;=Kalkulačka!$B$4,SUMPRODUCT($O$2:$AD$2,O1139:AD1139)*Kalkulačka!$B$5,SUMPRODUCT($O$2:$AD$2,O1139:AD1139))</f>
        <v>329</v>
      </c>
      <c r="O1139" s="4">
        <v>98</v>
      </c>
      <c r="P1139" s="4">
        <v>0</v>
      </c>
      <c r="Q1139" s="4">
        <v>0</v>
      </c>
      <c r="R1139" s="4">
        <v>0</v>
      </c>
      <c r="S1139" s="4">
        <v>231</v>
      </c>
      <c r="T1139" s="4">
        <v>0</v>
      </c>
      <c r="U1139" s="4">
        <v>323</v>
      </c>
      <c r="V1139" s="4">
        <v>105</v>
      </c>
      <c r="W1139" s="4">
        <v>0</v>
      </c>
      <c r="X1139" s="4">
        <v>0</v>
      </c>
      <c r="Y1139" s="4">
        <v>0</v>
      </c>
      <c r="Z1139" s="4">
        <v>0</v>
      </c>
      <c r="AA1139" s="4">
        <v>0</v>
      </c>
      <c r="AB1139" s="4">
        <v>0</v>
      </c>
      <c r="AC1139" s="4">
        <v>0</v>
      </c>
      <c r="AD1139" s="4">
        <v>0</v>
      </c>
    </row>
    <row r="1140" spans="1:30" x14ac:dyDescent="0.3">
      <c r="A1140" s="16" t="s">
        <v>47</v>
      </c>
      <c r="B1140" s="7">
        <v>586412</v>
      </c>
      <c r="C1140" s="7">
        <v>285145</v>
      </c>
      <c r="D1140" s="7" t="s">
        <v>1499</v>
      </c>
      <c r="E1140" s="7">
        <v>2</v>
      </c>
      <c r="F1140" s="4">
        <v>6526851</v>
      </c>
      <c r="G1140" s="4">
        <v>355803</v>
      </c>
      <c r="H1140" s="4">
        <f t="shared" si="104"/>
        <v>6024757.8776411302</v>
      </c>
      <c r="I1140" s="4">
        <f t="shared" si="105"/>
        <v>-502093.12235886976</v>
      </c>
      <c r="J1140" s="5">
        <f t="shared" si="106"/>
        <v>-7.6927314927040635E-2</v>
      </c>
      <c r="K1140" s="4">
        <f t="shared" si="107"/>
        <v>335136.91988669499</v>
      </c>
      <c r="L1140" s="4">
        <f t="shared" si="108"/>
        <v>-20666.080113305012</v>
      </c>
      <c r="M1140" s="5">
        <f t="shared" si="109"/>
        <v>-5.8082928230804742E-2</v>
      </c>
      <c r="N1140" s="4">
        <f>IF(SUMPRODUCT($O$2:$AD$2,O1140:AD1140)&lt;=Kalkulačka!$B$4,SUMPRODUCT($O$2:$AD$2,O1140:AD1140)*Kalkulačka!$B$5,SUMPRODUCT($O$2:$AD$2,O1140:AD1140))</f>
        <v>424</v>
      </c>
      <c r="O1140" s="4">
        <v>104</v>
      </c>
      <c r="P1140" s="4">
        <v>0</v>
      </c>
      <c r="Q1140" s="4">
        <v>13</v>
      </c>
      <c r="R1140" s="4">
        <v>0</v>
      </c>
      <c r="S1140" s="4">
        <v>307</v>
      </c>
      <c r="T1140" s="4">
        <v>0</v>
      </c>
      <c r="U1140" s="4">
        <v>407</v>
      </c>
      <c r="V1140" s="4">
        <v>82</v>
      </c>
      <c r="W1140" s="4">
        <v>160</v>
      </c>
      <c r="X1140" s="4">
        <v>0</v>
      </c>
      <c r="Y1140" s="4">
        <v>0</v>
      </c>
      <c r="Z1140" s="4">
        <v>0</v>
      </c>
      <c r="AA1140" s="4">
        <v>0</v>
      </c>
      <c r="AB1140" s="4">
        <v>0</v>
      </c>
      <c r="AC1140" s="4">
        <v>0</v>
      </c>
      <c r="AD1140" s="4">
        <v>0</v>
      </c>
    </row>
    <row r="1141" spans="1:30" x14ac:dyDescent="0.3">
      <c r="A1141" s="16" t="s">
        <v>32</v>
      </c>
      <c r="B1141" s="7">
        <v>567515</v>
      </c>
      <c r="C1141" s="7">
        <v>266299</v>
      </c>
      <c r="D1141" s="7" t="s">
        <v>338</v>
      </c>
      <c r="E1141" s="7">
        <v>2</v>
      </c>
      <c r="F1141" s="4">
        <v>15500325</v>
      </c>
      <c r="G1141" s="4">
        <v>835127</v>
      </c>
      <c r="H1141" s="4">
        <f t="shared" si="104"/>
        <v>14308799.959397685</v>
      </c>
      <c r="I1141" s="4">
        <f t="shared" si="105"/>
        <v>-1191525.0406023152</v>
      </c>
      <c r="J1141" s="5">
        <f t="shared" si="106"/>
        <v>-7.6870971453973702E-2</v>
      </c>
      <c r="K1141" s="4">
        <f t="shared" si="107"/>
        <v>795950.18473090057</v>
      </c>
      <c r="L1141" s="4">
        <f t="shared" si="108"/>
        <v>-39176.815269099432</v>
      </c>
      <c r="M1141" s="5">
        <f t="shared" si="109"/>
        <v>-4.6911206641743641E-2</v>
      </c>
      <c r="N1141" s="4">
        <f>IF(SUMPRODUCT($O$2:$AD$2,O1141:AD1141)&lt;=Kalkulačka!$B$4,SUMPRODUCT($O$2:$AD$2,O1141:AD1141)*Kalkulačka!$B$5,SUMPRODUCT($O$2:$AD$2,O1141:AD1141))</f>
        <v>1007</v>
      </c>
      <c r="O1141" s="4">
        <v>250</v>
      </c>
      <c r="P1141" s="4">
        <v>0</v>
      </c>
      <c r="Q1141" s="4">
        <v>21</v>
      </c>
      <c r="R1141" s="4">
        <v>0</v>
      </c>
      <c r="S1141" s="4">
        <v>736</v>
      </c>
      <c r="T1141" s="4">
        <v>0</v>
      </c>
      <c r="U1141" s="4">
        <v>522</v>
      </c>
      <c r="V1141" s="4">
        <v>210</v>
      </c>
      <c r="W1141" s="4">
        <v>47</v>
      </c>
      <c r="X1141" s="4">
        <v>0</v>
      </c>
      <c r="Y1141" s="4">
        <v>0</v>
      </c>
      <c r="Z1141" s="4">
        <v>0</v>
      </c>
      <c r="AA1141" s="4">
        <v>0</v>
      </c>
      <c r="AB1141" s="4">
        <v>0</v>
      </c>
      <c r="AC1141" s="4">
        <v>0</v>
      </c>
      <c r="AD1141" s="4">
        <v>0</v>
      </c>
    </row>
    <row r="1142" spans="1:30" x14ac:dyDescent="0.3">
      <c r="A1142" s="16" t="s">
        <v>53</v>
      </c>
      <c r="B1142" s="7">
        <v>588512</v>
      </c>
      <c r="C1142" s="7">
        <v>287245</v>
      </c>
      <c r="D1142" s="7" t="s">
        <v>1500</v>
      </c>
      <c r="E1142" s="7">
        <v>2</v>
      </c>
      <c r="F1142" s="4">
        <v>8342081</v>
      </c>
      <c r="G1142" s="4">
        <v>452152</v>
      </c>
      <c r="H1142" s="4">
        <f t="shared" si="104"/>
        <v>7701459.3624563506</v>
      </c>
      <c r="I1142" s="4">
        <f t="shared" si="105"/>
        <v>-640621.63754364941</v>
      </c>
      <c r="J1142" s="5">
        <f t="shared" si="106"/>
        <v>-7.6793984324013298E-2</v>
      </c>
      <c r="K1142" s="4">
        <f t="shared" si="107"/>
        <v>428406.1570249733</v>
      </c>
      <c r="L1142" s="4">
        <f t="shared" si="108"/>
        <v>-23745.842975026695</v>
      </c>
      <c r="M1142" s="5">
        <f t="shared" si="109"/>
        <v>-5.2517390114445339E-2</v>
      </c>
      <c r="N1142" s="4">
        <f>IF(SUMPRODUCT($O$2:$AD$2,O1142:AD1142)&lt;=Kalkulačka!$B$4,SUMPRODUCT($O$2:$AD$2,O1142:AD1142)*Kalkulačka!$B$5,SUMPRODUCT($O$2:$AD$2,O1142:AD1142))</f>
        <v>542</v>
      </c>
      <c r="O1142" s="4">
        <v>148</v>
      </c>
      <c r="P1142" s="4">
        <v>0</v>
      </c>
      <c r="Q1142" s="4">
        <v>0</v>
      </c>
      <c r="R1142" s="4">
        <v>0</v>
      </c>
      <c r="S1142" s="4">
        <v>394</v>
      </c>
      <c r="T1142" s="4">
        <v>0</v>
      </c>
      <c r="U1142" s="4">
        <v>552</v>
      </c>
      <c r="V1142" s="4">
        <v>118</v>
      </c>
      <c r="W1142" s="4">
        <v>0</v>
      </c>
      <c r="X1142" s="4">
        <v>0</v>
      </c>
      <c r="Y1142" s="4">
        <v>0</v>
      </c>
      <c r="Z1142" s="4">
        <v>0</v>
      </c>
      <c r="AA1142" s="4">
        <v>0</v>
      </c>
      <c r="AB1142" s="4">
        <v>0</v>
      </c>
      <c r="AC1142" s="4">
        <v>0</v>
      </c>
      <c r="AD1142" s="4">
        <v>0</v>
      </c>
    </row>
    <row r="1143" spans="1:30" x14ac:dyDescent="0.3">
      <c r="A1143" s="16" t="s">
        <v>44</v>
      </c>
      <c r="B1143" s="7">
        <v>597147</v>
      </c>
      <c r="C1143" s="7">
        <v>842656</v>
      </c>
      <c r="D1143" s="7" t="s">
        <v>1501</v>
      </c>
      <c r="E1143" s="7">
        <v>2</v>
      </c>
      <c r="F1143" s="4">
        <v>1199174</v>
      </c>
      <c r="G1143" s="4">
        <v>39491</v>
      </c>
      <c r="H1143" s="4">
        <f t="shared" si="104"/>
        <v>1278840.1155370323</v>
      </c>
      <c r="I1143" s="4">
        <f t="shared" si="105"/>
        <v>79666.115537032252</v>
      </c>
      <c r="J1143" s="5">
        <f t="shared" si="106"/>
        <v>6.6434158459933501E-2</v>
      </c>
      <c r="K1143" s="4">
        <f t="shared" si="107"/>
        <v>71137.553749534316</v>
      </c>
      <c r="L1143" s="4">
        <f t="shared" si="108"/>
        <v>31646.553749534316</v>
      </c>
      <c r="M1143" s="5">
        <f t="shared" si="109"/>
        <v>0.80136116455735018</v>
      </c>
      <c r="N1143" s="4">
        <f>IF(SUMPRODUCT($O$2:$AD$2,O1143:AD1143)&lt;=Kalkulačka!$B$4,SUMPRODUCT($O$2:$AD$2,O1143:AD1143)*Kalkulačka!$B$5,SUMPRODUCT($O$2:$AD$2,O1143:AD1143))</f>
        <v>90</v>
      </c>
      <c r="O1143" s="4">
        <v>32</v>
      </c>
      <c r="P1143" s="4">
        <v>0</v>
      </c>
      <c r="Q1143" s="4">
        <v>0</v>
      </c>
      <c r="R1143" s="4">
        <v>0</v>
      </c>
      <c r="S1143" s="4">
        <v>28</v>
      </c>
      <c r="T1143" s="4">
        <v>0</v>
      </c>
      <c r="U1143" s="4">
        <v>60</v>
      </c>
      <c r="V1143" s="4">
        <v>25</v>
      </c>
      <c r="W1143" s="4">
        <v>0</v>
      </c>
      <c r="X1143" s="4">
        <v>0</v>
      </c>
      <c r="Y1143" s="4">
        <v>0</v>
      </c>
      <c r="Z1143" s="4">
        <v>0</v>
      </c>
      <c r="AA1143" s="4">
        <v>0</v>
      </c>
      <c r="AB1143" s="4">
        <v>0</v>
      </c>
      <c r="AC1143" s="4">
        <v>0</v>
      </c>
      <c r="AD1143" s="4">
        <v>0</v>
      </c>
    </row>
    <row r="1144" spans="1:30" x14ac:dyDescent="0.3">
      <c r="A1144" s="16" t="s">
        <v>56</v>
      </c>
      <c r="B1144" s="7">
        <v>597813</v>
      </c>
      <c r="C1144" s="7">
        <v>296333</v>
      </c>
      <c r="D1144" s="7" t="s">
        <v>1502</v>
      </c>
      <c r="E1144" s="7">
        <v>2</v>
      </c>
      <c r="F1144" s="4">
        <v>779312</v>
      </c>
      <c r="G1144" s="4">
        <v>25340</v>
      </c>
      <c r="H1144" s="4">
        <f t="shared" si="104"/>
        <v>831246.07509907102</v>
      </c>
      <c r="I1144" s="4">
        <f t="shared" si="105"/>
        <v>51934.075099071022</v>
      </c>
      <c r="J1144" s="5">
        <f t="shared" si="106"/>
        <v>6.6640928279137368E-2</v>
      </c>
      <c r="K1144" s="4">
        <f t="shared" si="107"/>
        <v>46239.409937197299</v>
      </c>
      <c r="L1144" s="4">
        <f t="shared" si="108"/>
        <v>20899.409937197299</v>
      </c>
      <c r="M1144" s="5">
        <f t="shared" si="109"/>
        <v>0.82475966602988549</v>
      </c>
      <c r="N1144" s="4">
        <f>IF(SUMPRODUCT($O$2:$AD$2,O1144:AD1144)&lt;=Kalkulačka!$B$4,SUMPRODUCT($O$2:$AD$2,O1144:AD1144)*Kalkulačka!$B$5,SUMPRODUCT($O$2:$AD$2,O1144:AD1144))</f>
        <v>58.5</v>
      </c>
      <c r="O1144" s="4">
        <v>21</v>
      </c>
      <c r="P1144" s="4">
        <v>0</v>
      </c>
      <c r="Q1144" s="4">
        <v>0</v>
      </c>
      <c r="R1144" s="4">
        <v>0</v>
      </c>
      <c r="S1144" s="4">
        <v>18</v>
      </c>
      <c r="T1144" s="4">
        <v>0</v>
      </c>
      <c r="U1144" s="4">
        <v>39</v>
      </c>
      <c r="V1144" s="4">
        <v>18</v>
      </c>
      <c r="W1144" s="4">
        <v>0</v>
      </c>
      <c r="X1144" s="4">
        <v>0</v>
      </c>
      <c r="Y1144" s="4">
        <v>0</v>
      </c>
      <c r="Z1144" s="4">
        <v>0</v>
      </c>
      <c r="AA1144" s="4">
        <v>0</v>
      </c>
      <c r="AB1144" s="4">
        <v>0</v>
      </c>
      <c r="AC1144" s="4">
        <v>0</v>
      </c>
      <c r="AD1144" s="4">
        <v>0</v>
      </c>
    </row>
    <row r="1145" spans="1:30" x14ac:dyDescent="0.3">
      <c r="A1145" s="16" t="s">
        <v>32</v>
      </c>
      <c r="B1145" s="7">
        <v>563404</v>
      </c>
      <c r="C1145" s="7">
        <v>262170</v>
      </c>
      <c r="D1145" s="7" t="s">
        <v>1503</v>
      </c>
      <c r="E1145" s="7">
        <v>2</v>
      </c>
      <c r="F1145" s="4">
        <v>5091922</v>
      </c>
      <c r="G1145" s="4">
        <v>273403</v>
      </c>
      <c r="H1145" s="4">
        <f t="shared" si="104"/>
        <v>4707552.5586379869</v>
      </c>
      <c r="I1145" s="4">
        <f t="shared" si="105"/>
        <v>-384369.44136201311</v>
      </c>
      <c r="J1145" s="5">
        <f t="shared" si="106"/>
        <v>-7.5486121225347369E-2</v>
      </c>
      <c r="K1145" s="4">
        <f t="shared" si="107"/>
        <v>261865.23952467463</v>
      </c>
      <c r="L1145" s="4">
        <f t="shared" si="108"/>
        <v>-11537.760475325369</v>
      </c>
      <c r="M1145" s="5">
        <f t="shared" si="109"/>
        <v>-4.220056281505824E-2</v>
      </c>
      <c r="N1145" s="4">
        <f>IF(SUMPRODUCT($O$2:$AD$2,O1145:AD1145)&lt;=Kalkulačka!$B$4,SUMPRODUCT($O$2:$AD$2,O1145:AD1145)*Kalkulačka!$B$5,SUMPRODUCT($O$2:$AD$2,O1145:AD1145))</f>
        <v>331.3</v>
      </c>
      <c r="O1145" s="4">
        <v>92</v>
      </c>
      <c r="P1145" s="4">
        <v>0</v>
      </c>
      <c r="Q1145" s="4">
        <v>0</v>
      </c>
      <c r="R1145" s="4">
        <v>0</v>
      </c>
      <c r="S1145" s="4">
        <v>228</v>
      </c>
      <c r="T1145" s="4">
        <v>0</v>
      </c>
      <c r="U1145" s="4">
        <v>334</v>
      </c>
      <c r="V1145" s="4">
        <v>84</v>
      </c>
      <c r="W1145" s="4">
        <v>83</v>
      </c>
      <c r="X1145" s="4">
        <v>0</v>
      </c>
      <c r="Y1145" s="4">
        <v>0</v>
      </c>
      <c r="Z1145" s="4">
        <v>0</v>
      </c>
      <c r="AA1145" s="4">
        <v>113</v>
      </c>
      <c r="AB1145" s="4">
        <v>0</v>
      </c>
      <c r="AC1145" s="4">
        <v>0</v>
      </c>
      <c r="AD1145" s="4">
        <v>0</v>
      </c>
    </row>
    <row r="1146" spans="1:30" x14ac:dyDescent="0.3">
      <c r="A1146" s="16" t="s">
        <v>44</v>
      </c>
      <c r="B1146" s="7">
        <v>590321</v>
      </c>
      <c r="C1146" s="7">
        <v>375403</v>
      </c>
      <c r="D1146" s="7" t="s">
        <v>1504</v>
      </c>
      <c r="E1146" s="7">
        <v>2</v>
      </c>
      <c r="F1146" s="4">
        <v>799178</v>
      </c>
      <c r="G1146" s="4">
        <v>26828</v>
      </c>
      <c r="H1146" s="4">
        <f t="shared" si="104"/>
        <v>852560.07702468825</v>
      </c>
      <c r="I1146" s="4">
        <f t="shared" si="105"/>
        <v>53382.077024688246</v>
      </c>
      <c r="J1146" s="5">
        <f t="shared" si="106"/>
        <v>6.6796229406575591E-2</v>
      </c>
      <c r="K1146" s="4">
        <f t="shared" si="107"/>
        <v>47425.03583302287</v>
      </c>
      <c r="L1146" s="4">
        <f t="shared" si="108"/>
        <v>20597.03583302287</v>
      </c>
      <c r="M1146" s="5">
        <f t="shared" si="109"/>
        <v>0.76774399258322901</v>
      </c>
      <c r="N1146" s="4">
        <f>IF(SUMPRODUCT($O$2:$AD$2,O1146:AD1146)&lt;=Kalkulačka!$B$4,SUMPRODUCT($O$2:$AD$2,O1146:AD1146)*Kalkulačka!$B$5,SUMPRODUCT($O$2:$AD$2,O1146:AD1146))</f>
        <v>60</v>
      </c>
      <c r="O1146" s="4">
        <v>20</v>
      </c>
      <c r="P1146" s="4">
        <v>0</v>
      </c>
      <c r="Q1146" s="4">
        <v>0</v>
      </c>
      <c r="R1146" s="4">
        <v>0</v>
      </c>
      <c r="S1146" s="4">
        <v>20</v>
      </c>
      <c r="T1146" s="4">
        <v>0</v>
      </c>
      <c r="U1146" s="4">
        <v>0</v>
      </c>
      <c r="V1146" s="4">
        <v>18</v>
      </c>
      <c r="W1146" s="4">
        <v>0</v>
      </c>
      <c r="X1146" s="4">
        <v>0</v>
      </c>
      <c r="Y1146" s="4">
        <v>0</v>
      </c>
      <c r="Z1146" s="4">
        <v>0</v>
      </c>
      <c r="AA1146" s="4">
        <v>0</v>
      </c>
      <c r="AB1146" s="4">
        <v>0</v>
      </c>
      <c r="AC1146" s="4">
        <v>0</v>
      </c>
      <c r="AD1146" s="4">
        <v>0</v>
      </c>
    </row>
    <row r="1147" spans="1:30" x14ac:dyDescent="0.3">
      <c r="A1147" s="16" t="s">
        <v>44</v>
      </c>
      <c r="B1147" s="7">
        <v>587249</v>
      </c>
      <c r="C1147" s="7">
        <v>285960</v>
      </c>
      <c r="D1147" s="7" t="s">
        <v>1505</v>
      </c>
      <c r="E1147" s="7">
        <v>2</v>
      </c>
      <c r="F1147" s="4">
        <v>799178</v>
      </c>
      <c r="G1147" s="4">
        <v>26828</v>
      </c>
      <c r="H1147" s="4">
        <f t="shared" si="104"/>
        <v>852560.07702468825</v>
      </c>
      <c r="I1147" s="4">
        <f t="shared" si="105"/>
        <v>53382.077024688246</v>
      </c>
      <c r="J1147" s="5">
        <f t="shared" si="106"/>
        <v>6.6796229406575591E-2</v>
      </c>
      <c r="K1147" s="4">
        <f t="shared" si="107"/>
        <v>47425.03583302287</v>
      </c>
      <c r="L1147" s="4">
        <f t="shared" si="108"/>
        <v>20597.03583302287</v>
      </c>
      <c r="M1147" s="5">
        <f t="shared" si="109"/>
        <v>0.76774399258322901</v>
      </c>
      <c r="N1147" s="4">
        <f>IF(SUMPRODUCT($O$2:$AD$2,O1147:AD1147)&lt;=Kalkulačka!$B$4,SUMPRODUCT($O$2:$AD$2,O1147:AD1147)*Kalkulačka!$B$5,SUMPRODUCT($O$2:$AD$2,O1147:AD1147))</f>
        <v>60</v>
      </c>
      <c r="O1147" s="4">
        <v>20</v>
      </c>
      <c r="P1147" s="4">
        <v>0</v>
      </c>
      <c r="Q1147" s="4">
        <v>0</v>
      </c>
      <c r="R1147" s="4">
        <v>0</v>
      </c>
      <c r="S1147" s="4">
        <v>20</v>
      </c>
      <c r="T1147" s="4">
        <v>0</v>
      </c>
      <c r="U1147" s="4">
        <v>40</v>
      </c>
      <c r="V1147" s="4">
        <v>20</v>
      </c>
      <c r="W1147" s="4">
        <v>0</v>
      </c>
      <c r="X1147" s="4">
        <v>0</v>
      </c>
      <c r="Y1147" s="4">
        <v>0</v>
      </c>
      <c r="Z1147" s="4">
        <v>0</v>
      </c>
      <c r="AA1147" s="4">
        <v>0</v>
      </c>
      <c r="AB1147" s="4">
        <v>0</v>
      </c>
      <c r="AC1147" s="4">
        <v>0</v>
      </c>
      <c r="AD1147" s="4">
        <v>0</v>
      </c>
    </row>
    <row r="1148" spans="1:30" x14ac:dyDescent="0.3">
      <c r="A1148" s="16" t="s">
        <v>50</v>
      </c>
      <c r="B1148" s="7">
        <v>554901</v>
      </c>
      <c r="C1148" s="7">
        <v>63028255</v>
      </c>
      <c r="D1148" s="7" t="s">
        <v>1506</v>
      </c>
      <c r="E1148" s="7">
        <v>2</v>
      </c>
      <c r="F1148" s="4">
        <v>1917510</v>
      </c>
      <c r="G1148" s="4">
        <v>62878</v>
      </c>
      <c r="H1148" s="4">
        <f t="shared" si="104"/>
        <v>2046144.1848592516</v>
      </c>
      <c r="I1148" s="4">
        <f t="shared" si="105"/>
        <v>128634.1848592516</v>
      </c>
      <c r="J1148" s="5">
        <f t="shared" si="106"/>
        <v>6.7083970805498661E-2</v>
      </c>
      <c r="K1148" s="4">
        <f t="shared" si="107"/>
        <v>113820.08599925489</v>
      </c>
      <c r="L1148" s="4">
        <f t="shared" si="108"/>
        <v>50942.085999254894</v>
      </c>
      <c r="M1148" s="5">
        <f t="shared" si="109"/>
        <v>0.8101734469807389</v>
      </c>
      <c r="N1148" s="4">
        <f>IF(SUMPRODUCT($O$2:$AD$2,O1148:AD1148)&lt;=Kalkulačka!$B$4,SUMPRODUCT($O$2:$AD$2,O1148:AD1148)*Kalkulačka!$B$5,SUMPRODUCT($O$2:$AD$2,O1148:AD1148))</f>
        <v>144</v>
      </c>
      <c r="O1148" s="4">
        <v>51</v>
      </c>
      <c r="P1148" s="4">
        <v>0</v>
      </c>
      <c r="Q1148" s="4">
        <v>0</v>
      </c>
      <c r="R1148" s="4">
        <v>0</v>
      </c>
      <c r="S1148" s="4">
        <v>45</v>
      </c>
      <c r="T1148" s="4">
        <v>0</v>
      </c>
      <c r="U1148" s="4">
        <v>0</v>
      </c>
      <c r="V1148" s="4">
        <v>31</v>
      </c>
      <c r="W1148" s="4">
        <v>0</v>
      </c>
      <c r="X1148" s="4">
        <v>0</v>
      </c>
      <c r="Y1148" s="4">
        <v>0</v>
      </c>
      <c r="Z1148" s="4">
        <v>0</v>
      </c>
      <c r="AA1148" s="4">
        <v>0</v>
      </c>
      <c r="AB1148" s="4">
        <v>0</v>
      </c>
      <c r="AC1148" s="4">
        <v>0</v>
      </c>
      <c r="AD1148" s="4">
        <v>0</v>
      </c>
    </row>
    <row r="1149" spans="1:30" x14ac:dyDescent="0.3">
      <c r="A1149" s="16" t="s">
        <v>23</v>
      </c>
      <c r="B1149" s="7">
        <v>553131</v>
      </c>
      <c r="C1149" s="7">
        <v>252921</v>
      </c>
      <c r="D1149" s="7" t="s">
        <v>263</v>
      </c>
      <c r="E1149" s="7">
        <v>2</v>
      </c>
      <c r="F1149" s="4">
        <v>20281346</v>
      </c>
      <c r="G1149" s="4">
        <v>1118185</v>
      </c>
      <c r="H1149" s="4">
        <f t="shared" si="104"/>
        <v>18756321.694543142</v>
      </c>
      <c r="I1149" s="4">
        <f t="shared" si="105"/>
        <v>-1525024.3054568581</v>
      </c>
      <c r="J1149" s="5">
        <f t="shared" si="106"/>
        <v>-7.5193446502853312E-2</v>
      </c>
      <c r="K1149" s="4">
        <f t="shared" si="107"/>
        <v>1043350.7883265032</v>
      </c>
      <c r="L1149" s="4">
        <f t="shared" si="108"/>
        <v>-74834.211673496757</v>
      </c>
      <c r="M1149" s="5">
        <f t="shared" si="109"/>
        <v>-6.6924714312476707E-2</v>
      </c>
      <c r="N1149" s="4">
        <f>IF(SUMPRODUCT($O$2:$AD$2,O1149:AD1149)&lt;=Kalkulačka!$B$4,SUMPRODUCT($O$2:$AD$2,O1149:AD1149)*Kalkulačka!$B$5,SUMPRODUCT($O$2:$AD$2,O1149:AD1149))</f>
        <v>1320</v>
      </c>
      <c r="O1149" s="4">
        <v>354</v>
      </c>
      <c r="P1149" s="4">
        <v>0</v>
      </c>
      <c r="Q1149" s="4">
        <v>0</v>
      </c>
      <c r="R1149" s="4">
        <v>0</v>
      </c>
      <c r="S1149" s="4">
        <v>966</v>
      </c>
      <c r="T1149" s="4">
        <v>0</v>
      </c>
      <c r="U1149" s="4">
        <v>1596</v>
      </c>
      <c r="V1149" s="4">
        <v>445</v>
      </c>
      <c r="W1149" s="4">
        <v>0</v>
      </c>
      <c r="X1149" s="4">
        <v>0</v>
      </c>
      <c r="Y1149" s="4">
        <v>0</v>
      </c>
      <c r="Z1149" s="4">
        <v>0</v>
      </c>
      <c r="AA1149" s="4">
        <v>0</v>
      </c>
      <c r="AB1149" s="4">
        <v>0</v>
      </c>
      <c r="AC1149" s="4">
        <v>0</v>
      </c>
      <c r="AD1149" s="4">
        <v>0</v>
      </c>
    </row>
    <row r="1150" spans="1:30" x14ac:dyDescent="0.3">
      <c r="A1150" s="16" t="s">
        <v>38</v>
      </c>
      <c r="B1150" s="7">
        <v>576808</v>
      </c>
      <c r="C1150" s="7">
        <v>275417</v>
      </c>
      <c r="D1150" s="7" t="s">
        <v>1507</v>
      </c>
      <c r="E1150" s="7">
        <v>2</v>
      </c>
      <c r="F1150" s="4">
        <v>7050124</v>
      </c>
      <c r="G1150" s="4">
        <v>392311</v>
      </c>
      <c r="H1150" s="4">
        <f t="shared" si="104"/>
        <v>6522084.5892388653</v>
      </c>
      <c r="I1150" s="4">
        <f t="shared" si="105"/>
        <v>-528039.4107611347</v>
      </c>
      <c r="J1150" s="5">
        <f t="shared" si="106"/>
        <v>-7.4897889847204802E-2</v>
      </c>
      <c r="K1150" s="4">
        <f t="shared" si="107"/>
        <v>362801.52412262501</v>
      </c>
      <c r="L1150" s="4">
        <f t="shared" si="108"/>
        <v>-29509.475877374993</v>
      </c>
      <c r="M1150" s="5">
        <f t="shared" si="109"/>
        <v>-7.5219598424145606E-2</v>
      </c>
      <c r="N1150" s="4">
        <f>IF(SUMPRODUCT($O$2:$AD$2,O1150:AD1150)&lt;=Kalkulačka!$B$4,SUMPRODUCT($O$2:$AD$2,O1150:AD1150)*Kalkulačka!$B$5,SUMPRODUCT($O$2:$AD$2,O1150:AD1150))</f>
        <v>459</v>
      </c>
      <c r="O1150" s="4">
        <v>121</v>
      </c>
      <c r="P1150" s="4">
        <v>0</v>
      </c>
      <c r="Q1150" s="4">
        <v>0</v>
      </c>
      <c r="R1150" s="4">
        <v>0</v>
      </c>
      <c r="S1150" s="4">
        <v>338</v>
      </c>
      <c r="T1150" s="4">
        <v>0</v>
      </c>
      <c r="U1150" s="4">
        <v>450</v>
      </c>
      <c r="V1150" s="4">
        <v>76</v>
      </c>
      <c r="W1150" s="4">
        <v>0</v>
      </c>
      <c r="X1150" s="4">
        <v>0</v>
      </c>
      <c r="Y1150" s="4">
        <v>0</v>
      </c>
      <c r="Z1150" s="4">
        <v>0</v>
      </c>
      <c r="AA1150" s="4">
        <v>0</v>
      </c>
      <c r="AB1150" s="4">
        <v>0</v>
      </c>
      <c r="AC1150" s="4">
        <v>0</v>
      </c>
      <c r="AD1150" s="4">
        <v>0</v>
      </c>
    </row>
    <row r="1151" spans="1:30" x14ac:dyDescent="0.3">
      <c r="A1151" s="16" t="s">
        <v>25</v>
      </c>
      <c r="B1151" s="7">
        <v>557536</v>
      </c>
      <c r="C1151" s="7">
        <v>256366</v>
      </c>
      <c r="D1151" s="7" t="s">
        <v>1508</v>
      </c>
      <c r="E1151" s="7">
        <v>2</v>
      </c>
      <c r="F1151" s="4">
        <v>1137923</v>
      </c>
      <c r="G1151" s="4">
        <v>41611</v>
      </c>
      <c r="H1151" s="4">
        <f t="shared" si="104"/>
        <v>1214898.1097601808</v>
      </c>
      <c r="I1151" s="4">
        <f t="shared" si="105"/>
        <v>76975.109760180814</v>
      </c>
      <c r="J1151" s="5">
        <f t="shared" si="106"/>
        <v>6.7645271042224175E-2</v>
      </c>
      <c r="K1151" s="4">
        <f t="shared" si="107"/>
        <v>67580.676062057595</v>
      </c>
      <c r="L1151" s="4">
        <f t="shared" si="108"/>
        <v>25969.676062057595</v>
      </c>
      <c r="M1151" s="5">
        <f t="shared" si="109"/>
        <v>0.62410603114699459</v>
      </c>
      <c r="N1151" s="4">
        <f>IF(SUMPRODUCT($O$2:$AD$2,O1151:AD1151)&lt;=Kalkulačka!$B$4,SUMPRODUCT($O$2:$AD$2,O1151:AD1151)*Kalkulačka!$B$5,SUMPRODUCT($O$2:$AD$2,O1151:AD1151))</f>
        <v>85.5</v>
      </c>
      <c r="O1151" s="4">
        <v>19</v>
      </c>
      <c r="P1151" s="4">
        <v>0</v>
      </c>
      <c r="Q1151" s="4">
        <v>0</v>
      </c>
      <c r="R1151" s="4">
        <v>0</v>
      </c>
      <c r="S1151" s="4">
        <v>38</v>
      </c>
      <c r="T1151" s="4">
        <v>0</v>
      </c>
      <c r="U1151" s="4">
        <v>57</v>
      </c>
      <c r="V1151" s="4">
        <v>38</v>
      </c>
      <c r="W1151" s="4">
        <v>0</v>
      </c>
      <c r="X1151" s="4">
        <v>0</v>
      </c>
      <c r="Y1151" s="4">
        <v>0</v>
      </c>
      <c r="Z1151" s="4">
        <v>0</v>
      </c>
      <c r="AA1151" s="4">
        <v>0</v>
      </c>
      <c r="AB1151" s="4">
        <v>0</v>
      </c>
      <c r="AC1151" s="4">
        <v>0</v>
      </c>
      <c r="AD1151" s="4">
        <v>0</v>
      </c>
    </row>
    <row r="1152" spans="1:30" x14ac:dyDescent="0.3">
      <c r="A1152" s="16" t="s">
        <v>23</v>
      </c>
      <c r="B1152" s="7">
        <v>545457</v>
      </c>
      <c r="C1152" s="7">
        <v>245828</v>
      </c>
      <c r="D1152" s="7" t="s">
        <v>1509</v>
      </c>
      <c r="E1152" s="7">
        <v>2</v>
      </c>
      <c r="F1152" s="4">
        <v>1517028</v>
      </c>
      <c r="G1152" s="4">
        <v>50335</v>
      </c>
      <c r="H1152" s="4">
        <f t="shared" si="104"/>
        <v>1619864.1463469076</v>
      </c>
      <c r="I1152" s="4">
        <f t="shared" si="105"/>
        <v>102836.1463469076</v>
      </c>
      <c r="J1152" s="5">
        <f t="shared" si="106"/>
        <v>6.7787902627313157E-2</v>
      </c>
      <c r="K1152" s="4">
        <f t="shared" si="107"/>
        <v>90107.568082743455</v>
      </c>
      <c r="L1152" s="4">
        <f t="shared" si="108"/>
        <v>39772.568082743455</v>
      </c>
      <c r="M1152" s="5">
        <f t="shared" si="109"/>
        <v>0.79015730769332393</v>
      </c>
      <c r="N1152" s="4">
        <f>IF(SUMPRODUCT($O$2:$AD$2,O1152:AD1152)&lt;=Kalkulačka!$B$4,SUMPRODUCT($O$2:$AD$2,O1152:AD1152)*Kalkulačka!$B$5,SUMPRODUCT($O$2:$AD$2,O1152:AD1152))</f>
        <v>114</v>
      </c>
      <c r="O1152" s="4">
        <v>40</v>
      </c>
      <c r="P1152" s="4">
        <v>0</v>
      </c>
      <c r="Q1152" s="4">
        <v>0</v>
      </c>
      <c r="R1152" s="4">
        <v>0</v>
      </c>
      <c r="S1152" s="4">
        <v>36</v>
      </c>
      <c r="T1152" s="4">
        <v>0</v>
      </c>
      <c r="U1152" s="4">
        <v>73</v>
      </c>
      <c r="V1152" s="4">
        <v>28</v>
      </c>
      <c r="W1152" s="4">
        <v>0</v>
      </c>
      <c r="X1152" s="4">
        <v>0</v>
      </c>
      <c r="Y1152" s="4">
        <v>0</v>
      </c>
      <c r="Z1152" s="4">
        <v>0</v>
      </c>
      <c r="AA1152" s="4">
        <v>0</v>
      </c>
      <c r="AB1152" s="4">
        <v>0</v>
      </c>
      <c r="AC1152" s="4">
        <v>0</v>
      </c>
      <c r="AD1152" s="4">
        <v>0</v>
      </c>
    </row>
    <row r="1153" spans="1:30" x14ac:dyDescent="0.3">
      <c r="A1153" s="16" t="s">
        <v>56</v>
      </c>
      <c r="B1153" s="7">
        <v>568562</v>
      </c>
      <c r="C1153" s="7">
        <v>600750</v>
      </c>
      <c r="D1153" s="7" t="s">
        <v>1510</v>
      </c>
      <c r="E1153" s="7">
        <v>2</v>
      </c>
      <c r="F1153" s="4">
        <v>658614</v>
      </c>
      <c r="G1153" s="4">
        <v>28104</v>
      </c>
      <c r="H1153" s="4">
        <f t="shared" si="104"/>
        <v>703362.0635453678</v>
      </c>
      <c r="I1153" s="4">
        <f t="shared" si="105"/>
        <v>44748.063545367797</v>
      </c>
      <c r="J1153" s="5">
        <f t="shared" si="106"/>
        <v>6.7942776110692771E-2</v>
      </c>
      <c r="K1153" s="4">
        <f t="shared" si="107"/>
        <v>39125.654562243872</v>
      </c>
      <c r="L1153" s="4">
        <f t="shared" si="108"/>
        <v>11021.654562243872</v>
      </c>
      <c r="M1153" s="5">
        <f t="shared" si="109"/>
        <v>0.39217387426145289</v>
      </c>
      <c r="N1153" s="4">
        <f>IF(SUMPRODUCT($O$2:$AD$2,O1153:AD1153)&lt;=Kalkulačka!$B$4,SUMPRODUCT($O$2:$AD$2,O1153:AD1153)*Kalkulačka!$B$5,SUMPRODUCT($O$2:$AD$2,O1153:AD1153))</f>
        <v>49.5</v>
      </c>
      <c r="O1153" s="4">
        <v>0</v>
      </c>
      <c r="P1153" s="4">
        <v>0</v>
      </c>
      <c r="Q1153" s="4">
        <v>0</v>
      </c>
      <c r="R1153" s="4">
        <v>0</v>
      </c>
      <c r="S1153" s="4">
        <v>33</v>
      </c>
      <c r="T1153" s="4">
        <v>0</v>
      </c>
      <c r="U1153" s="4">
        <v>0</v>
      </c>
      <c r="V1153" s="4">
        <v>30</v>
      </c>
      <c r="W1153" s="4">
        <v>0</v>
      </c>
      <c r="X1153" s="4">
        <v>0</v>
      </c>
      <c r="Y1153" s="4">
        <v>0</v>
      </c>
      <c r="Z1153" s="4">
        <v>0</v>
      </c>
      <c r="AA1153" s="4">
        <v>0</v>
      </c>
      <c r="AB1153" s="4">
        <v>0</v>
      </c>
      <c r="AC1153" s="4">
        <v>0</v>
      </c>
      <c r="AD1153" s="4">
        <v>0</v>
      </c>
    </row>
    <row r="1154" spans="1:30" x14ac:dyDescent="0.3">
      <c r="A1154" s="16" t="s">
        <v>50</v>
      </c>
      <c r="B1154" s="7">
        <v>553221</v>
      </c>
      <c r="C1154" s="7">
        <v>636061</v>
      </c>
      <c r="D1154" s="7" t="s">
        <v>1511</v>
      </c>
      <c r="E1154" s="7">
        <v>2</v>
      </c>
      <c r="F1154" s="4">
        <v>1636551</v>
      </c>
      <c r="G1154" s="4">
        <v>58506</v>
      </c>
      <c r="H1154" s="4">
        <f t="shared" si="104"/>
        <v>1747748.1579006109</v>
      </c>
      <c r="I1154" s="4">
        <f t="shared" si="105"/>
        <v>111197.15790061094</v>
      </c>
      <c r="J1154" s="5">
        <f t="shared" si="106"/>
        <v>6.7946038895586369E-2</v>
      </c>
      <c r="K1154" s="4">
        <f t="shared" si="107"/>
        <v>97221.323457696897</v>
      </c>
      <c r="L1154" s="4">
        <f t="shared" si="108"/>
        <v>38715.323457696897</v>
      </c>
      <c r="M1154" s="5">
        <f t="shared" si="109"/>
        <v>0.66173253098309393</v>
      </c>
      <c r="N1154" s="4">
        <f>IF(SUMPRODUCT($O$2:$AD$2,O1154:AD1154)&lt;=Kalkulačka!$B$4,SUMPRODUCT($O$2:$AD$2,O1154:AD1154)*Kalkulačka!$B$5,SUMPRODUCT($O$2:$AD$2,O1154:AD1154))</f>
        <v>123</v>
      </c>
      <c r="O1154" s="4">
        <v>37</v>
      </c>
      <c r="P1154" s="4">
        <v>0</v>
      </c>
      <c r="Q1154" s="4">
        <v>0</v>
      </c>
      <c r="R1154" s="4">
        <v>0</v>
      </c>
      <c r="S1154" s="4">
        <v>45</v>
      </c>
      <c r="T1154" s="4">
        <v>0</v>
      </c>
      <c r="U1154" s="4">
        <v>82</v>
      </c>
      <c r="V1154" s="4">
        <v>45</v>
      </c>
      <c r="W1154" s="4">
        <v>0</v>
      </c>
      <c r="X1154" s="4">
        <v>0</v>
      </c>
      <c r="Y1154" s="4">
        <v>0</v>
      </c>
      <c r="Z1154" s="4">
        <v>0</v>
      </c>
      <c r="AA1154" s="4">
        <v>0</v>
      </c>
      <c r="AB1154" s="4">
        <v>0</v>
      </c>
      <c r="AC1154" s="4">
        <v>0</v>
      </c>
      <c r="AD1154" s="4">
        <v>0</v>
      </c>
    </row>
    <row r="1155" spans="1:30" x14ac:dyDescent="0.3">
      <c r="A1155" s="16" t="s">
        <v>32</v>
      </c>
      <c r="B1155" s="7">
        <v>567469</v>
      </c>
      <c r="C1155" s="7">
        <v>266248</v>
      </c>
      <c r="D1155" s="7" t="s">
        <v>1512</v>
      </c>
      <c r="E1155" s="7">
        <v>2</v>
      </c>
      <c r="F1155" s="4">
        <v>319317</v>
      </c>
      <c r="G1155" s="4">
        <v>7598</v>
      </c>
      <c r="H1155" s="4">
        <f t="shared" si="104"/>
        <v>341024.03080987529</v>
      </c>
      <c r="I1155" s="4">
        <f t="shared" si="105"/>
        <v>21707.030809875287</v>
      </c>
      <c r="J1155" s="5">
        <f t="shared" si="106"/>
        <v>6.7979565165259936E-2</v>
      </c>
      <c r="K1155" s="4">
        <f t="shared" si="107"/>
        <v>18970.01433320915</v>
      </c>
      <c r="L1155" s="4">
        <f t="shared" si="108"/>
        <v>11372.01433320915</v>
      </c>
      <c r="M1155" s="5">
        <f t="shared" si="109"/>
        <v>1.4967115468819623</v>
      </c>
      <c r="N1155" s="4">
        <f>IF(SUMPRODUCT($O$2:$AD$2,O1155:AD1155)&lt;=Kalkulačka!$B$4,SUMPRODUCT($O$2:$AD$2,O1155:AD1155)*Kalkulačka!$B$5,SUMPRODUCT($O$2:$AD$2,O1155:AD1155))</f>
        <v>24</v>
      </c>
      <c r="O1155" s="4">
        <v>16</v>
      </c>
      <c r="P1155" s="4">
        <v>0</v>
      </c>
      <c r="Q1155" s="4">
        <v>0</v>
      </c>
      <c r="R1155" s="4">
        <v>0</v>
      </c>
      <c r="S1155" s="4">
        <v>0</v>
      </c>
      <c r="T1155" s="4">
        <v>0</v>
      </c>
      <c r="U1155" s="4">
        <v>0</v>
      </c>
      <c r="V1155" s="4">
        <v>0</v>
      </c>
      <c r="W1155" s="4">
        <v>0</v>
      </c>
      <c r="X1155" s="4">
        <v>0</v>
      </c>
      <c r="Y1155" s="4">
        <v>0</v>
      </c>
      <c r="Z1155" s="4">
        <v>0</v>
      </c>
      <c r="AA1155" s="4">
        <v>0</v>
      </c>
      <c r="AB1155" s="4">
        <v>0</v>
      </c>
      <c r="AC1155" s="4">
        <v>0</v>
      </c>
      <c r="AD1155" s="4">
        <v>0</v>
      </c>
    </row>
    <row r="1156" spans="1:30" x14ac:dyDescent="0.3">
      <c r="A1156" s="16" t="s">
        <v>35</v>
      </c>
      <c r="B1156" s="7">
        <v>564168</v>
      </c>
      <c r="C1156" s="7">
        <v>672009</v>
      </c>
      <c r="D1156" s="7" t="s">
        <v>1513</v>
      </c>
      <c r="E1156" s="7">
        <v>2</v>
      </c>
      <c r="F1156" s="4">
        <v>538759</v>
      </c>
      <c r="G1156" s="4">
        <v>16548</v>
      </c>
      <c r="H1156" s="4">
        <f t="shared" si="104"/>
        <v>575478.05199166457</v>
      </c>
      <c r="I1156" s="4">
        <f t="shared" si="105"/>
        <v>36719.051991664572</v>
      </c>
      <c r="J1156" s="5">
        <f t="shared" si="106"/>
        <v>6.8154874427461154E-2</v>
      </c>
      <c r="K1156" s="4">
        <f t="shared" si="107"/>
        <v>32011.899187290441</v>
      </c>
      <c r="L1156" s="4">
        <f t="shared" si="108"/>
        <v>15463.899187290441</v>
      </c>
      <c r="M1156" s="5">
        <f t="shared" si="109"/>
        <v>0.9344875022534711</v>
      </c>
      <c r="N1156" s="4">
        <f>IF(SUMPRODUCT($O$2:$AD$2,O1156:AD1156)&lt;=Kalkulačka!$B$4,SUMPRODUCT($O$2:$AD$2,O1156:AD1156)*Kalkulačka!$B$5,SUMPRODUCT($O$2:$AD$2,O1156:AD1156))</f>
        <v>40.5</v>
      </c>
      <c r="O1156" s="4">
        <v>17</v>
      </c>
      <c r="P1156" s="4">
        <v>0</v>
      </c>
      <c r="Q1156" s="4">
        <v>0</v>
      </c>
      <c r="R1156" s="4">
        <v>0</v>
      </c>
      <c r="S1156" s="4">
        <v>10</v>
      </c>
      <c r="T1156" s="4">
        <v>0</v>
      </c>
      <c r="U1156" s="4">
        <v>27</v>
      </c>
      <c r="V1156" s="4">
        <v>10</v>
      </c>
      <c r="W1156" s="4">
        <v>0</v>
      </c>
      <c r="X1156" s="4">
        <v>0</v>
      </c>
      <c r="Y1156" s="4">
        <v>0</v>
      </c>
      <c r="Z1156" s="4">
        <v>0</v>
      </c>
      <c r="AA1156" s="4">
        <v>0</v>
      </c>
      <c r="AB1156" s="4">
        <v>0</v>
      </c>
      <c r="AC1156" s="4">
        <v>0</v>
      </c>
      <c r="AD1156" s="4">
        <v>0</v>
      </c>
    </row>
    <row r="1157" spans="1:30" x14ac:dyDescent="0.3">
      <c r="A1157" s="16" t="s">
        <v>47</v>
      </c>
      <c r="B1157" s="7">
        <v>583740</v>
      </c>
      <c r="C1157" s="7">
        <v>487520</v>
      </c>
      <c r="D1157" s="7" t="s">
        <v>1514</v>
      </c>
      <c r="E1157" s="7">
        <v>2</v>
      </c>
      <c r="F1157" s="4">
        <v>1316896</v>
      </c>
      <c r="G1157" s="4">
        <v>43977</v>
      </c>
      <c r="H1157" s="4">
        <f t="shared" si="104"/>
        <v>1406724.1270907356</v>
      </c>
      <c r="I1157" s="4">
        <f t="shared" si="105"/>
        <v>89828.127090735594</v>
      </c>
      <c r="J1157" s="5">
        <f t="shared" si="106"/>
        <v>6.821201301449431E-2</v>
      </c>
      <c r="K1157" s="4">
        <f t="shared" si="107"/>
        <v>78251.309124487743</v>
      </c>
      <c r="L1157" s="4">
        <f t="shared" si="108"/>
        <v>34274.309124487743</v>
      </c>
      <c r="M1157" s="5">
        <f t="shared" si="109"/>
        <v>0.77936896842639891</v>
      </c>
      <c r="N1157" s="4">
        <f>IF(SUMPRODUCT($O$2:$AD$2,O1157:AD1157)&lt;=Kalkulačka!$B$4,SUMPRODUCT($O$2:$AD$2,O1157:AD1157)*Kalkulačka!$B$5,SUMPRODUCT($O$2:$AD$2,O1157:AD1157))</f>
        <v>99</v>
      </c>
      <c r="O1157" s="4">
        <v>33</v>
      </c>
      <c r="P1157" s="4">
        <v>0</v>
      </c>
      <c r="Q1157" s="4">
        <v>0</v>
      </c>
      <c r="R1157" s="4">
        <v>0</v>
      </c>
      <c r="S1157" s="4">
        <v>33</v>
      </c>
      <c r="T1157" s="4">
        <v>0</v>
      </c>
      <c r="U1157" s="4">
        <v>64</v>
      </c>
      <c r="V1157" s="4">
        <v>28</v>
      </c>
      <c r="W1157" s="4">
        <v>0</v>
      </c>
      <c r="X1157" s="4">
        <v>0</v>
      </c>
      <c r="Y1157" s="4">
        <v>0</v>
      </c>
      <c r="Z1157" s="4">
        <v>0</v>
      </c>
      <c r="AA1157" s="4">
        <v>0</v>
      </c>
      <c r="AB1157" s="4">
        <v>0</v>
      </c>
      <c r="AC1157" s="4">
        <v>0</v>
      </c>
      <c r="AD1157" s="4">
        <v>0</v>
      </c>
    </row>
    <row r="1158" spans="1:30" x14ac:dyDescent="0.3">
      <c r="A1158" s="16" t="s">
        <v>32</v>
      </c>
      <c r="B1158" s="7">
        <v>563382</v>
      </c>
      <c r="C1158" s="7">
        <v>262153</v>
      </c>
      <c r="D1158" s="7" t="s">
        <v>1515</v>
      </c>
      <c r="E1158" s="7">
        <v>2</v>
      </c>
      <c r="F1158" s="4">
        <v>4542928</v>
      </c>
      <c r="G1158" s="4">
        <v>261175</v>
      </c>
      <c r="H1158" s="4">
        <f t="shared" ref="H1158:H1221" si="110">N1158*$A$3</f>
        <v>4205963.0466551287</v>
      </c>
      <c r="I1158" s="4">
        <f t="shared" ref="I1158:I1221" si="111">H1158-F1158</f>
        <v>-336964.95334487129</v>
      </c>
      <c r="J1158" s="5">
        <f t="shared" ref="J1158:J1221" si="112">IFERROR(H1158/F1158-1,0)</f>
        <v>-7.4173518344308187E-2</v>
      </c>
      <c r="K1158" s="4">
        <f t="shared" ref="K1158:K1221" si="113">N1158*$A$4</f>
        <v>233963.51010957951</v>
      </c>
      <c r="L1158" s="4">
        <f t="shared" ref="L1158:L1221" si="114">K1158-G1158</f>
        <v>-27211.489890420489</v>
      </c>
      <c r="M1158" s="5">
        <f t="shared" ref="M1158:M1221" si="115">IFERROR(K1158/G1158-1,0)</f>
        <v>-0.10418872361604481</v>
      </c>
      <c r="N1158" s="4">
        <f>IF(SUMPRODUCT($O$2:$AD$2,O1158:AD1158)&lt;=Kalkulačka!$B$4,SUMPRODUCT($O$2:$AD$2,O1158:AD1158)*Kalkulačka!$B$5,SUMPRODUCT($O$2:$AD$2,O1158:AD1158))</f>
        <v>296</v>
      </c>
      <c r="O1158" s="4">
        <v>55</v>
      </c>
      <c r="P1158" s="4">
        <v>0</v>
      </c>
      <c r="Q1158" s="4">
        <v>0</v>
      </c>
      <c r="R1158" s="4">
        <v>0</v>
      </c>
      <c r="S1158" s="4">
        <v>241</v>
      </c>
      <c r="T1158" s="4">
        <v>0</v>
      </c>
      <c r="U1158" s="4">
        <v>288</v>
      </c>
      <c r="V1158" s="4">
        <v>70</v>
      </c>
      <c r="W1158" s="4">
        <v>0</v>
      </c>
      <c r="X1158" s="4">
        <v>0</v>
      </c>
      <c r="Y1158" s="4">
        <v>0</v>
      </c>
      <c r="Z1158" s="4">
        <v>0</v>
      </c>
      <c r="AA1158" s="4">
        <v>0</v>
      </c>
      <c r="AB1158" s="4">
        <v>0</v>
      </c>
      <c r="AC1158" s="4">
        <v>0</v>
      </c>
      <c r="AD1158" s="4">
        <v>0</v>
      </c>
    </row>
    <row r="1159" spans="1:30" x14ac:dyDescent="0.3">
      <c r="A1159" s="16" t="s">
        <v>38</v>
      </c>
      <c r="B1159" s="7">
        <v>570532</v>
      </c>
      <c r="C1159" s="7">
        <v>653381</v>
      </c>
      <c r="D1159" s="7" t="s">
        <v>1516</v>
      </c>
      <c r="E1159" s="7">
        <v>2</v>
      </c>
      <c r="F1159" s="4">
        <v>4174361</v>
      </c>
      <c r="G1159" s="4">
        <v>245648</v>
      </c>
      <c r="H1159" s="4">
        <f t="shared" si="110"/>
        <v>3864939.0158452531</v>
      </c>
      <c r="I1159" s="4">
        <f t="shared" si="111"/>
        <v>-309421.98415474687</v>
      </c>
      <c r="J1159" s="5">
        <f t="shared" si="112"/>
        <v>-7.4124395124127274E-2</v>
      </c>
      <c r="K1159" s="4">
        <f t="shared" si="113"/>
        <v>214993.49577637037</v>
      </c>
      <c r="L1159" s="4">
        <f t="shared" si="114"/>
        <v>-30654.504223629629</v>
      </c>
      <c r="M1159" s="5">
        <f t="shared" si="115"/>
        <v>-0.12479036761394202</v>
      </c>
      <c r="N1159" s="4">
        <f>IF(SUMPRODUCT($O$2:$AD$2,O1159:AD1159)&lt;=Kalkulačka!$B$4,SUMPRODUCT($O$2:$AD$2,O1159:AD1159)*Kalkulačka!$B$5,SUMPRODUCT($O$2:$AD$2,O1159:AD1159))</f>
        <v>272</v>
      </c>
      <c r="O1159" s="4">
        <v>40</v>
      </c>
      <c r="P1159" s="4">
        <v>0</v>
      </c>
      <c r="Q1159" s="4">
        <v>0</v>
      </c>
      <c r="R1159" s="4">
        <v>0</v>
      </c>
      <c r="S1159" s="4">
        <v>232</v>
      </c>
      <c r="T1159" s="4">
        <v>0</v>
      </c>
      <c r="U1159" s="4">
        <v>268</v>
      </c>
      <c r="V1159" s="4">
        <v>60</v>
      </c>
      <c r="W1159" s="4">
        <v>0</v>
      </c>
      <c r="X1159" s="4">
        <v>0</v>
      </c>
      <c r="Y1159" s="4">
        <v>0</v>
      </c>
      <c r="Z1159" s="4">
        <v>0</v>
      </c>
      <c r="AA1159" s="4">
        <v>0</v>
      </c>
      <c r="AB1159" s="4">
        <v>0</v>
      </c>
      <c r="AC1159" s="4">
        <v>0</v>
      </c>
      <c r="AD1159" s="4">
        <v>0</v>
      </c>
    </row>
    <row r="1160" spans="1:30" x14ac:dyDescent="0.3">
      <c r="A1160" s="16" t="s">
        <v>56</v>
      </c>
      <c r="B1160" s="7">
        <v>568775</v>
      </c>
      <c r="C1160" s="7">
        <v>600822</v>
      </c>
      <c r="D1160" s="7" t="s">
        <v>1517</v>
      </c>
      <c r="E1160" s="7">
        <v>2</v>
      </c>
      <c r="F1160" s="4">
        <v>1096830</v>
      </c>
      <c r="G1160" s="4">
        <v>35966</v>
      </c>
      <c r="H1160" s="4">
        <f t="shared" si="110"/>
        <v>1172270.1059089464</v>
      </c>
      <c r="I1160" s="4">
        <f t="shared" si="111"/>
        <v>75440.105908946367</v>
      </c>
      <c r="J1160" s="5">
        <f t="shared" si="112"/>
        <v>6.8780126281143161E-2</v>
      </c>
      <c r="K1160" s="4">
        <f t="shared" si="113"/>
        <v>65209.424270406453</v>
      </c>
      <c r="L1160" s="4">
        <f t="shared" si="114"/>
        <v>29243.424270406453</v>
      </c>
      <c r="M1160" s="5">
        <f t="shared" si="115"/>
        <v>0.81308525469628123</v>
      </c>
      <c r="N1160" s="4">
        <f>IF(SUMPRODUCT($O$2:$AD$2,O1160:AD1160)&lt;=Kalkulačka!$B$4,SUMPRODUCT($O$2:$AD$2,O1160:AD1160)*Kalkulačka!$B$5,SUMPRODUCT($O$2:$AD$2,O1160:AD1160))</f>
        <v>82.5</v>
      </c>
      <c r="O1160" s="4">
        <v>29</v>
      </c>
      <c r="P1160" s="4">
        <v>0</v>
      </c>
      <c r="Q1160" s="4">
        <v>0</v>
      </c>
      <c r="R1160" s="4">
        <v>0</v>
      </c>
      <c r="S1160" s="4">
        <v>26</v>
      </c>
      <c r="T1160" s="4">
        <v>0</v>
      </c>
      <c r="U1160" s="4">
        <v>51</v>
      </c>
      <c r="V1160" s="4">
        <v>26</v>
      </c>
      <c r="W1160" s="4">
        <v>0</v>
      </c>
      <c r="X1160" s="4">
        <v>0</v>
      </c>
      <c r="Y1160" s="4">
        <v>0</v>
      </c>
      <c r="Z1160" s="4">
        <v>0</v>
      </c>
      <c r="AA1160" s="4">
        <v>0</v>
      </c>
      <c r="AB1160" s="4">
        <v>0</v>
      </c>
      <c r="AC1160" s="4">
        <v>0</v>
      </c>
      <c r="AD1160" s="4">
        <v>0</v>
      </c>
    </row>
    <row r="1161" spans="1:30" x14ac:dyDescent="0.3">
      <c r="A1161" s="16" t="s">
        <v>35</v>
      </c>
      <c r="B1161" s="7">
        <v>564095</v>
      </c>
      <c r="C1161" s="7">
        <v>262854</v>
      </c>
      <c r="D1161" s="7" t="s">
        <v>1518</v>
      </c>
      <c r="E1161" s="7">
        <v>2</v>
      </c>
      <c r="F1161" s="4">
        <v>17926569</v>
      </c>
      <c r="G1161" s="4">
        <v>996214</v>
      </c>
      <c r="H1161" s="4">
        <f t="shared" si="110"/>
        <v>16605028.43351751</v>
      </c>
      <c r="I1161" s="4">
        <f t="shared" si="111"/>
        <v>-1321540.5664824899</v>
      </c>
      <c r="J1161" s="5">
        <f t="shared" si="112"/>
        <v>-7.3719659711933172E-2</v>
      </c>
      <c r="K1161" s="4">
        <f t="shared" si="113"/>
        <v>923681.61457450874</v>
      </c>
      <c r="L1161" s="4">
        <f t="shared" si="114"/>
        <v>-72532.385425491259</v>
      </c>
      <c r="M1161" s="5">
        <f t="shared" si="115"/>
        <v>-7.2808036652256658E-2</v>
      </c>
      <c r="N1161" s="4">
        <f>IF(SUMPRODUCT($O$2:$AD$2,O1161:AD1161)&lt;=Kalkulačka!$B$4,SUMPRODUCT($O$2:$AD$2,O1161:AD1161)*Kalkulačka!$B$5,SUMPRODUCT($O$2:$AD$2,O1161:AD1161))</f>
        <v>1168.5999999999999</v>
      </c>
      <c r="O1161" s="4">
        <v>259</v>
      </c>
      <c r="P1161" s="4">
        <v>7</v>
      </c>
      <c r="Q1161" s="4">
        <v>12</v>
      </c>
      <c r="R1161" s="4">
        <v>0</v>
      </c>
      <c r="S1161" s="4">
        <v>786</v>
      </c>
      <c r="T1161" s="4">
        <v>44</v>
      </c>
      <c r="U1161" s="4">
        <v>898</v>
      </c>
      <c r="V1161" s="4">
        <v>222</v>
      </c>
      <c r="W1161" s="4">
        <v>0</v>
      </c>
      <c r="X1161" s="4">
        <v>227</v>
      </c>
      <c r="Y1161" s="4">
        <v>0</v>
      </c>
      <c r="Z1161" s="4">
        <v>0</v>
      </c>
      <c r="AA1161" s="4">
        <v>96</v>
      </c>
      <c r="AB1161" s="4">
        <v>0</v>
      </c>
      <c r="AC1161" s="4">
        <v>0</v>
      </c>
      <c r="AD1161" s="4">
        <v>0</v>
      </c>
    </row>
    <row r="1162" spans="1:30" x14ac:dyDescent="0.3">
      <c r="A1162" s="16" t="s">
        <v>56</v>
      </c>
      <c r="B1162" s="7">
        <v>597635</v>
      </c>
      <c r="C1162" s="7">
        <v>296228</v>
      </c>
      <c r="D1162" s="7" t="s">
        <v>484</v>
      </c>
      <c r="E1162" s="7">
        <v>2</v>
      </c>
      <c r="F1162" s="4">
        <v>6565096</v>
      </c>
      <c r="G1162" s="4">
        <v>375111</v>
      </c>
      <c r="H1162" s="4">
        <f t="shared" si="110"/>
        <v>6081595.2161094425</v>
      </c>
      <c r="I1162" s="4">
        <f t="shared" si="111"/>
        <v>-483500.78389055748</v>
      </c>
      <c r="J1162" s="5">
        <f t="shared" si="112"/>
        <v>-7.3647176505957757E-2</v>
      </c>
      <c r="K1162" s="4">
        <f t="shared" si="113"/>
        <v>338298.58894222981</v>
      </c>
      <c r="L1162" s="4">
        <f t="shared" si="114"/>
        <v>-36812.411057770194</v>
      </c>
      <c r="M1162" s="5">
        <f t="shared" si="115"/>
        <v>-9.8137380822663656E-2</v>
      </c>
      <c r="N1162" s="4">
        <f>IF(SUMPRODUCT($O$2:$AD$2,O1162:AD1162)&lt;=Kalkulačka!$B$4,SUMPRODUCT($O$2:$AD$2,O1162:AD1162)*Kalkulačka!$B$5,SUMPRODUCT($O$2:$AD$2,O1162:AD1162))</f>
        <v>428</v>
      </c>
      <c r="O1162" s="4">
        <v>86</v>
      </c>
      <c r="P1162" s="4">
        <v>0</v>
      </c>
      <c r="Q1162" s="4">
        <v>0</v>
      </c>
      <c r="R1162" s="4">
        <v>0</v>
      </c>
      <c r="S1162" s="4">
        <v>342</v>
      </c>
      <c r="T1162" s="4">
        <v>0</v>
      </c>
      <c r="U1162" s="4">
        <v>329</v>
      </c>
      <c r="V1162" s="4">
        <v>118</v>
      </c>
      <c r="W1162" s="4">
        <v>0</v>
      </c>
      <c r="X1162" s="4">
        <v>0</v>
      </c>
      <c r="Y1162" s="4">
        <v>0</v>
      </c>
      <c r="Z1162" s="4">
        <v>0</v>
      </c>
      <c r="AA1162" s="4">
        <v>0</v>
      </c>
      <c r="AB1162" s="4">
        <v>0</v>
      </c>
      <c r="AC1162" s="4">
        <v>0</v>
      </c>
      <c r="AD1162" s="4">
        <v>0</v>
      </c>
    </row>
    <row r="1163" spans="1:30" x14ac:dyDescent="0.3">
      <c r="A1163" s="16" t="s">
        <v>50</v>
      </c>
      <c r="B1163" s="7">
        <v>547026</v>
      </c>
      <c r="C1163" s="7">
        <v>48770078</v>
      </c>
      <c r="D1163" s="7" t="s">
        <v>1519</v>
      </c>
      <c r="E1163" s="7">
        <v>2</v>
      </c>
      <c r="F1163" s="4">
        <v>1754596</v>
      </c>
      <c r="G1163" s="4">
        <v>59045</v>
      </c>
      <c r="H1163" s="4">
        <f t="shared" si="110"/>
        <v>1875632.169454314</v>
      </c>
      <c r="I1163" s="4">
        <f t="shared" si="111"/>
        <v>121036.16945431405</v>
      </c>
      <c r="J1163" s="5">
        <f t="shared" si="112"/>
        <v>6.8982358021056678E-2</v>
      </c>
      <c r="K1163" s="4">
        <f t="shared" si="113"/>
        <v>104335.07883265032</v>
      </c>
      <c r="L1163" s="4">
        <f t="shared" si="114"/>
        <v>45290.078832650324</v>
      </c>
      <c r="M1163" s="5">
        <f t="shared" si="115"/>
        <v>0.76704342167245865</v>
      </c>
      <c r="N1163" s="4">
        <f>IF(SUMPRODUCT($O$2:$AD$2,O1163:AD1163)&lt;=Kalkulačka!$B$4,SUMPRODUCT($O$2:$AD$2,O1163:AD1163)*Kalkulačka!$B$5,SUMPRODUCT($O$2:$AD$2,O1163:AD1163))</f>
        <v>132</v>
      </c>
      <c r="O1163" s="4">
        <v>43</v>
      </c>
      <c r="P1163" s="4">
        <v>0</v>
      </c>
      <c r="Q1163" s="4">
        <v>0</v>
      </c>
      <c r="R1163" s="4">
        <v>0</v>
      </c>
      <c r="S1163" s="4">
        <v>45</v>
      </c>
      <c r="T1163" s="4">
        <v>0</v>
      </c>
      <c r="U1163" s="4">
        <v>0</v>
      </c>
      <c r="V1163" s="4">
        <v>44</v>
      </c>
      <c r="W1163" s="4">
        <v>0</v>
      </c>
      <c r="X1163" s="4">
        <v>0</v>
      </c>
      <c r="Y1163" s="4">
        <v>0</v>
      </c>
      <c r="Z1163" s="4">
        <v>0</v>
      </c>
      <c r="AA1163" s="4">
        <v>0</v>
      </c>
      <c r="AB1163" s="4">
        <v>0</v>
      </c>
      <c r="AC1163" s="4">
        <v>0</v>
      </c>
      <c r="AD1163" s="4">
        <v>0</v>
      </c>
    </row>
    <row r="1164" spans="1:30" x14ac:dyDescent="0.3">
      <c r="A1164" s="16" t="s">
        <v>23</v>
      </c>
      <c r="B1164" s="7">
        <v>545490</v>
      </c>
      <c r="C1164" s="7">
        <v>245879</v>
      </c>
      <c r="D1164" s="7" t="s">
        <v>1520</v>
      </c>
      <c r="E1164" s="7">
        <v>2</v>
      </c>
      <c r="F1164" s="4">
        <v>1854235</v>
      </c>
      <c r="G1164" s="4">
        <v>63450</v>
      </c>
      <c r="H1164" s="4">
        <f t="shared" si="110"/>
        <v>1982202.1790824002</v>
      </c>
      <c r="I1164" s="4">
        <f t="shared" si="111"/>
        <v>127967.17908240017</v>
      </c>
      <c r="J1164" s="5">
        <f t="shared" si="112"/>
        <v>6.9013463278602805E-2</v>
      </c>
      <c r="K1164" s="4">
        <f t="shared" si="113"/>
        <v>110263.20831177817</v>
      </c>
      <c r="L1164" s="4">
        <f t="shared" si="114"/>
        <v>46813.208311778173</v>
      </c>
      <c r="M1164" s="5">
        <f t="shared" si="115"/>
        <v>0.73779682130462043</v>
      </c>
      <c r="N1164" s="4">
        <f>IF(SUMPRODUCT($O$2:$AD$2,O1164:AD1164)&lt;=Kalkulačka!$B$4,SUMPRODUCT($O$2:$AD$2,O1164:AD1164)*Kalkulačka!$B$5,SUMPRODUCT($O$2:$AD$2,O1164:AD1164))</f>
        <v>139.5</v>
      </c>
      <c r="O1164" s="4">
        <v>44</v>
      </c>
      <c r="P1164" s="4">
        <v>0</v>
      </c>
      <c r="Q1164" s="4">
        <v>0</v>
      </c>
      <c r="R1164" s="4">
        <v>0</v>
      </c>
      <c r="S1164" s="4">
        <v>49</v>
      </c>
      <c r="T1164" s="4">
        <v>0</v>
      </c>
      <c r="U1164" s="4">
        <v>87</v>
      </c>
      <c r="V1164" s="4">
        <v>24</v>
      </c>
      <c r="W1164" s="4">
        <v>0</v>
      </c>
      <c r="X1164" s="4">
        <v>0</v>
      </c>
      <c r="Y1164" s="4">
        <v>0</v>
      </c>
      <c r="Z1164" s="4">
        <v>0</v>
      </c>
      <c r="AA1164" s="4">
        <v>0</v>
      </c>
      <c r="AB1164" s="4">
        <v>0</v>
      </c>
      <c r="AC1164" s="4">
        <v>0</v>
      </c>
      <c r="AD1164" s="4">
        <v>0</v>
      </c>
    </row>
    <row r="1165" spans="1:30" x14ac:dyDescent="0.3">
      <c r="A1165" s="16" t="s">
        <v>50</v>
      </c>
      <c r="B1165" s="7">
        <v>520420</v>
      </c>
      <c r="C1165" s="7">
        <v>302198</v>
      </c>
      <c r="D1165" s="7" t="s">
        <v>1521</v>
      </c>
      <c r="E1165" s="7">
        <v>2</v>
      </c>
      <c r="F1165" s="4">
        <v>657941</v>
      </c>
      <c r="G1165" s="4">
        <v>15814</v>
      </c>
      <c r="H1165" s="4">
        <f t="shared" si="110"/>
        <v>703362.0635453678</v>
      </c>
      <c r="I1165" s="4">
        <f t="shared" si="111"/>
        <v>45421.063545367797</v>
      </c>
      <c r="J1165" s="5">
        <f t="shared" si="112"/>
        <v>6.9035162036364728E-2</v>
      </c>
      <c r="K1165" s="4">
        <f t="shared" si="113"/>
        <v>39125.654562243872</v>
      </c>
      <c r="L1165" s="4">
        <f t="shared" si="114"/>
        <v>23311.654562243872</v>
      </c>
      <c r="M1165" s="5">
        <f t="shared" si="115"/>
        <v>1.4741149969801359</v>
      </c>
      <c r="N1165" s="4">
        <f>IF(SUMPRODUCT($O$2:$AD$2,O1165:AD1165)&lt;=Kalkulačka!$B$4,SUMPRODUCT($O$2:$AD$2,O1165:AD1165)*Kalkulačka!$B$5,SUMPRODUCT($O$2:$AD$2,O1165:AD1165))</f>
        <v>49.5</v>
      </c>
      <c r="O1165" s="4">
        <v>33</v>
      </c>
      <c r="P1165" s="4">
        <v>0</v>
      </c>
      <c r="Q1165" s="4">
        <v>0</v>
      </c>
      <c r="R1165" s="4">
        <v>0</v>
      </c>
      <c r="S1165" s="4">
        <v>0</v>
      </c>
      <c r="T1165" s="4">
        <v>0</v>
      </c>
      <c r="U1165" s="4">
        <v>121</v>
      </c>
      <c r="V1165" s="4">
        <v>0</v>
      </c>
      <c r="W1165" s="4">
        <v>0</v>
      </c>
      <c r="X1165" s="4">
        <v>0</v>
      </c>
      <c r="Y1165" s="4">
        <v>0</v>
      </c>
      <c r="Z1165" s="4">
        <v>0</v>
      </c>
      <c r="AA1165" s="4">
        <v>0</v>
      </c>
      <c r="AB1165" s="4">
        <v>0</v>
      </c>
      <c r="AC1165" s="4">
        <v>0</v>
      </c>
      <c r="AD1165" s="4">
        <v>0</v>
      </c>
    </row>
    <row r="1166" spans="1:30" x14ac:dyDescent="0.3">
      <c r="A1166" s="16" t="s">
        <v>44</v>
      </c>
      <c r="B1166" s="7">
        <v>587541</v>
      </c>
      <c r="C1166" s="7">
        <v>286265</v>
      </c>
      <c r="D1166" s="7" t="s">
        <v>1522</v>
      </c>
      <c r="E1166" s="7">
        <v>2</v>
      </c>
      <c r="F1166" s="4">
        <v>1275976</v>
      </c>
      <c r="G1166" s="4">
        <v>42924</v>
      </c>
      <c r="H1166" s="4">
        <f t="shared" si="110"/>
        <v>1364096.1232395011</v>
      </c>
      <c r="I1166" s="4">
        <f t="shared" si="111"/>
        <v>88120.123239501147</v>
      </c>
      <c r="J1166" s="5">
        <f t="shared" si="112"/>
        <v>6.9060956663370643E-2</v>
      </c>
      <c r="K1166" s="4">
        <f t="shared" si="113"/>
        <v>75880.057332836601</v>
      </c>
      <c r="L1166" s="4">
        <f t="shared" si="114"/>
        <v>32956.057332836601</v>
      </c>
      <c r="M1166" s="5">
        <f t="shared" si="115"/>
        <v>0.76777693907456435</v>
      </c>
      <c r="N1166" s="4">
        <f>IF(SUMPRODUCT($O$2:$AD$2,O1166:AD1166)&lt;=Kalkulačka!$B$4,SUMPRODUCT($O$2:$AD$2,O1166:AD1166)*Kalkulačka!$B$5,SUMPRODUCT($O$2:$AD$2,O1166:AD1166))</f>
        <v>96</v>
      </c>
      <c r="O1166" s="4">
        <v>32</v>
      </c>
      <c r="P1166" s="4">
        <v>0</v>
      </c>
      <c r="Q1166" s="4">
        <v>0</v>
      </c>
      <c r="R1166" s="4">
        <v>0</v>
      </c>
      <c r="S1166" s="4">
        <v>32</v>
      </c>
      <c r="T1166" s="4">
        <v>0</v>
      </c>
      <c r="U1166" s="4">
        <v>0</v>
      </c>
      <c r="V1166" s="4">
        <v>29</v>
      </c>
      <c r="W1166" s="4">
        <v>0</v>
      </c>
      <c r="X1166" s="4">
        <v>0</v>
      </c>
      <c r="Y1166" s="4">
        <v>0</v>
      </c>
      <c r="Z1166" s="4">
        <v>0</v>
      </c>
      <c r="AA1166" s="4">
        <v>0</v>
      </c>
      <c r="AB1166" s="4">
        <v>0</v>
      </c>
      <c r="AC1166" s="4">
        <v>0</v>
      </c>
      <c r="AD1166" s="4">
        <v>0</v>
      </c>
    </row>
    <row r="1167" spans="1:30" x14ac:dyDescent="0.3">
      <c r="A1167" s="16" t="s">
        <v>47</v>
      </c>
      <c r="B1167" s="7">
        <v>586293</v>
      </c>
      <c r="C1167" s="7">
        <v>544701</v>
      </c>
      <c r="D1167" s="7" t="s">
        <v>1523</v>
      </c>
      <c r="E1167" s="7">
        <v>2</v>
      </c>
      <c r="F1167" s="4">
        <v>1933831</v>
      </c>
      <c r="G1167" s="4">
        <v>94301</v>
      </c>
      <c r="H1167" s="4">
        <f t="shared" si="110"/>
        <v>2067458.1867848688</v>
      </c>
      <c r="I1167" s="4">
        <f t="shared" si="111"/>
        <v>133627.18678486883</v>
      </c>
      <c r="J1167" s="5">
        <f t="shared" si="112"/>
        <v>6.9099723184119499E-2</v>
      </c>
      <c r="K1167" s="4">
        <f t="shared" si="113"/>
        <v>115005.71189508047</v>
      </c>
      <c r="L1167" s="4">
        <f t="shared" si="114"/>
        <v>20704.711895080472</v>
      </c>
      <c r="M1167" s="5">
        <f t="shared" si="115"/>
        <v>0.21955983388384515</v>
      </c>
      <c r="N1167" s="4">
        <f>IF(SUMPRODUCT($O$2:$AD$2,O1167:AD1167)&lt;=Kalkulačka!$B$4,SUMPRODUCT($O$2:$AD$2,O1167:AD1167)*Kalkulačka!$B$5,SUMPRODUCT($O$2:$AD$2,O1167:AD1167))</f>
        <v>145.5</v>
      </c>
      <c r="O1167" s="4">
        <v>0</v>
      </c>
      <c r="P1167" s="4">
        <v>0</v>
      </c>
      <c r="Q1167" s="4">
        <v>0</v>
      </c>
      <c r="R1167" s="4">
        <v>0</v>
      </c>
      <c r="S1167" s="4">
        <v>97</v>
      </c>
      <c r="T1167" s="4">
        <v>0</v>
      </c>
      <c r="U1167" s="4">
        <v>93</v>
      </c>
      <c r="V1167" s="4">
        <v>24</v>
      </c>
      <c r="W1167" s="4">
        <v>0</v>
      </c>
      <c r="X1167" s="4">
        <v>0</v>
      </c>
      <c r="Y1167" s="4">
        <v>0</v>
      </c>
      <c r="Z1167" s="4">
        <v>0</v>
      </c>
      <c r="AA1167" s="4">
        <v>0</v>
      </c>
      <c r="AB1167" s="4">
        <v>0</v>
      </c>
      <c r="AC1167" s="4">
        <v>0</v>
      </c>
      <c r="AD1167" s="4">
        <v>0</v>
      </c>
    </row>
    <row r="1168" spans="1:30" x14ac:dyDescent="0.3">
      <c r="A1168" s="16" t="s">
        <v>20</v>
      </c>
      <c r="B1168" s="7">
        <v>534587</v>
      </c>
      <c r="C1168" s="7">
        <v>236616</v>
      </c>
      <c r="D1168" s="7" t="s">
        <v>1524</v>
      </c>
      <c r="E1168" s="7">
        <v>2</v>
      </c>
      <c r="F1168" s="4">
        <v>6716098</v>
      </c>
      <c r="G1168" s="4">
        <v>383673</v>
      </c>
      <c r="H1168" s="4">
        <f t="shared" si="110"/>
        <v>6223688.5622802237</v>
      </c>
      <c r="I1168" s="4">
        <f t="shared" si="111"/>
        <v>-492409.4377197763</v>
      </c>
      <c r="J1168" s="5">
        <f t="shared" si="112"/>
        <v>-7.331778626812413E-2</v>
      </c>
      <c r="K1168" s="4">
        <f t="shared" si="113"/>
        <v>346202.761581067</v>
      </c>
      <c r="L1168" s="4">
        <f t="shared" si="114"/>
        <v>-37470.238418933004</v>
      </c>
      <c r="M1168" s="5">
        <f t="shared" si="115"/>
        <v>-9.7661911103812393E-2</v>
      </c>
      <c r="N1168" s="4">
        <f>IF(SUMPRODUCT($O$2:$AD$2,O1168:AD1168)&lt;=Kalkulačka!$B$4,SUMPRODUCT($O$2:$AD$2,O1168:AD1168)*Kalkulačka!$B$5,SUMPRODUCT($O$2:$AD$2,O1168:AD1168))</f>
        <v>438</v>
      </c>
      <c r="O1168" s="4">
        <v>88</v>
      </c>
      <c r="P1168" s="4">
        <v>0</v>
      </c>
      <c r="Q1168" s="4">
        <v>0</v>
      </c>
      <c r="R1168" s="4">
        <v>0</v>
      </c>
      <c r="S1168" s="4">
        <v>350</v>
      </c>
      <c r="T1168" s="4">
        <v>0</v>
      </c>
      <c r="U1168" s="4">
        <v>344</v>
      </c>
      <c r="V1168" s="4">
        <v>50</v>
      </c>
      <c r="W1168" s="4">
        <v>0</v>
      </c>
      <c r="X1168" s="4">
        <v>0</v>
      </c>
      <c r="Y1168" s="4">
        <v>0</v>
      </c>
      <c r="Z1168" s="4">
        <v>0</v>
      </c>
      <c r="AA1168" s="4">
        <v>0</v>
      </c>
      <c r="AB1168" s="4">
        <v>0</v>
      </c>
      <c r="AC1168" s="4">
        <v>0</v>
      </c>
      <c r="AD1168" s="4">
        <v>0</v>
      </c>
    </row>
    <row r="1169" spans="1:30" x14ac:dyDescent="0.3">
      <c r="A1169" s="16" t="s">
        <v>20</v>
      </c>
      <c r="B1169" s="7">
        <v>542326</v>
      </c>
      <c r="C1169" s="7">
        <v>244333</v>
      </c>
      <c r="D1169" s="7" t="s">
        <v>1525</v>
      </c>
      <c r="E1169" s="7">
        <v>2</v>
      </c>
      <c r="F1169" s="4">
        <v>1196003</v>
      </c>
      <c r="G1169" s="4">
        <v>28671</v>
      </c>
      <c r="H1169" s="4">
        <f t="shared" si="110"/>
        <v>1278840.1155370323</v>
      </c>
      <c r="I1169" s="4">
        <f t="shared" si="111"/>
        <v>82837.115537032252</v>
      </c>
      <c r="J1169" s="5">
        <f t="shared" si="112"/>
        <v>6.9261628555306487E-2</v>
      </c>
      <c r="K1169" s="4">
        <f t="shared" si="113"/>
        <v>71137.553749534316</v>
      </c>
      <c r="L1169" s="4">
        <f t="shared" si="114"/>
        <v>42466.553749534316</v>
      </c>
      <c r="M1169" s="5">
        <f t="shared" si="115"/>
        <v>1.481167512452803</v>
      </c>
      <c r="N1169" s="4">
        <f>IF(SUMPRODUCT($O$2:$AD$2,O1169:AD1169)&lt;=Kalkulačka!$B$4,SUMPRODUCT($O$2:$AD$2,O1169:AD1169)*Kalkulačka!$B$5,SUMPRODUCT($O$2:$AD$2,O1169:AD1169))</f>
        <v>90</v>
      </c>
      <c r="O1169" s="4">
        <v>60</v>
      </c>
      <c r="P1169" s="4">
        <v>0</v>
      </c>
      <c r="Q1169" s="4">
        <v>0</v>
      </c>
      <c r="R1169" s="4">
        <v>0</v>
      </c>
      <c r="S1169" s="4">
        <v>0</v>
      </c>
      <c r="T1169" s="4">
        <v>0</v>
      </c>
      <c r="U1169" s="4">
        <v>60</v>
      </c>
      <c r="V1169" s="4">
        <v>0</v>
      </c>
      <c r="W1169" s="4">
        <v>0</v>
      </c>
      <c r="X1169" s="4">
        <v>0</v>
      </c>
      <c r="Y1169" s="4">
        <v>0</v>
      </c>
      <c r="Z1169" s="4">
        <v>0</v>
      </c>
      <c r="AA1169" s="4">
        <v>0</v>
      </c>
      <c r="AB1169" s="4">
        <v>0</v>
      </c>
      <c r="AC1169" s="4">
        <v>0</v>
      </c>
      <c r="AD1169" s="4">
        <v>0</v>
      </c>
    </row>
    <row r="1170" spans="1:30" x14ac:dyDescent="0.3">
      <c r="A1170" s="16" t="s">
        <v>20</v>
      </c>
      <c r="B1170" s="7">
        <v>539732</v>
      </c>
      <c r="C1170" s="7">
        <v>241725</v>
      </c>
      <c r="D1170" s="7" t="s">
        <v>1526</v>
      </c>
      <c r="E1170" s="7">
        <v>2</v>
      </c>
      <c r="F1170" s="4">
        <v>4476969</v>
      </c>
      <c r="G1170" s="4">
        <v>247796</v>
      </c>
      <c r="H1170" s="4">
        <f t="shared" si="110"/>
        <v>4149125.708186816</v>
      </c>
      <c r="I1170" s="4">
        <f t="shared" si="111"/>
        <v>-327843.29181318404</v>
      </c>
      <c r="J1170" s="5">
        <f t="shared" si="112"/>
        <v>-7.3228850102197263E-2</v>
      </c>
      <c r="K1170" s="4">
        <f t="shared" si="113"/>
        <v>230801.84105404466</v>
      </c>
      <c r="L1170" s="4">
        <f t="shared" si="114"/>
        <v>-16994.158945955336</v>
      </c>
      <c r="M1170" s="5">
        <f t="shared" si="115"/>
        <v>-6.8581248066778011E-2</v>
      </c>
      <c r="N1170" s="4">
        <f>IF(SUMPRODUCT($O$2:$AD$2,O1170:AD1170)&lt;=Kalkulačka!$B$4,SUMPRODUCT($O$2:$AD$2,O1170:AD1170)*Kalkulačka!$B$5,SUMPRODUCT($O$2:$AD$2,O1170:AD1170))</f>
        <v>292</v>
      </c>
      <c r="O1170" s="4">
        <v>72</v>
      </c>
      <c r="P1170" s="4">
        <v>0</v>
      </c>
      <c r="Q1170" s="4">
        <v>0</v>
      </c>
      <c r="R1170" s="4">
        <v>0</v>
      </c>
      <c r="S1170" s="4">
        <v>220</v>
      </c>
      <c r="T1170" s="4">
        <v>0</v>
      </c>
      <c r="U1170" s="4">
        <v>288</v>
      </c>
      <c r="V1170" s="4">
        <v>85</v>
      </c>
      <c r="W1170" s="4">
        <v>0</v>
      </c>
      <c r="X1170" s="4">
        <v>0</v>
      </c>
      <c r="Y1170" s="4">
        <v>0</v>
      </c>
      <c r="Z1170" s="4">
        <v>0</v>
      </c>
      <c r="AA1170" s="4">
        <v>0</v>
      </c>
      <c r="AB1170" s="4">
        <v>0</v>
      </c>
      <c r="AC1170" s="4">
        <v>0</v>
      </c>
      <c r="AD1170" s="4">
        <v>0</v>
      </c>
    </row>
    <row r="1171" spans="1:30" x14ac:dyDescent="0.3">
      <c r="A1171" s="16" t="s">
        <v>38</v>
      </c>
      <c r="B1171" s="7">
        <v>573108</v>
      </c>
      <c r="C1171" s="7">
        <v>271748</v>
      </c>
      <c r="D1171" s="7" t="s">
        <v>1527</v>
      </c>
      <c r="E1171" s="7">
        <v>2</v>
      </c>
      <c r="F1171" s="4">
        <v>4598747</v>
      </c>
      <c r="G1171" s="4">
        <v>269818</v>
      </c>
      <c r="H1171" s="4">
        <f t="shared" si="110"/>
        <v>4262800.385123441</v>
      </c>
      <c r="I1171" s="4">
        <f t="shared" si="111"/>
        <v>-335946.614876559</v>
      </c>
      <c r="J1171" s="5">
        <f t="shared" si="112"/>
        <v>-7.3051771466566606E-2</v>
      </c>
      <c r="K1171" s="4">
        <f t="shared" si="113"/>
        <v>237125.17916511436</v>
      </c>
      <c r="L1171" s="4">
        <f t="shared" si="114"/>
        <v>-32692.820834885642</v>
      </c>
      <c r="M1171" s="5">
        <f t="shared" si="115"/>
        <v>-0.12116619660247141</v>
      </c>
      <c r="N1171" s="4">
        <f>IF(SUMPRODUCT($O$2:$AD$2,O1171:AD1171)&lt;=Kalkulačka!$B$4,SUMPRODUCT($O$2:$AD$2,O1171:AD1171)*Kalkulačka!$B$5,SUMPRODUCT($O$2:$AD$2,O1171:AD1171))</f>
        <v>300</v>
      </c>
      <c r="O1171" s="4">
        <v>47</v>
      </c>
      <c r="P1171" s="4">
        <v>0</v>
      </c>
      <c r="Q1171" s="4">
        <v>0</v>
      </c>
      <c r="R1171" s="4">
        <v>0</v>
      </c>
      <c r="S1171" s="4">
        <v>235</v>
      </c>
      <c r="T1171" s="4">
        <v>9</v>
      </c>
      <c r="U1171" s="4">
        <v>218</v>
      </c>
      <c r="V1171" s="4">
        <v>58</v>
      </c>
      <c r="W1171" s="4">
        <v>0</v>
      </c>
      <c r="X1171" s="4">
        <v>0</v>
      </c>
      <c r="Y1171" s="4">
        <v>0</v>
      </c>
      <c r="Z1171" s="4">
        <v>0</v>
      </c>
      <c r="AA1171" s="4">
        <v>0</v>
      </c>
      <c r="AB1171" s="4">
        <v>0</v>
      </c>
      <c r="AC1171" s="4">
        <v>0</v>
      </c>
      <c r="AD1171" s="4">
        <v>0</v>
      </c>
    </row>
    <row r="1172" spans="1:30" x14ac:dyDescent="0.3">
      <c r="A1172" s="16" t="s">
        <v>32</v>
      </c>
      <c r="B1172" s="7">
        <v>562611</v>
      </c>
      <c r="C1172" s="7">
        <v>261459</v>
      </c>
      <c r="D1172" s="7" t="s">
        <v>308</v>
      </c>
      <c r="E1172" s="7">
        <v>2</v>
      </c>
      <c r="F1172" s="4">
        <v>6330571</v>
      </c>
      <c r="G1172" s="4">
        <v>369946</v>
      </c>
      <c r="H1172" s="4">
        <f t="shared" si="110"/>
        <v>5868455.1968532708</v>
      </c>
      <c r="I1172" s="4">
        <f t="shared" si="111"/>
        <v>-462115.80314672925</v>
      </c>
      <c r="J1172" s="5">
        <f t="shared" si="112"/>
        <v>-7.2997491560671146E-2</v>
      </c>
      <c r="K1172" s="4">
        <f t="shared" si="113"/>
        <v>326442.32998397411</v>
      </c>
      <c r="L1172" s="4">
        <f t="shared" si="114"/>
        <v>-43503.670016025892</v>
      </c>
      <c r="M1172" s="5">
        <f t="shared" si="115"/>
        <v>-0.11759464899208505</v>
      </c>
      <c r="N1172" s="4">
        <f>IF(SUMPRODUCT($O$2:$AD$2,O1172:AD1172)&lt;=Kalkulačka!$B$4,SUMPRODUCT($O$2:$AD$2,O1172:AD1172)*Kalkulačka!$B$5,SUMPRODUCT($O$2:$AD$2,O1172:AD1172))</f>
        <v>413</v>
      </c>
      <c r="O1172" s="4">
        <v>89</v>
      </c>
      <c r="P1172" s="4">
        <v>0</v>
      </c>
      <c r="Q1172" s="4">
        <v>0</v>
      </c>
      <c r="R1172" s="4">
        <v>0</v>
      </c>
      <c r="S1172" s="4">
        <v>324</v>
      </c>
      <c r="T1172" s="4">
        <v>0</v>
      </c>
      <c r="U1172" s="4">
        <v>415</v>
      </c>
      <c r="V1172" s="4">
        <v>90</v>
      </c>
      <c r="W1172" s="4">
        <v>0</v>
      </c>
      <c r="X1172" s="4">
        <v>0</v>
      </c>
      <c r="Y1172" s="4">
        <v>0</v>
      </c>
      <c r="Z1172" s="4">
        <v>0</v>
      </c>
      <c r="AA1172" s="4">
        <v>0</v>
      </c>
      <c r="AB1172" s="4">
        <v>0</v>
      </c>
      <c r="AC1172" s="4">
        <v>0</v>
      </c>
      <c r="AD1172" s="4">
        <v>0</v>
      </c>
    </row>
    <row r="1173" spans="1:30" x14ac:dyDescent="0.3">
      <c r="A1173" s="16" t="s">
        <v>29</v>
      </c>
      <c r="B1173" s="7">
        <v>555029</v>
      </c>
      <c r="C1173" s="7">
        <v>254444</v>
      </c>
      <c r="D1173" s="7" t="s">
        <v>1528</v>
      </c>
      <c r="E1173" s="7">
        <v>2</v>
      </c>
      <c r="F1173" s="4">
        <v>4398712</v>
      </c>
      <c r="G1173" s="4">
        <v>248368</v>
      </c>
      <c r="H1173" s="4">
        <f t="shared" si="110"/>
        <v>4078079.0351014254</v>
      </c>
      <c r="I1173" s="4">
        <f t="shared" si="111"/>
        <v>-320632.96489857463</v>
      </c>
      <c r="J1173" s="5">
        <f t="shared" si="112"/>
        <v>-7.2892465998813938E-2</v>
      </c>
      <c r="K1173" s="4">
        <f t="shared" si="113"/>
        <v>226849.75473462607</v>
      </c>
      <c r="L1173" s="4">
        <f t="shared" si="114"/>
        <v>-21518.245265373931</v>
      </c>
      <c r="M1173" s="5">
        <f t="shared" si="115"/>
        <v>-8.6638557565281937E-2</v>
      </c>
      <c r="N1173" s="4">
        <f>IF(SUMPRODUCT($O$2:$AD$2,O1173:AD1173)&lt;=Kalkulačka!$B$4,SUMPRODUCT($O$2:$AD$2,O1173:AD1173)*Kalkulačka!$B$5,SUMPRODUCT($O$2:$AD$2,O1173:AD1173))</f>
        <v>287</v>
      </c>
      <c r="O1173" s="4">
        <v>43</v>
      </c>
      <c r="P1173" s="4">
        <v>0</v>
      </c>
      <c r="Q1173" s="4">
        <v>11</v>
      </c>
      <c r="R1173" s="4">
        <v>0</v>
      </c>
      <c r="S1173" s="4">
        <v>197</v>
      </c>
      <c r="T1173" s="4">
        <v>18</v>
      </c>
      <c r="U1173" s="4">
        <v>259</v>
      </c>
      <c r="V1173" s="4">
        <v>75</v>
      </c>
      <c r="W1173" s="4">
        <v>0</v>
      </c>
      <c r="X1173" s="4">
        <v>0</v>
      </c>
      <c r="Y1173" s="4">
        <v>0</v>
      </c>
      <c r="Z1173" s="4">
        <v>0</v>
      </c>
      <c r="AA1173" s="4">
        <v>0</v>
      </c>
      <c r="AB1173" s="4">
        <v>0</v>
      </c>
      <c r="AC1173" s="4">
        <v>0</v>
      </c>
      <c r="AD1173" s="4">
        <v>0</v>
      </c>
    </row>
    <row r="1174" spans="1:30" x14ac:dyDescent="0.3">
      <c r="A1174" s="16" t="s">
        <v>44</v>
      </c>
      <c r="B1174" s="7">
        <v>549231</v>
      </c>
      <c r="C1174" s="7">
        <v>249505</v>
      </c>
      <c r="D1174" s="7" t="s">
        <v>1529</v>
      </c>
      <c r="E1174" s="7">
        <v>2</v>
      </c>
      <c r="F1174" s="4">
        <v>5087872</v>
      </c>
      <c r="G1174" s="4">
        <v>281803</v>
      </c>
      <c r="H1174" s="4">
        <f t="shared" si="110"/>
        <v>4717499.0928699411</v>
      </c>
      <c r="I1174" s="4">
        <f t="shared" si="111"/>
        <v>-370372.90713005885</v>
      </c>
      <c r="J1174" s="5">
        <f t="shared" si="112"/>
        <v>-7.2795248608860219E-2</v>
      </c>
      <c r="K1174" s="4">
        <f t="shared" si="113"/>
        <v>262418.53160939325</v>
      </c>
      <c r="L1174" s="4">
        <f t="shared" si="114"/>
        <v>-19384.468390606751</v>
      </c>
      <c r="M1174" s="5">
        <f t="shared" si="115"/>
        <v>-6.8787303153645452E-2</v>
      </c>
      <c r="N1174" s="4">
        <f>IF(SUMPRODUCT($O$2:$AD$2,O1174:AD1174)&lt;=Kalkulačka!$B$4,SUMPRODUCT($O$2:$AD$2,O1174:AD1174)*Kalkulačka!$B$5,SUMPRODUCT($O$2:$AD$2,O1174:AD1174))</f>
        <v>332</v>
      </c>
      <c r="O1174" s="4">
        <v>83</v>
      </c>
      <c r="P1174" s="4">
        <v>0</v>
      </c>
      <c r="Q1174" s="4">
        <v>0</v>
      </c>
      <c r="R1174" s="4">
        <v>0</v>
      </c>
      <c r="S1174" s="4">
        <v>237</v>
      </c>
      <c r="T1174" s="4">
        <v>0</v>
      </c>
      <c r="U1174" s="4">
        <v>283</v>
      </c>
      <c r="V1174" s="4">
        <v>55</v>
      </c>
      <c r="W1174" s="4">
        <v>0</v>
      </c>
      <c r="X1174" s="4">
        <v>0</v>
      </c>
      <c r="Y1174" s="4">
        <v>0</v>
      </c>
      <c r="Z1174" s="4">
        <v>0</v>
      </c>
      <c r="AA1174" s="4">
        <v>120</v>
      </c>
      <c r="AB1174" s="4">
        <v>0</v>
      </c>
      <c r="AC1174" s="4">
        <v>0</v>
      </c>
      <c r="AD1174" s="4">
        <v>0</v>
      </c>
    </row>
    <row r="1175" spans="1:30" x14ac:dyDescent="0.3">
      <c r="A1175" s="16" t="s">
        <v>23</v>
      </c>
      <c r="B1175" s="7">
        <v>551953</v>
      </c>
      <c r="C1175" s="7">
        <v>251984</v>
      </c>
      <c r="D1175" s="7" t="s">
        <v>256</v>
      </c>
      <c r="E1175" s="7">
        <v>2</v>
      </c>
      <c r="F1175" s="4">
        <v>24135550</v>
      </c>
      <c r="G1175" s="4">
        <v>1306550</v>
      </c>
      <c r="H1175" s="4">
        <f t="shared" si="110"/>
        <v>22379702.021898065</v>
      </c>
      <c r="I1175" s="4">
        <f t="shared" si="111"/>
        <v>-1755847.9781019352</v>
      </c>
      <c r="J1175" s="5">
        <f t="shared" si="112"/>
        <v>-7.274944959207208E-2</v>
      </c>
      <c r="K1175" s="4">
        <f t="shared" si="113"/>
        <v>1244907.1906168505</v>
      </c>
      <c r="L1175" s="4">
        <f t="shared" si="114"/>
        <v>-61642.809383149492</v>
      </c>
      <c r="M1175" s="5">
        <f t="shared" si="115"/>
        <v>-4.7179831910871717E-2</v>
      </c>
      <c r="N1175" s="4">
        <f>IF(SUMPRODUCT($O$2:$AD$2,O1175:AD1175)&lt;=Kalkulačka!$B$4,SUMPRODUCT($O$2:$AD$2,O1175:AD1175)*Kalkulačka!$B$5,SUMPRODUCT($O$2:$AD$2,O1175:AD1175))</f>
        <v>1575</v>
      </c>
      <c r="O1175" s="4">
        <v>208</v>
      </c>
      <c r="P1175" s="4">
        <v>0</v>
      </c>
      <c r="Q1175" s="4">
        <v>11</v>
      </c>
      <c r="R1175" s="4">
        <v>0</v>
      </c>
      <c r="S1175" s="4">
        <v>858</v>
      </c>
      <c r="T1175" s="4">
        <v>0</v>
      </c>
      <c r="U1175" s="4">
        <v>1476</v>
      </c>
      <c r="V1175" s="4">
        <v>316</v>
      </c>
      <c r="W1175" s="4">
        <v>0</v>
      </c>
      <c r="X1175" s="4">
        <v>0</v>
      </c>
      <c r="Y1175" s="4">
        <v>409</v>
      </c>
      <c r="Z1175" s="4">
        <v>0</v>
      </c>
      <c r="AA1175" s="4">
        <v>0</v>
      </c>
      <c r="AB1175" s="4">
        <v>89</v>
      </c>
      <c r="AC1175" s="4">
        <v>0</v>
      </c>
      <c r="AD1175" s="4">
        <v>0</v>
      </c>
    </row>
    <row r="1176" spans="1:30" x14ac:dyDescent="0.3">
      <c r="A1176" s="16" t="s">
        <v>50</v>
      </c>
      <c r="B1176" s="7">
        <v>589756</v>
      </c>
      <c r="C1176" s="7">
        <v>288497</v>
      </c>
      <c r="D1176" s="7" t="s">
        <v>1530</v>
      </c>
      <c r="E1176" s="7">
        <v>2</v>
      </c>
      <c r="F1176" s="4">
        <v>8329079</v>
      </c>
      <c r="G1176" s="4">
        <v>470136</v>
      </c>
      <c r="H1176" s="4">
        <f t="shared" si="110"/>
        <v>7724194.2978436751</v>
      </c>
      <c r="I1176" s="4">
        <f t="shared" si="111"/>
        <v>-604884.70215632487</v>
      </c>
      <c r="J1176" s="5">
        <f t="shared" si="112"/>
        <v>-7.2623239875180046E-2</v>
      </c>
      <c r="K1176" s="4">
        <f t="shared" si="113"/>
        <v>429670.82464718726</v>
      </c>
      <c r="L1176" s="4">
        <f t="shared" si="114"/>
        <v>-40465.175352812745</v>
      </c>
      <c r="M1176" s="5">
        <f t="shared" si="115"/>
        <v>-8.6071212059516289E-2</v>
      </c>
      <c r="N1176" s="4">
        <f>IF(SUMPRODUCT($O$2:$AD$2,O1176:AD1176)&lt;=Kalkulačka!$B$4,SUMPRODUCT($O$2:$AD$2,O1176:AD1176)*Kalkulačka!$B$5,SUMPRODUCT($O$2:$AD$2,O1176:AD1176))</f>
        <v>543.6</v>
      </c>
      <c r="O1176" s="4">
        <v>86</v>
      </c>
      <c r="P1176" s="4">
        <v>0</v>
      </c>
      <c r="Q1176" s="4">
        <v>0</v>
      </c>
      <c r="R1176" s="4">
        <v>0</v>
      </c>
      <c r="S1176" s="4">
        <v>388</v>
      </c>
      <c r="T1176" s="4">
        <v>0</v>
      </c>
      <c r="U1176" s="4">
        <v>471</v>
      </c>
      <c r="V1176" s="4">
        <v>120</v>
      </c>
      <c r="W1176" s="4">
        <v>0</v>
      </c>
      <c r="X1176" s="4">
        <v>353</v>
      </c>
      <c r="Y1176" s="4">
        <v>0</v>
      </c>
      <c r="Z1176" s="4">
        <v>0</v>
      </c>
      <c r="AA1176" s="4">
        <v>696</v>
      </c>
      <c r="AB1176" s="4">
        <v>0</v>
      </c>
      <c r="AC1176" s="4">
        <v>0</v>
      </c>
      <c r="AD1176" s="4">
        <v>0</v>
      </c>
    </row>
    <row r="1177" spans="1:30" x14ac:dyDescent="0.3">
      <c r="A1177" s="16" t="s">
        <v>50</v>
      </c>
      <c r="B1177" s="7">
        <v>540684</v>
      </c>
      <c r="C1177" s="7">
        <v>303160</v>
      </c>
      <c r="D1177" s="7" t="s">
        <v>1531</v>
      </c>
      <c r="E1177" s="7">
        <v>2</v>
      </c>
      <c r="F1177" s="4">
        <v>1732836</v>
      </c>
      <c r="G1177" s="4">
        <v>61949</v>
      </c>
      <c r="H1177" s="4">
        <f t="shared" si="110"/>
        <v>1854318.1675286968</v>
      </c>
      <c r="I1177" s="4">
        <f t="shared" si="111"/>
        <v>121482.16752869682</v>
      </c>
      <c r="J1177" s="5">
        <f t="shared" si="112"/>
        <v>7.0105980905692755E-2</v>
      </c>
      <c r="K1177" s="4">
        <f t="shared" si="113"/>
        <v>103149.45293682475</v>
      </c>
      <c r="L1177" s="4">
        <f t="shared" si="114"/>
        <v>41200.452936824746</v>
      </c>
      <c r="M1177" s="5">
        <f t="shared" si="115"/>
        <v>0.66507050859295136</v>
      </c>
      <c r="N1177" s="4">
        <f>IF(SUMPRODUCT($O$2:$AD$2,O1177:AD1177)&lt;=Kalkulačka!$B$4,SUMPRODUCT($O$2:$AD$2,O1177:AD1177)*Kalkulačka!$B$5,SUMPRODUCT($O$2:$AD$2,O1177:AD1177))</f>
        <v>130.5</v>
      </c>
      <c r="O1177" s="4">
        <v>33</v>
      </c>
      <c r="P1177" s="4">
        <v>0</v>
      </c>
      <c r="Q1177" s="4">
        <v>0</v>
      </c>
      <c r="R1177" s="4">
        <v>0</v>
      </c>
      <c r="S1177" s="4">
        <v>54</v>
      </c>
      <c r="T1177" s="4">
        <v>0</v>
      </c>
      <c r="U1177" s="4">
        <v>93</v>
      </c>
      <c r="V1177" s="4">
        <v>54</v>
      </c>
      <c r="W1177" s="4">
        <v>0</v>
      </c>
      <c r="X1177" s="4">
        <v>0</v>
      </c>
      <c r="Y1177" s="4">
        <v>0</v>
      </c>
      <c r="Z1177" s="4">
        <v>0</v>
      </c>
      <c r="AA1177" s="4">
        <v>0</v>
      </c>
      <c r="AB1177" s="4">
        <v>0</v>
      </c>
      <c r="AC1177" s="4">
        <v>0</v>
      </c>
      <c r="AD1177" s="4">
        <v>0</v>
      </c>
    </row>
    <row r="1178" spans="1:30" x14ac:dyDescent="0.3">
      <c r="A1178" s="16" t="s">
        <v>35</v>
      </c>
      <c r="B1178" s="7">
        <v>564494</v>
      </c>
      <c r="C1178" s="7">
        <v>263265</v>
      </c>
      <c r="D1178" s="7" t="s">
        <v>1532</v>
      </c>
      <c r="E1178" s="7">
        <v>2</v>
      </c>
      <c r="F1178" s="4">
        <v>1812457</v>
      </c>
      <c r="G1178" s="4">
        <v>62261</v>
      </c>
      <c r="H1178" s="4">
        <f t="shared" si="110"/>
        <v>1939574.1752311657</v>
      </c>
      <c r="I1178" s="4">
        <f t="shared" si="111"/>
        <v>127117.17523116572</v>
      </c>
      <c r="J1178" s="5">
        <f t="shared" si="112"/>
        <v>7.0135277819648012E-2</v>
      </c>
      <c r="K1178" s="4">
        <f t="shared" si="113"/>
        <v>107891.95652012703</v>
      </c>
      <c r="L1178" s="4">
        <f t="shared" si="114"/>
        <v>45630.956520127031</v>
      </c>
      <c r="M1178" s="5">
        <f t="shared" si="115"/>
        <v>0.73289790591424864</v>
      </c>
      <c r="N1178" s="4">
        <f>IF(SUMPRODUCT($O$2:$AD$2,O1178:AD1178)&lt;=Kalkulačka!$B$4,SUMPRODUCT($O$2:$AD$2,O1178:AD1178)*Kalkulačka!$B$5,SUMPRODUCT($O$2:$AD$2,O1178:AD1178))</f>
        <v>136.5</v>
      </c>
      <c r="O1178" s="4">
        <v>40</v>
      </c>
      <c r="P1178" s="4">
        <v>0</v>
      </c>
      <c r="Q1178" s="4">
        <v>0</v>
      </c>
      <c r="R1178" s="4">
        <v>0</v>
      </c>
      <c r="S1178" s="4">
        <v>51</v>
      </c>
      <c r="T1178" s="4">
        <v>0</v>
      </c>
      <c r="U1178" s="4">
        <v>0</v>
      </c>
      <c r="V1178" s="4">
        <v>34</v>
      </c>
      <c r="W1178" s="4">
        <v>0</v>
      </c>
      <c r="X1178" s="4">
        <v>0</v>
      </c>
      <c r="Y1178" s="4">
        <v>0</v>
      </c>
      <c r="Z1178" s="4">
        <v>0</v>
      </c>
      <c r="AA1178" s="4">
        <v>0</v>
      </c>
      <c r="AB1178" s="4">
        <v>0</v>
      </c>
      <c r="AC1178" s="4">
        <v>0</v>
      </c>
      <c r="AD1178" s="4">
        <v>0</v>
      </c>
    </row>
    <row r="1179" spans="1:30" x14ac:dyDescent="0.3">
      <c r="A1179" s="16" t="s">
        <v>44</v>
      </c>
      <c r="B1179" s="7">
        <v>547719</v>
      </c>
      <c r="C1179" s="7">
        <v>247987</v>
      </c>
      <c r="D1179" s="7" t="s">
        <v>1533</v>
      </c>
      <c r="E1179" s="7">
        <v>2</v>
      </c>
      <c r="F1179" s="4">
        <v>816518</v>
      </c>
      <c r="G1179" s="4">
        <v>26560</v>
      </c>
      <c r="H1179" s="4">
        <f t="shared" si="110"/>
        <v>873874.07895030547</v>
      </c>
      <c r="I1179" s="4">
        <f t="shared" si="111"/>
        <v>57356.078950305469</v>
      </c>
      <c r="J1179" s="5">
        <f t="shared" si="112"/>
        <v>7.0244720814857109E-2</v>
      </c>
      <c r="K1179" s="4">
        <f t="shared" si="113"/>
        <v>48610.661728848449</v>
      </c>
      <c r="L1179" s="4">
        <f t="shared" si="114"/>
        <v>22050.661728848449</v>
      </c>
      <c r="M1179" s="5">
        <f t="shared" si="115"/>
        <v>0.8302206976223061</v>
      </c>
      <c r="N1179" s="4">
        <f>IF(SUMPRODUCT($O$2:$AD$2,O1179:AD1179)&lt;=Kalkulačka!$B$4,SUMPRODUCT($O$2:$AD$2,O1179:AD1179)*Kalkulačka!$B$5,SUMPRODUCT($O$2:$AD$2,O1179:AD1179))</f>
        <v>61.5</v>
      </c>
      <c r="O1179" s="4">
        <v>23</v>
      </c>
      <c r="P1179" s="4">
        <v>0</v>
      </c>
      <c r="Q1179" s="4">
        <v>0</v>
      </c>
      <c r="R1179" s="4">
        <v>0</v>
      </c>
      <c r="S1179" s="4">
        <v>18</v>
      </c>
      <c r="T1179" s="4">
        <v>0</v>
      </c>
      <c r="U1179" s="4">
        <v>41</v>
      </c>
      <c r="V1179" s="4">
        <v>18</v>
      </c>
      <c r="W1179" s="4">
        <v>0</v>
      </c>
      <c r="X1179" s="4">
        <v>0</v>
      </c>
      <c r="Y1179" s="4">
        <v>0</v>
      </c>
      <c r="Z1179" s="4">
        <v>0</v>
      </c>
      <c r="AA1179" s="4">
        <v>0</v>
      </c>
      <c r="AB1179" s="4">
        <v>0</v>
      </c>
      <c r="AC1179" s="4">
        <v>0</v>
      </c>
      <c r="AD1179" s="4">
        <v>0</v>
      </c>
    </row>
    <row r="1180" spans="1:30" x14ac:dyDescent="0.3">
      <c r="A1180" s="16" t="s">
        <v>50</v>
      </c>
      <c r="B1180" s="7">
        <v>525804</v>
      </c>
      <c r="C1180" s="7">
        <v>302376</v>
      </c>
      <c r="D1180" s="7" t="s">
        <v>1534</v>
      </c>
      <c r="E1180" s="7">
        <v>2</v>
      </c>
      <c r="F1180" s="4">
        <v>1991505</v>
      </c>
      <c r="G1180" s="4">
        <v>68170</v>
      </c>
      <c r="H1180" s="4">
        <f t="shared" si="110"/>
        <v>2131400.1925617205</v>
      </c>
      <c r="I1180" s="4">
        <f t="shared" si="111"/>
        <v>139895.1925617205</v>
      </c>
      <c r="J1180" s="5">
        <f t="shared" si="112"/>
        <v>7.0245966021536654E-2</v>
      </c>
      <c r="K1180" s="4">
        <f t="shared" si="113"/>
        <v>118562.58958255718</v>
      </c>
      <c r="L1180" s="4">
        <f t="shared" si="114"/>
        <v>50392.589582557179</v>
      </c>
      <c r="M1180" s="5">
        <f t="shared" si="115"/>
        <v>0.73921944524801497</v>
      </c>
      <c r="N1180" s="4">
        <f>IF(SUMPRODUCT($O$2:$AD$2,O1180:AD1180)&lt;=Kalkulačka!$B$4,SUMPRODUCT($O$2:$AD$2,O1180:AD1180)*Kalkulačka!$B$5,SUMPRODUCT($O$2:$AD$2,O1180:AD1180))</f>
        <v>150</v>
      </c>
      <c r="O1180" s="4">
        <v>46</v>
      </c>
      <c r="P1180" s="4">
        <v>0</v>
      </c>
      <c r="Q1180" s="4">
        <v>0</v>
      </c>
      <c r="R1180" s="4">
        <v>0</v>
      </c>
      <c r="S1180" s="4">
        <v>54</v>
      </c>
      <c r="T1180" s="4">
        <v>0</v>
      </c>
      <c r="U1180" s="4">
        <v>98</v>
      </c>
      <c r="V1180" s="4">
        <v>54</v>
      </c>
      <c r="W1180" s="4">
        <v>0</v>
      </c>
      <c r="X1180" s="4">
        <v>0</v>
      </c>
      <c r="Y1180" s="4">
        <v>0</v>
      </c>
      <c r="Z1180" s="4">
        <v>0</v>
      </c>
      <c r="AA1180" s="4">
        <v>0</v>
      </c>
      <c r="AB1180" s="4">
        <v>0</v>
      </c>
      <c r="AC1180" s="4">
        <v>0</v>
      </c>
      <c r="AD1180" s="4">
        <v>0</v>
      </c>
    </row>
    <row r="1181" spans="1:30" x14ac:dyDescent="0.3">
      <c r="A1181" s="16" t="s">
        <v>44</v>
      </c>
      <c r="B1181" s="7">
        <v>596574</v>
      </c>
      <c r="C1181" s="7">
        <v>295248</v>
      </c>
      <c r="D1181" s="7" t="s">
        <v>1535</v>
      </c>
      <c r="E1181" s="7">
        <v>2</v>
      </c>
      <c r="F1181" s="4">
        <v>4809653</v>
      </c>
      <c r="G1181" s="4">
        <v>282910</v>
      </c>
      <c r="H1181" s="4">
        <f t="shared" si="110"/>
        <v>4461731.0697625354</v>
      </c>
      <c r="I1181" s="4">
        <f t="shared" si="111"/>
        <v>-347921.93023746461</v>
      </c>
      <c r="J1181" s="5">
        <f t="shared" si="112"/>
        <v>-7.2338260210760397E-2</v>
      </c>
      <c r="K1181" s="4">
        <f t="shared" si="113"/>
        <v>248191.02085948637</v>
      </c>
      <c r="L1181" s="4">
        <f t="shared" si="114"/>
        <v>-34718.979140513635</v>
      </c>
      <c r="M1181" s="5">
        <f t="shared" si="115"/>
        <v>-0.12272093294868913</v>
      </c>
      <c r="N1181" s="4">
        <f>IF(SUMPRODUCT($O$2:$AD$2,O1181:AD1181)&lt;=Kalkulačka!$B$4,SUMPRODUCT($O$2:$AD$2,O1181:AD1181)*Kalkulačka!$B$5,SUMPRODUCT($O$2:$AD$2,O1181:AD1181))</f>
        <v>314</v>
      </c>
      <c r="O1181" s="4">
        <v>59</v>
      </c>
      <c r="P1181" s="4">
        <v>0</v>
      </c>
      <c r="Q1181" s="4">
        <v>0</v>
      </c>
      <c r="R1181" s="4">
        <v>0</v>
      </c>
      <c r="S1181" s="4">
        <v>255</v>
      </c>
      <c r="T1181" s="4">
        <v>0</v>
      </c>
      <c r="U1181" s="4">
        <v>303</v>
      </c>
      <c r="V1181" s="4">
        <v>80</v>
      </c>
      <c r="W1181" s="4">
        <v>0</v>
      </c>
      <c r="X1181" s="4">
        <v>0</v>
      </c>
      <c r="Y1181" s="4">
        <v>0</v>
      </c>
      <c r="Z1181" s="4">
        <v>0</v>
      </c>
      <c r="AA1181" s="4">
        <v>0</v>
      </c>
      <c r="AB1181" s="4">
        <v>0</v>
      </c>
      <c r="AC1181" s="4">
        <v>0</v>
      </c>
      <c r="AD1181" s="4">
        <v>0</v>
      </c>
    </row>
    <row r="1182" spans="1:30" x14ac:dyDescent="0.3">
      <c r="A1182" s="16" t="s">
        <v>25</v>
      </c>
      <c r="B1182" s="7">
        <v>559491</v>
      </c>
      <c r="C1182" s="7">
        <v>258385</v>
      </c>
      <c r="D1182" s="7" t="s">
        <v>1536</v>
      </c>
      <c r="E1182" s="7">
        <v>2</v>
      </c>
      <c r="F1182" s="4">
        <v>6111577</v>
      </c>
      <c r="G1182" s="4">
        <v>343164</v>
      </c>
      <c r="H1182" s="4">
        <f t="shared" si="110"/>
        <v>5669524.5122141764</v>
      </c>
      <c r="I1182" s="4">
        <f t="shared" si="111"/>
        <v>-442052.48778582364</v>
      </c>
      <c r="J1182" s="5">
        <f t="shared" si="112"/>
        <v>-7.2330347435011211E-2</v>
      </c>
      <c r="K1182" s="4">
        <f t="shared" si="113"/>
        <v>315376.4882896021</v>
      </c>
      <c r="L1182" s="4">
        <f t="shared" si="114"/>
        <v>-27787.511710397899</v>
      </c>
      <c r="M1182" s="5">
        <f t="shared" si="115"/>
        <v>-8.0974437034181612E-2</v>
      </c>
      <c r="N1182" s="4">
        <f>IF(SUMPRODUCT($O$2:$AD$2,O1182:AD1182)&lt;=Kalkulačka!$B$4,SUMPRODUCT($O$2:$AD$2,O1182:AD1182)*Kalkulačka!$B$5,SUMPRODUCT($O$2:$AD$2,O1182:AD1182))</f>
        <v>399</v>
      </c>
      <c r="O1182" s="4">
        <v>97</v>
      </c>
      <c r="P1182" s="4">
        <v>0</v>
      </c>
      <c r="Q1182" s="4">
        <v>0</v>
      </c>
      <c r="R1182" s="4">
        <v>0</v>
      </c>
      <c r="S1182" s="4">
        <v>302</v>
      </c>
      <c r="T1182" s="4">
        <v>0</v>
      </c>
      <c r="U1182" s="4">
        <v>366</v>
      </c>
      <c r="V1182" s="4">
        <v>115</v>
      </c>
      <c r="W1182" s="4">
        <v>0</v>
      </c>
      <c r="X1182" s="4">
        <v>0</v>
      </c>
      <c r="Y1182" s="4">
        <v>0</v>
      </c>
      <c r="Z1182" s="4">
        <v>0</v>
      </c>
      <c r="AA1182" s="4">
        <v>0</v>
      </c>
      <c r="AB1182" s="4">
        <v>0</v>
      </c>
      <c r="AC1182" s="4">
        <v>0</v>
      </c>
      <c r="AD1182" s="4">
        <v>0</v>
      </c>
    </row>
    <row r="1183" spans="1:30" x14ac:dyDescent="0.3">
      <c r="A1183" s="16" t="s">
        <v>44</v>
      </c>
      <c r="B1183" s="7">
        <v>598712</v>
      </c>
      <c r="C1183" s="7">
        <v>511315</v>
      </c>
      <c r="D1183" s="7" t="s">
        <v>1537</v>
      </c>
      <c r="E1183" s="7">
        <v>2</v>
      </c>
      <c r="F1183" s="4">
        <v>676891</v>
      </c>
      <c r="G1183" s="4">
        <v>16428</v>
      </c>
      <c r="H1183" s="4">
        <f t="shared" si="110"/>
        <v>724676.06547098502</v>
      </c>
      <c r="I1183" s="4">
        <f t="shared" si="111"/>
        <v>47785.065470985021</v>
      </c>
      <c r="J1183" s="5">
        <f t="shared" si="112"/>
        <v>7.0594919227741304E-2</v>
      </c>
      <c r="K1183" s="4">
        <f t="shared" si="113"/>
        <v>40311.280458069443</v>
      </c>
      <c r="L1183" s="4">
        <f t="shared" si="114"/>
        <v>23883.280458069443</v>
      </c>
      <c r="M1183" s="5">
        <f t="shared" si="115"/>
        <v>1.4538154649421382</v>
      </c>
      <c r="N1183" s="4">
        <f>IF(SUMPRODUCT($O$2:$AD$2,O1183:AD1183)&lt;=Kalkulačka!$B$4,SUMPRODUCT($O$2:$AD$2,O1183:AD1183)*Kalkulačka!$B$5,SUMPRODUCT($O$2:$AD$2,O1183:AD1183))</f>
        <v>51</v>
      </c>
      <c r="O1183" s="4">
        <v>34</v>
      </c>
      <c r="P1183" s="4">
        <v>0</v>
      </c>
      <c r="Q1183" s="4">
        <v>0</v>
      </c>
      <c r="R1183" s="4">
        <v>0</v>
      </c>
      <c r="S1183" s="4">
        <v>0</v>
      </c>
      <c r="T1183" s="4">
        <v>0</v>
      </c>
      <c r="U1183" s="4">
        <v>0</v>
      </c>
      <c r="V1183" s="4">
        <v>0</v>
      </c>
      <c r="W1183" s="4">
        <v>0</v>
      </c>
      <c r="X1183" s="4">
        <v>0</v>
      </c>
      <c r="Y1183" s="4">
        <v>0</v>
      </c>
      <c r="Z1183" s="4">
        <v>0</v>
      </c>
      <c r="AA1183" s="4">
        <v>0</v>
      </c>
      <c r="AB1183" s="4">
        <v>0</v>
      </c>
      <c r="AC1183" s="4">
        <v>0</v>
      </c>
      <c r="AD1183" s="4">
        <v>0</v>
      </c>
    </row>
    <row r="1184" spans="1:30" x14ac:dyDescent="0.3">
      <c r="A1184" s="16" t="s">
        <v>44</v>
      </c>
      <c r="B1184" s="7">
        <v>548391</v>
      </c>
      <c r="C1184" s="7">
        <v>248665</v>
      </c>
      <c r="D1184" s="7" t="s">
        <v>1538</v>
      </c>
      <c r="E1184" s="7">
        <v>2</v>
      </c>
      <c r="F1184" s="4">
        <v>676891</v>
      </c>
      <c r="G1184" s="4">
        <v>16428</v>
      </c>
      <c r="H1184" s="4">
        <f t="shared" si="110"/>
        <v>724676.06547098502</v>
      </c>
      <c r="I1184" s="4">
        <f t="shared" si="111"/>
        <v>47785.065470985021</v>
      </c>
      <c r="J1184" s="5">
        <f t="shared" si="112"/>
        <v>7.0594919227741304E-2</v>
      </c>
      <c r="K1184" s="4">
        <f t="shared" si="113"/>
        <v>40311.280458069443</v>
      </c>
      <c r="L1184" s="4">
        <f t="shared" si="114"/>
        <v>23883.280458069443</v>
      </c>
      <c r="M1184" s="5">
        <f t="shared" si="115"/>
        <v>1.4538154649421382</v>
      </c>
      <c r="N1184" s="4">
        <f>IF(SUMPRODUCT($O$2:$AD$2,O1184:AD1184)&lt;=Kalkulačka!$B$4,SUMPRODUCT($O$2:$AD$2,O1184:AD1184)*Kalkulačka!$B$5,SUMPRODUCT($O$2:$AD$2,O1184:AD1184))</f>
        <v>51</v>
      </c>
      <c r="O1184" s="4">
        <v>34</v>
      </c>
      <c r="P1184" s="4">
        <v>0</v>
      </c>
      <c r="Q1184" s="4">
        <v>0</v>
      </c>
      <c r="R1184" s="4">
        <v>0</v>
      </c>
      <c r="S1184" s="4">
        <v>0</v>
      </c>
      <c r="T1184" s="4">
        <v>0</v>
      </c>
      <c r="U1184" s="4">
        <v>0</v>
      </c>
      <c r="V1184" s="4">
        <v>0</v>
      </c>
      <c r="W1184" s="4">
        <v>0</v>
      </c>
      <c r="X1184" s="4">
        <v>0</v>
      </c>
      <c r="Y1184" s="4">
        <v>0</v>
      </c>
      <c r="Z1184" s="4">
        <v>0</v>
      </c>
      <c r="AA1184" s="4">
        <v>0</v>
      </c>
      <c r="AB1184" s="4">
        <v>0</v>
      </c>
      <c r="AC1184" s="4">
        <v>0</v>
      </c>
      <c r="AD1184" s="4">
        <v>0</v>
      </c>
    </row>
    <row r="1185" spans="1:30" x14ac:dyDescent="0.3">
      <c r="A1185" s="16" t="s">
        <v>23</v>
      </c>
      <c r="B1185" s="7">
        <v>547336</v>
      </c>
      <c r="C1185" s="7">
        <v>247618</v>
      </c>
      <c r="D1185" s="7" t="s">
        <v>243</v>
      </c>
      <c r="E1185" s="7">
        <v>2</v>
      </c>
      <c r="F1185" s="4">
        <v>19829291</v>
      </c>
      <c r="G1185" s="4">
        <v>1114704</v>
      </c>
      <c r="H1185" s="4">
        <f t="shared" si="110"/>
        <v>18401088.329116188</v>
      </c>
      <c r="I1185" s="4">
        <f t="shared" si="111"/>
        <v>-1428202.670883812</v>
      </c>
      <c r="J1185" s="5">
        <f t="shared" si="112"/>
        <v>-7.2024898463783349E-2</v>
      </c>
      <c r="K1185" s="4">
        <f t="shared" si="113"/>
        <v>1023590.3567294104</v>
      </c>
      <c r="L1185" s="4">
        <f t="shared" si="114"/>
        <v>-91113.643270589644</v>
      </c>
      <c r="M1185" s="5">
        <f t="shared" si="115"/>
        <v>-8.1737971040374502E-2</v>
      </c>
      <c r="N1185" s="4">
        <f>IF(SUMPRODUCT($O$2:$AD$2,O1185:AD1185)&lt;=Kalkulačka!$B$4,SUMPRODUCT($O$2:$AD$2,O1185:AD1185)*Kalkulačka!$B$5,SUMPRODUCT($O$2:$AD$2,O1185:AD1185))</f>
        <v>1295</v>
      </c>
      <c r="O1185" s="4">
        <v>333</v>
      </c>
      <c r="P1185" s="4">
        <v>0</v>
      </c>
      <c r="Q1185" s="4">
        <v>0</v>
      </c>
      <c r="R1185" s="4">
        <v>0</v>
      </c>
      <c r="S1185" s="4">
        <v>962</v>
      </c>
      <c r="T1185" s="4">
        <v>0</v>
      </c>
      <c r="U1185" s="4">
        <v>1688</v>
      </c>
      <c r="V1185" s="4">
        <v>301</v>
      </c>
      <c r="W1185" s="4">
        <v>37</v>
      </c>
      <c r="X1185" s="4">
        <v>0</v>
      </c>
      <c r="Y1185" s="4">
        <v>0</v>
      </c>
      <c r="Z1185" s="4">
        <v>0</v>
      </c>
      <c r="AA1185" s="4">
        <v>0</v>
      </c>
      <c r="AB1185" s="4">
        <v>0</v>
      </c>
      <c r="AC1185" s="4">
        <v>0</v>
      </c>
      <c r="AD1185" s="4">
        <v>0</v>
      </c>
    </row>
    <row r="1186" spans="1:30" x14ac:dyDescent="0.3">
      <c r="A1186" s="16" t="s">
        <v>47</v>
      </c>
      <c r="B1186" s="7">
        <v>586072</v>
      </c>
      <c r="C1186" s="7">
        <v>284793</v>
      </c>
      <c r="D1186" s="7" t="s">
        <v>909</v>
      </c>
      <c r="E1186" s="7">
        <v>2</v>
      </c>
      <c r="F1186" s="4">
        <v>796221</v>
      </c>
      <c r="G1186" s="4">
        <v>30581</v>
      </c>
      <c r="H1186" s="4">
        <f t="shared" si="110"/>
        <v>852560.07702468825</v>
      </c>
      <c r="I1186" s="4">
        <f t="shared" si="111"/>
        <v>56339.077024688246</v>
      </c>
      <c r="J1186" s="5">
        <f t="shared" si="112"/>
        <v>7.0758089807588798E-2</v>
      </c>
      <c r="K1186" s="4">
        <f t="shared" si="113"/>
        <v>47425.03583302287</v>
      </c>
      <c r="L1186" s="4">
        <f t="shared" si="114"/>
        <v>16844.03583302287</v>
      </c>
      <c r="M1186" s="5">
        <f t="shared" si="115"/>
        <v>0.55080068778074187</v>
      </c>
      <c r="N1186" s="4">
        <f>IF(SUMPRODUCT($O$2:$AD$2,O1186:AD1186)&lt;=Kalkulačka!$B$4,SUMPRODUCT($O$2:$AD$2,O1186:AD1186)*Kalkulačka!$B$5,SUMPRODUCT($O$2:$AD$2,O1186:AD1186))</f>
        <v>60</v>
      </c>
      <c r="O1186" s="4">
        <v>22</v>
      </c>
      <c r="P1186" s="4">
        <v>0</v>
      </c>
      <c r="Q1186" s="4">
        <v>0</v>
      </c>
      <c r="R1186" s="4">
        <v>0</v>
      </c>
      <c r="S1186" s="4">
        <v>18</v>
      </c>
      <c r="T1186" s="4">
        <v>0</v>
      </c>
      <c r="U1186" s="4">
        <v>0</v>
      </c>
      <c r="V1186" s="4">
        <v>14</v>
      </c>
      <c r="W1186" s="4">
        <v>0</v>
      </c>
      <c r="X1186" s="4">
        <v>0</v>
      </c>
      <c r="Y1186" s="4">
        <v>0</v>
      </c>
      <c r="Z1186" s="4">
        <v>0</v>
      </c>
      <c r="AA1186" s="4">
        <v>0</v>
      </c>
      <c r="AB1186" s="4">
        <v>0</v>
      </c>
      <c r="AC1186" s="4">
        <v>0</v>
      </c>
      <c r="AD1186" s="4">
        <v>0</v>
      </c>
    </row>
    <row r="1187" spans="1:30" x14ac:dyDescent="0.3">
      <c r="A1187" s="16" t="s">
        <v>23</v>
      </c>
      <c r="B1187" s="7">
        <v>544485</v>
      </c>
      <c r="C1187" s="7">
        <v>244899</v>
      </c>
      <c r="D1187" s="7" t="s">
        <v>229</v>
      </c>
      <c r="E1187" s="7">
        <v>2</v>
      </c>
      <c r="F1187" s="4">
        <v>10748859</v>
      </c>
      <c r="G1187" s="4">
        <v>593470</v>
      </c>
      <c r="H1187" s="4">
        <f t="shared" si="110"/>
        <v>9974952.9011888523</v>
      </c>
      <c r="I1187" s="4">
        <f t="shared" si="111"/>
        <v>-773906.09881114773</v>
      </c>
      <c r="J1187" s="5">
        <f t="shared" si="112"/>
        <v>-7.1998906936182494E-2</v>
      </c>
      <c r="K1187" s="4">
        <f t="shared" si="113"/>
        <v>554872.91924636764</v>
      </c>
      <c r="L1187" s="4">
        <f t="shared" si="114"/>
        <v>-38597.080753632355</v>
      </c>
      <c r="M1187" s="5">
        <f t="shared" si="115"/>
        <v>-6.5036279430522814E-2</v>
      </c>
      <c r="N1187" s="4">
        <f>IF(SUMPRODUCT($O$2:$AD$2,O1187:AD1187)&lt;=Kalkulačka!$B$4,SUMPRODUCT($O$2:$AD$2,O1187:AD1187)*Kalkulačka!$B$5,SUMPRODUCT($O$2:$AD$2,O1187:AD1187))</f>
        <v>702</v>
      </c>
      <c r="O1187" s="4">
        <v>191</v>
      </c>
      <c r="P1187" s="4">
        <v>0</v>
      </c>
      <c r="Q1187" s="4">
        <v>0</v>
      </c>
      <c r="R1187" s="4">
        <v>0</v>
      </c>
      <c r="S1187" s="4">
        <v>511</v>
      </c>
      <c r="T1187" s="4">
        <v>0</v>
      </c>
      <c r="U1187" s="4">
        <v>656</v>
      </c>
      <c r="V1187" s="4">
        <v>218</v>
      </c>
      <c r="W1187" s="4">
        <v>0</v>
      </c>
      <c r="X1187" s="4">
        <v>0</v>
      </c>
      <c r="Y1187" s="4">
        <v>0</v>
      </c>
      <c r="Z1187" s="4">
        <v>0</v>
      </c>
      <c r="AA1187" s="4">
        <v>0</v>
      </c>
      <c r="AB1187" s="4">
        <v>0</v>
      </c>
      <c r="AC1187" s="4">
        <v>0</v>
      </c>
      <c r="AD1187" s="4">
        <v>0</v>
      </c>
    </row>
    <row r="1188" spans="1:30" x14ac:dyDescent="0.3">
      <c r="A1188" s="16" t="s">
        <v>56</v>
      </c>
      <c r="B1188" s="7">
        <v>553158</v>
      </c>
      <c r="C1188" s="7">
        <v>561193</v>
      </c>
      <c r="D1188" s="7" t="s">
        <v>1539</v>
      </c>
      <c r="E1188" s="7">
        <v>2</v>
      </c>
      <c r="F1188" s="4">
        <v>5113428</v>
      </c>
      <c r="G1188" s="4">
        <v>312106</v>
      </c>
      <c r="H1188" s="4">
        <f t="shared" si="110"/>
        <v>4745917.7621040978</v>
      </c>
      <c r="I1188" s="4">
        <f t="shared" si="111"/>
        <v>-367510.23789590225</v>
      </c>
      <c r="J1188" s="5">
        <f t="shared" si="112"/>
        <v>-7.1871597272104348E-2</v>
      </c>
      <c r="K1188" s="4">
        <f t="shared" si="113"/>
        <v>263999.36613716069</v>
      </c>
      <c r="L1188" s="4">
        <f t="shared" si="114"/>
        <v>-48106.633862839313</v>
      </c>
      <c r="M1188" s="5">
        <f t="shared" si="115"/>
        <v>-0.15413556247825844</v>
      </c>
      <c r="N1188" s="4">
        <f>IF(SUMPRODUCT($O$2:$AD$2,O1188:AD1188)&lt;=Kalkulačka!$B$4,SUMPRODUCT($O$2:$AD$2,O1188:AD1188)*Kalkulačka!$B$5,SUMPRODUCT($O$2:$AD$2,O1188:AD1188))</f>
        <v>334</v>
      </c>
      <c r="O1188" s="4">
        <v>39</v>
      </c>
      <c r="P1188" s="4">
        <v>0</v>
      </c>
      <c r="Q1188" s="4">
        <v>0</v>
      </c>
      <c r="R1188" s="4">
        <v>0</v>
      </c>
      <c r="S1188" s="4">
        <v>295</v>
      </c>
      <c r="T1188" s="4">
        <v>0</v>
      </c>
      <c r="U1188" s="4">
        <v>640</v>
      </c>
      <c r="V1188" s="4">
        <v>120</v>
      </c>
      <c r="W1188" s="4">
        <v>0</v>
      </c>
      <c r="X1188" s="4">
        <v>0</v>
      </c>
      <c r="Y1188" s="4">
        <v>0</v>
      </c>
      <c r="Z1188" s="4">
        <v>0</v>
      </c>
      <c r="AA1188" s="4">
        <v>0</v>
      </c>
      <c r="AB1188" s="4">
        <v>0</v>
      </c>
      <c r="AC1188" s="4">
        <v>0</v>
      </c>
      <c r="AD1188" s="4">
        <v>0</v>
      </c>
    </row>
    <row r="1189" spans="1:30" x14ac:dyDescent="0.3">
      <c r="A1189" s="16" t="s">
        <v>41</v>
      </c>
      <c r="B1189" s="7">
        <v>571474</v>
      </c>
      <c r="C1189" s="7">
        <v>270130</v>
      </c>
      <c r="D1189" s="7" t="s">
        <v>1540</v>
      </c>
      <c r="E1189" s="7">
        <v>2</v>
      </c>
      <c r="F1189" s="4">
        <v>796068</v>
      </c>
      <c r="G1189" s="4">
        <v>28604</v>
      </c>
      <c r="H1189" s="4">
        <f t="shared" si="110"/>
        <v>852560.07702468825</v>
      </c>
      <c r="I1189" s="4">
        <f t="shared" si="111"/>
        <v>56492.077024688246</v>
      </c>
      <c r="J1189" s="5">
        <f t="shared" si="112"/>
        <v>7.0963883769587843E-2</v>
      </c>
      <c r="K1189" s="4">
        <f t="shared" si="113"/>
        <v>47425.03583302287</v>
      </c>
      <c r="L1189" s="4">
        <f t="shared" si="114"/>
        <v>18821.03583302287</v>
      </c>
      <c r="M1189" s="5">
        <f t="shared" si="115"/>
        <v>0.65798614994486337</v>
      </c>
      <c r="N1189" s="4">
        <f>IF(SUMPRODUCT($O$2:$AD$2,O1189:AD1189)&lt;=Kalkulačka!$B$4,SUMPRODUCT($O$2:$AD$2,O1189:AD1189)*Kalkulačka!$B$5,SUMPRODUCT($O$2:$AD$2,O1189:AD1189))</f>
        <v>60</v>
      </c>
      <c r="O1189" s="4">
        <v>15</v>
      </c>
      <c r="P1189" s="4">
        <v>0</v>
      </c>
      <c r="Q1189" s="4">
        <v>0</v>
      </c>
      <c r="R1189" s="4">
        <v>0</v>
      </c>
      <c r="S1189" s="4">
        <v>25</v>
      </c>
      <c r="T1189" s="4">
        <v>0</v>
      </c>
      <c r="U1189" s="4">
        <v>41</v>
      </c>
      <c r="V1189" s="4">
        <v>25</v>
      </c>
      <c r="W1189" s="4">
        <v>0</v>
      </c>
      <c r="X1189" s="4">
        <v>0</v>
      </c>
      <c r="Y1189" s="4">
        <v>0</v>
      </c>
      <c r="Z1189" s="4">
        <v>0</v>
      </c>
      <c r="AA1189" s="4">
        <v>0</v>
      </c>
      <c r="AB1189" s="4">
        <v>0</v>
      </c>
      <c r="AC1189" s="4">
        <v>0</v>
      </c>
      <c r="AD1189" s="4">
        <v>0</v>
      </c>
    </row>
    <row r="1190" spans="1:30" x14ac:dyDescent="0.3">
      <c r="A1190" s="16" t="s">
        <v>29</v>
      </c>
      <c r="B1190" s="7">
        <v>537918</v>
      </c>
      <c r="C1190" s="7">
        <v>573213</v>
      </c>
      <c r="D1190" s="7" t="s">
        <v>196</v>
      </c>
      <c r="E1190" s="7">
        <v>2</v>
      </c>
      <c r="F1190" s="4">
        <v>3750505</v>
      </c>
      <c r="G1190" s="4">
        <v>207588</v>
      </c>
      <c r="H1190" s="4">
        <f t="shared" si="110"/>
        <v>3481286.9811841436</v>
      </c>
      <c r="I1190" s="4">
        <f t="shared" si="111"/>
        <v>-269218.01881585643</v>
      </c>
      <c r="J1190" s="5">
        <f t="shared" si="112"/>
        <v>-7.1781805067812621E-2</v>
      </c>
      <c r="K1190" s="4">
        <f t="shared" si="113"/>
        <v>193652.22965151008</v>
      </c>
      <c r="L1190" s="4">
        <f t="shared" si="114"/>
        <v>-13935.770348489925</v>
      </c>
      <c r="M1190" s="5">
        <f t="shared" si="115"/>
        <v>-6.713186864601961E-2</v>
      </c>
      <c r="N1190" s="4">
        <f>IF(SUMPRODUCT($O$2:$AD$2,O1190:AD1190)&lt;=Kalkulačka!$B$4,SUMPRODUCT($O$2:$AD$2,O1190:AD1190)*Kalkulačka!$B$5,SUMPRODUCT($O$2:$AD$2,O1190:AD1190))</f>
        <v>245</v>
      </c>
      <c r="O1190" s="4">
        <v>65</v>
      </c>
      <c r="P1190" s="4">
        <v>0</v>
      </c>
      <c r="Q1190" s="4">
        <v>0</v>
      </c>
      <c r="R1190" s="4">
        <v>0</v>
      </c>
      <c r="S1190" s="4">
        <v>180</v>
      </c>
      <c r="T1190" s="4">
        <v>0</v>
      </c>
      <c r="U1190" s="4">
        <v>0</v>
      </c>
      <c r="V1190" s="4">
        <v>62</v>
      </c>
      <c r="W1190" s="4">
        <v>0</v>
      </c>
      <c r="X1190" s="4">
        <v>0</v>
      </c>
      <c r="Y1190" s="4">
        <v>0</v>
      </c>
      <c r="Z1190" s="4">
        <v>0</v>
      </c>
      <c r="AA1190" s="4">
        <v>0</v>
      </c>
      <c r="AB1190" s="4">
        <v>0</v>
      </c>
      <c r="AC1190" s="4">
        <v>0</v>
      </c>
      <c r="AD1190" s="4">
        <v>0</v>
      </c>
    </row>
    <row r="1191" spans="1:30" x14ac:dyDescent="0.3">
      <c r="A1191" s="16" t="s">
        <v>47</v>
      </c>
      <c r="B1191" s="7">
        <v>584266</v>
      </c>
      <c r="C1191" s="7">
        <v>282952</v>
      </c>
      <c r="D1191" s="7" t="s">
        <v>426</v>
      </c>
      <c r="E1191" s="7">
        <v>2</v>
      </c>
      <c r="F1191" s="4">
        <v>4622851</v>
      </c>
      <c r="G1191" s="4">
        <v>250535</v>
      </c>
      <c r="H1191" s="4">
        <f t="shared" si="110"/>
        <v>4291219.0543575976</v>
      </c>
      <c r="I1191" s="4">
        <f t="shared" si="111"/>
        <v>-331631.9456424024</v>
      </c>
      <c r="J1191" s="5">
        <f t="shared" si="112"/>
        <v>-7.1737537212945512E-2</v>
      </c>
      <c r="K1191" s="4">
        <f t="shared" si="113"/>
        <v>238706.0136928818</v>
      </c>
      <c r="L1191" s="4">
        <f t="shared" si="114"/>
        <v>-11828.986307118204</v>
      </c>
      <c r="M1191" s="5">
        <f t="shared" si="115"/>
        <v>-4.7214905331064316E-2</v>
      </c>
      <c r="N1191" s="4">
        <f>IF(SUMPRODUCT($O$2:$AD$2,O1191:AD1191)&lt;=Kalkulačka!$B$4,SUMPRODUCT($O$2:$AD$2,O1191:AD1191)*Kalkulačka!$B$5,SUMPRODUCT($O$2:$AD$2,O1191:AD1191))</f>
        <v>302</v>
      </c>
      <c r="O1191" s="4">
        <v>80</v>
      </c>
      <c r="P1191" s="4">
        <v>0</v>
      </c>
      <c r="Q1191" s="4">
        <v>0</v>
      </c>
      <c r="R1191" s="4">
        <v>0</v>
      </c>
      <c r="S1191" s="4">
        <v>222</v>
      </c>
      <c r="T1191" s="4">
        <v>0</v>
      </c>
      <c r="U1191" s="4">
        <v>276</v>
      </c>
      <c r="V1191" s="4">
        <v>111</v>
      </c>
      <c r="W1191" s="4">
        <v>0</v>
      </c>
      <c r="X1191" s="4">
        <v>0</v>
      </c>
      <c r="Y1191" s="4">
        <v>0</v>
      </c>
      <c r="Z1191" s="4">
        <v>0</v>
      </c>
      <c r="AA1191" s="4">
        <v>0</v>
      </c>
      <c r="AB1191" s="4">
        <v>0</v>
      </c>
      <c r="AC1191" s="4">
        <v>0</v>
      </c>
      <c r="AD1191" s="4">
        <v>0</v>
      </c>
    </row>
    <row r="1192" spans="1:30" x14ac:dyDescent="0.3">
      <c r="A1192" s="16" t="s">
        <v>20</v>
      </c>
      <c r="B1192" s="7">
        <v>529648</v>
      </c>
      <c r="C1192" s="7">
        <v>231711</v>
      </c>
      <c r="D1192" s="7" t="s">
        <v>1541</v>
      </c>
      <c r="E1192" s="7">
        <v>2</v>
      </c>
      <c r="F1192" s="4">
        <v>4576514</v>
      </c>
      <c r="G1192" s="4">
        <v>249771</v>
      </c>
      <c r="H1192" s="4">
        <f t="shared" si="110"/>
        <v>4248591.0505063627</v>
      </c>
      <c r="I1192" s="4">
        <f t="shared" si="111"/>
        <v>-327922.94949363731</v>
      </c>
      <c r="J1192" s="5">
        <f t="shared" si="112"/>
        <v>-7.1653435233375751E-2</v>
      </c>
      <c r="K1192" s="4">
        <f t="shared" si="113"/>
        <v>236334.76190123064</v>
      </c>
      <c r="L1192" s="4">
        <f t="shared" si="114"/>
        <v>-13436.238098769361</v>
      </c>
      <c r="M1192" s="5">
        <f t="shared" si="115"/>
        <v>-5.3794227907841052E-2</v>
      </c>
      <c r="N1192" s="4">
        <f>IF(SUMPRODUCT($O$2:$AD$2,O1192:AD1192)&lt;=Kalkulačka!$B$4,SUMPRODUCT($O$2:$AD$2,O1192:AD1192)*Kalkulačka!$B$5,SUMPRODUCT($O$2:$AD$2,O1192:AD1192))</f>
        <v>299</v>
      </c>
      <c r="O1192" s="4">
        <v>78</v>
      </c>
      <c r="P1192" s="4">
        <v>0</v>
      </c>
      <c r="Q1192" s="4">
        <v>0</v>
      </c>
      <c r="R1192" s="4">
        <v>0</v>
      </c>
      <c r="S1192" s="4">
        <v>221</v>
      </c>
      <c r="T1192" s="4">
        <v>0</v>
      </c>
      <c r="U1192" s="4">
        <v>287</v>
      </c>
      <c r="V1192" s="4">
        <v>117</v>
      </c>
      <c r="W1192" s="4">
        <v>19</v>
      </c>
      <c r="X1192" s="4">
        <v>0</v>
      </c>
      <c r="Y1192" s="4">
        <v>0</v>
      </c>
      <c r="Z1192" s="4">
        <v>0</v>
      </c>
      <c r="AA1192" s="4">
        <v>0</v>
      </c>
      <c r="AB1192" s="4">
        <v>0</v>
      </c>
      <c r="AC1192" s="4">
        <v>0</v>
      </c>
      <c r="AD1192" s="4">
        <v>0</v>
      </c>
    </row>
    <row r="1193" spans="1:30" x14ac:dyDescent="0.3">
      <c r="A1193" s="16" t="s">
        <v>53</v>
      </c>
      <c r="B1193" s="7">
        <v>585114</v>
      </c>
      <c r="C1193" s="7">
        <v>283819</v>
      </c>
      <c r="D1193" s="7" t="s">
        <v>1542</v>
      </c>
      <c r="E1193" s="7">
        <v>2</v>
      </c>
      <c r="F1193" s="4">
        <v>10116281</v>
      </c>
      <c r="G1193" s="4">
        <v>549277</v>
      </c>
      <c r="H1193" s="4">
        <f t="shared" si="110"/>
        <v>9392370.1818886492</v>
      </c>
      <c r="I1193" s="4">
        <f t="shared" si="111"/>
        <v>-723910.81811135076</v>
      </c>
      <c r="J1193" s="5">
        <f t="shared" si="112"/>
        <v>-7.1558986757223386E-2</v>
      </c>
      <c r="K1193" s="4">
        <f t="shared" si="113"/>
        <v>522465.81142713531</v>
      </c>
      <c r="L1193" s="4">
        <f t="shared" si="114"/>
        <v>-26811.188572864688</v>
      </c>
      <c r="M1193" s="5">
        <f t="shared" si="115"/>
        <v>-4.881178089172622E-2</v>
      </c>
      <c r="N1193" s="4">
        <f>IF(SUMPRODUCT($O$2:$AD$2,O1193:AD1193)&lt;=Kalkulačka!$B$4,SUMPRODUCT($O$2:$AD$2,O1193:AD1193)*Kalkulačka!$B$5,SUMPRODUCT($O$2:$AD$2,O1193:AD1193))</f>
        <v>661</v>
      </c>
      <c r="O1193" s="4">
        <v>181</v>
      </c>
      <c r="P1193" s="4">
        <v>0</v>
      </c>
      <c r="Q1193" s="4">
        <v>13</v>
      </c>
      <c r="R1193" s="4">
        <v>0</v>
      </c>
      <c r="S1193" s="4">
        <v>467</v>
      </c>
      <c r="T1193" s="4">
        <v>0</v>
      </c>
      <c r="U1193" s="4">
        <v>659</v>
      </c>
      <c r="V1193" s="4">
        <v>188</v>
      </c>
      <c r="W1193" s="4">
        <v>95</v>
      </c>
      <c r="X1193" s="4">
        <v>494</v>
      </c>
      <c r="Y1193" s="4">
        <v>0</v>
      </c>
      <c r="Z1193" s="4">
        <v>0</v>
      </c>
      <c r="AA1193" s="4">
        <v>0</v>
      </c>
      <c r="AB1193" s="4">
        <v>0</v>
      </c>
      <c r="AC1193" s="4">
        <v>0</v>
      </c>
      <c r="AD1193" s="4">
        <v>0</v>
      </c>
    </row>
    <row r="1194" spans="1:30" x14ac:dyDescent="0.3">
      <c r="A1194" s="16" t="s">
        <v>47</v>
      </c>
      <c r="B1194" s="7">
        <v>586528</v>
      </c>
      <c r="C1194" s="7">
        <v>488526</v>
      </c>
      <c r="D1194" s="7" t="s">
        <v>1543</v>
      </c>
      <c r="E1194" s="7">
        <v>2</v>
      </c>
      <c r="F1194" s="4">
        <v>4758400</v>
      </c>
      <c r="G1194" s="4">
        <v>256624</v>
      </c>
      <c r="H1194" s="4">
        <f t="shared" si="110"/>
        <v>4419103.0659113005</v>
      </c>
      <c r="I1194" s="4">
        <f t="shared" si="111"/>
        <v>-339296.93408869952</v>
      </c>
      <c r="J1194" s="5">
        <f t="shared" si="112"/>
        <v>-7.1304836518304326E-2</v>
      </c>
      <c r="K1194" s="4">
        <f t="shared" si="113"/>
        <v>245819.76906783524</v>
      </c>
      <c r="L1194" s="4">
        <f t="shared" si="114"/>
        <v>-10804.230932164763</v>
      </c>
      <c r="M1194" s="5">
        <f t="shared" si="115"/>
        <v>-4.2101404904314355E-2</v>
      </c>
      <c r="N1194" s="4">
        <f>IF(SUMPRODUCT($O$2:$AD$2,O1194:AD1194)&lt;=Kalkulačka!$B$4,SUMPRODUCT($O$2:$AD$2,O1194:AD1194)*Kalkulačka!$B$5,SUMPRODUCT($O$2:$AD$2,O1194:AD1194))</f>
        <v>311</v>
      </c>
      <c r="O1194" s="4">
        <v>88</v>
      </c>
      <c r="P1194" s="4">
        <v>0</v>
      </c>
      <c r="Q1194" s="4">
        <v>0</v>
      </c>
      <c r="R1194" s="4">
        <v>0</v>
      </c>
      <c r="S1194" s="4">
        <v>223</v>
      </c>
      <c r="T1194" s="4">
        <v>0</v>
      </c>
      <c r="U1194" s="4">
        <v>305</v>
      </c>
      <c r="V1194" s="4">
        <v>60</v>
      </c>
      <c r="W1194" s="4">
        <v>0</v>
      </c>
      <c r="X1194" s="4">
        <v>0</v>
      </c>
      <c r="Y1194" s="4">
        <v>0</v>
      </c>
      <c r="Z1194" s="4">
        <v>0</v>
      </c>
      <c r="AA1194" s="4">
        <v>0</v>
      </c>
      <c r="AB1194" s="4">
        <v>0</v>
      </c>
      <c r="AC1194" s="4">
        <v>0</v>
      </c>
      <c r="AD1194" s="4">
        <v>0</v>
      </c>
    </row>
    <row r="1195" spans="1:30" x14ac:dyDescent="0.3">
      <c r="A1195" s="16" t="s">
        <v>41</v>
      </c>
      <c r="B1195" s="7">
        <v>575640</v>
      </c>
      <c r="C1195" s="7">
        <v>274241</v>
      </c>
      <c r="D1195" s="7" t="s">
        <v>1544</v>
      </c>
      <c r="E1195" s="7">
        <v>2</v>
      </c>
      <c r="F1195" s="4">
        <v>10633678</v>
      </c>
      <c r="G1195" s="4">
        <v>580199</v>
      </c>
      <c r="H1195" s="4">
        <f t="shared" si="110"/>
        <v>9875487.558869306</v>
      </c>
      <c r="I1195" s="4">
        <f t="shared" si="111"/>
        <v>-758190.441130694</v>
      </c>
      <c r="J1195" s="5">
        <f t="shared" si="112"/>
        <v>-7.1300865150392356E-2</v>
      </c>
      <c r="K1195" s="4">
        <f t="shared" si="113"/>
        <v>549339.99839918164</v>
      </c>
      <c r="L1195" s="4">
        <f t="shared" si="114"/>
        <v>-30859.001600818359</v>
      </c>
      <c r="M1195" s="5">
        <f t="shared" si="115"/>
        <v>-5.3186926555920278E-2</v>
      </c>
      <c r="N1195" s="4">
        <f>IF(SUMPRODUCT($O$2:$AD$2,O1195:AD1195)&lt;=Kalkulačka!$B$4,SUMPRODUCT($O$2:$AD$2,O1195:AD1195)*Kalkulačka!$B$5,SUMPRODUCT($O$2:$AD$2,O1195:AD1195))</f>
        <v>695</v>
      </c>
      <c r="O1195" s="4">
        <v>200</v>
      </c>
      <c r="P1195" s="4">
        <v>0</v>
      </c>
      <c r="Q1195" s="4">
        <v>0</v>
      </c>
      <c r="R1195" s="4">
        <v>0</v>
      </c>
      <c r="S1195" s="4">
        <v>495</v>
      </c>
      <c r="T1195" s="4">
        <v>0</v>
      </c>
      <c r="U1195" s="4">
        <v>686</v>
      </c>
      <c r="V1195" s="4">
        <v>140</v>
      </c>
      <c r="W1195" s="4">
        <v>0</v>
      </c>
      <c r="X1195" s="4">
        <v>0</v>
      </c>
      <c r="Y1195" s="4">
        <v>0</v>
      </c>
      <c r="Z1195" s="4">
        <v>0</v>
      </c>
      <c r="AA1195" s="4">
        <v>0</v>
      </c>
      <c r="AB1195" s="4">
        <v>0</v>
      </c>
      <c r="AC1195" s="4">
        <v>0</v>
      </c>
      <c r="AD1195" s="4">
        <v>0</v>
      </c>
    </row>
    <row r="1196" spans="1:30" x14ac:dyDescent="0.3">
      <c r="A1196" s="16" t="s">
        <v>23</v>
      </c>
      <c r="B1196" s="7">
        <v>545341</v>
      </c>
      <c r="C1196" s="7">
        <v>245721</v>
      </c>
      <c r="D1196" s="7" t="s">
        <v>1545</v>
      </c>
      <c r="E1196" s="7">
        <v>2</v>
      </c>
      <c r="F1196" s="4">
        <v>7940400</v>
      </c>
      <c r="G1196" s="4">
        <v>441976</v>
      </c>
      <c r="H1196" s="4">
        <f t="shared" si="110"/>
        <v>7374644.6662635533</v>
      </c>
      <c r="I1196" s="4">
        <f t="shared" si="111"/>
        <v>-565755.33373644669</v>
      </c>
      <c r="J1196" s="5">
        <f t="shared" si="112"/>
        <v>-7.125023093754046E-2</v>
      </c>
      <c r="K1196" s="4">
        <f t="shared" si="113"/>
        <v>410226.55995564786</v>
      </c>
      <c r="L1196" s="4">
        <f t="shared" si="114"/>
        <v>-31749.440044352144</v>
      </c>
      <c r="M1196" s="5">
        <f t="shared" si="115"/>
        <v>-7.1835212872083831E-2</v>
      </c>
      <c r="N1196" s="4">
        <f>IF(SUMPRODUCT($O$2:$AD$2,O1196:AD1196)&lt;=Kalkulačka!$B$4,SUMPRODUCT($O$2:$AD$2,O1196:AD1196)*Kalkulačka!$B$5,SUMPRODUCT($O$2:$AD$2,O1196:AD1196))</f>
        <v>519</v>
      </c>
      <c r="O1196" s="4">
        <v>124</v>
      </c>
      <c r="P1196" s="4">
        <v>0</v>
      </c>
      <c r="Q1196" s="4">
        <v>0</v>
      </c>
      <c r="R1196" s="4">
        <v>0</v>
      </c>
      <c r="S1196" s="4">
        <v>379</v>
      </c>
      <c r="T1196" s="4">
        <v>0</v>
      </c>
      <c r="U1196" s="4">
        <v>479</v>
      </c>
      <c r="V1196" s="4">
        <v>105</v>
      </c>
      <c r="W1196" s="4">
        <v>21</v>
      </c>
      <c r="X1196" s="4">
        <v>0</v>
      </c>
      <c r="Y1196" s="4">
        <v>0</v>
      </c>
      <c r="Z1196" s="4">
        <v>0</v>
      </c>
      <c r="AA1196" s="4">
        <v>160</v>
      </c>
      <c r="AB1196" s="4">
        <v>0</v>
      </c>
      <c r="AC1196" s="4">
        <v>0</v>
      </c>
      <c r="AD1196" s="4">
        <v>0</v>
      </c>
    </row>
    <row r="1197" spans="1:30" x14ac:dyDescent="0.3">
      <c r="A1197" s="16" t="s">
        <v>38</v>
      </c>
      <c r="B1197" s="7">
        <v>579815</v>
      </c>
      <c r="C1197" s="7">
        <v>278432</v>
      </c>
      <c r="D1197" s="7" t="s">
        <v>1546</v>
      </c>
      <c r="E1197" s="7">
        <v>2</v>
      </c>
      <c r="F1197" s="4">
        <v>1650758</v>
      </c>
      <c r="G1197" s="4">
        <v>56367</v>
      </c>
      <c r="H1197" s="4">
        <f t="shared" si="110"/>
        <v>1769062.1598262282</v>
      </c>
      <c r="I1197" s="4">
        <f t="shared" si="111"/>
        <v>118304.15982622816</v>
      </c>
      <c r="J1197" s="5">
        <f t="shared" si="112"/>
        <v>7.1666567616954335E-2</v>
      </c>
      <c r="K1197" s="4">
        <f t="shared" si="113"/>
        <v>98406.949353522461</v>
      </c>
      <c r="L1197" s="4">
        <f t="shared" si="114"/>
        <v>42039.949353522461</v>
      </c>
      <c r="M1197" s="5">
        <f t="shared" si="115"/>
        <v>0.74582556023067514</v>
      </c>
      <c r="N1197" s="4">
        <f>IF(SUMPRODUCT($O$2:$AD$2,O1197:AD1197)&lt;=Kalkulačka!$B$4,SUMPRODUCT($O$2:$AD$2,O1197:AD1197)*Kalkulačka!$B$5,SUMPRODUCT($O$2:$AD$2,O1197:AD1197))</f>
        <v>124.5</v>
      </c>
      <c r="O1197" s="4">
        <v>39</v>
      </c>
      <c r="P1197" s="4">
        <v>0</v>
      </c>
      <c r="Q1197" s="4">
        <v>0</v>
      </c>
      <c r="R1197" s="4">
        <v>0</v>
      </c>
      <c r="S1197" s="4">
        <v>44</v>
      </c>
      <c r="T1197" s="4">
        <v>0</v>
      </c>
      <c r="U1197" s="4">
        <v>64</v>
      </c>
      <c r="V1197" s="4">
        <v>36</v>
      </c>
      <c r="W1197" s="4">
        <v>0</v>
      </c>
      <c r="X1197" s="4">
        <v>0</v>
      </c>
      <c r="Y1197" s="4">
        <v>0</v>
      </c>
      <c r="Z1197" s="4">
        <v>0</v>
      </c>
      <c r="AA1197" s="4">
        <v>0</v>
      </c>
      <c r="AB1197" s="4">
        <v>0</v>
      </c>
      <c r="AC1197" s="4">
        <v>0</v>
      </c>
      <c r="AD1197" s="4">
        <v>0</v>
      </c>
    </row>
    <row r="1198" spans="1:30" x14ac:dyDescent="0.3">
      <c r="A1198" s="16" t="s">
        <v>35</v>
      </c>
      <c r="B1198" s="7">
        <v>545953</v>
      </c>
      <c r="C1198" s="7">
        <v>671967</v>
      </c>
      <c r="D1198" s="7" t="s">
        <v>1547</v>
      </c>
      <c r="E1198" s="7">
        <v>2</v>
      </c>
      <c r="F1198" s="4">
        <v>636298</v>
      </c>
      <c r="G1198" s="4">
        <v>15169</v>
      </c>
      <c r="H1198" s="4">
        <f t="shared" si="110"/>
        <v>682048.06161975057</v>
      </c>
      <c r="I1198" s="4">
        <f t="shared" si="111"/>
        <v>45750.061619750573</v>
      </c>
      <c r="J1198" s="5">
        <f t="shared" si="112"/>
        <v>7.1900369983483481E-2</v>
      </c>
      <c r="K1198" s="4">
        <f t="shared" si="113"/>
        <v>37940.0286664183</v>
      </c>
      <c r="L1198" s="4">
        <f t="shared" si="114"/>
        <v>22771.0286664183</v>
      </c>
      <c r="M1198" s="5">
        <f t="shared" si="115"/>
        <v>1.5011555584691343</v>
      </c>
      <c r="N1198" s="4">
        <f>IF(SUMPRODUCT($O$2:$AD$2,O1198:AD1198)&lt;=Kalkulačka!$B$4,SUMPRODUCT($O$2:$AD$2,O1198:AD1198)*Kalkulačka!$B$5,SUMPRODUCT($O$2:$AD$2,O1198:AD1198))</f>
        <v>48</v>
      </c>
      <c r="O1198" s="4">
        <v>32</v>
      </c>
      <c r="P1198" s="4">
        <v>0</v>
      </c>
      <c r="Q1198" s="4">
        <v>0</v>
      </c>
      <c r="R1198" s="4">
        <v>0</v>
      </c>
      <c r="S1198" s="4">
        <v>0</v>
      </c>
      <c r="T1198" s="4">
        <v>0</v>
      </c>
      <c r="U1198" s="4">
        <v>32</v>
      </c>
      <c r="V1198" s="4">
        <v>0</v>
      </c>
      <c r="W1198" s="4">
        <v>0</v>
      </c>
      <c r="X1198" s="4">
        <v>0</v>
      </c>
      <c r="Y1198" s="4">
        <v>0</v>
      </c>
      <c r="Z1198" s="4">
        <v>0</v>
      </c>
      <c r="AA1198" s="4">
        <v>0</v>
      </c>
      <c r="AB1198" s="4">
        <v>0</v>
      </c>
      <c r="AC1198" s="4">
        <v>0</v>
      </c>
      <c r="AD1198" s="4">
        <v>0</v>
      </c>
    </row>
    <row r="1199" spans="1:30" x14ac:dyDescent="0.3">
      <c r="A1199" s="16" t="s">
        <v>47</v>
      </c>
      <c r="B1199" s="7">
        <v>584941</v>
      </c>
      <c r="C1199" s="7">
        <v>283631</v>
      </c>
      <c r="D1199" s="7" t="s">
        <v>1548</v>
      </c>
      <c r="E1199" s="7">
        <v>2</v>
      </c>
      <c r="F1199" s="4">
        <v>5919247</v>
      </c>
      <c r="G1199" s="4">
        <v>340774</v>
      </c>
      <c r="H1199" s="4">
        <f t="shared" si="110"/>
        <v>5499012.4968092386</v>
      </c>
      <c r="I1199" s="4">
        <f t="shared" si="111"/>
        <v>-420234.50319076143</v>
      </c>
      <c r="J1199" s="5">
        <f t="shared" si="112"/>
        <v>-7.099458819521498E-2</v>
      </c>
      <c r="K1199" s="4">
        <f t="shared" si="113"/>
        <v>305891.48112299753</v>
      </c>
      <c r="L1199" s="4">
        <f t="shared" si="114"/>
        <v>-34882.518877002469</v>
      </c>
      <c r="M1199" s="5">
        <f t="shared" si="115"/>
        <v>-0.10236261826607218</v>
      </c>
      <c r="N1199" s="4">
        <f>IF(SUMPRODUCT($O$2:$AD$2,O1199:AD1199)&lt;=Kalkulačka!$B$4,SUMPRODUCT($O$2:$AD$2,O1199:AD1199)*Kalkulačka!$B$5,SUMPRODUCT($O$2:$AD$2,O1199:AD1199))</f>
        <v>387</v>
      </c>
      <c r="O1199" s="4">
        <v>68</v>
      </c>
      <c r="P1199" s="4">
        <v>0</v>
      </c>
      <c r="Q1199" s="4">
        <v>0</v>
      </c>
      <c r="R1199" s="4">
        <v>0</v>
      </c>
      <c r="S1199" s="4">
        <v>319</v>
      </c>
      <c r="T1199" s="4">
        <v>0</v>
      </c>
      <c r="U1199" s="4">
        <v>332</v>
      </c>
      <c r="V1199" s="4">
        <v>75</v>
      </c>
      <c r="W1199" s="4">
        <v>154</v>
      </c>
      <c r="X1199" s="4">
        <v>0</v>
      </c>
      <c r="Y1199" s="4">
        <v>0</v>
      </c>
      <c r="Z1199" s="4">
        <v>0</v>
      </c>
      <c r="AA1199" s="4">
        <v>0</v>
      </c>
      <c r="AB1199" s="4">
        <v>0</v>
      </c>
      <c r="AC1199" s="4">
        <v>0</v>
      </c>
      <c r="AD1199" s="4">
        <v>0</v>
      </c>
    </row>
    <row r="1200" spans="1:30" x14ac:dyDescent="0.3">
      <c r="A1200" t="s">
        <v>20</v>
      </c>
      <c r="B1200">
        <v>542105</v>
      </c>
      <c r="C1200">
        <v>244091</v>
      </c>
      <c r="D1200" s="7" t="s">
        <v>81</v>
      </c>
      <c r="E1200" s="7" t="s">
        <v>560</v>
      </c>
      <c r="F1200" s="1">
        <v>7105433</v>
      </c>
      <c r="G1200" s="1">
        <v>320280</v>
      </c>
      <c r="H1200" s="1">
        <f t="shared" si="110"/>
        <v>6601656.8630945021</v>
      </c>
      <c r="I1200" s="1">
        <f t="shared" si="111"/>
        <v>-503776.13690549787</v>
      </c>
      <c r="J1200" s="18">
        <f t="shared" si="112"/>
        <v>-7.0900131899843122E-2</v>
      </c>
      <c r="K1200" s="1">
        <f t="shared" si="113"/>
        <v>367227.86080037378</v>
      </c>
      <c r="L1200" s="1">
        <f t="shared" si="114"/>
        <v>46947.860800373775</v>
      </c>
      <c r="M1200" s="18">
        <f t="shared" si="115"/>
        <v>0.14658380417251715</v>
      </c>
      <c r="N1200" s="4">
        <f>SUMPRODUCT($O$2:$AD$2,O1200:AD1200)*Kalkulačka!$B$3</f>
        <v>464.59999999999997</v>
      </c>
      <c r="O1200" s="1">
        <v>115</v>
      </c>
      <c r="P1200" s="1">
        <v>0</v>
      </c>
      <c r="Q1200" s="1">
        <v>14</v>
      </c>
      <c r="R1200" s="1">
        <v>0</v>
      </c>
      <c r="S1200" s="1">
        <v>275</v>
      </c>
      <c r="T1200" s="1">
        <v>0</v>
      </c>
      <c r="U1200">
        <v>370</v>
      </c>
      <c r="V1200">
        <v>149</v>
      </c>
      <c r="W1200">
        <v>0</v>
      </c>
      <c r="X1200">
        <v>0</v>
      </c>
    </row>
    <row r="1201" spans="1:30" x14ac:dyDescent="0.3">
      <c r="A1201" s="16" t="s">
        <v>25</v>
      </c>
      <c r="B1201" s="7">
        <v>559164</v>
      </c>
      <c r="C1201" s="7">
        <v>258059</v>
      </c>
      <c r="D1201" s="7" t="s">
        <v>1549</v>
      </c>
      <c r="E1201" s="7">
        <v>2</v>
      </c>
      <c r="F1201" s="4">
        <v>6039481</v>
      </c>
      <c r="G1201" s="4">
        <v>326430</v>
      </c>
      <c r="H1201" s="4">
        <f t="shared" si="110"/>
        <v>5612687.1737458641</v>
      </c>
      <c r="I1201" s="4">
        <f t="shared" si="111"/>
        <v>-426793.82625413593</v>
      </c>
      <c r="J1201" s="5">
        <f t="shared" si="112"/>
        <v>-7.0667301752275757E-2</v>
      </c>
      <c r="K1201" s="4">
        <f t="shared" si="113"/>
        <v>312214.81923406722</v>
      </c>
      <c r="L1201" s="4">
        <f t="shared" si="114"/>
        <v>-14215.180765932775</v>
      </c>
      <c r="M1201" s="5">
        <f t="shared" si="115"/>
        <v>-4.3547409141110771E-2</v>
      </c>
      <c r="N1201" s="4">
        <f>IF(SUMPRODUCT($O$2:$AD$2,O1201:AD1201)&lt;=Kalkulačka!$B$4,SUMPRODUCT($O$2:$AD$2,O1201:AD1201)*Kalkulačka!$B$5,SUMPRODUCT($O$2:$AD$2,O1201:AD1201))</f>
        <v>395</v>
      </c>
      <c r="O1201" s="4">
        <v>119</v>
      </c>
      <c r="P1201" s="4">
        <v>0</v>
      </c>
      <c r="Q1201" s="4">
        <v>0</v>
      </c>
      <c r="R1201" s="4">
        <v>0</v>
      </c>
      <c r="S1201" s="4">
        <v>276</v>
      </c>
      <c r="T1201" s="4">
        <v>0</v>
      </c>
      <c r="U1201" s="4">
        <v>338</v>
      </c>
      <c r="V1201" s="4">
        <v>108</v>
      </c>
      <c r="W1201" s="4">
        <v>0</v>
      </c>
      <c r="X1201" s="4">
        <v>0</v>
      </c>
      <c r="Y1201" s="4">
        <v>0</v>
      </c>
      <c r="Z1201" s="4">
        <v>0</v>
      </c>
      <c r="AA1201" s="4">
        <v>0</v>
      </c>
      <c r="AB1201" s="4">
        <v>0</v>
      </c>
      <c r="AC1201" s="4">
        <v>0</v>
      </c>
      <c r="AD1201" s="4">
        <v>0</v>
      </c>
    </row>
    <row r="1202" spans="1:30" x14ac:dyDescent="0.3">
      <c r="A1202" s="16" t="s">
        <v>53</v>
      </c>
      <c r="B1202" s="7">
        <v>585734</v>
      </c>
      <c r="C1202" s="7">
        <v>568724</v>
      </c>
      <c r="D1202" s="7" t="s">
        <v>1550</v>
      </c>
      <c r="E1202" s="7">
        <v>2</v>
      </c>
      <c r="F1202" s="4">
        <v>1172704</v>
      </c>
      <c r="G1202" s="4">
        <v>42285</v>
      </c>
      <c r="H1202" s="4">
        <f t="shared" si="110"/>
        <v>1257526.113611415</v>
      </c>
      <c r="I1202" s="4">
        <f t="shared" si="111"/>
        <v>84822.113611415029</v>
      </c>
      <c r="J1202" s="5">
        <f t="shared" si="112"/>
        <v>7.2330369480631873E-2</v>
      </c>
      <c r="K1202" s="4">
        <f t="shared" si="113"/>
        <v>69951.927853708738</v>
      </c>
      <c r="L1202" s="4">
        <f t="shared" si="114"/>
        <v>27666.927853708738</v>
      </c>
      <c r="M1202" s="5">
        <f t="shared" si="115"/>
        <v>0.65429650830575237</v>
      </c>
      <c r="N1202" s="4">
        <f>IF(SUMPRODUCT($O$2:$AD$2,O1202:AD1202)&lt;=Kalkulačka!$B$4,SUMPRODUCT($O$2:$AD$2,O1202:AD1202)*Kalkulačka!$B$5,SUMPRODUCT($O$2:$AD$2,O1202:AD1202))</f>
        <v>88.5</v>
      </c>
      <c r="O1202" s="4">
        <v>22</v>
      </c>
      <c r="P1202" s="4">
        <v>0</v>
      </c>
      <c r="Q1202" s="4">
        <v>0</v>
      </c>
      <c r="R1202" s="4">
        <v>0</v>
      </c>
      <c r="S1202" s="4">
        <v>37</v>
      </c>
      <c r="T1202" s="4">
        <v>0</v>
      </c>
      <c r="U1202" s="4">
        <v>59</v>
      </c>
      <c r="V1202" s="4">
        <v>29</v>
      </c>
      <c r="W1202" s="4">
        <v>0</v>
      </c>
      <c r="X1202" s="4">
        <v>0</v>
      </c>
      <c r="Y1202" s="4">
        <v>0</v>
      </c>
      <c r="Z1202" s="4">
        <v>0</v>
      </c>
      <c r="AA1202" s="4">
        <v>0</v>
      </c>
      <c r="AB1202" s="4">
        <v>0</v>
      </c>
      <c r="AC1202" s="4">
        <v>0</v>
      </c>
      <c r="AD1202" s="4">
        <v>0</v>
      </c>
    </row>
    <row r="1203" spans="1:30" x14ac:dyDescent="0.3">
      <c r="A1203" s="16" t="s">
        <v>38</v>
      </c>
      <c r="B1203" s="7">
        <v>573248</v>
      </c>
      <c r="C1203" s="7">
        <v>271888</v>
      </c>
      <c r="D1203" s="7" t="s">
        <v>360</v>
      </c>
      <c r="E1203" s="7">
        <v>2</v>
      </c>
      <c r="F1203" s="4">
        <v>15604180</v>
      </c>
      <c r="G1203" s="4">
        <v>855114</v>
      </c>
      <c r="H1203" s="4">
        <f t="shared" si="110"/>
        <v>14504888.777113361</v>
      </c>
      <c r="I1203" s="4">
        <f t="shared" si="111"/>
        <v>-1099291.2228866387</v>
      </c>
      <c r="J1203" s="5">
        <f t="shared" si="112"/>
        <v>-7.0448509494676292E-2</v>
      </c>
      <c r="K1203" s="4">
        <f t="shared" si="113"/>
        <v>806857.9429724958</v>
      </c>
      <c r="L1203" s="4">
        <f t="shared" si="114"/>
        <v>-48256.057027504197</v>
      </c>
      <c r="M1203" s="5">
        <f t="shared" si="115"/>
        <v>-5.6432308472910253E-2</v>
      </c>
      <c r="N1203" s="4">
        <f>IF(SUMPRODUCT($O$2:$AD$2,O1203:AD1203)&lt;=Kalkulačka!$B$4,SUMPRODUCT($O$2:$AD$2,O1203:AD1203)*Kalkulačka!$B$5,SUMPRODUCT($O$2:$AD$2,O1203:AD1203))</f>
        <v>1020.8</v>
      </c>
      <c r="O1203" s="4">
        <v>237</v>
      </c>
      <c r="P1203" s="4">
        <v>0</v>
      </c>
      <c r="Q1203" s="4">
        <v>0</v>
      </c>
      <c r="R1203" s="4">
        <v>0</v>
      </c>
      <c r="S1203" s="4">
        <v>697</v>
      </c>
      <c r="T1203" s="4">
        <v>25</v>
      </c>
      <c r="U1203" s="4">
        <v>901</v>
      </c>
      <c r="V1203" s="4">
        <v>241</v>
      </c>
      <c r="W1203" s="4">
        <v>0</v>
      </c>
      <c r="X1203" s="4">
        <v>397</v>
      </c>
      <c r="Y1203" s="4">
        <v>0</v>
      </c>
      <c r="Z1203" s="4">
        <v>0</v>
      </c>
      <c r="AA1203" s="4">
        <v>368</v>
      </c>
      <c r="AB1203" s="4">
        <v>0</v>
      </c>
      <c r="AC1203" s="4">
        <v>0</v>
      </c>
      <c r="AD1203" s="4">
        <v>0</v>
      </c>
    </row>
    <row r="1204" spans="1:30" x14ac:dyDescent="0.3">
      <c r="A1204" s="16" t="s">
        <v>35</v>
      </c>
      <c r="B1204" s="7">
        <v>564427</v>
      </c>
      <c r="C1204" s="7">
        <v>263192</v>
      </c>
      <c r="D1204" s="7" t="s">
        <v>1551</v>
      </c>
      <c r="E1204" s="7">
        <v>2</v>
      </c>
      <c r="F1204" s="4">
        <v>1689027</v>
      </c>
      <c r="G1204" s="4">
        <v>59796</v>
      </c>
      <c r="H1204" s="4">
        <f t="shared" si="110"/>
        <v>1811690.1636774624</v>
      </c>
      <c r="I1204" s="4">
        <f t="shared" si="111"/>
        <v>122663.16367746238</v>
      </c>
      <c r="J1204" s="5">
        <f t="shared" si="112"/>
        <v>7.2623565921363209E-2</v>
      </c>
      <c r="K1204" s="4">
        <f t="shared" si="113"/>
        <v>100778.2011451736</v>
      </c>
      <c r="L1204" s="4">
        <f t="shared" si="114"/>
        <v>40982.201145173603</v>
      </c>
      <c r="M1204" s="5">
        <f t="shared" si="115"/>
        <v>0.68536693332620247</v>
      </c>
      <c r="N1204" s="4">
        <f>IF(SUMPRODUCT($O$2:$AD$2,O1204:AD1204)&lt;=Kalkulačka!$B$4,SUMPRODUCT($O$2:$AD$2,O1204:AD1204)*Kalkulačka!$B$5,SUMPRODUCT($O$2:$AD$2,O1204:AD1204))</f>
        <v>127.5</v>
      </c>
      <c r="O1204" s="4">
        <v>33</v>
      </c>
      <c r="P1204" s="4">
        <v>0</v>
      </c>
      <c r="Q1204" s="4">
        <v>0</v>
      </c>
      <c r="R1204" s="4">
        <v>0</v>
      </c>
      <c r="S1204" s="4">
        <v>52</v>
      </c>
      <c r="T1204" s="4">
        <v>0</v>
      </c>
      <c r="U1204" s="4">
        <v>84</v>
      </c>
      <c r="V1204" s="4">
        <v>40</v>
      </c>
      <c r="W1204" s="4">
        <v>0</v>
      </c>
      <c r="X1204" s="4">
        <v>0</v>
      </c>
      <c r="Y1204" s="4">
        <v>0</v>
      </c>
      <c r="Z1204" s="4">
        <v>0</v>
      </c>
      <c r="AA1204" s="4">
        <v>0</v>
      </c>
      <c r="AB1204" s="4">
        <v>0</v>
      </c>
      <c r="AC1204" s="4">
        <v>0</v>
      </c>
      <c r="AD1204" s="4">
        <v>0</v>
      </c>
    </row>
    <row r="1205" spans="1:30" x14ac:dyDescent="0.3">
      <c r="A1205" s="16" t="s">
        <v>20</v>
      </c>
      <c r="B1205" s="7">
        <v>535630</v>
      </c>
      <c r="C1205" s="7">
        <v>237621</v>
      </c>
      <c r="D1205" s="7" t="s">
        <v>1205</v>
      </c>
      <c r="E1205" s="7">
        <v>2</v>
      </c>
      <c r="F1205" s="4">
        <v>1450522</v>
      </c>
      <c r="G1205" s="4">
        <v>49508</v>
      </c>
      <c r="H1205" s="4">
        <f t="shared" si="110"/>
        <v>1555922.1405700559</v>
      </c>
      <c r="I1205" s="4">
        <f t="shared" si="111"/>
        <v>105400.14057005593</v>
      </c>
      <c r="J1205" s="5">
        <f t="shared" si="112"/>
        <v>7.2663593223719403E-2</v>
      </c>
      <c r="K1205" s="4">
        <f t="shared" si="113"/>
        <v>86550.690395266749</v>
      </c>
      <c r="L1205" s="4">
        <f t="shared" si="114"/>
        <v>37042.690395266749</v>
      </c>
      <c r="M1205" s="5">
        <f t="shared" si="115"/>
        <v>0.7482162558630272</v>
      </c>
      <c r="N1205" s="4">
        <f>IF(SUMPRODUCT($O$2:$AD$2,O1205:AD1205)&lt;=Kalkulačka!$B$4,SUMPRODUCT($O$2:$AD$2,O1205:AD1205)*Kalkulačka!$B$5,SUMPRODUCT($O$2:$AD$2,O1205:AD1205))</f>
        <v>109.5</v>
      </c>
      <c r="O1205" s="4">
        <v>34</v>
      </c>
      <c r="P1205" s="4">
        <v>0</v>
      </c>
      <c r="Q1205" s="4">
        <v>0</v>
      </c>
      <c r="R1205" s="4">
        <v>0</v>
      </c>
      <c r="S1205" s="4">
        <v>39</v>
      </c>
      <c r="T1205" s="4">
        <v>0</v>
      </c>
      <c r="U1205" s="4">
        <v>73</v>
      </c>
      <c r="V1205" s="4">
        <v>30</v>
      </c>
      <c r="W1205" s="4">
        <v>0</v>
      </c>
      <c r="X1205" s="4">
        <v>0</v>
      </c>
      <c r="Y1205" s="4">
        <v>0</v>
      </c>
      <c r="Z1205" s="4">
        <v>0</v>
      </c>
      <c r="AA1205" s="4">
        <v>0</v>
      </c>
      <c r="AB1205" s="4">
        <v>0</v>
      </c>
      <c r="AC1205" s="4">
        <v>0</v>
      </c>
      <c r="AD1205" s="4">
        <v>0</v>
      </c>
    </row>
    <row r="1206" spans="1:30" x14ac:dyDescent="0.3">
      <c r="A1206" s="16" t="s">
        <v>25</v>
      </c>
      <c r="B1206" s="7">
        <v>559997</v>
      </c>
      <c r="C1206" s="7">
        <v>258890</v>
      </c>
      <c r="D1206" s="7" t="s">
        <v>1552</v>
      </c>
      <c r="E1206" s="7">
        <v>2</v>
      </c>
      <c r="F1206" s="4">
        <v>5913975</v>
      </c>
      <c r="G1206" s="4">
        <v>330374</v>
      </c>
      <c r="H1206" s="4">
        <f t="shared" si="110"/>
        <v>5499012.4968092386</v>
      </c>
      <c r="I1206" s="4">
        <f t="shared" si="111"/>
        <v>-414962.50319076143</v>
      </c>
      <c r="J1206" s="5">
        <f t="shared" si="112"/>
        <v>-7.0166428365145528E-2</v>
      </c>
      <c r="K1206" s="4">
        <f t="shared" si="113"/>
        <v>305891.48112299753</v>
      </c>
      <c r="L1206" s="4">
        <f t="shared" si="114"/>
        <v>-24482.518877002469</v>
      </c>
      <c r="M1206" s="5">
        <f t="shared" si="115"/>
        <v>-7.4105464948823085E-2</v>
      </c>
      <c r="N1206" s="4">
        <f>IF(SUMPRODUCT($O$2:$AD$2,O1206:AD1206)&lt;=Kalkulačka!$B$4,SUMPRODUCT($O$2:$AD$2,O1206:AD1206)*Kalkulačka!$B$5,SUMPRODUCT($O$2:$AD$2,O1206:AD1206))</f>
        <v>387</v>
      </c>
      <c r="O1206" s="4">
        <v>88</v>
      </c>
      <c r="P1206" s="4">
        <v>0</v>
      </c>
      <c r="Q1206" s="4">
        <v>0</v>
      </c>
      <c r="R1206" s="4">
        <v>0</v>
      </c>
      <c r="S1206" s="4">
        <v>299</v>
      </c>
      <c r="T1206" s="4">
        <v>0</v>
      </c>
      <c r="U1206" s="4">
        <v>328</v>
      </c>
      <c r="V1206" s="4">
        <v>89</v>
      </c>
      <c r="W1206" s="4">
        <v>0</v>
      </c>
      <c r="X1206" s="4">
        <v>0</v>
      </c>
      <c r="Y1206" s="4">
        <v>0</v>
      </c>
      <c r="Z1206" s="4">
        <v>0</v>
      </c>
      <c r="AA1206" s="4">
        <v>0</v>
      </c>
      <c r="AB1206" s="4">
        <v>0</v>
      </c>
      <c r="AC1206" s="4">
        <v>0</v>
      </c>
      <c r="AD1206" s="4">
        <v>0</v>
      </c>
    </row>
    <row r="1207" spans="1:30" x14ac:dyDescent="0.3">
      <c r="A1207" s="16" t="s">
        <v>20</v>
      </c>
      <c r="B1207" s="7">
        <v>531456</v>
      </c>
      <c r="C1207" s="7">
        <v>233501</v>
      </c>
      <c r="D1207" s="7" t="s">
        <v>1553</v>
      </c>
      <c r="E1207" s="7">
        <v>2</v>
      </c>
      <c r="F1207" s="4">
        <v>5240967</v>
      </c>
      <c r="G1207" s="4">
        <v>310368</v>
      </c>
      <c r="H1207" s="4">
        <f t="shared" si="110"/>
        <v>4873801.7736578006</v>
      </c>
      <c r="I1207" s="4">
        <f t="shared" si="111"/>
        <v>-367165.22634219937</v>
      </c>
      <c r="J1207" s="5">
        <f t="shared" si="112"/>
        <v>-7.0056771268012019E-2</v>
      </c>
      <c r="K1207" s="4">
        <f t="shared" si="113"/>
        <v>271113.12151211407</v>
      </c>
      <c r="L1207" s="4">
        <f t="shared" si="114"/>
        <v>-39254.87848788593</v>
      </c>
      <c r="M1207" s="5">
        <f t="shared" si="115"/>
        <v>-0.12647849806644351</v>
      </c>
      <c r="N1207" s="4">
        <f>IF(SUMPRODUCT($O$2:$AD$2,O1207:AD1207)&lt;=Kalkulačka!$B$4,SUMPRODUCT($O$2:$AD$2,O1207:AD1207)*Kalkulačka!$B$5,SUMPRODUCT($O$2:$AD$2,O1207:AD1207))</f>
        <v>343</v>
      </c>
      <c r="O1207" s="4">
        <v>48</v>
      </c>
      <c r="P1207" s="4">
        <v>0</v>
      </c>
      <c r="Q1207" s="4">
        <v>0</v>
      </c>
      <c r="R1207" s="4">
        <v>0</v>
      </c>
      <c r="S1207" s="4">
        <v>295</v>
      </c>
      <c r="T1207" s="4">
        <v>0</v>
      </c>
      <c r="U1207" s="4">
        <v>0</v>
      </c>
      <c r="V1207" s="4">
        <v>99</v>
      </c>
      <c r="W1207" s="4">
        <v>0</v>
      </c>
      <c r="X1207" s="4">
        <v>0</v>
      </c>
      <c r="Y1207" s="4">
        <v>0</v>
      </c>
      <c r="Z1207" s="4">
        <v>0</v>
      </c>
      <c r="AA1207" s="4">
        <v>0</v>
      </c>
      <c r="AB1207" s="4">
        <v>0</v>
      </c>
      <c r="AC1207" s="4">
        <v>0</v>
      </c>
      <c r="AD1207" s="4">
        <v>0</v>
      </c>
    </row>
    <row r="1208" spans="1:30" x14ac:dyDescent="0.3">
      <c r="A1208" s="16" t="s">
        <v>50</v>
      </c>
      <c r="B1208" s="7">
        <v>517887</v>
      </c>
      <c r="C1208" s="7">
        <v>636584</v>
      </c>
      <c r="D1208" s="7" t="s">
        <v>618</v>
      </c>
      <c r="E1208" s="7">
        <v>2</v>
      </c>
      <c r="F1208" s="4">
        <v>1589083</v>
      </c>
      <c r="G1208" s="4">
        <v>51836</v>
      </c>
      <c r="H1208" s="4">
        <f t="shared" si="110"/>
        <v>1705120.1540493765</v>
      </c>
      <c r="I1208" s="4">
        <f t="shared" si="111"/>
        <v>116037.15404937649</v>
      </c>
      <c r="J1208" s="5">
        <f t="shared" si="112"/>
        <v>7.3021455801475676E-2</v>
      </c>
      <c r="K1208" s="4">
        <f t="shared" si="113"/>
        <v>94850.07166604574</v>
      </c>
      <c r="L1208" s="4">
        <f t="shared" si="114"/>
        <v>43014.07166604574</v>
      </c>
      <c r="M1208" s="5">
        <f t="shared" si="115"/>
        <v>0.82981078142691844</v>
      </c>
      <c r="N1208" s="4">
        <f>IF(SUMPRODUCT($O$2:$AD$2,O1208:AD1208)&lt;=Kalkulačka!$B$4,SUMPRODUCT($O$2:$AD$2,O1208:AD1208)*Kalkulačka!$B$5,SUMPRODUCT($O$2:$AD$2,O1208:AD1208))</f>
        <v>120</v>
      </c>
      <c r="O1208" s="4">
        <v>44</v>
      </c>
      <c r="P1208" s="4">
        <v>0</v>
      </c>
      <c r="Q1208" s="4">
        <v>0</v>
      </c>
      <c r="R1208" s="4">
        <v>0</v>
      </c>
      <c r="S1208" s="4">
        <v>36</v>
      </c>
      <c r="T1208" s="4">
        <v>0</v>
      </c>
      <c r="U1208" s="4">
        <v>80</v>
      </c>
      <c r="V1208" s="4">
        <v>35</v>
      </c>
      <c r="W1208" s="4">
        <v>0</v>
      </c>
      <c r="X1208" s="4">
        <v>0</v>
      </c>
      <c r="Y1208" s="4">
        <v>0</v>
      </c>
      <c r="Z1208" s="4">
        <v>0</v>
      </c>
      <c r="AA1208" s="4">
        <v>0</v>
      </c>
      <c r="AB1208" s="4">
        <v>0</v>
      </c>
      <c r="AC1208" s="4">
        <v>0</v>
      </c>
      <c r="AD1208" s="4">
        <v>0</v>
      </c>
    </row>
    <row r="1209" spans="1:30" x14ac:dyDescent="0.3">
      <c r="A1209" s="16" t="s">
        <v>56</v>
      </c>
      <c r="B1209" s="7">
        <v>598836</v>
      </c>
      <c r="C1209" s="7">
        <v>297330</v>
      </c>
      <c r="D1209" s="7" t="s">
        <v>1554</v>
      </c>
      <c r="E1209" s="7">
        <v>2</v>
      </c>
      <c r="F1209" s="4">
        <v>3269640</v>
      </c>
      <c r="G1209" s="4">
        <v>152628</v>
      </c>
      <c r="H1209" s="4">
        <f t="shared" si="110"/>
        <v>3040797.6080547213</v>
      </c>
      <c r="I1209" s="4">
        <f t="shared" si="111"/>
        <v>-228842.39194527874</v>
      </c>
      <c r="J1209" s="5">
        <f t="shared" si="112"/>
        <v>-6.9990088188693123E-2</v>
      </c>
      <c r="K1209" s="4">
        <f t="shared" si="113"/>
        <v>169149.2944711149</v>
      </c>
      <c r="L1209" s="4">
        <f t="shared" si="114"/>
        <v>16521.294471114903</v>
      </c>
      <c r="M1209" s="5">
        <f t="shared" si="115"/>
        <v>0.1082455019466606</v>
      </c>
      <c r="N1209" s="4">
        <f>IF(SUMPRODUCT($O$2:$AD$2,O1209:AD1209)&lt;=Kalkulačka!$B$4,SUMPRODUCT($O$2:$AD$2,O1209:AD1209)*Kalkulačka!$B$5,SUMPRODUCT($O$2:$AD$2,O1209:AD1209))</f>
        <v>214</v>
      </c>
      <c r="O1209" s="4">
        <v>79</v>
      </c>
      <c r="P1209" s="4">
        <v>0</v>
      </c>
      <c r="Q1209" s="4">
        <v>0</v>
      </c>
      <c r="R1209" s="4">
        <v>0</v>
      </c>
      <c r="S1209" s="4">
        <v>135</v>
      </c>
      <c r="T1209" s="4">
        <v>0</v>
      </c>
      <c r="U1209" s="4">
        <v>205</v>
      </c>
      <c r="V1209" s="4">
        <v>89</v>
      </c>
      <c r="W1209" s="4">
        <v>0</v>
      </c>
      <c r="X1209" s="4">
        <v>0</v>
      </c>
      <c r="Y1209" s="4">
        <v>0</v>
      </c>
      <c r="Z1209" s="4">
        <v>0</v>
      </c>
      <c r="AA1209" s="4">
        <v>0</v>
      </c>
      <c r="AB1209" s="4">
        <v>0</v>
      </c>
      <c r="AC1209" s="4">
        <v>0</v>
      </c>
      <c r="AD1209" s="4">
        <v>0</v>
      </c>
    </row>
    <row r="1210" spans="1:30" x14ac:dyDescent="0.3">
      <c r="A1210" s="16" t="s">
        <v>44</v>
      </c>
      <c r="B1210" s="7">
        <v>596051</v>
      </c>
      <c r="C1210" s="7">
        <v>294730</v>
      </c>
      <c r="D1210" s="7" t="s">
        <v>1555</v>
      </c>
      <c r="E1210" s="7">
        <v>2</v>
      </c>
      <c r="F1210" s="4">
        <v>1131982</v>
      </c>
      <c r="G1210" s="4">
        <v>33541</v>
      </c>
      <c r="H1210" s="4">
        <f t="shared" si="110"/>
        <v>1214898.1097601808</v>
      </c>
      <c r="I1210" s="4">
        <f t="shared" si="111"/>
        <v>82916.109760180814</v>
      </c>
      <c r="J1210" s="5">
        <f t="shared" si="112"/>
        <v>7.3248611515183804E-2</v>
      </c>
      <c r="K1210" s="4">
        <f t="shared" si="113"/>
        <v>67580.676062057595</v>
      </c>
      <c r="L1210" s="4">
        <f t="shared" si="114"/>
        <v>34039.676062057595</v>
      </c>
      <c r="M1210" s="5">
        <f t="shared" si="115"/>
        <v>1.0148676563625889</v>
      </c>
      <c r="N1210" s="4">
        <f>IF(SUMPRODUCT($O$2:$AD$2,O1210:AD1210)&lt;=Kalkulačka!$B$4,SUMPRODUCT($O$2:$AD$2,O1210:AD1210)*Kalkulačka!$B$5,SUMPRODUCT($O$2:$AD$2,O1210:AD1210))</f>
        <v>85.5</v>
      </c>
      <c r="O1210" s="4">
        <v>41</v>
      </c>
      <c r="P1210" s="4">
        <v>0</v>
      </c>
      <c r="Q1210" s="4">
        <v>0</v>
      </c>
      <c r="R1210" s="4">
        <v>0</v>
      </c>
      <c r="S1210" s="4">
        <v>16</v>
      </c>
      <c r="T1210" s="4">
        <v>0</v>
      </c>
      <c r="U1210" s="4">
        <v>57</v>
      </c>
      <c r="V1210" s="4">
        <v>15</v>
      </c>
      <c r="W1210" s="4">
        <v>0</v>
      </c>
      <c r="X1210" s="4">
        <v>0</v>
      </c>
      <c r="Y1210" s="4">
        <v>0</v>
      </c>
      <c r="Z1210" s="4">
        <v>0</v>
      </c>
      <c r="AA1210" s="4">
        <v>0</v>
      </c>
      <c r="AB1210" s="4">
        <v>0</v>
      </c>
      <c r="AC1210" s="4">
        <v>0</v>
      </c>
      <c r="AD1210" s="4">
        <v>0</v>
      </c>
    </row>
    <row r="1211" spans="1:30" x14ac:dyDescent="0.3">
      <c r="A1211" s="16" t="s">
        <v>38</v>
      </c>
      <c r="B1211" s="7">
        <v>570672</v>
      </c>
      <c r="C1211" s="7">
        <v>269379</v>
      </c>
      <c r="D1211" s="7" t="s">
        <v>1556</v>
      </c>
      <c r="E1211" s="7">
        <v>2</v>
      </c>
      <c r="F1211" s="4">
        <v>5865821</v>
      </c>
      <c r="G1211" s="4">
        <v>345605</v>
      </c>
      <c r="H1211" s="4">
        <f t="shared" si="110"/>
        <v>5456384.4929580046</v>
      </c>
      <c r="I1211" s="4">
        <f t="shared" si="111"/>
        <v>-409436.50704199541</v>
      </c>
      <c r="J1211" s="5">
        <f t="shared" si="112"/>
        <v>-6.9800375265797521E-2</v>
      </c>
      <c r="K1211" s="4">
        <f t="shared" si="113"/>
        <v>303520.2293313464</v>
      </c>
      <c r="L1211" s="4">
        <f t="shared" si="114"/>
        <v>-42084.770668653597</v>
      </c>
      <c r="M1211" s="5">
        <f t="shared" si="115"/>
        <v>-0.121771301539774</v>
      </c>
      <c r="N1211" s="4">
        <f>IF(SUMPRODUCT($O$2:$AD$2,O1211:AD1211)&lt;=Kalkulačka!$B$4,SUMPRODUCT($O$2:$AD$2,O1211:AD1211)*Kalkulačka!$B$5,SUMPRODUCT($O$2:$AD$2,O1211:AD1211))</f>
        <v>384</v>
      </c>
      <c r="O1211" s="4">
        <v>64</v>
      </c>
      <c r="P1211" s="4">
        <v>0</v>
      </c>
      <c r="Q1211" s="4">
        <v>0</v>
      </c>
      <c r="R1211" s="4">
        <v>0</v>
      </c>
      <c r="S1211" s="4">
        <v>320</v>
      </c>
      <c r="T1211" s="4">
        <v>0</v>
      </c>
      <c r="U1211" s="4">
        <v>373</v>
      </c>
      <c r="V1211" s="4">
        <v>110</v>
      </c>
      <c r="W1211" s="4">
        <v>0</v>
      </c>
      <c r="X1211" s="4">
        <v>0</v>
      </c>
      <c r="Y1211" s="4">
        <v>0</v>
      </c>
      <c r="Z1211" s="4">
        <v>0</v>
      </c>
      <c r="AA1211" s="4">
        <v>0</v>
      </c>
      <c r="AB1211" s="4">
        <v>0</v>
      </c>
      <c r="AC1211" s="4">
        <v>0</v>
      </c>
      <c r="AD1211" s="4">
        <v>0</v>
      </c>
    </row>
    <row r="1212" spans="1:30" x14ac:dyDescent="0.3">
      <c r="A1212" s="16" t="s">
        <v>44</v>
      </c>
      <c r="B1212" s="7">
        <v>569062</v>
      </c>
      <c r="C1212" s="7">
        <v>267830</v>
      </c>
      <c r="D1212" s="7" t="s">
        <v>1557</v>
      </c>
      <c r="E1212" s="7">
        <v>2</v>
      </c>
      <c r="F1212" s="4">
        <v>1290397</v>
      </c>
      <c r="G1212" s="4">
        <v>46406</v>
      </c>
      <c r="H1212" s="4">
        <f t="shared" si="110"/>
        <v>1385410.1251651184</v>
      </c>
      <c r="I1212" s="4">
        <f t="shared" si="111"/>
        <v>95013.12516511837</v>
      </c>
      <c r="J1212" s="5">
        <f t="shared" si="112"/>
        <v>7.3630925339347897E-2</v>
      </c>
      <c r="K1212" s="4">
        <f t="shared" si="113"/>
        <v>77065.683228662165</v>
      </c>
      <c r="L1212" s="4">
        <f t="shared" si="114"/>
        <v>30659.683228662165</v>
      </c>
      <c r="M1212" s="5">
        <f t="shared" si="115"/>
        <v>0.66068360187609709</v>
      </c>
      <c r="N1212" s="4">
        <f>IF(SUMPRODUCT($O$2:$AD$2,O1212:AD1212)&lt;=Kalkulačka!$B$4,SUMPRODUCT($O$2:$AD$2,O1212:AD1212)*Kalkulačka!$B$5,SUMPRODUCT($O$2:$AD$2,O1212:AD1212))</f>
        <v>97.5</v>
      </c>
      <c r="O1212" s="4">
        <v>25</v>
      </c>
      <c r="P1212" s="4">
        <v>0</v>
      </c>
      <c r="Q1212" s="4">
        <v>0</v>
      </c>
      <c r="R1212" s="4">
        <v>0</v>
      </c>
      <c r="S1212" s="4">
        <v>40</v>
      </c>
      <c r="T1212" s="4">
        <v>0</v>
      </c>
      <c r="U1212" s="4">
        <v>137</v>
      </c>
      <c r="V1212" s="4">
        <v>30</v>
      </c>
      <c r="W1212" s="4">
        <v>0</v>
      </c>
      <c r="X1212" s="4">
        <v>0</v>
      </c>
      <c r="Y1212" s="4">
        <v>0</v>
      </c>
      <c r="Z1212" s="4">
        <v>0</v>
      </c>
      <c r="AA1212" s="4">
        <v>0</v>
      </c>
      <c r="AB1212" s="4">
        <v>0</v>
      </c>
      <c r="AC1212" s="4">
        <v>0</v>
      </c>
      <c r="AD1212" s="4">
        <v>0</v>
      </c>
    </row>
    <row r="1213" spans="1:30" x14ac:dyDescent="0.3">
      <c r="A1213" s="16" t="s">
        <v>44</v>
      </c>
      <c r="B1213" s="7">
        <v>511242</v>
      </c>
      <c r="C1213" s="7">
        <v>599174</v>
      </c>
      <c r="D1213" s="7" t="s">
        <v>1558</v>
      </c>
      <c r="E1213" s="7">
        <v>2</v>
      </c>
      <c r="F1213" s="4">
        <v>694775</v>
      </c>
      <c r="G1213" s="4">
        <v>30036</v>
      </c>
      <c r="H1213" s="4">
        <f t="shared" si="110"/>
        <v>745990.06739660224</v>
      </c>
      <c r="I1213" s="4">
        <f t="shared" si="111"/>
        <v>51215.067396602244</v>
      </c>
      <c r="J1213" s="5">
        <f t="shared" si="112"/>
        <v>7.3714608897272216E-2</v>
      </c>
      <c r="K1213" s="4">
        <f t="shared" si="113"/>
        <v>41496.906353895014</v>
      </c>
      <c r="L1213" s="4">
        <f t="shared" si="114"/>
        <v>11460.906353895014</v>
      </c>
      <c r="M1213" s="5">
        <f t="shared" si="115"/>
        <v>0.38157232500649263</v>
      </c>
      <c r="N1213" s="4">
        <f>IF(SUMPRODUCT($O$2:$AD$2,O1213:AD1213)&lt;=Kalkulačka!$B$4,SUMPRODUCT($O$2:$AD$2,O1213:AD1213)*Kalkulačka!$B$5,SUMPRODUCT($O$2:$AD$2,O1213:AD1213))</f>
        <v>52.5</v>
      </c>
      <c r="O1213" s="4">
        <v>0</v>
      </c>
      <c r="P1213" s="4">
        <v>0</v>
      </c>
      <c r="Q1213" s="4">
        <v>0</v>
      </c>
      <c r="R1213" s="4">
        <v>0</v>
      </c>
      <c r="S1213" s="4">
        <v>35</v>
      </c>
      <c r="T1213" s="4">
        <v>0</v>
      </c>
      <c r="U1213" s="4">
        <v>0</v>
      </c>
      <c r="V1213" s="4">
        <v>34</v>
      </c>
      <c r="W1213" s="4">
        <v>0</v>
      </c>
      <c r="X1213" s="4">
        <v>0</v>
      </c>
      <c r="Y1213" s="4">
        <v>0</v>
      </c>
      <c r="Z1213" s="4">
        <v>0</v>
      </c>
      <c r="AA1213" s="4">
        <v>0</v>
      </c>
      <c r="AB1213" s="4">
        <v>0</v>
      </c>
      <c r="AC1213" s="4">
        <v>0</v>
      </c>
      <c r="AD1213" s="4">
        <v>0</v>
      </c>
    </row>
    <row r="1214" spans="1:30" x14ac:dyDescent="0.3">
      <c r="A1214" s="16" t="s">
        <v>23</v>
      </c>
      <c r="B1214" s="7">
        <v>508501</v>
      </c>
      <c r="C1214" s="7">
        <v>477311</v>
      </c>
      <c r="D1214" s="7" t="s">
        <v>1559</v>
      </c>
      <c r="E1214" s="7">
        <v>2</v>
      </c>
      <c r="F1214" s="4">
        <v>833672</v>
      </c>
      <c r="G1214" s="4">
        <v>28231</v>
      </c>
      <c r="H1214" s="4">
        <f t="shared" si="110"/>
        <v>895188.08087592258</v>
      </c>
      <c r="I1214" s="4">
        <f t="shared" si="111"/>
        <v>61516.080875922577</v>
      </c>
      <c r="J1214" s="5">
        <f t="shared" si="112"/>
        <v>7.3789309075898757E-2</v>
      </c>
      <c r="K1214" s="4">
        <f t="shared" si="113"/>
        <v>49796.28762467402</v>
      </c>
      <c r="L1214" s="4">
        <f t="shared" si="114"/>
        <v>21565.28762467402</v>
      </c>
      <c r="M1214" s="5">
        <f t="shared" si="115"/>
        <v>0.76388677782133185</v>
      </c>
      <c r="N1214" s="4">
        <f>IF(SUMPRODUCT($O$2:$AD$2,O1214:AD1214)&lt;=Kalkulačka!$B$4,SUMPRODUCT($O$2:$AD$2,O1214:AD1214)*Kalkulačka!$B$5,SUMPRODUCT($O$2:$AD$2,O1214:AD1214))</f>
        <v>63</v>
      </c>
      <c r="O1214" s="4">
        <v>21</v>
      </c>
      <c r="P1214" s="4">
        <v>0</v>
      </c>
      <c r="Q1214" s="4">
        <v>0</v>
      </c>
      <c r="R1214" s="4">
        <v>0</v>
      </c>
      <c r="S1214" s="4">
        <v>21</v>
      </c>
      <c r="T1214" s="4">
        <v>0</v>
      </c>
      <c r="U1214" s="4">
        <v>0</v>
      </c>
      <c r="V1214" s="4">
        <v>21</v>
      </c>
      <c r="W1214" s="4">
        <v>0</v>
      </c>
      <c r="X1214" s="4">
        <v>0</v>
      </c>
      <c r="Y1214" s="4">
        <v>0</v>
      </c>
      <c r="Z1214" s="4">
        <v>0</v>
      </c>
      <c r="AA1214" s="4">
        <v>0</v>
      </c>
      <c r="AB1214" s="4">
        <v>0</v>
      </c>
      <c r="AC1214" s="4">
        <v>0</v>
      </c>
      <c r="AD1214" s="4">
        <v>0</v>
      </c>
    </row>
    <row r="1215" spans="1:30" x14ac:dyDescent="0.3">
      <c r="A1215" s="16" t="s">
        <v>20</v>
      </c>
      <c r="B1215" s="7">
        <v>538230</v>
      </c>
      <c r="C1215" s="7">
        <v>240214</v>
      </c>
      <c r="D1215" s="7" t="s">
        <v>1560</v>
      </c>
      <c r="E1215" s="7">
        <v>2</v>
      </c>
      <c r="F1215" s="4">
        <v>7282576</v>
      </c>
      <c r="G1215" s="4">
        <v>414393</v>
      </c>
      <c r="H1215" s="4">
        <f t="shared" si="110"/>
        <v>6777852.6123462711</v>
      </c>
      <c r="I1215" s="4">
        <f t="shared" si="111"/>
        <v>-504723.38765372895</v>
      </c>
      <c r="J1215" s="5">
        <f t="shared" si="112"/>
        <v>-6.9305612142424478E-2</v>
      </c>
      <c r="K1215" s="4">
        <f t="shared" si="113"/>
        <v>377029.03487253183</v>
      </c>
      <c r="L1215" s="4">
        <f t="shared" si="114"/>
        <v>-37363.965127468167</v>
      </c>
      <c r="M1215" s="5">
        <f t="shared" si="115"/>
        <v>-9.0165531578641933E-2</v>
      </c>
      <c r="N1215" s="4">
        <f>IF(SUMPRODUCT($O$2:$AD$2,O1215:AD1215)&lt;=Kalkulačka!$B$4,SUMPRODUCT($O$2:$AD$2,O1215:AD1215)*Kalkulačka!$B$5,SUMPRODUCT($O$2:$AD$2,O1215:AD1215))</f>
        <v>477</v>
      </c>
      <c r="O1215" s="4">
        <v>103</v>
      </c>
      <c r="P1215" s="4">
        <v>0</v>
      </c>
      <c r="Q1215" s="4">
        <v>0</v>
      </c>
      <c r="R1215" s="4">
        <v>0</v>
      </c>
      <c r="S1215" s="4">
        <v>374</v>
      </c>
      <c r="T1215" s="4">
        <v>0</v>
      </c>
      <c r="U1215" s="4">
        <v>462</v>
      </c>
      <c r="V1215" s="4">
        <v>125</v>
      </c>
      <c r="W1215" s="4">
        <v>0</v>
      </c>
      <c r="X1215" s="4">
        <v>0</v>
      </c>
      <c r="Y1215" s="4">
        <v>0</v>
      </c>
      <c r="Z1215" s="4">
        <v>0</v>
      </c>
      <c r="AA1215" s="4">
        <v>0</v>
      </c>
      <c r="AB1215" s="4">
        <v>0</v>
      </c>
      <c r="AC1215" s="4">
        <v>0</v>
      </c>
      <c r="AD1215" s="4">
        <v>0</v>
      </c>
    </row>
    <row r="1216" spans="1:30" x14ac:dyDescent="0.3">
      <c r="A1216" s="16" t="s">
        <v>44</v>
      </c>
      <c r="B1216" s="7">
        <v>568538</v>
      </c>
      <c r="C1216" s="7">
        <v>267309</v>
      </c>
      <c r="D1216" s="7" t="s">
        <v>1561</v>
      </c>
      <c r="E1216" s="7">
        <v>2</v>
      </c>
      <c r="F1216" s="4">
        <v>813697</v>
      </c>
      <c r="G1216" s="4">
        <v>25810</v>
      </c>
      <c r="H1216" s="4">
        <f t="shared" si="110"/>
        <v>873874.07895030547</v>
      </c>
      <c r="I1216" s="4">
        <f t="shared" si="111"/>
        <v>60177.078950305469</v>
      </c>
      <c r="J1216" s="5">
        <f t="shared" si="112"/>
        <v>7.3955144175664289E-2</v>
      </c>
      <c r="K1216" s="4">
        <f t="shared" si="113"/>
        <v>48610.661728848449</v>
      </c>
      <c r="L1216" s="4">
        <f t="shared" si="114"/>
        <v>22800.661728848449</v>
      </c>
      <c r="M1216" s="5">
        <f t="shared" si="115"/>
        <v>0.88340417391896353</v>
      </c>
      <c r="N1216" s="4">
        <f>IF(SUMPRODUCT($O$2:$AD$2,O1216:AD1216)&lt;=Kalkulačka!$B$4,SUMPRODUCT($O$2:$AD$2,O1216:AD1216)*Kalkulačka!$B$5,SUMPRODUCT($O$2:$AD$2,O1216:AD1216))</f>
        <v>61.5</v>
      </c>
      <c r="O1216" s="4">
        <v>25</v>
      </c>
      <c r="P1216" s="4">
        <v>0</v>
      </c>
      <c r="Q1216" s="4">
        <v>0</v>
      </c>
      <c r="R1216" s="4">
        <v>0</v>
      </c>
      <c r="S1216" s="4">
        <v>16</v>
      </c>
      <c r="T1216" s="4">
        <v>0</v>
      </c>
      <c r="U1216" s="4">
        <v>40</v>
      </c>
      <c r="V1216" s="4">
        <v>14</v>
      </c>
      <c r="W1216" s="4">
        <v>0</v>
      </c>
      <c r="X1216" s="4">
        <v>0</v>
      </c>
      <c r="Y1216" s="4">
        <v>0</v>
      </c>
      <c r="Z1216" s="4">
        <v>0</v>
      </c>
      <c r="AA1216" s="4">
        <v>0</v>
      </c>
      <c r="AB1216" s="4">
        <v>0</v>
      </c>
      <c r="AC1216" s="4">
        <v>0</v>
      </c>
      <c r="AD1216" s="4">
        <v>0</v>
      </c>
    </row>
    <row r="1217" spans="1:30" x14ac:dyDescent="0.3">
      <c r="A1217" s="16" t="s">
        <v>47</v>
      </c>
      <c r="B1217" s="7">
        <v>581801</v>
      </c>
      <c r="C1217" s="7">
        <v>280402</v>
      </c>
      <c r="D1217" s="7" t="s">
        <v>408</v>
      </c>
      <c r="E1217" s="7">
        <v>2</v>
      </c>
      <c r="F1217" s="4">
        <v>1647076</v>
      </c>
      <c r="G1217" s="4">
        <v>64550</v>
      </c>
      <c r="H1217" s="4">
        <f t="shared" si="110"/>
        <v>1769062.1598262282</v>
      </c>
      <c r="I1217" s="4">
        <f t="shared" si="111"/>
        <v>121986.15982622816</v>
      </c>
      <c r="J1217" s="5">
        <f t="shared" si="112"/>
        <v>7.406225324528326E-2</v>
      </c>
      <c r="K1217" s="4">
        <f t="shared" si="113"/>
        <v>98406.949353522461</v>
      </c>
      <c r="L1217" s="4">
        <f t="shared" si="114"/>
        <v>33856.949353522461</v>
      </c>
      <c r="M1217" s="5">
        <f t="shared" si="115"/>
        <v>0.52450734862157189</v>
      </c>
      <c r="N1217" s="4">
        <f>IF(SUMPRODUCT($O$2:$AD$2,O1217:AD1217)&lt;=Kalkulačka!$B$4,SUMPRODUCT($O$2:$AD$2,O1217:AD1217)*Kalkulačka!$B$5,SUMPRODUCT($O$2:$AD$2,O1217:AD1217))</f>
        <v>124.5</v>
      </c>
      <c r="O1217" s="4">
        <v>21</v>
      </c>
      <c r="P1217" s="4">
        <v>0</v>
      </c>
      <c r="Q1217" s="4">
        <v>0</v>
      </c>
      <c r="R1217" s="4">
        <v>0</v>
      </c>
      <c r="S1217" s="4">
        <v>62</v>
      </c>
      <c r="T1217" s="4">
        <v>0</v>
      </c>
      <c r="U1217" s="4">
        <v>123</v>
      </c>
      <c r="V1217" s="4">
        <v>45</v>
      </c>
      <c r="W1217" s="4">
        <v>0</v>
      </c>
      <c r="X1217" s="4">
        <v>0</v>
      </c>
      <c r="Y1217" s="4">
        <v>0</v>
      </c>
      <c r="Z1217" s="4">
        <v>0</v>
      </c>
      <c r="AA1217" s="4">
        <v>0</v>
      </c>
      <c r="AB1217" s="4">
        <v>0</v>
      </c>
      <c r="AC1217" s="4">
        <v>0</v>
      </c>
      <c r="AD1217" s="4">
        <v>0</v>
      </c>
    </row>
    <row r="1218" spans="1:30" x14ac:dyDescent="0.3">
      <c r="A1218" s="16" t="s">
        <v>38</v>
      </c>
      <c r="B1218" s="7">
        <v>576182</v>
      </c>
      <c r="C1218" s="7">
        <v>274780</v>
      </c>
      <c r="D1218" s="7" t="s">
        <v>1562</v>
      </c>
      <c r="E1218" s="7">
        <v>2</v>
      </c>
      <c r="F1218" s="4">
        <v>4747266</v>
      </c>
      <c r="G1218" s="4">
        <v>280365</v>
      </c>
      <c r="H1218" s="4">
        <f t="shared" si="110"/>
        <v>4419103.0659113005</v>
      </c>
      <c r="I1218" s="4">
        <f t="shared" si="111"/>
        <v>-328162.93408869952</v>
      </c>
      <c r="J1218" s="5">
        <f t="shared" si="112"/>
        <v>-6.912672137788356E-2</v>
      </c>
      <c r="K1218" s="4">
        <f t="shared" si="113"/>
        <v>245819.76906783524</v>
      </c>
      <c r="L1218" s="4">
        <f t="shared" si="114"/>
        <v>-34545.230932164763</v>
      </c>
      <c r="M1218" s="5">
        <f t="shared" si="115"/>
        <v>-0.12321520493700988</v>
      </c>
      <c r="N1218" s="4">
        <f>IF(SUMPRODUCT($O$2:$AD$2,O1218:AD1218)&lt;=Kalkulačka!$B$4,SUMPRODUCT($O$2:$AD$2,O1218:AD1218)*Kalkulačka!$B$5,SUMPRODUCT($O$2:$AD$2,O1218:AD1218))</f>
        <v>311</v>
      </c>
      <c r="O1218" s="4">
        <v>67</v>
      </c>
      <c r="P1218" s="4">
        <v>0</v>
      </c>
      <c r="Q1218" s="4">
        <v>0</v>
      </c>
      <c r="R1218" s="4">
        <v>0</v>
      </c>
      <c r="S1218" s="4">
        <v>244</v>
      </c>
      <c r="T1218" s="4">
        <v>0</v>
      </c>
      <c r="U1218" s="4">
        <v>285</v>
      </c>
      <c r="V1218" s="4">
        <v>66</v>
      </c>
      <c r="W1218" s="4">
        <v>24</v>
      </c>
      <c r="X1218" s="4">
        <v>0</v>
      </c>
      <c r="Y1218" s="4">
        <v>0</v>
      </c>
      <c r="Z1218" s="4">
        <v>0</v>
      </c>
      <c r="AA1218" s="4">
        <v>0</v>
      </c>
      <c r="AB1218" s="4">
        <v>0</v>
      </c>
      <c r="AC1218" s="4">
        <v>0</v>
      </c>
      <c r="AD1218" s="4">
        <v>0</v>
      </c>
    </row>
    <row r="1219" spans="1:30" x14ac:dyDescent="0.3">
      <c r="A1219" s="16" t="s">
        <v>44</v>
      </c>
      <c r="B1219" s="7">
        <v>591611</v>
      </c>
      <c r="C1219" s="7">
        <v>290360</v>
      </c>
      <c r="D1219" s="7" t="s">
        <v>1563</v>
      </c>
      <c r="E1219" s="7">
        <v>2</v>
      </c>
      <c r="F1219" s="4">
        <v>1686380</v>
      </c>
      <c r="G1219" s="4">
        <v>58695</v>
      </c>
      <c r="H1219" s="4">
        <f t="shared" si="110"/>
        <v>1811690.1636774624</v>
      </c>
      <c r="I1219" s="4">
        <f t="shared" si="111"/>
        <v>125310.16367746238</v>
      </c>
      <c r="J1219" s="5">
        <f t="shared" si="112"/>
        <v>7.4307192730856952E-2</v>
      </c>
      <c r="K1219" s="4">
        <f t="shared" si="113"/>
        <v>100778.2011451736</v>
      </c>
      <c r="L1219" s="4">
        <f t="shared" si="114"/>
        <v>42083.201145173603</v>
      </c>
      <c r="M1219" s="5">
        <f t="shared" si="115"/>
        <v>0.7169810230032132</v>
      </c>
      <c r="N1219" s="4">
        <f>IF(SUMPRODUCT($O$2:$AD$2,O1219:AD1219)&lt;=Kalkulačka!$B$4,SUMPRODUCT($O$2:$AD$2,O1219:AD1219)*Kalkulačka!$B$5,SUMPRODUCT($O$2:$AD$2,O1219:AD1219))</f>
        <v>127.5</v>
      </c>
      <c r="O1219" s="4">
        <v>38</v>
      </c>
      <c r="P1219" s="4">
        <v>0</v>
      </c>
      <c r="Q1219" s="4">
        <v>0</v>
      </c>
      <c r="R1219" s="4">
        <v>0</v>
      </c>
      <c r="S1219" s="4">
        <v>47</v>
      </c>
      <c r="T1219" s="4">
        <v>0</v>
      </c>
      <c r="U1219" s="4">
        <v>106</v>
      </c>
      <c r="V1219" s="4">
        <v>32</v>
      </c>
      <c r="W1219" s="4">
        <v>0</v>
      </c>
      <c r="X1219" s="4">
        <v>0</v>
      </c>
      <c r="Y1219" s="4">
        <v>0</v>
      </c>
      <c r="Z1219" s="4">
        <v>0</v>
      </c>
      <c r="AA1219" s="4">
        <v>0</v>
      </c>
      <c r="AB1219" s="4">
        <v>0</v>
      </c>
      <c r="AC1219" s="4">
        <v>0</v>
      </c>
      <c r="AD1219" s="4">
        <v>0</v>
      </c>
    </row>
    <row r="1220" spans="1:30" x14ac:dyDescent="0.3">
      <c r="A1220" s="16" t="s">
        <v>32</v>
      </c>
      <c r="B1220" s="7">
        <v>568104</v>
      </c>
      <c r="C1220" s="7">
        <v>266884</v>
      </c>
      <c r="D1220" s="7" t="s">
        <v>1564</v>
      </c>
      <c r="E1220" s="7">
        <v>2</v>
      </c>
      <c r="F1220" s="4">
        <v>1289502</v>
      </c>
      <c r="G1220" s="4">
        <v>43991</v>
      </c>
      <c r="H1220" s="4">
        <f t="shared" si="110"/>
        <v>1385410.1251651184</v>
      </c>
      <c r="I1220" s="4">
        <f t="shared" si="111"/>
        <v>95908.12516511837</v>
      </c>
      <c r="J1220" s="5">
        <f t="shared" si="112"/>
        <v>7.4376096481524101E-2</v>
      </c>
      <c r="K1220" s="4">
        <f t="shared" si="113"/>
        <v>77065.683228662165</v>
      </c>
      <c r="L1220" s="4">
        <f t="shared" si="114"/>
        <v>33074.683228662165</v>
      </c>
      <c r="M1220" s="5">
        <f t="shared" si="115"/>
        <v>0.75185113383787971</v>
      </c>
      <c r="N1220" s="4">
        <f>IF(SUMPRODUCT($O$2:$AD$2,O1220:AD1220)&lt;=Kalkulačka!$B$4,SUMPRODUCT($O$2:$AD$2,O1220:AD1220)*Kalkulačka!$B$5,SUMPRODUCT($O$2:$AD$2,O1220:AD1220))</f>
        <v>97.5</v>
      </c>
      <c r="O1220" s="4">
        <v>30</v>
      </c>
      <c r="P1220" s="4">
        <v>0</v>
      </c>
      <c r="Q1220" s="4">
        <v>0</v>
      </c>
      <c r="R1220" s="4">
        <v>0</v>
      </c>
      <c r="S1220" s="4">
        <v>35</v>
      </c>
      <c r="T1220" s="4">
        <v>0</v>
      </c>
      <c r="U1220" s="4">
        <v>63</v>
      </c>
      <c r="V1220" s="4">
        <v>30</v>
      </c>
      <c r="W1220" s="4">
        <v>0</v>
      </c>
      <c r="X1220" s="4">
        <v>0</v>
      </c>
      <c r="Y1220" s="4">
        <v>0</v>
      </c>
      <c r="Z1220" s="4">
        <v>0</v>
      </c>
      <c r="AA1220" s="4">
        <v>0</v>
      </c>
      <c r="AB1220" s="4">
        <v>0</v>
      </c>
      <c r="AC1220" s="4">
        <v>0</v>
      </c>
      <c r="AD1220" s="4">
        <v>0</v>
      </c>
    </row>
    <row r="1221" spans="1:30" x14ac:dyDescent="0.3">
      <c r="A1221" s="16" t="s">
        <v>23</v>
      </c>
      <c r="B1221" s="7">
        <v>544281</v>
      </c>
      <c r="C1221" s="7">
        <v>244686</v>
      </c>
      <c r="D1221" s="7" t="s">
        <v>1565</v>
      </c>
      <c r="E1221" s="7">
        <v>2</v>
      </c>
      <c r="F1221" s="4">
        <v>9949047</v>
      </c>
      <c r="G1221" s="4">
        <v>552035</v>
      </c>
      <c r="H1221" s="4">
        <f t="shared" si="110"/>
        <v>9264486.1703349445</v>
      </c>
      <c r="I1221" s="4">
        <f t="shared" si="111"/>
        <v>-684560.8296650555</v>
      </c>
      <c r="J1221" s="5">
        <f t="shared" si="112"/>
        <v>-6.8806673610553371E-2</v>
      </c>
      <c r="K1221" s="4">
        <f t="shared" si="113"/>
        <v>515352.05605218187</v>
      </c>
      <c r="L1221" s="4">
        <f t="shared" si="114"/>
        <v>-36682.94394781813</v>
      </c>
      <c r="M1221" s="5">
        <f t="shared" si="115"/>
        <v>-6.6450395260840622E-2</v>
      </c>
      <c r="N1221" s="4">
        <f>IF(SUMPRODUCT($O$2:$AD$2,O1221:AD1221)&lt;=Kalkulačka!$B$4,SUMPRODUCT($O$2:$AD$2,O1221:AD1221)*Kalkulačka!$B$5,SUMPRODUCT($O$2:$AD$2,O1221:AD1221))</f>
        <v>652</v>
      </c>
      <c r="O1221" s="4">
        <v>171</v>
      </c>
      <c r="P1221" s="4">
        <v>0</v>
      </c>
      <c r="Q1221" s="4">
        <v>0</v>
      </c>
      <c r="R1221" s="4">
        <v>0</v>
      </c>
      <c r="S1221" s="4">
        <v>456</v>
      </c>
      <c r="T1221" s="4">
        <v>0</v>
      </c>
      <c r="U1221" s="4">
        <v>594</v>
      </c>
      <c r="V1221" s="4">
        <v>157</v>
      </c>
      <c r="W1221" s="4">
        <v>48</v>
      </c>
      <c r="X1221" s="4">
        <v>0</v>
      </c>
      <c r="Y1221" s="4">
        <v>0</v>
      </c>
      <c r="Z1221" s="4">
        <v>0</v>
      </c>
      <c r="AA1221" s="4">
        <v>250</v>
      </c>
      <c r="AB1221" s="4">
        <v>0</v>
      </c>
      <c r="AC1221" s="4">
        <v>0</v>
      </c>
      <c r="AD1221" s="4">
        <v>0</v>
      </c>
    </row>
    <row r="1222" spans="1:30" x14ac:dyDescent="0.3">
      <c r="A1222" s="16" t="s">
        <v>56</v>
      </c>
      <c r="B1222" s="7">
        <v>599701</v>
      </c>
      <c r="C1222" s="7">
        <v>298221</v>
      </c>
      <c r="D1222" s="7" t="s">
        <v>504</v>
      </c>
      <c r="E1222" s="7">
        <v>2</v>
      </c>
      <c r="F1222" s="4">
        <v>14663158</v>
      </c>
      <c r="G1222" s="4">
        <v>818601</v>
      </c>
      <c r="H1222" s="4">
        <f t="shared" ref="H1222:H1285" si="116">N1222*$A$3</f>
        <v>13655170.56701209</v>
      </c>
      <c r="I1222" s="4">
        <f t="shared" ref="I1222:I1285" si="117">H1222-F1222</f>
        <v>-1007987.4329879098</v>
      </c>
      <c r="J1222" s="5">
        <f t="shared" ref="J1222:J1285" si="118">IFERROR(H1222/F1222-1,0)</f>
        <v>-6.8742861052708437E-2</v>
      </c>
      <c r="K1222" s="4">
        <f t="shared" ref="K1222:K1285" si="119">N1222*$A$4</f>
        <v>759590.99059224967</v>
      </c>
      <c r="L1222" s="4">
        <f t="shared" ref="L1222:L1285" si="120">K1222-G1222</f>
        <v>-59010.009407750331</v>
      </c>
      <c r="M1222" s="5">
        <f t="shared" ref="M1222:M1285" si="121">IFERROR(K1222/G1222-1,0)</f>
        <v>-7.2086412559660085E-2</v>
      </c>
      <c r="N1222" s="4">
        <f>IF(SUMPRODUCT($O$2:$AD$2,O1222:AD1222)&lt;=Kalkulačka!$B$4,SUMPRODUCT($O$2:$AD$2,O1222:AD1222)*Kalkulačka!$B$5,SUMPRODUCT($O$2:$AD$2,O1222:AD1222))</f>
        <v>961</v>
      </c>
      <c r="O1222" s="4">
        <v>247</v>
      </c>
      <c r="P1222" s="4">
        <v>0</v>
      </c>
      <c r="Q1222" s="4">
        <v>0</v>
      </c>
      <c r="R1222" s="4">
        <v>0</v>
      </c>
      <c r="S1222" s="4">
        <v>684</v>
      </c>
      <c r="T1222" s="4">
        <v>15</v>
      </c>
      <c r="U1222" s="4">
        <v>1321</v>
      </c>
      <c r="V1222" s="4">
        <v>223</v>
      </c>
      <c r="W1222" s="4">
        <v>0</v>
      </c>
      <c r="X1222" s="4">
        <v>475</v>
      </c>
      <c r="Y1222" s="4">
        <v>0</v>
      </c>
      <c r="Z1222" s="4">
        <v>0</v>
      </c>
      <c r="AA1222" s="4">
        <v>0</v>
      </c>
      <c r="AB1222" s="4">
        <v>0</v>
      </c>
      <c r="AC1222" s="4">
        <v>0</v>
      </c>
      <c r="AD1222" s="4">
        <v>0</v>
      </c>
    </row>
    <row r="1223" spans="1:30" x14ac:dyDescent="0.3">
      <c r="A1223" s="16" t="s">
        <v>32</v>
      </c>
      <c r="B1223" s="7">
        <v>563081</v>
      </c>
      <c r="C1223" s="7">
        <v>261882</v>
      </c>
      <c r="D1223" s="7" t="s">
        <v>1566</v>
      </c>
      <c r="E1223" s="7">
        <v>2</v>
      </c>
      <c r="F1223" s="4">
        <v>753683</v>
      </c>
      <c r="G1223" s="4">
        <v>24794</v>
      </c>
      <c r="H1223" s="4">
        <f t="shared" si="116"/>
        <v>809932.0731734538</v>
      </c>
      <c r="I1223" s="4">
        <f t="shared" si="117"/>
        <v>56249.073173453799</v>
      </c>
      <c r="J1223" s="5">
        <f t="shared" si="118"/>
        <v>7.4632270030574821E-2</v>
      </c>
      <c r="K1223" s="4">
        <f t="shared" si="119"/>
        <v>45053.784041371728</v>
      </c>
      <c r="L1223" s="4">
        <f t="shared" si="120"/>
        <v>20259.784041371728</v>
      </c>
      <c r="M1223" s="5">
        <f t="shared" si="121"/>
        <v>0.81712446726513388</v>
      </c>
      <c r="N1223" s="4">
        <f>IF(SUMPRODUCT($O$2:$AD$2,O1223:AD1223)&lt;=Kalkulačka!$B$4,SUMPRODUCT($O$2:$AD$2,O1223:AD1223)*Kalkulačka!$B$5,SUMPRODUCT($O$2:$AD$2,O1223:AD1223))</f>
        <v>57</v>
      </c>
      <c r="O1223" s="4">
        <v>20</v>
      </c>
      <c r="P1223" s="4">
        <v>0</v>
      </c>
      <c r="Q1223" s="4">
        <v>0</v>
      </c>
      <c r="R1223" s="4">
        <v>0</v>
      </c>
      <c r="S1223" s="4">
        <v>18</v>
      </c>
      <c r="T1223" s="4">
        <v>0</v>
      </c>
      <c r="U1223" s="4">
        <v>38</v>
      </c>
      <c r="V1223" s="4">
        <v>18</v>
      </c>
      <c r="W1223" s="4">
        <v>0</v>
      </c>
      <c r="X1223" s="4">
        <v>0</v>
      </c>
      <c r="Y1223" s="4">
        <v>0</v>
      </c>
      <c r="Z1223" s="4">
        <v>0</v>
      </c>
      <c r="AA1223" s="4">
        <v>0</v>
      </c>
      <c r="AB1223" s="4">
        <v>0</v>
      </c>
      <c r="AC1223" s="4">
        <v>0</v>
      </c>
      <c r="AD1223" s="4">
        <v>0</v>
      </c>
    </row>
    <row r="1224" spans="1:30" x14ac:dyDescent="0.3">
      <c r="A1224" s="16" t="s">
        <v>38</v>
      </c>
      <c r="B1224" s="7">
        <v>574694</v>
      </c>
      <c r="C1224" s="7">
        <v>273287</v>
      </c>
      <c r="D1224" s="7" t="s">
        <v>1567</v>
      </c>
      <c r="E1224" s="7">
        <v>2</v>
      </c>
      <c r="F1224" s="4">
        <v>1348515</v>
      </c>
      <c r="G1224" s="4">
        <v>48412</v>
      </c>
      <c r="H1224" s="4">
        <f t="shared" si="116"/>
        <v>1449352.13094197</v>
      </c>
      <c r="I1224" s="4">
        <f t="shared" si="117"/>
        <v>100837.13094197004</v>
      </c>
      <c r="J1224" s="5">
        <f t="shared" si="118"/>
        <v>7.4776425135775204E-2</v>
      </c>
      <c r="K1224" s="4">
        <f t="shared" si="119"/>
        <v>80622.560916138886</v>
      </c>
      <c r="L1224" s="4">
        <f t="shared" si="120"/>
        <v>32210.560916138886</v>
      </c>
      <c r="M1224" s="5">
        <f t="shared" si="121"/>
        <v>0.6653424959955978</v>
      </c>
      <c r="N1224" s="4">
        <f>IF(SUMPRODUCT($O$2:$AD$2,O1224:AD1224)&lt;=Kalkulačka!$B$4,SUMPRODUCT($O$2:$AD$2,O1224:AD1224)*Kalkulačka!$B$5,SUMPRODUCT($O$2:$AD$2,O1224:AD1224))</f>
        <v>102</v>
      </c>
      <c r="O1224" s="4">
        <v>26</v>
      </c>
      <c r="P1224" s="4">
        <v>0</v>
      </c>
      <c r="Q1224" s="4">
        <v>0</v>
      </c>
      <c r="R1224" s="4">
        <v>0</v>
      </c>
      <c r="S1224" s="4">
        <v>42</v>
      </c>
      <c r="T1224" s="4">
        <v>0</v>
      </c>
      <c r="U1224" s="4">
        <v>68</v>
      </c>
      <c r="V1224" s="4">
        <v>30</v>
      </c>
      <c r="W1224" s="4">
        <v>0</v>
      </c>
      <c r="X1224" s="4">
        <v>0</v>
      </c>
      <c r="Y1224" s="4">
        <v>0</v>
      </c>
      <c r="Z1224" s="4">
        <v>0</v>
      </c>
      <c r="AA1224" s="4">
        <v>0</v>
      </c>
      <c r="AB1224" s="4">
        <v>0</v>
      </c>
      <c r="AC1224" s="4">
        <v>0</v>
      </c>
      <c r="AD1224" s="4">
        <v>0</v>
      </c>
    </row>
    <row r="1225" spans="1:30" x14ac:dyDescent="0.3">
      <c r="A1225" s="16" t="s">
        <v>44</v>
      </c>
      <c r="B1225" s="7">
        <v>587435</v>
      </c>
      <c r="C1225" s="7">
        <v>286168</v>
      </c>
      <c r="D1225" s="7" t="s">
        <v>1568</v>
      </c>
      <c r="E1225" s="7">
        <v>2</v>
      </c>
      <c r="F1225" s="4">
        <v>1506949</v>
      </c>
      <c r="G1225" s="4">
        <v>49846</v>
      </c>
      <c r="H1225" s="4">
        <f t="shared" si="116"/>
        <v>1619864.1463469076</v>
      </c>
      <c r="I1225" s="4">
        <f t="shared" si="117"/>
        <v>112915.1463469076</v>
      </c>
      <c r="J1225" s="5">
        <f t="shared" si="118"/>
        <v>7.492964018484205E-2</v>
      </c>
      <c r="K1225" s="4">
        <f t="shared" si="119"/>
        <v>90107.568082743455</v>
      </c>
      <c r="L1225" s="4">
        <f t="shared" si="120"/>
        <v>40261.568082743455</v>
      </c>
      <c r="M1225" s="5">
        <f t="shared" si="121"/>
        <v>0.80771913659558359</v>
      </c>
      <c r="N1225" s="4">
        <f>IF(SUMPRODUCT($O$2:$AD$2,O1225:AD1225)&lt;=Kalkulačka!$B$4,SUMPRODUCT($O$2:$AD$2,O1225:AD1225)*Kalkulačka!$B$5,SUMPRODUCT($O$2:$AD$2,O1225:AD1225))</f>
        <v>114</v>
      </c>
      <c r="O1225" s="4">
        <v>41</v>
      </c>
      <c r="P1225" s="4">
        <v>0</v>
      </c>
      <c r="Q1225" s="4">
        <v>0</v>
      </c>
      <c r="R1225" s="4">
        <v>0</v>
      </c>
      <c r="S1225" s="4">
        <v>35</v>
      </c>
      <c r="T1225" s="4">
        <v>0</v>
      </c>
      <c r="U1225" s="4">
        <v>76</v>
      </c>
      <c r="V1225" s="4">
        <v>20</v>
      </c>
      <c r="W1225" s="4">
        <v>0</v>
      </c>
      <c r="X1225" s="4">
        <v>0</v>
      </c>
      <c r="Y1225" s="4">
        <v>0</v>
      </c>
      <c r="Z1225" s="4">
        <v>0</v>
      </c>
      <c r="AA1225" s="4">
        <v>0</v>
      </c>
      <c r="AB1225" s="4">
        <v>0</v>
      </c>
      <c r="AC1225" s="4">
        <v>0</v>
      </c>
      <c r="AD1225" s="4">
        <v>0</v>
      </c>
    </row>
    <row r="1226" spans="1:30" x14ac:dyDescent="0.3">
      <c r="A1226" s="16" t="s">
        <v>47</v>
      </c>
      <c r="B1226" s="7">
        <v>586820</v>
      </c>
      <c r="C1226" s="7">
        <v>285552</v>
      </c>
      <c r="D1226" s="7" t="s">
        <v>1569</v>
      </c>
      <c r="E1226" s="7">
        <v>2</v>
      </c>
      <c r="F1226" s="4">
        <v>2062133</v>
      </c>
      <c r="G1226" s="4">
        <v>88950</v>
      </c>
      <c r="H1226" s="4">
        <f t="shared" si="116"/>
        <v>2216656.2002641894</v>
      </c>
      <c r="I1226" s="4">
        <f t="shared" si="117"/>
        <v>154523.20026418939</v>
      </c>
      <c r="J1226" s="5">
        <f t="shared" si="118"/>
        <v>7.4933673174421456E-2</v>
      </c>
      <c r="K1226" s="4">
        <f t="shared" si="119"/>
        <v>123305.09316585946</v>
      </c>
      <c r="L1226" s="4">
        <f t="shared" si="120"/>
        <v>34355.093165859464</v>
      </c>
      <c r="M1226" s="5">
        <f t="shared" si="121"/>
        <v>0.38622926549589054</v>
      </c>
      <c r="N1226" s="4">
        <f>IF(SUMPRODUCT($O$2:$AD$2,O1226:AD1226)&lt;=Kalkulačka!$B$4,SUMPRODUCT($O$2:$AD$2,O1226:AD1226)*Kalkulačka!$B$5,SUMPRODUCT($O$2:$AD$2,O1226:AD1226))</f>
        <v>156</v>
      </c>
      <c r="O1226" s="4">
        <v>28</v>
      </c>
      <c r="P1226" s="4">
        <v>0</v>
      </c>
      <c r="Q1226" s="4">
        <v>0</v>
      </c>
      <c r="R1226" s="4">
        <v>0</v>
      </c>
      <c r="S1226" s="4">
        <v>76</v>
      </c>
      <c r="T1226" s="4">
        <v>0</v>
      </c>
      <c r="U1226" s="4">
        <v>92</v>
      </c>
      <c r="V1226" s="4">
        <v>27</v>
      </c>
      <c r="W1226" s="4">
        <v>0</v>
      </c>
      <c r="X1226" s="4">
        <v>0</v>
      </c>
      <c r="Y1226" s="4">
        <v>0</v>
      </c>
      <c r="Z1226" s="4">
        <v>0</v>
      </c>
      <c r="AA1226" s="4">
        <v>0</v>
      </c>
      <c r="AB1226" s="4">
        <v>0</v>
      </c>
      <c r="AC1226" s="4">
        <v>0</v>
      </c>
      <c r="AD1226" s="4">
        <v>0</v>
      </c>
    </row>
    <row r="1227" spans="1:30" x14ac:dyDescent="0.3">
      <c r="A1227" s="16" t="s">
        <v>29</v>
      </c>
      <c r="B1227" s="7">
        <v>555398</v>
      </c>
      <c r="C1227" s="7">
        <v>254819</v>
      </c>
      <c r="D1227" s="7" t="s">
        <v>1570</v>
      </c>
      <c r="E1227" s="7">
        <v>2</v>
      </c>
      <c r="F1227" s="4">
        <v>6998471</v>
      </c>
      <c r="G1227" s="4">
        <v>375378</v>
      </c>
      <c r="H1227" s="4">
        <f t="shared" si="116"/>
        <v>6520663.6557771564</v>
      </c>
      <c r="I1227" s="4">
        <f t="shared" si="117"/>
        <v>-477807.34422284365</v>
      </c>
      <c r="J1227" s="5">
        <f t="shared" si="118"/>
        <v>-6.8273104828589504E-2</v>
      </c>
      <c r="K1227" s="4">
        <f t="shared" si="119"/>
        <v>362722.48239623656</v>
      </c>
      <c r="L1227" s="4">
        <f t="shared" si="120"/>
        <v>-12655.517603763437</v>
      </c>
      <c r="M1227" s="5">
        <f t="shared" si="121"/>
        <v>-3.3714063167696096E-2</v>
      </c>
      <c r="N1227" s="4">
        <f>IF(SUMPRODUCT($O$2:$AD$2,O1227:AD1227)&lt;=Kalkulačka!$B$4,SUMPRODUCT($O$2:$AD$2,O1227:AD1227)*Kalkulačka!$B$5,SUMPRODUCT($O$2:$AD$2,O1227:AD1227))</f>
        <v>458.9</v>
      </c>
      <c r="O1227" s="4">
        <v>121</v>
      </c>
      <c r="P1227" s="4">
        <v>0</v>
      </c>
      <c r="Q1227" s="4">
        <v>0</v>
      </c>
      <c r="R1227" s="4">
        <v>0</v>
      </c>
      <c r="S1227" s="4">
        <v>317</v>
      </c>
      <c r="T1227" s="4">
        <v>0</v>
      </c>
      <c r="U1227" s="4">
        <v>376</v>
      </c>
      <c r="V1227" s="4">
        <v>117</v>
      </c>
      <c r="W1227" s="4">
        <v>0</v>
      </c>
      <c r="X1227" s="4">
        <v>213</v>
      </c>
      <c r="Y1227" s="4">
        <v>0</v>
      </c>
      <c r="Z1227" s="4">
        <v>0</v>
      </c>
      <c r="AA1227" s="4">
        <v>209</v>
      </c>
      <c r="AB1227" s="4">
        <v>0</v>
      </c>
      <c r="AC1227" s="4">
        <v>0</v>
      </c>
      <c r="AD1227" s="4">
        <v>0</v>
      </c>
    </row>
    <row r="1228" spans="1:30" x14ac:dyDescent="0.3">
      <c r="A1228" s="16" t="s">
        <v>44</v>
      </c>
      <c r="B1228" s="7">
        <v>548511</v>
      </c>
      <c r="C1228" s="7">
        <v>248789</v>
      </c>
      <c r="D1228" s="7" t="s">
        <v>1571</v>
      </c>
      <c r="E1228" s="7">
        <v>2</v>
      </c>
      <c r="F1228" s="4">
        <v>14029197</v>
      </c>
      <c r="G1228" s="4">
        <v>776934</v>
      </c>
      <c r="H1228" s="4">
        <f t="shared" si="116"/>
        <v>13072587.847711885</v>
      </c>
      <c r="I1228" s="4">
        <f t="shared" si="117"/>
        <v>-956609.15228811465</v>
      </c>
      <c r="J1228" s="5">
        <f t="shared" si="118"/>
        <v>-6.8187021130868386E-2</v>
      </c>
      <c r="K1228" s="4">
        <f t="shared" si="119"/>
        <v>727183.88277301739</v>
      </c>
      <c r="L1228" s="4">
        <f t="shared" si="120"/>
        <v>-49750.117226982606</v>
      </c>
      <c r="M1228" s="5">
        <f t="shared" si="121"/>
        <v>-6.403390407291043E-2</v>
      </c>
      <c r="N1228" s="4">
        <f>IF(SUMPRODUCT($O$2:$AD$2,O1228:AD1228)&lt;=Kalkulačka!$B$4,SUMPRODUCT($O$2:$AD$2,O1228:AD1228)*Kalkulačka!$B$5,SUMPRODUCT($O$2:$AD$2,O1228:AD1228))</f>
        <v>920</v>
      </c>
      <c r="O1228" s="4">
        <v>149</v>
      </c>
      <c r="P1228" s="4">
        <v>14</v>
      </c>
      <c r="Q1228" s="4">
        <v>0</v>
      </c>
      <c r="R1228" s="4">
        <v>0</v>
      </c>
      <c r="S1228" s="4">
        <v>537</v>
      </c>
      <c r="T1228" s="4">
        <v>19</v>
      </c>
      <c r="U1228" s="4">
        <v>827</v>
      </c>
      <c r="V1228" s="4">
        <v>214</v>
      </c>
      <c r="W1228" s="4">
        <v>30</v>
      </c>
      <c r="X1228" s="4">
        <v>0</v>
      </c>
      <c r="Y1228" s="4">
        <v>146</v>
      </c>
      <c r="Z1228" s="4">
        <v>0</v>
      </c>
      <c r="AA1228" s="4">
        <v>220</v>
      </c>
      <c r="AB1228" s="4">
        <v>0</v>
      </c>
      <c r="AC1228" s="4">
        <v>0</v>
      </c>
      <c r="AD1228" s="4">
        <v>0</v>
      </c>
    </row>
    <row r="1229" spans="1:30" x14ac:dyDescent="0.3">
      <c r="A1229" s="16" t="s">
        <v>25</v>
      </c>
      <c r="B1229" s="7">
        <v>558915</v>
      </c>
      <c r="C1229" s="7">
        <v>257800</v>
      </c>
      <c r="D1229" s="7" t="s">
        <v>1572</v>
      </c>
      <c r="E1229" s="7">
        <v>2</v>
      </c>
      <c r="F1229" s="4">
        <v>1744429</v>
      </c>
      <c r="G1229" s="4">
        <v>62117</v>
      </c>
      <c r="H1229" s="4">
        <f t="shared" si="116"/>
        <v>1875632.169454314</v>
      </c>
      <c r="I1229" s="4">
        <f t="shared" si="117"/>
        <v>131203.16945431405</v>
      </c>
      <c r="J1229" s="5">
        <f t="shared" si="118"/>
        <v>7.5212673863088719E-2</v>
      </c>
      <c r="K1229" s="4">
        <f t="shared" si="119"/>
        <v>104335.07883265032</v>
      </c>
      <c r="L1229" s="4">
        <f t="shared" si="120"/>
        <v>42218.078832650324</v>
      </c>
      <c r="M1229" s="5">
        <f t="shared" si="121"/>
        <v>0.67965418215062412</v>
      </c>
      <c r="N1229" s="4">
        <f>IF(SUMPRODUCT($O$2:$AD$2,O1229:AD1229)&lt;=Kalkulačka!$B$4,SUMPRODUCT($O$2:$AD$2,O1229:AD1229)*Kalkulačka!$B$5,SUMPRODUCT($O$2:$AD$2,O1229:AD1229))</f>
        <v>132</v>
      </c>
      <c r="O1229" s="4">
        <v>35</v>
      </c>
      <c r="P1229" s="4">
        <v>0</v>
      </c>
      <c r="Q1229" s="4">
        <v>0</v>
      </c>
      <c r="R1229" s="4">
        <v>0</v>
      </c>
      <c r="S1229" s="4">
        <v>53</v>
      </c>
      <c r="T1229" s="4">
        <v>0</v>
      </c>
      <c r="U1229" s="4">
        <v>0</v>
      </c>
      <c r="V1229" s="4">
        <v>50</v>
      </c>
      <c r="W1229" s="4">
        <v>0</v>
      </c>
      <c r="X1229" s="4">
        <v>0</v>
      </c>
      <c r="Y1229" s="4">
        <v>0</v>
      </c>
      <c r="Z1229" s="4">
        <v>0</v>
      </c>
      <c r="AA1229" s="4">
        <v>0</v>
      </c>
      <c r="AB1229" s="4">
        <v>0</v>
      </c>
      <c r="AC1229" s="4">
        <v>0</v>
      </c>
      <c r="AD1229" s="4">
        <v>0</v>
      </c>
    </row>
    <row r="1230" spans="1:30" x14ac:dyDescent="0.3">
      <c r="A1230" s="16" t="s">
        <v>53</v>
      </c>
      <c r="B1230" s="7">
        <v>550744</v>
      </c>
      <c r="C1230" s="7">
        <v>567892</v>
      </c>
      <c r="D1230" s="7" t="s">
        <v>1573</v>
      </c>
      <c r="E1230" s="7">
        <v>2</v>
      </c>
      <c r="F1230" s="4">
        <v>11527322</v>
      </c>
      <c r="G1230" s="4">
        <v>666788</v>
      </c>
      <c r="H1230" s="4">
        <f t="shared" si="116"/>
        <v>10742256.970511071</v>
      </c>
      <c r="I1230" s="4">
        <f t="shared" si="117"/>
        <v>-785065.02948892862</v>
      </c>
      <c r="J1230" s="5">
        <f t="shared" si="118"/>
        <v>-6.8104719334545205E-2</v>
      </c>
      <c r="K1230" s="4">
        <f t="shared" si="119"/>
        <v>597555.45149608818</v>
      </c>
      <c r="L1230" s="4">
        <f t="shared" si="120"/>
        <v>-69232.548503911821</v>
      </c>
      <c r="M1230" s="5">
        <f t="shared" si="121"/>
        <v>-0.10382992570938865</v>
      </c>
      <c r="N1230" s="4">
        <f>IF(SUMPRODUCT($O$2:$AD$2,O1230:AD1230)&lt;=Kalkulačka!$B$4,SUMPRODUCT($O$2:$AD$2,O1230:AD1230)*Kalkulačka!$B$5,SUMPRODUCT($O$2:$AD$2,O1230:AD1230))</f>
        <v>756</v>
      </c>
      <c r="O1230" s="4">
        <v>163</v>
      </c>
      <c r="P1230" s="4">
        <v>0</v>
      </c>
      <c r="Q1230" s="4">
        <v>0</v>
      </c>
      <c r="R1230" s="4">
        <v>0</v>
      </c>
      <c r="S1230" s="4">
        <v>593</v>
      </c>
      <c r="T1230" s="4">
        <v>0</v>
      </c>
      <c r="U1230" s="4">
        <v>754</v>
      </c>
      <c r="V1230" s="4">
        <v>163</v>
      </c>
      <c r="W1230" s="4">
        <v>140</v>
      </c>
      <c r="X1230" s="4">
        <v>0</v>
      </c>
      <c r="Y1230" s="4">
        <v>0</v>
      </c>
      <c r="Z1230" s="4">
        <v>0</v>
      </c>
      <c r="AA1230" s="4">
        <v>0</v>
      </c>
      <c r="AB1230" s="4">
        <v>0</v>
      </c>
      <c r="AC1230" s="4">
        <v>0</v>
      </c>
      <c r="AD1230" s="4">
        <v>0</v>
      </c>
    </row>
    <row r="1231" spans="1:30" x14ac:dyDescent="0.3">
      <c r="A1231" s="16" t="s">
        <v>53</v>
      </c>
      <c r="B1231" s="7">
        <v>588920</v>
      </c>
      <c r="C1231" s="7">
        <v>287661</v>
      </c>
      <c r="D1231" s="7" t="s">
        <v>1574</v>
      </c>
      <c r="E1231" s="7">
        <v>2</v>
      </c>
      <c r="F1231" s="4">
        <v>1981994</v>
      </c>
      <c r="G1231" s="4">
        <v>97973</v>
      </c>
      <c r="H1231" s="4">
        <f t="shared" si="116"/>
        <v>2131400.1925617205</v>
      </c>
      <c r="I1231" s="4">
        <f t="shared" si="117"/>
        <v>149406.1925617205</v>
      </c>
      <c r="J1231" s="5">
        <f t="shared" si="118"/>
        <v>7.5381758250388398E-2</v>
      </c>
      <c r="K1231" s="4">
        <f t="shared" si="119"/>
        <v>118562.58958255718</v>
      </c>
      <c r="L1231" s="4">
        <f t="shared" si="120"/>
        <v>20589.589582557179</v>
      </c>
      <c r="M1231" s="5">
        <f t="shared" si="121"/>
        <v>0.21015575293761724</v>
      </c>
      <c r="N1231" s="4">
        <f>IF(SUMPRODUCT($O$2:$AD$2,O1231:AD1231)&lt;=Kalkulačka!$B$4,SUMPRODUCT($O$2:$AD$2,O1231:AD1231)*Kalkulačka!$B$5,SUMPRODUCT($O$2:$AD$2,O1231:AD1231))</f>
        <v>150</v>
      </c>
      <c r="O1231" s="4">
        <v>0</v>
      </c>
      <c r="P1231" s="4">
        <v>0</v>
      </c>
      <c r="Q1231" s="4">
        <v>0</v>
      </c>
      <c r="R1231" s="4">
        <v>0</v>
      </c>
      <c r="S1231" s="4">
        <v>100</v>
      </c>
      <c r="T1231" s="4">
        <v>0</v>
      </c>
      <c r="U1231" s="4">
        <v>93</v>
      </c>
      <c r="V1231" s="4">
        <v>39</v>
      </c>
      <c r="W1231" s="4">
        <v>0</v>
      </c>
      <c r="X1231" s="4">
        <v>0</v>
      </c>
      <c r="Y1231" s="4">
        <v>0</v>
      </c>
      <c r="Z1231" s="4">
        <v>0</v>
      </c>
      <c r="AA1231" s="4">
        <v>0</v>
      </c>
      <c r="AB1231" s="4">
        <v>0</v>
      </c>
      <c r="AC1231" s="4">
        <v>0</v>
      </c>
      <c r="AD1231" s="4">
        <v>0</v>
      </c>
    </row>
    <row r="1232" spans="1:30" x14ac:dyDescent="0.3">
      <c r="A1232" s="16" t="s">
        <v>20</v>
      </c>
      <c r="B1232" s="7">
        <v>540072</v>
      </c>
      <c r="C1232" s="7">
        <v>242055</v>
      </c>
      <c r="D1232" s="7" t="s">
        <v>1575</v>
      </c>
      <c r="E1232" s="7">
        <v>2</v>
      </c>
      <c r="F1232" s="4">
        <v>654002</v>
      </c>
      <c r="G1232" s="4">
        <v>15769</v>
      </c>
      <c r="H1232" s="4">
        <f t="shared" si="116"/>
        <v>703362.0635453678</v>
      </c>
      <c r="I1232" s="4">
        <f t="shared" si="117"/>
        <v>49360.063545367797</v>
      </c>
      <c r="J1232" s="5">
        <f t="shared" si="118"/>
        <v>7.5473872473429404E-2</v>
      </c>
      <c r="K1232" s="4">
        <f t="shared" si="119"/>
        <v>39125.654562243872</v>
      </c>
      <c r="L1232" s="4">
        <f t="shared" si="120"/>
        <v>23356.654562243872</v>
      </c>
      <c r="M1232" s="5">
        <f t="shared" si="121"/>
        <v>1.4811753796844358</v>
      </c>
      <c r="N1232" s="4">
        <f>IF(SUMPRODUCT($O$2:$AD$2,O1232:AD1232)&lt;=Kalkulačka!$B$4,SUMPRODUCT($O$2:$AD$2,O1232:AD1232)*Kalkulačka!$B$5,SUMPRODUCT($O$2:$AD$2,O1232:AD1232))</f>
        <v>49.5</v>
      </c>
      <c r="O1232" s="4">
        <v>33</v>
      </c>
      <c r="P1232" s="4">
        <v>0</v>
      </c>
      <c r="Q1232" s="4">
        <v>0</v>
      </c>
      <c r="R1232" s="4">
        <v>0</v>
      </c>
      <c r="S1232" s="4">
        <v>0</v>
      </c>
      <c r="T1232" s="4">
        <v>0</v>
      </c>
      <c r="U1232" s="4">
        <v>33</v>
      </c>
      <c r="V1232" s="4">
        <v>0</v>
      </c>
      <c r="W1232" s="4">
        <v>0</v>
      </c>
      <c r="X1232" s="4">
        <v>0</v>
      </c>
      <c r="Y1232" s="4">
        <v>0</v>
      </c>
      <c r="Z1232" s="4">
        <v>0</v>
      </c>
      <c r="AA1232" s="4">
        <v>0</v>
      </c>
      <c r="AB1232" s="4">
        <v>0</v>
      </c>
      <c r="AC1232" s="4">
        <v>0</v>
      </c>
      <c r="AD1232" s="4">
        <v>0</v>
      </c>
    </row>
    <row r="1233" spans="1:30" x14ac:dyDescent="0.3">
      <c r="A1233" s="16" t="s">
        <v>20</v>
      </c>
      <c r="B1233" s="7">
        <v>541966</v>
      </c>
      <c r="C1233" s="7">
        <v>243957</v>
      </c>
      <c r="D1233" s="7" t="s">
        <v>1576</v>
      </c>
      <c r="E1233" s="7">
        <v>2</v>
      </c>
      <c r="F1233" s="4">
        <v>654002</v>
      </c>
      <c r="G1233" s="4">
        <v>15769</v>
      </c>
      <c r="H1233" s="4">
        <f t="shared" si="116"/>
        <v>703362.0635453678</v>
      </c>
      <c r="I1233" s="4">
        <f t="shared" si="117"/>
        <v>49360.063545367797</v>
      </c>
      <c r="J1233" s="5">
        <f t="shared" si="118"/>
        <v>7.5473872473429404E-2</v>
      </c>
      <c r="K1233" s="4">
        <f t="shared" si="119"/>
        <v>39125.654562243872</v>
      </c>
      <c r="L1233" s="4">
        <f t="shared" si="120"/>
        <v>23356.654562243872</v>
      </c>
      <c r="M1233" s="5">
        <f t="shared" si="121"/>
        <v>1.4811753796844358</v>
      </c>
      <c r="N1233" s="4">
        <f>IF(SUMPRODUCT($O$2:$AD$2,O1233:AD1233)&lt;=Kalkulačka!$B$4,SUMPRODUCT($O$2:$AD$2,O1233:AD1233)*Kalkulačka!$B$5,SUMPRODUCT($O$2:$AD$2,O1233:AD1233))</f>
        <v>49.5</v>
      </c>
      <c r="O1233" s="4">
        <v>33</v>
      </c>
      <c r="P1233" s="4">
        <v>0</v>
      </c>
      <c r="Q1233" s="4">
        <v>0</v>
      </c>
      <c r="R1233" s="4">
        <v>0</v>
      </c>
      <c r="S1233" s="4">
        <v>0</v>
      </c>
      <c r="T1233" s="4">
        <v>0</v>
      </c>
      <c r="U1233" s="4">
        <v>31</v>
      </c>
      <c r="V1233" s="4">
        <v>0</v>
      </c>
      <c r="W1233" s="4">
        <v>0</v>
      </c>
      <c r="X1233" s="4">
        <v>0</v>
      </c>
      <c r="Y1233" s="4">
        <v>0</v>
      </c>
      <c r="Z1233" s="4">
        <v>0</v>
      </c>
      <c r="AA1233" s="4">
        <v>0</v>
      </c>
      <c r="AB1233" s="4">
        <v>0</v>
      </c>
      <c r="AC1233" s="4">
        <v>0</v>
      </c>
      <c r="AD1233" s="4">
        <v>0</v>
      </c>
    </row>
    <row r="1234" spans="1:30" x14ac:dyDescent="0.3">
      <c r="A1234" s="16" t="s">
        <v>20</v>
      </c>
      <c r="B1234" s="7">
        <v>539775</v>
      </c>
      <c r="C1234" s="7">
        <v>241768</v>
      </c>
      <c r="D1234" s="7" t="s">
        <v>86</v>
      </c>
      <c r="E1234" s="7">
        <v>2</v>
      </c>
      <c r="F1234" s="4">
        <v>654002</v>
      </c>
      <c r="G1234" s="4">
        <v>15769</v>
      </c>
      <c r="H1234" s="4">
        <f t="shared" si="116"/>
        <v>703362.0635453678</v>
      </c>
      <c r="I1234" s="4">
        <f t="shared" si="117"/>
        <v>49360.063545367797</v>
      </c>
      <c r="J1234" s="5">
        <f t="shared" si="118"/>
        <v>7.5473872473429404E-2</v>
      </c>
      <c r="K1234" s="4">
        <f t="shared" si="119"/>
        <v>39125.654562243872</v>
      </c>
      <c r="L1234" s="4">
        <f t="shared" si="120"/>
        <v>23356.654562243872</v>
      </c>
      <c r="M1234" s="5">
        <f t="shared" si="121"/>
        <v>1.4811753796844358</v>
      </c>
      <c r="N1234" s="4">
        <f>IF(SUMPRODUCT($O$2:$AD$2,O1234:AD1234)&lt;=Kalkulačka!$B$4,SUMPRODUCT($O$2:$AD$2,O1234:AD1234)*Kalkulačka!$B$5,SUMPRODUCT($O$2:$AD$2,O1234:AD1234))</f>
        <v>49.5</v>
      </c>
      <c r="O1234" s="4">
        <v>33</v>
      </c>
      <c r="P1234" s="4">
        <v>0</v>
      </c>
      <c r="Q1234" s="4">
        <v>0</v>
      </c>
      <c r="R1234" s="4">
        <v>0</v>
      </c>
      <c r="S1234" s="4">
        <v>0</v>
      </c>
      <c r="T1234" s="4">
        <v>0</v>
      </c>
      <c r="U1234" s="4">
        <v>124</v>
      </c>
      <c r="V1234" s="4">
        <v>0</v>
      </c>
      <c r="W1234" s="4">
        <v>0</v>
      </c>
      <c r="X1234" s="4">
        <v>0</v>
      </c>
      <c r="Y1234" s="4">
        <v>0</v>
      </c>
      <c r="Z1234" s="4">
        <v>0</v>
      </c>
      <c r="AA1234" s="4">
        <v>0</v>
      </c>
      <c r="AB1234" s="4">
        <v>0</v>
      </c>
      <c r="AC1234" s="4">
        <v>0</v>
      </c>
      <c r="AD1234" s="4">
        <v>0</v>
      </c>
    </row>
    <row r="1235" spans="1:30" x14ac:dyDescent="0.3">
      <c r="A1235" s="16" t="s">
        <v>20</v>
      </c>
      <c r="B1235" s="7">
        <v>530999</v>
      </c>
      <c r="C1235" s="7">
        <v>640077</v>
      </c>
      <c r="D1235" s="7" t="s">
        <v>1577</v>
      </c>
      <c r="E1235" s="7">
        <v>2</v>
      </c>
      <c r="F1235" s="4">
        <v>654002</v>
      </c>
      <c r="G1235" s="4">
        <v>15769</v>
      </c>
      <c r="H1235" s="4">
        <f t="shared" si="116"/>
        <v>703362.0635453678</v>
      </c>
      <c r="I1235" s="4">
        <f t="shared" si="117"/>
        <v>49360.063545367797</v>
      </c>
      <c r="J1235" s="5">
        <f t="shared" si="118"/>
        <v>7.5473872473429404E-2</v>
      </c>
      <c r="K1235" s="4">
        <f t="shared" si="119"/>
        <v>39125.654562243872</v>
      </c>
      <c r="L1235" s="4">
        <f t="shared" si="120"/>
        <v>23356.654562243872</v>
      </c>
      <c r="M1235" s="5">
        <f t="shared" si="121"/>
        <v>1.4811753796844358</v>
      </c>
      <c r="N1235" s="4">
        <f>IF(SUMPRODUCT($O$2:$AD$2,O1235:AD1235)&lt;=Kalkulačka!$B$4,SUMPRODUCT($O$2:$AD$2,O1235:AD1235)*Kalkulačka!$B$5,SUMPRODUCT($O$2:$AD$2,O1235:AD1235))</f>
        <v>49.5</v>
      </c>
      <c r="O1235" s="4">
        <v>33</v>
      </c>
      <c r="P1235" s="4">
        <v>0</v>
      </c>
      <c r="Q1235" s="4">
        <v>0</v>
      </c>
      <c r="R1235" s="4">
        <v>0</v>
      </c>
      <c r="S1235" s="4">
        <v>0</v>
      </c>
      <c r="T1235" s="4">
        <v>0</v>
      </c>
      <c r="U1235" s="4">
        <v>0</v>
      </c>
      <c r="V1235" s="4">
        <v>0</v>
      </c>
      <c r="W1235" s="4">
        <v>0</v>
      </c>
      <c r="X1235" s="4">
        <v>0</v>
      </c>
      <c r="Y1235" s="4">
        <v>0</v>
      </c>
      <c r="Z1235" s="4">
        <v>0</v>
      </c>
      <c r="AA1235" s="4">
        <v>0</v>
      </c>
      <c r="AB1235" s="4">
        <v>0</v>
      </c>
      <c r="AC1235" s="4">
        <v>0</v>
      </c>
      <c r="AD1235" s="4">
        <v>0</v>
      </c>
    </row>
    <row r="1236" spans="1:30" x14ac:dyDescent="0.3">
      <c r="A1236" s="16" t="s">
        <v>44</v>
      </c>
      <c r="B1236" s="7">
        <v>590789</v>
      </c>
      <c r="C1236" s="7">
        <v>289531</v>
      </c>
      <c r="D1236" s="7" t="s">
        <v>461</v>
      </c>
      <c r="E1236" s="7">
        <v>2</v>
      </c>
      <c r="F1236" s="4">
        <v>9402157</v>
      </c>
      <c r="G1236" s="4">
        <v>519974</v>
      </c>
      <c r="H1236" s="4">
        <f t="shared" si="116"/>
        <v>8767159.4587372113</v>
      </c>
      <c r="I1236" s="4">
        <f t="shared" si="117"/>
        <v>-634997.5412627887</v>
      </c>
      <c r="J1236" s="5">
        <f t="shared" si="118"/>
        <v>-6.7537432236325023E-2</v>
      </c>
      <c r="K1236" s="4">
        <f t="shared" si="119"/>
        <v>487687.45181625191</v>
      </c>
      <c r="L1236" s="4">
        <f t="shared" si="120"/>
        <v>-32286.548183748091</v>
      </c>
      <c r="M1236" s="5">
        <f t="shared" si="121"/>
        <v>-6.2092620368995544E-2</v>
      </c>
      <c r="N1236" s="4">
        <f>IF(SUMPRODUCT($O$2:$AD$2,O1236:AD1236)&lt;=Kalkulačka!$B$4,SUMPRODUCT($O$2:$AD$2,O1236:AD1236)*Kalkulačka!$B$5,SUMPRODUCT($O$2:$AD$2,O1236:AD1236))</f>
        <v>617</v>
      </c>
      <c r="O1236" s="4">
        <v>168</v>
      </c>
      <c r="P1236" s="4">
        <v>0</v>
      </c>
      <c r="Q1236" s="4">
        <v>0</v>
      </c>
      <c r="R1236" s="4">
        <v>0</v>
      </c>
      <c r="S1236" s="4">
        <v>449</v>
      </c>
      <c r="T1236" s="4">
        <v>0</v>
      </c>
      <c r="U1236" s="4">
        <v>506</v>
      </c>
      <c r="V1236" s="4">
        <v>186</v>
      </c>
      <c r="W1236" s="4">
        <v>0</v>
      </c>
      <c r="X1236" s="4">
        <v>420</v>
      </c>
      <c r="Y1236" s="4">
        <v>0</v>
      </c>
      <c r="Z1236" s="4">
        <v>0</v>
      </c>
      <c r="AA1236" s="4">
        <v>0</v>
      </c>
      <c r="AB1236" s="4">
        <v>0</v>
      </c>
      <c r="AC1236" s="4">
        <v>0</v>
      </c>
      <c r="AD1236" s="4">
        <v>0</v>
      </c>
    </row>
    <row r="1237" spans="1:30" x14ac:dyDescent="0.3">
      <c r="A1237" s="16" t="s">
        <v>20</v>
      </c>
      <c r="B1237" s="7">
        <v>540404</v>
      </c>
      <c r="C1237" s="7">
        <v>242381</v>
      </c>
      <c r="D1237" s="7" t="s">
        <v>1578</v>
      </c>
      <c r="E1237" s="7">
        <v>2</v>
      </c>
      <c r="F1237" s="4">
        <v>5744156</v>
      </c>
      <c r="G1237" s="4">
        <v>311009</v>
      </c>
      <c r="H1237" s="4">
        <f t="shared" si="116"/>
        <v>5356919.1506384574</v>
      </c>
      <c r="I1237" s="4">
        <f t="shared" si="117"/>
        <v>-387236.84936154261</v>
      </c>
      <c r="J1237" s="5">
        <f t="shared" si="118"/>
        <v>-6.7414055147795859E-2</v>
      </c>
      <c r="K1237" s="4">
        <f t="shared" si="119"/>
        <v>297987.3084841604</v>
      </c>
      <c r="L1237" s="4">
        <f t="shared" si="120"/>
        <v>-13021.6915158396</v>
      </c>
      <c r="M1237" s="5">
        <f t="shared" si="121"/>
        <v>-4.1869179077903218E-2</v>
      </c>
      <c r="N1237" s="4">
        <f>IF(SUMPRODUCT($O$2:$AD$2,O1237:AD1237)&lt;=Kalkulačka!$B$4,SUMPRODUCT($O$2:$AD$2,O1237:AD1237)*Kalkulačka!$B$5,SUMPRODUCT($O$2:$AD$2,O1237:AD1237))</f>
        <v>377</v>
      </c>
      <c r="O1237" s="4">
        <v>96</v>
      </c>
      <c r="P1237" s="4">
        <v>0</v>
      </c>
      <c r="Q1237" s="4">
        <v>0</v>
      </c>
      <c r="R1237" s="4">
        <v>0</v>
      </c>
      <c r="S1237" s="4">
        <v>281</v>
      </c>
      <c r="T1237" s="4">
        <v>0</v>
      </c>
      <c r="U1237" s="4">
        <v>320</v>
      </c>
      <c r="V1237" s="4">
        <v>101</v>
      </c>
      <c r="W1237" s="4">
        <v>120</v>
      </c>
      <c r="X1237" s="4">
        <v>0</v>
      </c>
      <c r="Y1237" s="4">
        <v>0</v>
      </c>
      <c r="Z1237" s="4">
        <v>0</v>
      </c>
      <c r="AA1237" s="4">
        <v>0</v>
      </c>
      <c r="AB1237" s="4">
        <v>0</v>
      </c>
      <c r="AC1237" s="4">
        <v>0</v>
      </c>
      <c r="AD1237" s="4">
        <v>0</v>
      </c>
    </row>
    <row r="1238" spans="1:30" x14ac:dyDescent="0.3">
      <c r="A1238" s="16" t="s">
        <v>32</v>
      </c>
      <c r="B1238" s="7">
        <v>565709</v>
      </c>
      <c r="C1238" s="7">
        <v>264466</v>
      </c>
      <c r="D1238" s="7" t="s">
        <v>328</v>
      </c>
      <c r="E1238" s="7">
        <v>2</v>
      </c>
      <c r="F1238" s="4">
        <v>19736846</v>
      </c>
      <c r="G1238" s="4">
        <v>1087268</v>
      </c>
      <c r="H1238" s="4">
        <f t="shared" si="116"/>
        <v>18408192.996424727</v>
      </c>
      <c r="I1238" s="4">
        <f t="shared" si="117"/>
        <v>-1328653.0035752729</v>
      </c>
      <c r="J1238" s="5">
        <f t="shared" si="118"/>
        <v>-6.7318405563648431E-2</v>
      </c>
      <c r="K1238" s="4">
        <f t="shared" si="119"/>
        <v>1023985.5653613522</v>
      </c>
      <c r="L1238" s="4">
        <f t="shared" si="120"/>
        <v>-63282.434638647828</v>
      </c>
      <c r="M1238" s="5">
        <f t="shared" si="121"/>
        <v>-5.8203161169691264E-2</v>
      </c>
      <c r="N1238" s="4">
        <f>IF(SUMPRODUCT($O$2:$AD$2,O1238:AD1238)&lt;=Kalkulačka!$B$4,SUMPRODUCT($O$2:$AD$2,O1238:AD1238)*Kalkulačka!$B$5,SUMPRODUCT($O$2:$AD$2,O1238:AD1238))</f>
        <v>1295.5</v>
      </c>
      <c r="O1238" s="4">
        <v>277</v>
      </c>
      <c r="P1238" s="4">
        <v>25</v>
      </c>
      <c r="Q1238" s="4">
        <v>10</v>
      </c>
      <c r="R1238" s="4">
        <v>0</v>
      </c>
      <c r="S1238" s="4">
        <v>923</v>
      </c>
      <c r="T1238" s="4">
        <v>0</v>
      </c>
      <c r="U1238" s="4">
        <v>1272</v>
      </c>
      <c r="V1238" s="4">
        <v>283</v>
      </c>
      <c r="W1238" s="4">
        <v>100</v>
      </c>
      <c r="X1238" s="4">
        <v>511</v>
      </c>
      <c r="Y1238" s="4">
        <v>0</v>
      </c>
      <c r="Z1238" s="4">
        <v>0</v>
      </c>
      <c r="AA1238" s="4">
        <v>355</v>
      </c>
      <c r="AB1238" s="4">
        <v>0</v>
      </c>
      <c r="AC1238" s="4">
        <v>0</v>
      </c>
      <c r="AD1238" s="4">
        <v>0</v>
      </c>
    </row>
    <row r="1239" spans="1:30" x14ac:dyDescent="0.3">
      <c r="A1239" s="16" t="s">
        <v>20</v>
      </c>
      <c r="B1239" s="7">
        <v>532029</v>
      </c>
      <c r="C1239" s="7">
        <v>234079</v>
      </c>
      <c r="D1239" s="7" t="s">
        <v>164</v>
      </c>
      <c r="E1239" s="7">
        <v>2</v>
      </c>
      <c r="F1239" s="4">
        <v>6398598</v>
      </c>
      <c r="G1239" s="4">
        <v>370015</v>
      </c>
      <c r="H1239" s="4">
        <f t="shared" si="116"/>
        <v>5967920.539172818</v>
      </c>
      <c r="I1239" s="4">
        <f t="shared" si="117"/>
        <v>-430677.46082718205</v>
      </c>
      <c r="J1239" s="5">
        <f t="shared" si="118"/>
        <v>-6.7308097934450917E-2</v>
      </c>
      <c r="K1239" s="4">
        <f t="shared" si="119"/>
        <v>331975.25083116011</v>
      </c>
      <c r="L1239" s="4">
        <f t="shared" si="120"/>
        <v>-38039.749168839888</v>
      </c>
      <c r="M1239" s="5">
        <f t="shared" si="121"/>
        <v>-0.10280596507936135</v>
      </c>
      <c r="N1239" s="4">
        <f>IF(SUMPRODUCT($O$2:$AD$2,O1239:AD1239)&lt;=Kalkulačka!$B$4,SUMPRODUCT($O$2:$AD$2,O1239:AD1239)*Kalkulačka!$B$5,SUMPRODUCT($O$2:$AD$2,O1239:AD1239))</f>
        <v>420</v>
      </c>
      <c r="O1239" s="4">
        <v>82</v>
      </c>
      <c r="P1239" s="4">
        <v>0</v>
      </c>
      <c r="Q1239" s="4">
        <v>0</v>
      </c>
      <c r="R1239" s="4">
        <v>0</v>
      </c>
      <c r="S1239" s="4">
        <v>338</v>
      </c>
      <c r="T1239" s="4">
        <v>0</v>
      </c>
      <c r="U1239" s="4">
        <v>436</v>
      </c>
      <c r="V1239" s="4">
        <v>95</v>
      </c>
      <c r="W1239" s="4">
        <v>0</v>
      </c>
      <c r="X1239" s="4">
        <v>0</v>
      </c>
      <c r="Y1239" s="4">
        <v>0</v>
      </c>
      <c r="Z1239" s="4">
        <v>0</v>
      </c>
      <c r="AA1239" s="4">
        <v>0</v>
      </c>
      <c r="AB1239" s="4">
        <v>0</v>
      </c>
      <c r="AC1239" s="4">
        <v>0</v>
      </c>
      <c r="AD1239" s="4">
        <v>0</v>
      </c>
    </row>
    <row r="1240" spans="1:30" x14ac:dyDescent="0.3">
      <c r="A1240" s="16" t="s">
        <v>23</v>
      </c>
      <c r="B1240" s="7">
        <v>552828</v>
      </c>
      <c r="C1240" s="7">
        <v>252654</v>
      </c>
      <c r="D1240" s="7" t="s">
        <v>1579</v>
      </c>
      <c r="E1240" s="7">
        <v>2</v>
      </c>
      <c r="F1240" s="4">
        <v>10344039</v>
      </c>
      <c r="G1240" s="4">
        <v>562011</v>
      </c>
      <c r="H1240" s="4">
        <f t="shared" si="116"/>
        <v>9648138.204996055</v>
      </c>
      <c r="I1240" s="4">
        <f t="shared" si="117"/>
        <v>-695900.79500394501</v>
      </c>
      <c r="J1240" s="5">
        <f t="shared" si="118"/>
        <v>-6.7275538598022044E-2</v>
      </c>
      <c r="K1240" s="4">
        <f t="shared" si="119"/>
        <v>536693.32217704214</v>
      </c>
      <c r="L1240" s="4">
        <f t="shared" si="120"/>
        <v>-25317.677822957863</v>
      </c>
      <c r="M1240" s="5">
        <f t="shared" si="121"/>
        <v>-4.504836706569415E-2</v>
      </c>
      <c r="N1240" s="4">
        <f>IF(SUMPRODUCT($O$2:$AD$2,O1240:AD1240)&lt;=Kalkulačka!$B$4,SUMPRODUCT($O$2:$AD$2,O1240:AD1240)*Kalkulačka!$B$5,SUMPRODUCT($O$2:$AD$2,O1240:AD1240))</f>
        <v>679</v>
      </c>
      <c r="O1240" s="4">
        <v>189</v>
      </c>
      <c r="P1240" s="4">
        <v>14</v>
      </c>
      <c r="Q1240" s="4">
        <v>0</v>
      </c>
      <c r="R1240" s="4">
        <v>0</v>
      </c>
      <c r="S1240" s="4">
        <v>462</v>
      </c>
      <c r="T1240" s="4">
        <v>0</v>
      </c>
      <c r="U1240" s="4">
        <v>626</v>
      </c>
      <c r="V1240" s="4">
        <v>174</v>
      </c>
      <c r="W1240" s="4">
        <v>29</v>
      </c>
      <c r="X1240" s="4">
        <v>0</v>
      </c>
      <c r="Y1240" s="4">
        <v>0</v>
      </c>
      <c r="Z1240" s="4">
        <v>0</v>
      </c>
      <c r="AA1240" s="4">
        <v>0</v>
      </c>
      <c r="AB1240" s="4">
        <v>0</v>
      </c>
      <c r="AC1240" s="4">
        <v>0</v>
      </c>
      <c r="AD1240" s="4">
        <v>0</v>
      </c>
    </row>
    <row r="1241" spans="1:30" x14ac:dyDescent="0.3">
      <c r="A1241" s="16" t="s">
        <v>25</v>
      </c>
      <c r="B1241" s="7">
        <v>560758</v>
      </c>
      <c r="C1241" s="7">
        <v>259713</v>
      </c>
      <c r="D1241" s="7" t="s">
        <v>294</v>
      </c>
      <c r="E1241" s="7">
        <v>2</v>
      </c>
      <c r="F1241" s="4">
        <v>8850072</v>
      </c>
      <c r="G1241" s="4">
        <v>505782</v>
      </c>
      <c r="H1241" s="4">
        <f t="shared" si="116"/>
        <v>8255623.4125223979</v>
      </c>
      <c r="I1241" s="4">
        <f t="shared" si="117"/>
        <v>-594448.58747760206</v>
      </c>
      <c r="J1241" s="5">
        <f t="shared" si="118"/>
        <v>-6.7168785460457459E-2</v>
      </c>
      <c r="K1241" s="4">
        <f t="shared" si="119"/>
        <v>459232.43031643814</v>
      </c>
      <c r="L1241" s="4">
        <f t="shared" si="120"/>
        <v>-46549.569683561858</v>
      </c>
      <c r="M1241" s="5">
        <f t="shared" si="121"/>
        <v>-9.2034848380452172E-2</v>
      </c>
      <c r="N1241" s="4">
        <f>IF(SUMPRODUCT($O$2:$AD$2,O1241:AD1241)&lt;=Kalkulačka!$B$4,SUMPRODUCT($O$2:$AD$2,O1241:AD1241)*Kalkulačka!$B$5,SUMPRODUCT($O$2:$AD$2,O1241:AD1241))</f>
        <v>581</v>
      </c>
      <c r="O1241" s="4">
        <v>130</v>
      </c>
      <c r="P1241" s="4">
        <v>0</v>
      </c>
      <c r="Q1241" s="4">
        <v>15</v>
      </c>
      <c r="R1241" s="4">
        <v>0</v>
      </c>
      <c r="S1241" s="4">
        <v>436</v>
      </c>
      <c r="T1241" s="4">
        <v>0</v>
      </c>
      <c r="U1241" s="4">
        <v>513</v>
      </c>
      <c r="V1241" s="4">
        <v>146</v>
      </c>
      <c r="W1241" s="4">
        <v>0</v>
      </c>
      <c r="X1241" s="4">
        <v>0</v>
      </c>
      <c r="Y1241" s="4">
        <v>0</v>
      </c>
      <c r="Z1241" s="4">
        <v>0</v>
      </c>
      <c r="AA1241" s="4">
        <v>0</v>
      </c>
      <c r="AB1241" s="4">
        <v>0</v>
      </c>
      <c r="AC1241" s="4">
        <v>0</v>
      </c>
      <c r="AD1241" s="4">
        <v>0</v>
      </c>
    </row>
    <row r="1242" spans="1:30" x14ac:dyDescent="0.3">
      <c r="A1242" s="16" t="s">
        <v>41</v>
      </c>
      <c r="B1242" s="7">
        <v>580511</v>
      </c>
      <c r="C1242" s="7">
        <v>279102</v>
      </c>
      <c r="D1242" s="7" t="s">
        <v>399</v>
      </c>
      <c r="E1242" s="7">
        <v>2</v>
      </c>
      <c r="F1242" s="4">
        <v>26186168</v>
      </c>
      <c r="G1242" s="4">
        <v>1521891</v>
      </c>
      <c r="H1242" s="4">
        <f t="shared" si="116"/>
        <v>24428688.073680732</v>
      </c>
      <c r="I1242" s="4">
        <f t="shared" si="117"/>
        <v>-1757479.9263192676</v>
      </c>
      <c r="J1242" s="5">
        <f t="shared" si="118"/>
        <v>-6.7114819026566575E-2</v>
      </c>
      <c r="K1242" s="4">
        <f t="shared" si="119"/>
        <v>1358885.3600688821</v>
      </c>
      <c r="L1242" s="4">
        <f t="shared" si="120"/>
        <v>-163005.63993111788</v>
      </c>
      <c r="M1242" s="5">
        <f t="shared" si="121"/>
        <v>-0.10710730264593049</v>
      </c>
      <c r="N1242" s="4">
        <f>IF(SUMPRODUCT($O$2:$AD$2,O1242:AD1242)&lt;=Kalkulačka!$B$4,SUMPRODUCT($O$2:$AD$2,O1242:AD1242)*Kalkulačka!$B$5,SUMPRODUCT($O$2:$AD$2,O1242:AD1242))</f>
        <v>1719.2</v>
      </c>
      <c r="O1242" s="4">
        <v>345</v>
      </c>
      <c r="P1242" s="4">
        <v>0</v>
      </c>
      <c r="Q1242" s="4">
        <v>0</v>
      </c>
      <c r="R1242" s="4">
        <v>0</v>
      </c>
      <c r="S1242" s="4">
        <v>1324</v>
      </c>
      <c r="T1242" s="4">
        <v>0</v>
      </c>
      <c r="U1242" s="4">
        <v>2161</v>
      </c>
      <c r="V1242" s="4">
        <v>413</v>
      </c>
      <c r="W1242" s="4">
        <v>0</v>
      </c>
      <c r="X1242" s="4">
        <v>843</v>
      </c>
      <c r="Y1242" s="4">
        <v>0</v>
      </c>
      <c r="Z1242" s="4">
        <v>0</v>
      </c>
      <c r="AA1242" s="4">
        <v>502</v>
      </c>
      <c r="AB1242" s="4">
        <v>0</v>
      </c>
      <c r="AC1242" s="4">
        <v>0</v>
      </c>
      <c r="AD1242" s="4">
        <v>0</v>
      </c>
    </row>
    <row r="1243" spans="1:30" x14ac:dyDescent="0.3">
      <c r="A1243" s="16" t="s">
        <v>25</v>
      </c>
      <c r="B1243" s="7">
        <v>560120</v>
      </c>
      <c r="C1243" s="7">
        <v>259021</v>
      </c>
      <c r="D1243" s="7" t="s">
        <v>1580</v>
      </c>
      <c r="E1243" s="7">
        <v>2</v>
      </c>
      <c r="F1243" s="4">
        <v>5864126</v>
      </c>
      <c r="G1243" s="4">
        <v>330215</v>
      </c>
      <c r="H1243" s="4">
        <f t="shared" si="116"/>
        <v>5470593.8275750829</v>
      </c>
      <c r="I1243" s="4">
        <f t="shared" si="117"/>
        <v>-393532.17242491711</v>
      </c>
      <c r="J1243" s="5">
        <f t="shared" si="118"/>
        <v>-6.7108410089571247E-2</v>
      </c>
      <c r="K1243" s="4">
        <f t="shared" si="119"/>
        <v>304310.64659523009</v>
      </c>
      <c r="L1243" s="4">
        <f t="shared" si="120"/>
        <v>-25904.353404769907</v>
      </c>
      <c r="M1243" s="5">
        <f t="shared" si="121"/>
        <v>-7.8446931256211605E-2</v>
      </c>
      <c r="N1243" s="4">
        <f>IF(SUMPRODUCT($O$2:$AD$2,O1243:AD1243)&lt;=Kalkulačka!$B$4,SUMPRODUCT($O$2:$AD$2,O1243:AD1243)*Kalkulačka!$B$5,SUMPRODUCT($O$2:$AD$2,O1243:AD1243))</f>
        <v>385</v>
      </c>
      <c r="O1243" s="4">
        <v>83</v>
      </c>
      <c r="P1243" s="4">
        <v>0</v>
      </c>
      <c r="Q1243" s="4">
        <v>12</v>
      </c>
      <c r="R1243" s="4">
        <v>0</v>
      </c>
      <c r="S1243" s="4">
        <v>290</v>
      </c>
      <c r="T1243" s="4">
        <v>0</v>
      </c>
      <c r="U1243" s="4">
        <v>355</v>
      </c>
      <c r="V1243" s="4">
        <v>81</v>
      </c>
      <c r="W1243" s="4">
        <v>0</v>
      </c>
      <c r="X1243" s="4">
        <v>0</v>
      </c>
      <c r="Y1243" s="4">
        <v>0</v>
      </c>
      <c r="Z1243" s="4">
        <v>0</v>
      </c>
      <c r="AA1243" s="4">
        <v>0</v>
      </c>
      <c r="AB1243" s="4">
        <v>0</v>
      </c>
      <c r="AC1243" s="4">
        <v>0</v>
      </c>
      <c r="AD1243" s="4">
        <v>0</v>
      </c>
    </row>
    <row r="1244" spans="1:30" x14ac:dyDescent="0.3">
      <c r="A1244" s="16" t="s">
        <v>44</v>
      </c>
      <c r="B1244" s="7">
        <v>595454</v>
      </c>
      <c r="C1244" s="7">
        <v>294179</v>
      </c>
      <c r="D1244" s="7" t="s">
        <v>1581</v>
      </c>
      <c r="E1244" s="7">
        <v>2</v>
      </c>
      <c r="F1244" s="4">
        <v>1029594</v>
      </c>
      <c r="G1244" s="4">
        <v>37126</v>
      </c>
      <c r="H1244" s="4">
        <f t="shared" si="116"/>
        <v>1108328.1001320947</v>
      </c>
      <c r="I1244" s="4">
        <f t="shared" si="117"/>
        <v>78734.100132094696</v>
      </c>
      <c r="J1244" s="5">
        <f t="shared" si="118"/>
        <v>7.6471016859164687E-2</v>
      </c>
      <c r="K1244" s="4">
        <f t="shared" si="119"/>
        <v>61652.546582929732</v>
      </c>
      <c r="L1244" s="4">
        <f t="shared" si="120"/>
        <v>24526.546582929732</v>
      </c>
      <c r="M1244" s="5">
        <f t="shared" si="121"/>
        <v>0.66062992466006931</v>
      </c>
      <c r="N1244" s="4">
        <f>IF(SUMPRODUCT($O$2:$AD$2,O1244:AD1244)&lt;=Kalkulačka!$B$4,SUMPRODUCT($O$2:$AD$2,O1244:AD1244)*Kalkulačka!$B$5,SUMPRODUCT($O$2:$AD$2,O1244:AD1244))</f>
        <v>78</v>
      </c>
      <c r="O1244" s="4">
        <v>20</v>
      </c>
      <c r="P1244" s="4">
        <v>0</v>
      </c>
      <c r="Q1244" s="4">
        <v>0</v>
      </c>
      <c r="R1244" s="4">
        <v>0</v>
      </c>
      <c r="S1244" s="4">
        <v>32</v>
      </c>
      <c r="T1244" s="4">
        <v>0</v>
      </c>
      <c r="U1244" s="4">
        <v>52</v>
      </c>
      <c r="V1244" s="4">
        <v>32</v>
      </c>
      <c r="W1244" s="4">
        <v>0</v>
      </c>
      <c r="X1244" s="4">
        <v>0</v>
      </c>
      <c r="Y1244" s="4">
        <v>0</v>
      </c>
      <c r="Z1244" s="4">
        <v>0</v>
      </c>
      <c r="AA1244" s="4">
        <v>0</v>
      </c>
      <c r="AB1244" s="4">
        <v>0</v>
      </c>
      <c r="AC1244" s="4">
        <v>0</v>
      </c>
      <c r="AD1244" s="4">
        <v>0</v>
      </c>
    </row>
    <row r="1245" spans="1:30" x14ac:dyDescent="0.3">
      <c r="A1245" s="16" t="s">
        <v>38</v>
      </c>
      <c r="B1245" s="7">
        <v>573868</v>
      </c>
      <c r="C1245" s="7">
        <v>272868</v>
      </c>
      <c r="D1245" s="7" t="s">
        <v>361</v>
      </c>
      <c r="E1245" s="7">
        <v>2</v>
      </c>
      <c r="F1245" s="4">
        <v>36832192</v>
      </c>
      <c r="G1245" s="4">
        <v>2075040</v>
      </c>
      <c r="H1245" s="4">
        <f t="shared" si="116"/>
        <v>34368117.638326891</v>
      </c>
      <c r="I1245" s="4">
        <f t="shared" si="117"/>
        <v>-2464074.3616731092</v>
      </c>
      <c r="J1245" s="5">
        <f t="shared" si="118"/>
        <v>-6.6900019463221438E-2</v>
      </c>
      <c r="K1245" s="4">
        <f t="shared" si="119"/>
        <v>1911782.2361555402</v>
      </c>
      <c r="L1245" s="4">
        <f t="shared" si="120"/>
        <v>-163257.76384445978</v>
      </c>
      <c r="M1245" s="5">
        <f t="shared" si="121"/>
        <v>-7.8676923743378313E-2</v>
      </c>
      <c r="N1245" s="4">
        <f>IF(SUMPRODUCT($O$2:$AD$2,O1245:AD1245)&lt;=Kalkulačka!$B$4,SUMPRODUCT($O$2:$AD$2,O1245:AD1245)*Kalkulačka!$B$5,SUMPRODUCT($O$2:$AD$2,O1245:AD1245))</f>
        <v>2418.6999999999998</v>
      </c>
      <c r="O1245" s="4">
        <v>518</v>
      </c>
      <c r="P1245" s="4">
        <v>13</v>
      </c>
      <c r="Q1245" s="4">
        <v>0</v>
      </c>
      <c r="R1245" s="4">
        <v>0</v>
      </c>
      <c r="S1245" s="4">
        <v>1800</v>
      </c>
      <c r="T1245" s="4">
        <v>0</v>
      </c>
      <c r="U1245" s="4">
        <v>2304</v>
      </c>
      <c r="V1245" s="4">
        <v>528</v>
      </c>
      <c r="W1245" s="4">
        <v>43</v>
      </c>
      <c r="X1245" s="4">
        <v>1122</v>
      </c>
      <c r="Y1245" s="4">
        <v>0</v>
      </c>
      <c r="Z1245" s="4">
        <v>0</v>
      </c>
      <c r="AA1245" s="4">
        <v>747</v>
      </c>
      <c r="AB1245" s="4">
        <v>0</v>
      </c>
      <c r="AC1245" s="4">
        <v>0</v>
      </c>
      <c r="AD1245" s="4">
        <v>0</v>
      </c>
    </row>
    <row r="1246" spans="1:30" x14ac:dyDescent="0.3">
      <c r="A1246" s="16" t="s">
        <v>32</v>
      </c>
      <c r="B1246" s="7">
        <v>542628</v>
      </c>
      <c r="C1246" s="7">
        <v>556271</v>
      </c>
      <c r="D1246" s="7" t="s">
        <v>937</v>
      </c>
      <c r="E1246" s="7">
        <v>2</v>
      </c>
      <c r="F1246" s="4">
        <v>5299315</v>
      </c>
      <c r="G1246" s="4">
        <v>302667</v>
      </c>
      <c r="H1246" s="4">
        <f t="shared" si="116"/>
        <v>4944848.4467431912</v>
      </c>
      <c r="I1246" s="4">
        <f t="shared" si="117"/>
        <v>-354466.55325680878</v>
      </c>
      <c r="J1246" s="5">
        <f t="shared" si="118"/>
        <v>-6.6889126850698366E-2</v>
      </c>
      <c r="K1246" s="4">
        <f t="shared" si="119"/>
        <v>275065.20783153264</v>
      </c>
      <c r="L1246" s="4">
        <f t="shared" si="120"/>
        <v>-27601.792168467364</v>
      </c>
      <c r="M1246" s="5">
        <f t="shared" si="121"/>
        <v>-9.1195248138936091E-2</v>
      </c>
      <c r="N1246" s="4">
        <f>IF(SUMPRODUCT($O$2:$AD$2,O1246:AD1246)&lt;=Kalkulačka!$B$4,SUMPRODUCT($O$2:$AD$2,O1246:AD1246)*Kalkulačka!$B$5,SUMPRODUCT($O$2:$AD$2,O1246:AD1246))</f>
        <v>348</v>
      </c>
      <c r="O1246" s="4">
        <v>68</v>
      </c>
      <c r="P1246" s="4">
        <v>0</v>
      </c>
      <c r="Q1246" s="4">
        <v>0</v>
      </c>
      <c r="R1246" s="4">
        <v>0</v>
      </c>
      <c r="S1246" s="4">
        <v>280</v>
      </c>
      <c r="T1246" s="4">
        <v>0</v>
      </c>
      <c r="U1246" s="4">
        <v>314</v>
      </c>
      <c r="V1246" s="4">
        <v>103</v>
      </c>
      <c r="W1246" s="4">
        <v>0</v>
      </c>
      <c r="X1246" s="4">
        <v>0</v>
      </c>
      <c r="Y1246" s="4">
        <v>0</v>
      </c>
      <c r="Z1246" s="4">
        <v>0</v>
      </c>
      <c r="AA1246" s="4">
        <v>0</v>
      </c>
      <c r="AB1246" s="4">
        <v>0</v>
      </c>
      <c r="AC1246" s="4">
        <v>0</v>
      </c>
      <c r="AD1246" s="4">
        <v>0</v>
      </c>
    </row>
    <row r="1247" spans="1:30" x14ac:dyDescent="0.3">
      <c r="A1247" s="16" t="s">
        <v>32</v>
      </c>
      <c r="B1247" s="7">
        <v>562882</v>
      </c>
      <c r="C1247" s="7">
        <v>261718</v>
      </c>
      <c r="D1247" s="7" t="s">
        <v>312</v>
      </c>
      <c r="E1247" s="7">
        <v>2</v>
      </c>
      <c r="F1247" s="4">
        <v>26554542</v>
      </c>
      <c r="G1247" s="4">
        <v>1432786</v>
      </c>
      <c r="H1247" s="4">
        <f t="shared" si="116"/>
        <v>24781079.572184272</v>
      </c>
      <c r="I1247" s="4">
        <f t="shared" si="117"/>
        <v>-1773462.4278157279</v>
      </c>
      <c r="J1247" s="5">
        <f t="shared" si="118"/>
        <v>-6.6785653008653911E-2</v>
      </c>
      <c r="K1247" s="4">
        <f t="shared" si="119"/>
        <v>1378487.7082131982</v>
      </c>
      <c r="L1247" s="4">
        <f t="shared" si="120"/>
        <v>-54298.291786801768</v>
      </c>
      <c r="M1247" s="5">
        <f t="shared" si="121"/>
        <v>-3.7897000519827695E-2</v>
      </c>
      <c r="N1247" s="4">
        <f>IF(SUMPRODUCT($O$2:$AD$2,O1247:AD1247)&lt;=Kalkulačka!$B$4,SUMPRODUCT($O$2:$AD$2,O1247:AD1247)*Kalkulačka!$B$5,SUMPRODUCT($O$2:$AD$2,O1247:AD1247))</f>
        <v>1744</v>
      </c>
      <c r="O1247" s="4">
        <v>408</v>
      </c>
      <c r="P1247" s="4">
        <v>44</v>
      </c>
      <c r="Q1247" s="4">
        <v>25</v>
      </c>
      <c r="R1247" s="4">
        <v>0</v>
      </c>
      <c r="S1247" s="4">
        <v>1223</v>
      </c>
      <c r="T1247" s="4">
        <v>0</v>
      </c>
      <c r="U1247" s="4">
        <v>1758</v>
      </c>
      <c r="V1247" s="4">
        <v>525</v>
      </c>
      <c r="W1247" s="4">
        <v>194</v>
      </c>
      <c r="X1247" s="4">
        <v>377</v>
      </c>
      <c r="Y1247" s="4">
        <v>0</v>
      </c>
      <c r="Z1247" s="4">
        <v>0</v>
      </c>
      <c r="AA1247" s="4">
        <v>0</v>
      </c>
      <c r="AB1247" s="4">
        <v>0</v>
      </c>
      <c r="AC1247" s="4">
        <v>0</v>
      </c>
      <c r="AD1247" s="4">
        <v>0</v>
      </c>
    </row>
    <row r="1248" spans="1:30" x14ac:dyDescent="0.3">
      <c r="A1248" s="16" t="s">
        <v>44</v>
      </c>
      <c r="B1248" s="7">
        <v>591939</v>
      </c>
      <c r="C1248" s="7">
        <v>290696</v>
      </c>
      <c r="D1248" s="7" t="s">
        <v>1582</v>
      </c>
      <c r="E1248" s="7">
        <v>2</v>
      </c>
      <c r="F1248" s="4">
        <v>1979363</v>
      </c>
      <c r="G1248" s="4">
        <v>67821</v>
      </c>
      <c r="H1248" s="4">
        <f t="shared" si="116"/>
        <v>2131400.1925617205</v>
      </c>
      <c r="I1248" s="4">
        <f t="shared" si="117"/>
        <v>152037.1925617205</v>
      </c>
      <c r="J1248" s="5">
        <f t="shared" si="118"/>
        <v>7.6811172362886593E-2</v>
      </c>
      <c r="K1248" s="4">
        <f t="shared" si="119"/>
        <v>118562.58958255718</v>
      </c>
      <c r="L1248" s="4">
        <f t="shared" si="120"/>
        <v>50741.589582557179</v>
      </c>
      <c r="M1248" s="5">
        <f t="shared" si="121"/>
        <v>0.74816929243976316</v>
      </c>
      <c r="N1248" s="4">
        <f>IF(SUMPRODUCT($O$2:$AD$2,O1248:AD1248)&lt;=Kalkulačka!$B$4,SUMPRODUCT($O$2:$AD$2,O1248:AD1248)*Kalkulačka!$B$5,SUMPRODUCT($O$2:$AD$2,O1248:AD1248))</f>
        <v>150</v>
      </c>
      <c r="O1248" s="4">
        <v>48</v>
      </c>
      <c r="P1248" s="4">
        <v>0</v>
      </c>
      <c r="Q1248" s="4">
        <v>0</v>
      </c>
      <c r="R1248" s="4">
        <v>0</v>
      </c>
      <c r="S1248" s="4">
        <v>52</v>
      </c>
      <c r="T1248" s="4">
        <v>0</v>
      </c>
      <c r="U1248" s="4">
        <v>106</v>
      </c>
      <c r="V1248" s="4">
        <v>50</v>
      </c>
      <c r="W1248" s="4">
        <v>0</v>
      </c>
      <c r="X1248" s="4">
        <v>0</v>
      </c>
      <c r="Y1248" s="4">
        <v>0</v>
      </c>
      <c r="Z1248" s="4">
        <v>0</v>
      </c>
      <c r="AA1248" s="4">
        <v>0</v>
      </c>
      <c r="AB1248" s="4">
        <v>0</v>
      </c>
      <c r="AC1248" s="4">
        <v>0</v>
      </c>
      <c r="AD1248" s="4">
        <v>0</v>
      </c>
    </row>
    <row r="1249" spans="1:30" x14ac:dyDescent="0.3">
      <c r="A1249" s="16" t="s">
        <v>35</v>
      </c>
      <c r="B1249" s="7">
        <v>564435</v>
      </c>
      <c r="C1249" s="7">
        <v>671894</v>
      </c>
      <c r="D1249" s="7" t="s">
        <v>1583</v>
      </c>
      <c r="E1249" s="7">
        <v>2</v>
      </c>
      <c r="F1249" s="4">
        <v>1345724</v>
      </c>
      <c r="G1249" s="4">
        <v>43109</v>
      </c>
      <c r="H1249" s="4">
        <f t="shared" si="116"/>
        <v>1449352.13094197</v>
      </c>
      <c r="I1249" s="4">
        <f t="shared" si="117"/>
        <v>103628.13094197004</v>
      </c>
      <c r="J1249" s="5">
        <f t="shared" si="118"/>
        <v>7.700548622300718E-2</v>
      </c>
      <c r="K1249" s="4">
        <f t="shared" si="119"/>
        <v>80622.560916138886</v>
      </c>
      <c r="L1249" s="4">
        <f t="shared" si="120"/>
        <v>37513.560916138886</v>
      </c>
      <c r="M1249" s="5">
        <f t="shared" si="121"/>
        <v>0.87020253116840762</v>
      </c>
      <c r="N1249" s="4">
        <f>IF(SUMPRODUCT($O$2:$AD$2,O1249:AD1249)&lt;=Kalkulačka!$B$4,SUMPRODUCT($O$2:$AD$2,O1249:AD1249)*Kalkulačka!$B$5,SUMPRODUCT($O$2:$AD$2,O1249:AD1249))</f>
        <v>102</v>
      </c>
      <c r="O1249" s="4">
        <v>39</v>
      </c>
      <c r="P1249" s="4">
        <v>0</v>
      </c>
      <c r="Q1249" s="4">
        <v>0</v>
      </c>
      <c r="R1249" s="4">
        <v>0</v>
      </c>
      <c r="S1249" s="4">
        <v>29</v>
      </c>
      <c r="T1249" s="4">
        <v>0</v>
      </c>
      <c r="U1249" s="4">
        <v>68</v>
      </c>
      <c r="V1249" s="4">
        <v>28</v>
      </c>
      <c r="W1249" s="4">
        <v>0</v>
      </c>
      <c r="X1249" s="4">
        <v>0</v>
      </c>
      <c r="Y1249" s="4">
        <v>0</v>
      </c>
      <c r="Z1249" s="4">
        <v>0</v>
      </c>
      <c r="AA1249" s="4">
        <v>0</v>
      </c>
      <c r="AB1249" s="4">
        <v>0</v>
      </c>
      <c r="AC1249" s="4">
        <v>0</v>
      </c>
      <c r="AD1249" s="4">
        <v>0</v>
      </c>
    </row>
    <row r="1250" spans="1:30" x14ac:dyDescent="0.3">
      <c r="A1250" s="16" t="s">
        <v>50</v>
      </c>
      <c r="B1250" s="7">
        <v>569356</v>
      </c>
      <c r="C1250" s="7">
        <v>636037</v>
      </c>
      <c r="D1250" s="7" t="s">
        <v>1584</v>
      </c>
      <c r="E1250" s="7">
        <v>2</v>
      </c>
      <c r="F1250" s="4">
        <v>5967441</v>
      </c>
      <c r="G1250" s="4">
        <v>366384</v>
      </c>
      <c r="H1250" s="4">
        <f t="shared" si="116"/>
        <v>5570059.1698946301</v>
      </c>
      <c r="I1250" s="4">
        <f t="shared" si="117"/>
        <v>-397381.83010536991</v>
      </c>
      <c r="J1250" s="5">
        <f t="shared" si="118"/>
        <v>-6.6591664685980101E-2</v>
      </c>
      <c r="K1250" s="4">
        <f t="shared" si="119"/>
        <v>309843.5674424161</v>
      </c>
      <c r="L1250" s="4">
        <f t="shared" si="120"/>
        <v>-56540.432557583903</v>
      </c>
      <c r="M1250" s="5">
        <f t="shared" si="121"/>
        <v>-0.15432014650635373</v>
      </c>
      <c r="N1250" s="4">
        <f>IF(SUMPRODUCT($O$2:$AD$2,O1250:AD1250)&lt;=Kalkulačka!$B$4,SUMPRODUCT($O$2:$AD$2,O1250:AD1250)*Kalkulačka!$B$5,SUMPRODUCT($O$2:$AD$2,O1250:AD1250))</f>
        <v>392</v>
      </c>
      <c r="O1250" s="4">
        <v>66</v>
      </c>
      <c r="P1250" s="4">
        <v>0</v>
      </c>
      <c r="Q1250" s="4">
        <v>0</v>
      </c>
      <c r="R1250" s="4">
        <v>0</v>
      </c>
      <c r="S1250" s="4">
        <v>326</v>
      </c>
      <c r="T1250" s="4">
        <v>0</v>
      </c>
      <c r="U1250" s="4">
        <v>417</v>
      </c>
      <c r="V1250" s="4">
        <v>90</v>
      </c>
      <c r="W1250" s="4">
        <v>50</v>
      </c>
      <c r="X1250" s="4">
        <v>0</v>
      </c>
      <c r="Y1250" s="4">
        <v>0</v>
      </c>
      <c r="Z1250" s="4">
        <v>0</v>
      </c>
      <c r="AA1250" s="4">
        <v>0</v>
      </c>
      <c r="AB1250" s="4">
        <v>0</v>
      </c>
      <c r="AC1250" s="4">
        <v>0</v>
      </c>
      <c r="AD1250" s="4">
        <v>0</v>
      </c>
    </row>
    <row r="1251" spans="1:30" x14ac:dyDescent="0.3">
      <c r="A1251" s="16" t="s">
        <v>38</v>
      </c>
      <c r="B1251" s="7">
        <v>576816</v>
      </c>
      <c r="C1251" s="7">
        <v>579289</v>
      </c>
      <c r="D1251" s="7" t="s">
        <v>1585</v>
      </c>
      <c r="E1251" s="7">
        <v>2</v>
      </c>
      <c r="F1251" s="4">
        <v>791575</v>
      </c>
      <c r="G1251" s="4">
        <v>27100</v>
      </c>
      <c r="H1251" s="4">
        <f t="shared" si="116"/>
        <v>852560.07702468825</v>
      </c>
      <c r="I1251" s="4">
        <f t="shared" si="117"/>
        <v>60985.077024688246</v>
      </c>
      <c r="J1251" s="5">
        <f t="shared" si="118"/>
        <v>7.704270223881271E-2</v>
      </c>
      <c r="K1251" s="4">
        <f t="shared" si="119"/>
        <v>47425.03583302287</v>
      </c>
      <c r="L1251" s="4">
        <f t="shared" si="120"/>
        <v>20325.03583302287</v>
      </c>
      <c r="M1251" s="5">
        <f t="shared" si="121"/>
        <v>0.75000132225176652</v>
      </c>
      <c r="N1251" s="4">
        <f>IF(SUMPRODUCT($O$2:$AD$2,O1251:AD1251)&lt;=Kalkulačka!$B$4,SUMPRODUCT($O$2:$AD$2,O1251:AD1251)*Kalkulačka!$B$5,SUMPRODUCT($O$2:$AD$2,O1251:AD1251))</f>
        <v>60</v>
      </c>
      <c r="O1251" s="4">
        <v>19</v>
      </c>
      <c r="P1251" s="4">
        <v>0</v>
      </c>
      <c r="Q1251" s="4">
        <v>0</v>
      </c>
      <c r="R1251" s="4">
        <v>0</v>
      </c>
      <c r="S1251" s="4">
        <v>21</v>
      </c>
      <c r="T1251" s="4">
        <v>0</v>
      </c>
      <c r="U1251" s="4">
        <v>0</v>
      </c>
      <c r="V1251" s="4">
        <v>14</v>
      </c>
      <c r="W1251" s="4">
        <v>0</v>
      </c>
      <c r="X1251" s="4">
        <v>0</v>
      </c>
      <c r="Y1251" s="4">
        <v>0</v>
      </c>
      <c r="Z1251" s="4">
        <v>0</v>
      </c>
      <c r="AA1251" s="4">
        <v>0</v>
      </c>
      <c r="AB1251" s="4">
        <v>0</v>
      </c>
      <c r="AC1251" s="4">
        <v>0</v>
      </c>
      <c r="AD1251" s="4">
        <v>0</v>
      </c>
    </row>
    <row r="1252" spans="1:30" x14ac:dyDescent="0.3">
      <c r="A1252" s="16" t="s">
        <v>44</v>
      </c>
      <c r="B1252" s="7">
        <v>587711</v>
      </c>
      <c r="C1252" s="7">
        <v>286435</v>
      </c>
      <c r="D1252" s="7" t="s">
        <v>1586</v>
      </c>
      <c r="E1252" s="7">
        <v>2</v>
      </c>
      <c r="F1252" s="4">
        <v>12640254</v>
      </c>
      <c r="G1252" s="4">
        <v>691197</v>
      </c>
      <c r="H1252" s="4">
        <f t="shared" si="116"/>
        <v>11800852.399483392</v>
      </c>
      <c r="I1252" s="4">
        <f t="shared" si="117"/>
        <v>-839401.60051660798</v>
      </c>
      <c r="J1252" s="5">
        <f t="shared" si="118"/>
        <v>-6.640702002638621E-2</v>
      </c>
      <c r="K1252" s="4">
        <f t="shared" si="119"/>
        <v>656441.53765542491</v>
      </c>
      <c r="L1252" s="4">
        <f t="shared" si="120"/>
        <v>-34755.462344575091</v>
      </c>
      <c r="M1252" s="5">
        <f t="shared" si="121"/>
        <v>-5.0283005199060593E-2</v>
      </c>
      <c r="N1252" s="4">
        <f>IF(SUMPRODUCT($O$2:$AD$2,O1252:AD1252)&lt;=Kalkulačka!$B$4,SUMPRODUCT($O$2:$AD$2,O1252:AD1252)*Kalkulačka!$B$5,SUMPRODUCT($O$2:$AD$2,O1252:AD1252))</f>
        <v>830.5</v>
      </c>
      <c r="O1252" s="4">
        <v>216</v>
      </c>
      <c r="P1252" s="4">
        <v>0</v>
      </c>
      <c r="Q1252" s="4">
        <v>0</v>
      </c>
      <c r="R1252" s="4">
        <v>0</v>
      </c>
      <c r="S1252" s="4">
        <v>561</v>
      </c>
      <c r="T1252" s="4">
        <v>9</v>
      </c>
      <c r="U1252" s="4">
        <v>728</v>
      </c>
      <c r="V1252" s="4">
        <v>150</v>
      </c>
      <c r="W1252" s="4">
        <v>40</v>
      </c>
      <c r="X1252" s="4">
        <v>630</v>
      </c>
      <c r="Y1252" s="4">
        <v>0</v>
      </c>
      <c r="Z1252" s="4">
        <v>0</v>
      </c>
      <c r="AA1252" s="4">
        <v>355</v>
      </c>
      <c r="AB1252" s="4">
        <v>0</v>
      </c>
      <c r="AC1252" s="4">
        <v>0</v>
      </c>
      <c r="AD1252" s="4">
        <v>0</v>
      </c>
    </row>
    <row r="1253" spans="1:30" x14ac:dyDescent="0.3">
      <c r="A1253" s="16" t="s">
        <v>47</v>
      </c>
      <c r="B1253" s="7">
        <v>584746</v>
      </c>
      <c r="C1253" s="7">
        <v>283444</v>
      </c>
      <c r="D1253" s="7" t="s">
        <v>912</v>
      </c>
      <c r="E1253" s="7">
        <v>2</v>
      </c>
      <c r="F1253" s="4">
        <v>2769904</v>
      </c>
      <c r="G1253" s="4">
        <v>96975</v>
      </c>
      <c r="H1253" s="4">
        <f t="shared" si="116"/>
        <v>2983960.269586409</v>
      </c>
      <c r="I1253" s="4">
        <f t="shared" si="117"/>
        <v>214056.26958640898</v>
      </c>
      <c r="J1253" s="5">
        <f t="shared" si="118"/>
        <v>7.7279309891753911E-2</v>
      </c>
      <c r="K1253" s="4">
        <f t="shared" si="119"/>
        <v>165987.62541558006</v>
      </c>
      <c r="L1253" s="4">
        <f t="shared" si="120"/>
        <v>69012.625415580056</v>
      </c>
      <c r="M1253" s="5">
        <f t="shared" si="121"/>
        <v>0.71165378103201915</v>
      </c>
      <c r="N1253" s="4">
        <f>IF(SUMPRODUCT($O$2:$AD$2,O1253:AD1253)&lt;=Kalkulačka!$B$4,SUMPRODUCT($O$2:$AD$2,O1253:AD1253)*Kalkulačka!$B$5,SUMPRODUCT($O$2:$AD$2,O1253:AD1253))</f>
        <v>210</v>
      </c>
      <c r="O1253" s="4">
        <v>55</v>
      </c>
      <c r="P1253" s="4">
        <v>0</v>
      </c>
      <c r="Q1253" s="4">
        <v>9</v>
      </c>
      <c r="R1253" s="4">
        <v>0</v>
      </c>
      <c r="S1253" s="4">
        <v>76</v>
      </c>
      <c r="T1253" s="4">
        <v>0</v>
      </c>
      <c r="U1253" s="4">
        <v>162</v>
      </c>
      <c r="V1253" s="4">
        <v>67</v>
      </c>
      <c r="W1253" s="4">
        <v>0</v>
      </c>
      <c r="X1253" s="4">
        <v>0</v>
      </c>
      <c r="Y1253" s="4">
        <v>0</v>
      </c>
      <c r="Z1253" s="4">
        <v>0</v>
      </c>
      <c r="AA1253" s="4">
        <v>0</v>
      </c>
      <c r="AB1253" s="4">
        <v>0</v>
      </c>
      <c r="AC1253" s="4">
        <v>0</v>
      </c>
      <c r="AD1253" s="4">
        <v>0</v>
      </c>
    </row>
    <row r="1254" spans="1:30" x14ac:dyDescent="0.3">
      <c r="A1254" s="16" t="s">
        <v>47</v>
      </c>
      <c r="B1254" s="7">
        <v>592943</v>
      </c>
      <c r="C1254" s="7">
        <v>291676</v>
      </c>
      <c r="D1254" s="7" t="s">
        <v>469</v>
      </c>
      <c r="E1254" s="7">
        <v>2</v>
      </c>
      <c r="F1254" s="4">
        <v>18372173</v>
      </c>
      <c r="G1254" s="4">
        <v>1046931</v>
      </c>
      <c r="H1254" s="4">
        <f t="shared" si="116"/>
        <v>17153508.749736726</v>
      </c>
      <c r="I1254" s="4">
        <f t="shared" si="117"/>
        <v>-1218664.2502632737</v>
      </c>
      <c r="J1254" s="5">
        <f t="shared" si="118"/>
        <v>-6.633206917130996E-2</v>
      </c>
      <c r="K1254" s="4">
        <f t="shared" si="119"/>
        <v>954191.72096042021</v>
      </c>
      <c r="L1254" s="4">
        <f t="shared" si="120"/>
        <v>-92739.279039579793</v>
      </c>
      <c r="M1254" s="5">
        <f t="shared" si="121"/>
        <v>-8.8582035530115899E-2</v>
      </c>
      <c r="N1254" s="4">
        <f>IF(SUMPRODUCT($O$2:$AD$2,O1254:AD1254)&lt;=Kalkulačka!$B$4,SUMPRODUCT($O$2:$AD$2,O1254:AD1254)*Kalkulačka!$B$5,SUMPRODUCT($O$2:$AD$2,O1254:AD1254))</f>
        <v>1207.2</v>
      </c>
      <c r="O1254" s="4">
        <v>249</v>
      </c>
      <c r="P1254" s="4">
        <v>14</v>
      </c>
      <c r="Q1254" s="4">
        <v>0</v>
      </c>
      <c r="R1254" s="4">
        <v>0</v>
      </c>
      <c r="S1254" s="4">
        <v>893</v>
      </c>
      <c r="T1254" s="4">
        <v>0</v>
      </c>
      <c r="U1254" s="4">
        <v>919</v>
      </c>
      <c r="V1254" s="4">
        <v>257</v>
      </c>
      <c r="W1254" s="4">
        <v>0</v>
      </c>
      <c r="X1254" s="4">
        <v>363</v>
      </c>
      <c r="Y1254" s="4">
        <v>0</v>
      </c>
      <c r="Z1254" s="4">
        <v>0</v>
      </c>
      <c r="AA1254" s="4">
        <v>372</v>
      </c>
      <c r="AB1254" s="4">
        <v>0</v>
      </c>
      <c r="AC1254" s="4">
        <v>0</v>
      </c>
      <c r="AD1254" s="4">
        <v>0</v>
      </c>
    </row>
    <row r="1255" spans="1:30" x14ac:dyDescent="0.3">
      <c r="A1255" s="16" t="s">
        <v>44</v>
      </c>
      <c r="B1255" s="7">
        <v>596647</v>
      </c>
      <c r="C1255" s="7">
        <v>295311</v>
      </c>
      <c r="D1255" s="7" t="s">
        <v>1587</v>
      </c>
      <c r="E1255" s="7">
        <v>2</v>
      </c>
      <c r="F1255" s="4">
        <v>1206528</v>
      </c>
      <c r="G1255" s="4">
        <v>40723</v>
      </c>
      <c r="H1255" s="4">
        <f t="shared" si="116"/>
        <v>1300154.1174626495</v>
      </c>
      <c r="I1255" s="4">
        <f t="shared" si="117"/>
        <v>93626.117462649476</v>
      </c>
      <c r="J1255" s="5">
        <f t="shared" si="118"/>
        <v>7.7599622605235341E-2</v>
      </c>
      <c r="K1255" s="4">
        <f t="shared" si="119"/>
        <v>72323.17964535988</v>
      </c>
      <c r="L1255" s="4">
        <f t="shared" si="120"/>
        <v>31600.17964535988</v>
      </c>
      <c r="M1255" s="5">
        <f t="shared" si="121"/>
        <v>0.77597867655526076</v>
      </c>
      <c r="N1255" s="4">
        <f>IF(SUMPRODUCT($O$2:$AD$2,O1255:AD1255)&lt;=Kalkulačka!$B$4,SUMPRODUCT($O$2:$AD$2,O1255:AD1255)*Kalkulačka!$B$5,SUMPRODUCT($O$2:$AD$2,O1255:AD1255))</f>
        <v>91.5</v>
      </c>
      <c r="O1255" s="4">
        <v>31</v>
      </c>
      <c r="P1255" s="4">
        <v>0</v>
      </c>
      <c r="Q1255" s="4">
        <v>0</v>
      </c>
      <c r="R1255" s="4">
        <v>0</v>
      </c>
      <c r="S1255" s="4">
        <v>30</v>
      </c>
      <c r="T1255" s="4">
        <v>0</v>
      </c>
      <c r="U1255" s="4">
        <v>61</v>
      </c>
      <c r="V1255" s="4">
        <v>29</v>
      </c>
      <c r="W1255" s="4">
        <v>0</v>
      </c>
      <c r="X1255" s="4">
        <v>0</v>
      </c>
      <c r="Y1255" s="4">
        <v>0</v>
      </c>
      <c r="Z1255" s="4">
        <v>0</v>
      </c>
      <c r="AA1255" s="4">
        <v>0</v>
      </c>
      <c r="AB1255" s="4">
        <v>0</v>
      </c>
      <c r="AC1255" s="4">
        <v>0</v>
      </c>
      <c r="AD1255" s="4">
        <v>0</v>
      </c>
    </row>
    <row r="1256" spans="1:30" x14ac:dyDescent="0.3">
      <c r="A1256" s="16" t="s">
        <v>44</v>
      </c>
      <c r="B1256" s="7">
        <v>548332</v>
      </c>
      <c r="C1256" s="7">
        <v>248606</v>
      </c>
      <c r="D1256" s="7" t="s">
        <v>1174</v>
      </c>
      <c r="E1256" s="7">
        <v>2</v>
      </c>
      <c r="F1256" s="4">
        <v>2907181</v>
      </c>
      <c r="G1256" s="4">
        <v>124307</v>
      </c>
      <c r="H1256" s="4">
        <f t="shared" si="116"/>
        <v>3133158.2830657293</v>
      </c>
      <c r="I1256" s="4">
        <f t="shared" si="117"/>
        <v>225977.28306572931</v>
      </c>
      <c r="J1256" s="5">
        <f t="shared" si="118"/>
        <v>7.7730723703040683E-2</v>
      </c>
      <c r="K1256" s="4">
        <f t="shared" si="119"/>
        <v>174287.00668635906</v>
      </c>
      <c r="L1256" s="4">
        <f t="shared" si="120"/>
        <v>49980.006686359062</v>
      </c>
      <c r="M1256" s="5">
        <f t="shared" si="121"/>
        <v>0.4020691247183108</v>
      </c>
      <c r="N1256" s="4">
        <f>IF(SUMPRODUCT($O$2:$AD$2,O1256:AD1256)&lt;=Kalkulačka!$B$4,SUMPRODUCT($O$2:$AD$2,O1256:AD1256)*Kalkulačka!$B$5,SUMPRODUCT($O$2:$AD$2,O1256:AD1256))</f>
        <v>220.5</v>
      </c>
      <c r="O1256" s="4">
        <v>43</v>
      </c>
      <c r="P1256" s="4">
        <v>0</v>
      </c>
      <c r="Q1256" s="4">
        <v>0</v>
      </c>
      <c r="R1256" s="4">
        <v>0</v>
      </c>
      <c r="S1256" s="4">
        <v>104</v>
      </c>
      <c r="T1256" s="4">
        <v>0</v>
      </c>
      <c r="U1256" s="4">
        <v>146</v>
      </c>
      <c r="V1256" s="4">
        <v>80</v>
      </c>
      <c r="W1256" s="4">
        <v>0</v>
      </c>
      <c r="X1256" s="4">
        <v>0</v>
      </c>
      <c r="Y1256" s="4">
        <v>0</v>
      </c>
      <c r="Z1256" s="4">
        <v>0</v>
      </c>
      <c r="AA1256" s="4">
        <v>0</v>
      </c>
      <c r="AB1256" s="4">
        <v>0</v>
      </c>
      <c r="AC1256" s="4">
        <v>0</v>
      </c>
      <c r="AD1256" s="4">
        <v>0</v>
      </c>
    </row>
    <row r="1257" spans="1:30" x14ac:dyDescent="0.3">
      <c r="A1257" s="16" t="s">
        <v>35</v>
      </c>
      <c r="B1257" s="7">
        <v>564397</v>
      </c>
      <c r="C1257" s="7">
        <v>263168</v>
      </c>
      <c r="D1257" s="7" t="s">
        <v>1588</v>
      </c>
      <c r="E1257" s="7">
        <v>2</v>
      </c>
      <c r="F1257" s="4">
        <v>1858832</v>
      </c>
      <c r="G1257" s="4">
        <v>64058</v>
      </c>
      <c r="H1257" s="4">
        <f t="shared" si="116"/>
        <v>2003516.1810080174</v>
      </c>
      <c r="I1257" s="4">
        <f t="shared" si="117"/>
        <v>144684.18100801739</v>
      </c>
      <c r="J1257" s="5">
        <f t="shared" si="118"/>
        <v>7.7836071795631456E-2</v>
      </c>
      <c r="K1257" s="4">
        <f t="shared" si="119"/>
        <v>111448.83420760375</v>
      </c>
      <c r="L1257" s="4">
        <f t="shared" si="120"/>
        <v>47390.834207603752</v>
      </c>
      <c r="M1257" s="5">
        <f t="shared" si="121"/>
        <v>0.73981133047556513</v>
      </c>
      <c r="N1257" s="4">
        <f>IF(SUMPRODUCT($O$2:$AD$2,O1257:AD1257)&lt;=Kalkulačka!$B$4,SUMPRODUCT($O$2:$AD$2,O1257:AD1257)*Kalkulačka!$B$5,SUMPRODUCT($O$2:$AD$2,O1257:AD1257))</f>
        <v>141</v>
      </c>
      <c r="O1257" s="4">
        <v>42</v>
      </c>
      <c r="P1257" s="4">
        <v>0</v>
      </c>
      <c r="Q1257" s="4">
        <v>0</v>
      </c>
      <c r="R1257" s="4">
        <v>0</v>
      </c>
      <c r="S1257" s="4">
        <v>52</v>
      </c>
      <c r="T1257" s="4">
        <v>0</v>
      </c>
      <c r="U1257" s="4">
        <v>94</v>
      </c>
      <c r="V1257" s="4">
        <v>25</v>
      </c>
      <c r="W1257" s="4">
        <v>0</v>
      </c>
      <c r="X1257" s="4">
        <v>0</v>
      </c>
      <c r="Y1257" s="4">
        <v>0</v>
      </c>
      <c r="Z1257" s="4">
        <v>0</v>
      </c>
      <c r="AA1257" s="4">
        <v>0</v>
      </c>
      <c r="AB1257" s="4">
        <v>0</v>
      </c>
      <c r="AC1257" s="4">
        <v>0</v>
      </c>
      <c r="AD1257" s="4">
        <v>0</v>
      </c>
    </row>
    <row r="1258" spans="1:30" x14ac:dyDescent="0.3">
      <c r="A1258" s="16" t="s">
        <v>44</v>
      </c>
      <c r="B1258" s="7">
        <v>595284</v>
      </c>
      <c r="C1258" s="7">
        <v>599280</v>
      </c>
      <c r="D1258" s="7" t="s">
        <v>1589</v>
      </c>
      <c r="E1258" s="7">
        <v>2</v>
      </c>
      <c r="F1258" s="4">
        <v>810764</v>
      </c>
      <c r="G1258" s="4">
        <v>28435</v>
      </c>
      <c r="H1258" s="4">
        <f t="shared" si="116"/>
        <v>873874.07895030547</v>
      </c>
      <c r="I1258" s="4">
        <f t="shared" si="117"/>
        <v>63110.078950305469</v>
      </c>
      <c r="J1258" s="5">
        <f t="shared" si="118"/>
        <v>7.7840258016272923E-2</v>
      </c>
      <c r="K1258" s="4">
        <f t="shared" si="119"/>
        <v>48610.661728848449</v>
      </c>
      <c r="L1258" s="4">
        <f t="shared" si="120"/>
        <v>20175.661728848449</v>
      </c>
      <c r="M1258" s="5">
        <f t="shared" si="121"/>
        <v>0.70953619584485494</v>
      </c>
      <c r="N1258" s="4">
        <f>IF(SUMPRODUCT($O$2:$AD$2,O1258:AD1258)&lt;=Kalkulačka!$B$4,SUMPRODUCT($O$2:$AD$2,O1258:AD1258)*Kalkulačka!$B$5,SUMPRODUCT($O$2:$AD$2,O1258:AD1258))</f>
        <v>61.5</v>
      </c>
      <c r="O1258" s="4">
        <v>18</v>
      </c>
      <c r="P1258" s="4">
        <v>0</v>
      </c>
      <c r="Q1258" s="4">
        <v>0</v>
      </c>
      <c r="R1258" s="4">
        <v>0</v>
      </c>
      <c r="S1258" s="4">
        <v>23</v>
      </c>
      <c r="T1258" s="4">
        <v>0</v>
      </c>
      <c r="U1258" s="4">
        <v>41</v>
      </c>
      <c r="V1258" s="4">
        <v>18</v>
      </c>
      <c r="W1258" s="4">
        <v>0</v>
      </c>
      <c r="X1258" s="4">
        <v>0</v>
      </c>
      <c r="Y1258" s="4">
        <v>0</v>
      </c>
      <c r="Z1258" s="4">
        <v>0</v>
      </c>
      <c r="AA1258" s="4">
        <v>0</v>
      </c>
      <c r="AB1258" s="4">
        <v>0</v>
      </c>
      <c r="AC1258" s="4">
        <v>0</v>
      </c>
      <c r="AD1258" s="4">
        <v>0</v>
      </c>
    </row>
    <row r="1259" spans="1:30" x14ac:dyDescent="0.3">
      <c r="A1259" s="16" t="s">
        <v>25</v>
      </c>
      <c r="B1259" s="7">
        <v>559261</v>
      </c>
      <c r="C1259" s="7">
        <v>258156</v>
      </c>
      <c r="D1259" s="7" t="s">
        <v>1590</v>
      </c>
      <c r="E1259" s="7">
        <v>2</v>
      </c>
      <c r="F1259" s="4">
        <v>790861</v>
      </c>
      <c r="G1259" s="4">
        <v>27451</v>
      </c>
      <c r="H1259" s="4">
        <f t="shared" si="116"/>
        <v>852560.07702468825</v>
      </c>
      <c r="I1259" s="4">
        <f t="shared" si="117"/>
        <v>61699.077024688246</v>
      </c>
      <c r="J1259" s="5">
        <f t="shared" si="118"/>
        <v>7.8015070947597964E-2</v>
      </c>
      <c r="K1259" s="4">
        <f t="shared" si="119"/>
        <v>47425.03583302287</v>
      </c>
      <c r="L1259" s="4">
        <f t="shared" si="120"/>
        <v>19974.03583302287</v>
      </c>
      <c r="M1259" s="5">
        <f t="shared" si="121"/>
        <v>0.72762507132792509</v>
      </c>
      <c r="N1259" s="4">
        <f>IF(SUMPRODUCT($O$2:$AD$2,O1259:AD1259)&lt;=Kalkulačka!$B$4,SUMPRODUCT($O$2:$AD$2,O1259:AD1259)*Kalkulačka!$B$5,SUMPRODUCT($O$2:$AD$2,O1259:AD1259))</f>
        <v>60</v>
      </c>
      <c r="O1259" s="4">
        <v>18</v>
      </c>
      <c r="P1259" s="4">
        <v>0</v>
      </c>
      <c r="Q1259" s="4">
        <v>0</v>
      </c>
      <c r="R1259" s="4">
        <v>0</v>
      </c>
      <c r="S1259" s="4">
        <v>22</v>
      </c>
      <c r="T1259" s="4">
        <v>0</v>
      </c>
      <c r="U1259" s="4">
        <v>40</v>
      </c>
      <c r="V1259" s="4">
        <v>22</v>
      </c>
      <c r="W1259" s="4">
        <v>0</v>
      </c>
      <c r="X1259" s="4">
        <v>0</v>
      </c>
      <c r="Y1259" s="4">
        <v>0</v>
      </c>
      <c r="Z1259" s="4">
        <v>0</v>
      </c>
      <c r="AA1259" s="4">
        <v>0</v>
      </c>
      <c r="AB1259" s="4">
        <v>0</v>
      </c>
      <c r="AC1259" s="4">
        <v>0</v>
      </c>
      <c r="AD1259" s="4">
        <v>0</v>
      </c>
    </row>
    <row r="1260" spans="1:30" x14ac:dyDescent="0.3">
      <c r="A1260" s="16" t="s">
        <v>50</v>
      </c>
      <c r="B1260" s="7">
        <v>503444</v>
      </c>
      <c r="C1260" s="7">
        <v>299138</v>
      </c>
      <c r="D1260" s="7" t="s">
        <v>139</v>
      </c>
      <c r="E1260" s="7">
        <v>2</v>
      </c>
      <c r="F1260" s="4">
        <v>18630553</v>
      </c>
      <c r="G1260" s="4">
        <v>1071558</v>
      </c>
      <c r="H1260" s="4">
        <f t="shared" si="116"/>
        <v>17406434.905920718</v>
      </c>
      <c r="I1260" s="4">
        <f t="shared" si="117"/>
        <v>-1224118.0940792821</v>
      </c>
      <c r="J1260" s="5">
        <f t="shared" si="118"/>
        <v>-6.5704871673926246E-2</v>
      </c>
      <c r="K1260" s="4">
        <f t="shared" si="119"/>
        <v>968261.14825755032</v>
      </c>
      <c r="L1260" s="4">
        <f t="shared" si="120"/>
        <v>-103296.85174244968</v>
      </c>
      <c r="M1260" s="5">
        <f t="shared" si="121"/>
        <v>-9.6398749990620813E-2</v>
      </c>
      <c r="N1260" s="4">
        <f>IF(SUMPRODUCT($O$2:$AD$2,O1260:AD1260)&lt;=Kalkulačka!$B$4,SUMPRODUCT($O$2:$AD$2,O1260:AD1260)*Kalkulačka!$B$5,SUMPRODUCT($O$2:$AD$2,O1260:AD1260))</f>
        <v>1225</v>
      </c>
      <c r="O1260" s="4">
        <v>261</v>
      </c>
      <c r="P1260" s="4">
        <v>0</v>
      </c>
      <c r="Q1260" s="4">
        <v>15</v>
      </c>
      <c r="R1260" s="4">
        <v>0</v>
      </c>
      <c r="S1260" s="4">
        <v>949</v>
      </c>
      <c r="T1260" s="4">
        <v>0</v>
      </c>
      <c r="U1260" s="4">
        <v>1648</v>
      </c>
      <c r="V1260" s="4">
        <v>324</v>
      </c>
      <c r="W1260" s="4">
        <v>0</v>
      </c>
      <c r="X1260" s="4">
        <v>0</v>
      </c>
      <c r="Y1260" s="4">
        <v>0</v>
      </c>
      <c r="Z1260" s="4">
        <v>0</v>
      </c>
      <c r="AA1260" s="4">
        <v>0</v>
      </c>
      <c r="AB1260" s="4">
        <v>0</v>
      </c>
      <c r="AC1260" s="4">
        <v>0</v>
      </c>
      <c r="AD1260" s="4">
        <v>0</v>
      </c>
    </row>
    <row r="1261" spans="1:30" x14ac:dyDescent="0.3">
      <c r="A1261" s="16" t="s">
        <v>41</v>
      </c>
      <c r="B1261" s="7">
        <v>581151</v>
      </c>
      <c r="C1261" s="7">
        <v>279749</v>
      </c>
      <c r="D1261" s="7" t="s">
        <v>1591</v>
      </c>
      <c r="E1261" s="7">
        <v>2</v>
      </c>
      <c r="F1261" s="4">
        <v>1799081</v>
      </c>
      <c r="G1261" s="4">
        <v>68123</v>
      </c>
      <c r="H1261" s="4">
        <f t="shared" si="116"/>
        <v>1939574.1752311657</v>
      </c>
      <c r="I1261" s="4">
        <f t="shared" si="117"/>
        <v>140493.17523116572</v>
      </c>
      <c r="J1261" s="5">
        <f t="shared" si="118"/>
        <v>7.8091634134964227E-2</v>
      </c>
      <c r="K1261" s="4">
        <f t="shared" si="119"/>
        <v>107891.95652012703</v>
      </c>
      <c r="L1261" s="4">
        <f t="shared" si="120"/>
        <v>39768.956520127031</v>
      </c>
      <c r="M1261" s="5">
        <f t="shared" si="121"/>
        <v>0.58378163792151017</v>
      </c>
      <c r="N1261" s="4">
        <f>IF(SUMPRODUCT($O$2:$AD$2,O1261:AD1261)&lt;=Kalkulačka!$B$4,SUMPRODUCT($O$2:$AD$2,O1261:AD1261)*Kalkulačka!$B$5,SUMPRODUCT($O$2:$AD$2,O1261:AD1261))</f>
        <v>136.5</v>
      </c>
      <c r="O1261" s="4">
        <v>26</v>
      </c>
      <c r="P1261" s="4">
        <v>0</v>
      </c>
      <c r="Q1261" s="4">
        <v>0</v>
      </c>
      <c r="R1261" s="4">
        <v>0</v>
      </c>
      <c r="S1261" s="4">
        <v>65</v>
      </c>
      <c r="T1261" s="4">
        <v>0</v>
      </c>
      <c r="U1261" s="4">
        <v>90</v>
      </c>
      <c r="V1261" s="4">
        <v>60</v>
      </c>
      <c r="W1261" s="4">
        <v>0</v>
      </c>
      <c r="X1261" s="4">
        <v>0</v>
      </c>
      <c r="Y1261" s="4">
        <v>0</v>
      </c>
      <c r="Z1261" s="4">
        <v>0</v>
      </c>
      <c r="AA1261" s="4">
        <v>0</v>
      </c>
      <c r="AB1261" s="4">
        <v>0</v>
      </c>
      <c r="AC1261" s="4">
        <v>0</v>
      </c>
      <c r="AD1261" s="4">
        <v>0</v>
      </c>
    </row>
    <row r="1262" spans="1:30" x14ac:dyDescent="0.3">
      <c r="A1262" s="16" t="s">
        <v>29</v>
      </c>
      <c r="B1262" s="7">
        <v>555363</v>
      </c>
      <c r="C1262" s="7">
        <v>254789</v>
      </c>
      <c r="D1262" s="7" t="s">
        <v>737</v>
      </c>
      <c r="E1262" s="7">
        <v>2</v>
      </c>
      <c r="F1262" s="4">
        <v>1700135</v>
      </c>
      <c r="G1262" s="4">
        <v>59879</v>
      </c>
      <c r="H1262" s="4">
        <f t="shared" si="116"/>
        <v>1833004.1656030796</v>
      </c>
      <c r="I1262" s="4">
        <f t="shared" si="117"/>
        <v>132869.1656030796</v>
      </c>
      <c r="J1262" s="5">
        <f t="shared" si="118"/>
        <v>7.8152126509412279E-2</v>
      </c>
      <c r="K1262" s="4">
        <f t="shared" si="119"/>
        <v>101963.82704099918</v>
      </c>
      <c r="L1262" s="4">
        <f t="shared" si="120"/>
        <v>42084.827040999182</v>
      </c>
      <c r="M1262" s="5">
        <f t="shared" si="121"/>
        <v>0.70283116018970238</v>
      </c>
      <c r="N1262" s="4">
        <f>IF(SUMPRODUCT($O$2:$AD$2,O1262:AD1262)&lt;=Kalkulačka!$B$4,SUMPRODUCT($O$2:$AD$2,O1262:AD1262)*Kalkulačka!$B$5,SUMPRODUCT($O$2:$AD$2,O1262:AD1262))</f>
        <v>129</v>
      </c>
      <c r="O1262" s="4">
        <v>37</v>
      </c>
      <c r="P1262" s="4">
        <v>0</v>
      </c>
      <c r="Q1262" s="4">
        <v>0</v>
      </c>
      <c r="R1262" s="4">
        <v>0</v>
      </c>
      <c r="S1262" s="4">
        <v>49</v>
      </c>
      <c r="T1262" s="4">
        <v>0</v>
      </c>
      <c r="U1262" s="4">
        <v>82</v>
      </c>
      <c r="V1262" s="4">
        <v>45</v>
      </c>
      <c r="W1262" s="4">
        <v>0</v>
      </c>
      <c r="X1262" s="4">
        <v>0</v>
      </c>
      <c r="Y1262" s="4">
        <v>0</v>
      </c>
      <c r="Z1262" s="4">
        <v>0</v>
      </c>
      <c r="AA1262" s="4">
        <v>0</v>
      </c>
      <c r="AB1262" s="4">
        <v>0</v>
      </c>
      <c r="AC1262" s="4">
        <v>0</v>
      </c>
      <c r="AD1262" s="4">
        <v>0</v>
      </c>
    </row>
    <row r="1263" spans="1:30" x14ac:dyDescent="0.3">
      <c r="A1263" s="16" t="s">
        <v>44</v>
      </c>
      <c r="B1263" s="7">
        <v>591181</v>
      </c>
      <c r="C1263" s="7">
        <v>289931</v>
      </c>
      <c r="D1263" s="7" t="s">
        <v>462</v>
      </c>
      <c r="E1263" s="7">
        <v>2</v>
      </c>
      <c r="F1263" s="4">
        <v>16559815</v>
      </c>
      <c r="G1263" s="4">
        <v>959809</v>
      </c>
      <c r="H1263" s="4">
        <f t="shared" si="116"/>
        <v>15473965.397998091</v>
      </c>
      <c r="I1263" s="4">
        <f t="shared" si="117"/>
        <v>-1085849.6020019092</v>
      </c>
      <c r="J1263" s="5">
        <f t="shared" si="118"/>
        <v>-6.5571360670509282E-2</v>
      </c>
      <c r="K1263" s="4">
        <f t="shared" si="119"/>
        <v>860764.40036936512</v>
      </c>
      <c r="L1263" s="4">
        <f t="shared" si="120"/>
        <v>-99044.599630634882</v>
      </c>
      <c r="M1263" s="5">
        <f t="shared" si="121"/>
        <v>-0.10319198885469394</v>
      </c>
      <c r="N1263" s="4">
        <f>IF(SUMPRODUCT($O$2:$AD$2,O1263:AD1263)&lt;=Kalkulačka!$B$4,SUMPRODUCT($O$2:$AD$2,O1263:AD1263)*Kalkulačka!$B$5,SUMPRODUCT($O$2:$AD$2,O1263:AD1263))</f>
        <v>1089</v>
      </c>
      <c r="O1263" s="4">
        <v>227</v>
      </c>
      <c r="P1263" s="4">
        <v>0</v>
      </c>
      <c r="Q1263" s="4">
        <v>0</v>
      </c>
      <c r="R1263" s="4">
        <v>0</v>
      </c>
      <c r="S1263" s="4">
        <v>827</v>
      </c>
      <c r="T1263" s="4">
        <v>0</v>
      </c>
      <c r="U1263" s="4">
        <v>958</v>
      </c>
      <c r="V1263" s="4">
        <v>272</v>
      </c>
      <c r="W1263" s="4">
        <v>151</v>
      </c>
      <c r="X1263" s="4">
        <v>580</v>
      </c>
      <c r="Y1263" s="4">
        <v>0</v>
      </c>
      <c r="Z1263" s="4">
        <v>0</v>
      </c>
      <c r="AA1263" s="4">
        <v>350</v>
      </c>
      <c r="AB1263" s="4">
        <v>0</v>
      </c>
      <c r="AC1263" s="4">
        <v>0</v>
      </c>
      <c r="AD1263" s="4">
        <v>0</v>
      </c>
    </row>
    <row r="1264" spans="1:30" x14ac:dyDescent="0.3">
      <c r="A1264" s="16" t="s">
        <v>20</v>
      </c>
      <c r="B1264" s="7">
        <v>540391</v>
      </c>
      <c r="C1264" s="7">
        <v>242373</v>
      </c>
      <c r="D1264" s="7" t="s">
        <v>220</v>
      </c>
      <c r="E1264" s="7">
        <v>2</v>
      </c>
      <c r="F1264" s="4">
        <v>2629145</v>
      </c>
      <c r="G1264" s="4">
        <v>115249</v>
      </c>
      <c r="H1264" s="4">
        <f t="shared" si="116"/>
        <v>2834762.2561070882</v>
      </c>
      <c r="I1264" s="4">
        <f t="shared" si="117"/>
        <v>205617.25610708818</v>
      </c>
      <c r="J1264" s="5">
        <f t="shared" si="118"/>
        <v>7.8206890874062962E-2</v>
      </c>
      <c r="K1264" s="4">
        <f t="shared" si="119"/>
        <v>157688.24414480105</v>
      </c>
      <c r="L1264" s="4">
        <f t="shared" si="120"/>
        <v>42439.24414480105</v>
      </c>
      <c r="M1264" s="5">
        <f t="shared" si="121"/>
        <v>0.36823958684935265</v>
      </c>
      <c r="N1264" s="4">
        <f>IF(SUMPRODUCT($O$2:$AD$2,O1264:AD1264)&lt;=Kalkulačka!$B$4,SUMPRODUCT($O$2:$AD$2,O1264:AD1264)*Kalkulačka!$B$5,SUMPRODUCT($O$2:$AD$2,O1264:AD1264))</f>
        <v>199.5</v>
      </c>
      <c r="O1264" s="4">
        <v>28</v>
      </c>
      <c r="P1264" s="4">
        <v>0</v>
      </c>
      <c r="Q1264" s="4">
        <v>0</v>
      </c>
      <c r="R1264" s="4">
        <v>0</v>
      </c>
      <c r="S1264" s="4">
        <v>105</v>
      </c>
      <c r="T1264" s="4">
        <v>0</v>
      </c>
      <c r="U1264" s="4">
        <v>129</v>
      </c>
      <c r="V1264" s="4">
        <v>40</v>
      </c>
      <c r="W1264" s="4">
        <v>0</v>
      </c>
      <c r="X1264" s="4">
        <v>0</v>
      </c>
      <c r="Y1264" s="4">
        <v>0</v>
      </c>
      <c r="Z1264" s="4">
        <v>0</v>
      </c>
      <c r="AA1264" s="4">
        <v>0</v>
      </c>
      <c r="AB1264" s="4">
        <v>0</v>
      </c>
      <c r="AC1264" s="4">
        <v>0</v>
      </c>
      <c r="AD1264" s="4">
        <v>0</v>
      </c>
    </row>
    <row r="1265" spans="1:30" x14ac:dyDescent="0.3">
      <c r="A1265" s="16" t="s">
        <v>53</v>
      </c>
      <c r="B1265" s="7">
        <v>588300</v>
      </c>
      <c r="C1265" s="7">
        <v>287024</v>
      </c>
      <c r="D1265" s="7" t="s">
        <v>1592</v>
      </c>
      <c r="E1265" s="7">
        <v>2</v>
      </c>
      <c r="F1265" s="4">
        <v>335967</v>
      </c>
      <c r="G1265" s="4">
        <v>8186</v>
      </c>
      <c r="H1265" s="4">
        <f t="shared" si="116"/>
        <v>362338.03273549251</v>
      </c>
      <c r="I1265" s="4">
        <f t="shared" si="117"/>
        <v>26371.03273549251</v>
      </c>
      <c r="J1265" s="5">
        <f t="shared" si="118"/>
        <v>7.8492925601301611E-2</v>
      </c>
      <c r="K1265" s="4">
        <f t="shared" si="119"/>
        <v>20155.640229034721</v>
      </c>
      <c r="L1265" s="4">
        <f t="shared" si="120"/>
        <v>11969.640229034721</v>
      </c>
      <c r="M1265" s="5">
        <f t="shared" si="121"/>
        <v>1.4622086768916103</v>
      </c>
      <c r="N1265" s="4">
        <f>IF(SUMPRODUCT($O$2:$AD$2,O1265:AD1265)&lt;=Kalkulačka!$B$4,SUMPRODUCT($O$2:$AD$2,O1265:AD1265)*Kalkulačka!$B$5,SUMPRODUCT($O$2:$AD$2,O1265:AD1265))</f>
        <v>25.5</v>
      </c>
      <c r="O1265" s="4">
        <v>17</v>
      </c>
      <c r="P1265" s="4">
        <v>0</v>
      </c>
      <c r="Q1265" s="4">
        <v>0</v>
      </c>
      <c r="R1265" s="4">
        <v>0</v>
      </c>
      <c r="S1265" s="4">
        <v>0</v>
      </c>
      <c r="T1265" s="4">
        <v>0</v>
      </c>
      <c r="U1265" s="4">
        <v>0</v>
      </c>
      <c r="V1265" s="4">
        <v>0</v>
      </c>
      <c r="W1265" s="4">
        <v>0</v>
      </c>
      <c r="X1265" s="4">
        <v>0</v>
      </c>
      <c r="Y1265" s="4">
        <v>0</v>
      </c>
      <c r="Z1265" s="4">
        <v>0</v>
      </c>
      <c r="AA1265" s="4">
        <v>0</v>
      </c>
      <c r="AB1265" s="4">
        <v>0</v>
      </c>
      <c r="AC1265" s="4">
        <v>0</v>
      </c>
      <c r="AD1265" s="4">
        <v>0</v>
      </c>
    </row>
    <row r="1266" spans="1:30" x14ac:dyDescent="0.3">
      <c r="A1266" s="16" t="s">
        <v>53</v>
      </c>
      <c r="B1266" s="7">
        <v>585491</v>
      </c>
      <c r="C1266" s="7">
        <v>568651</v>
      </c>
      <c r="D1266" s="7" t="s">
        <v>1593</v>
      </c>
      <c r="E1266" s="7">
        <v>2</v>
      </c>
      <c r="F1266" s="4">
        <v>671932</v>
      </c>
      <c r="G1266" s="4">
        <v>16372</v>
      </c>
      <c r="H1266" s="4">
        <f t="shared" si="116"/>
        <v>724676.06547098502</v>
      </c>
      <c r="I1266" s="4">
        <f t="shared" si="117"/>
        <v>52744.065470985021</v>
      </c>
      <c r="J1266" s="5">
        <f t="shared" si="118"/>
        <v>7.8496135726509486E-2</v>
      </c>
      <c r="K1266" s="4">
        <f t="shared" si="119"/>
        <v>40311.280458069443</v>
      </c>
      <c r="L1266" s="4">
        <f t="shared" si="120"/>
        <v>23939.280458069443</v>
      </c>
      <c r="M1266" s="5">
        <f t="shared" si="121"/>
        <v>1.4622086768916103</v>
      </c>
      <c r="N1266" s="4">
        <f>IF(SUMPRODUCT($O$2:$AD$2,O1266:AD1266)&lt;=Kalkulačka!$B$4,SUMPRODUCT($O$2:$AD$2,O1266:AD1266)*Kalkulačka!$B$5,SUMPRODUCT($O$2:$AD$2,O1266:AD1266))</f>
        <v>51</v>
      </c>
      <c r="O1266" s="4">
        <v>34</v>
      </c>
      <c r="P1266" s="4">
        <v>0</v>
      </c>
      <c r="Q1266" s="4">
        <v>0</v>
      </c>
      <c r="R1266" s="4">
        <v>0</v>
      </c>
      <c r="S1266" s="4">
        <v>0</v>
      </c>
      <c r="T1266" s="4">
        <v>0</v>
      </c>
      <c r="U1266" s="4">
        <v>34</v>
      </c>
      <c r="V1266" s="4">
        <v>0</v>
      </c>
      <c r="W1266" s="4">
        <v>0</v>
      </c>
      <c r="X1266" s="4">
        <v>0</v>
      </c>
      <c r="Y1266" s="4">
        <v>0</v>
      </c>
      <c r="Z1266" s="4">
        <v>0</v>
      </c>
      <c r="AA1266" s="4">
        <v>0</v>
      </c>
      <c r="AB1266" s="4">
        <v>0</v>
      </c>
      <c r="AC1266" s="4">
        <v>0</v>
      </c>
      <c r="AD1266" s="4">
        <v>0</v>
      </c>
    </row>
    <row r="1267" spans="1:30" x14ac:dyDescent="0.3">
      <c r="A1267" s="16" t="s">
        <v>53</v>
      </c>
      <c r="B1267" s="7">
        <v>588873</v>
      </c>
      <c r="C1267" s="7">
        <v>287610</v>
      </c>
      <c r="D1267" s="7" t="s">
        <v>1594</v>
      </c>
      <c r="E1267" s="7">
        <v>2</v>
      </c>
      <c r="F1267" s="4">
        <v>671932</v>
      </c>
      <c r="G1267" s="4">
        <v>16372</v>
      </c>
      <c r="H1267" s="4">
        <f t="shared" si="116"/>
        <v>724676.06547098502</v>
      </c>
      <c r="I1267" s="4">
        <f t="shared" si="117"/>
        <v>52744.065470985021</v>
      </c>
      <c r="J1267" s="5">
        <f t="shared" si="118"/>
        <v>7.8496135726509486E-2</v>
      </c>
      <c r="K1267" s="4">
        <f t="shared" si="119"/>
        <v>40311.280458069443</v>
      </c>
      <c r="L1267" s="4">
        <f t="shared" si="120"/>
        <v>23939.280458069443</v>
      </c>
      <c r="M1267" s="5">
        <f t="shared" si="121"/>
        <v>1.4622086768916103</v>
      </c>
      <c r="N1267" s="4">
        <f>IF(SUMPRODUCT($O$2:$AD$2,O1267:AD1267)&lt;=Kalkulačka!$B$4,SUMPRODUCT($O$2:$AD$2,O1267:AD1267)*Kalkulačka!$B$5,SUMPRODUCT($O$2:$AD$2,O1267:AD1267))</f>
        <v>51</v>
      </c>
      <c r="O1267" s="4">
        <v>34</v>
      </c>
      <c r="P1267" s="4">
        <v>0</v>
      </c>
      <c r="Q1267" s="4">
        <v>0</v>
      </c>
      <c r="R1267" s="4">
        <v>0</v>
      </c>
      <c r="S1267" s="4">
        <v>0</v>
      </c>
      <c r="T1267" s="4">
        <v>0</v>
      </c>
      <c r="U1267" s="4">
        <v>0</v>
      </c>
      <c r="V1267" s="4">
        <v>0</v>
      </c>
      <c r="W1267" s="4">
        <v>0</v>
      </c>
      <c r="X1267" s="4">
        <v>0</v>
      </c>
      <c r="Y1267" s="4">
        <v>0</v>
      </c>
      <c r="Z1267" s="4">
        <v>0</v>
      </c>
      <c r="AA1267" s="4">
        <v>0</v>
      </c>
      <c r="AB1267" s="4">
        <v>0</v>
      </c>
      <c r="AC1267" s="4">
        <v>0</v>
      </c>
      <c r="AD1267" s="4">
        <v>0</v>
      </c>
    </row>
    <row r="1268" spans="1:30" x14ac:dyDescent="0.3">
      <c r="A1268" s="16" t="s">
        <v>53</v>
      </c>
      <c r="B1268" s="7">
        <v>592293</v>
      </c>
      <c r="C1268" s="7">
        <v>291048</v>
      </c>
      <c r="D1268" s="7" t="s">
        <v>1595</v>
      </c>
      <c r="E1268" s="7">
        <v>2</v>
      </c>
      <c r="F1268" s="4">
        <v>671932</v>
      </c>
      <c r="G1268" s="4">
        <v>16372</v>
      </c>
      <c r="H1268" s="4">
        <f t="shared" si="116"/>
        <v>724676.06547098502</v>
      </c>
      <c r="I1268" s="4">
        <f t="shared" si="117"/>
        <v>52744.065470985021</v>
      </c>
      <c r="J1268" s="5">
        <f t="shared" si="118"/>
        <v>7.8496135726509486E-2</v>
      </c>
      <c r="K1268" s="4">
        <f t="shared" si="119"/>
        <v>40311.280458069443</v>
      </c>
      <c r="L1268" s="4">
        <f t="shared" si="120"/>
        <v>23939.280458069443</v>
      </c>
      <c r="M1268" s="5">
        <f t="shared" si="121"/>
        <v>1.4622086768916103</v>
      </c>
      <c r="N1268" s="4">
        <f>IF(SUMPRODUCT($O$2:$AD$2,O1268:AD1268)&lt;=Kalkulačka!$B$4,SUMPRODUCT($O$2:$AD$2,O1268:AD1268)*Kalkulačka!$B$5,SUMPRODUCT($O$2:$AD$2,O1268:AD1268))</f>
        <v>51</v>
      </c>
      <c r="O1268" s="4">
        <v>34</v>
      </c>
      <c r="P1268" s="4">
        <v>0</v>
      </c>
      <c r="Q1268" s="4">
        <v>0</v>
      </c>
      <c r="R1268" s="4">
        <v>0</v>
      </c>
      <c r="S1268" s="4">
        <v>0</v>
      </c>
      <c r="T1268" s="4">
        <v>0</v>
      </c>
      <c r="U1268" s="4">
        <v>56</v>
      </c>
      <c r="V1268" s="4">
        <v>20</v>
      </c>
      <c r="W1268" s="4">
        <v>0</v>
      </c>
      <c r="X1268" s="4">
        <v>0</v>
      </c>
      <c r="Y1268" s="4">
        <v>0</v>
      </c>
      <c r="Z1268" s="4">
        <v>0</v>
      </c>
      <c r="AA1268" s="4">
        <v>0</v>
      </c>
      <c r="AB1268" s="4">
        <v>0</v>
      </c>
      <c r="AC1268" s="4">
        <v>0</v>
      </c>
      <c r="AD1268" s="4">
        <v>0</v>
      </c>
    </row>
    <row r="1269" spans="1:30" x14ac:dyDescent="0.3">
      <c r="A1269" s="16" t="s">
        <v>47</v>
      </c>
      <c r="B1269" s="7">
        <v>584240</v>
      </c>
      <c r="C1269" s="7">
        <v>282944</v>
      </c>
      <c r="D1269" s="7" t="s">
        <v>1596</v>
      </c>
      <c r="E1269" s="7">
        <v>2</v>
      </c>
      <c r="F1269" s="4">
        <v>1837813</v>
      </c>
      <c r="G1269" s="4">
        <v>58780</v>
      </c>
      <c r="H1269" s="4">
        <f t="shared" si="116"/>
        <v>1982202.1790824002</v>
      </c>
      <c r="I1269" s="4">
        <f t="shared" si="117"/>
        <v>144389.17908240017</v>
      </c>
      <c r="J1269" s="5">
        <f t="shared" si="118"/>
        <v>7.8565762176239007E-2</v>
      </c>
      <c r="K1269" s="4">
        <f t="shared" si="119"/>
        <v>110263.20831177817</v>
      </c>
      <c r="L1269" s="4">
        <f t="shared" si="120"/>
        <v>51483.208311778173</v>
      </c>
      <c r="M1269" s="5">
        <f t="shared" si="121"/>
        <v>0.87586267968319453</v>
      </c>
      <c r="N1269" s="4">
        <f>IF(SUMPRODUCT($O$2:$AD$2,O1269:AD1269)&lt;=Kalkulačka!$B$4,SUMPRODUCT($O$2:$AD$2,O1269:AD1269)*Kalkulačka!$B$5,SUMPRODUCT($O$2:$AD$2,O1269:AD1269))</f>
        <v>139.5</v>
      </c>
      <c r="O1269" s="4">
        <v>55</v>
      </c>
      <c r="P1269" s="4">
        <v>0</v>
      </c>
      <c r="Q1269" s="4">
        <v>0</v>
      </c>
      <c r="R1269" s="4">
        <v>0</v>
      </c>
      <c r="S1269" s="4">
        <v>38</v>
      </c>
      <c r="T1269" s="4">
        <v>0</v>
      </c>
      <c r="U1269" s="4">
        <v>91</v>
      </c>
      <c r="V1269" s="4">
        <v>32</v>
      </c>
      <c r="W1269" s="4">
        <v>0</v>
      </c>
      <c r="X1269" s="4">
        <v>0</v>
      </c>
      <c r="Y1269" s="4">
        <v>0</v>
      </c>
      <c r="Z1269" s="4">
        <v>0</v>
      </c>
      <c r="AA1269" s="4">
        <v>0</v>
      </c>
      <c r="AB1269" s="4">
        <v>0</v>
      </c>
      <c r="AC1269" s="4">
        <v>0</v>
      </c>
      <c r="AD1269" s="4">
        <v>0</v>
      </c>
    </row>
    <row r="1270" spans="1:30" x14ac:dyDescent="0.3">
      <c r="A1270" s="16" t="s">
        <v>47</v>
      </c>
      <c r="B1270" s="7">
        <v>592927</v>
      </c>
      <c r="C1270" s="7">
        <v>291668</v>
      </c>
      <c r="D1270" s="7" t="s">
        <v>1597</v>
      </c>
      <c r="E1270" s="7">
        <v>2</v>
      </c>
      <c r="F1270" s="4">
        <v>5046597</v>
      </c>
      <c r="G1270" s="4">
        <v>306350</v>
      </c>
      <c r="H1270" s="4">
        <f t="shared" si="116"/>
        <v>4717499.0928699411</v>
      </c>
      <c r="I1270" s="4">
        <f t="shared" si="117"/>
        <v>-329097.90713005885</v>
      </c>
      <c r="J1270" s="5">
        <f t="shared" si="118"/>
        <v>-6.5211846147029129E-2</v>
      </c>
      <c r="K1270" s="4">
        <f t="shared" si="119"/>
        <v>262418.53160939325</v>
      </c>
      <c r="L1270" s="4">
        <f t="shared" si="120"/>
        <v>-43931.468390606751</v>
      </c>
      <c r="M1270" s="5">
        <f t="shared" si="121"/>
        <v>-0.14340286727797213</v>
      </c>
      <c r="N1270" s="4">
        <f>IF(SUMPRODUCT($O$2:$AD$2,O1270:AD1270)&lt;=Kalkulačka!$B$4,SUMPRODUCT($O$2:$AD$2,O1270:AD1270)*Kalkulačka!$B$5,SUMPRODUCT($O$2:$AD$2,O1270:AD1270))</f>
        <v>332</v>
      </c>
      <c r="O1270" s="4">
        <v>48</v>
      </c>
      <c r="P1270" s="4">
        <v>0</v>
      </c>
      <c r="Q1270" s="4">
        <v>0</v>
      </c>
      <c r="R1270" s="4">
        <v>0</v>
      </c>
      <c r="S1270" s="4">
        <v>284</v>
      </c>
      <c r="T1270" s="4">
        <v>0</v>
      </c>
      <c r="U1270" s="4">
        <v>354</v>
      </c>
      <c r="V1270" s="4">
        <v>86</v>
      </c>
      <c r="W1270" s="4">
        <v>77</v>
      </c>
      <c r="X1270" s="4">
        <v>0</v>
      </c>
      <c r="Y1270" s="4">
        <v>0</v>
      </c>
      <c r="Z1270" s="4">
        <v>0</v>
      </c>
      <c r="AA1270" s="4">
        <v>0</v>
      </c>
      <c r="AB1270" s="4">
        <v>0</v>
      </c>
      <c r="AC1270" s="4">
        <v>0</v>
      </c>
      <c r="AD1270" s="4">
        <v>0</v>
      </c>
    </row>
    <row r="1271" spans="1:30" x14ac:dyDescent="0.3">
      <c r="A1271" s="16" t="s">
        <v>25</v>
      </c>
      <c r="B1271" s="7">
        <v>557676</v>
      </c>
      <c r="C1271" s="7">
        <v>256552</v>
      </c>
      <c r="D1271" s="7" t="s">
        <v>1598</v>
      </c>
      <c r="E1271" s="7">
        <v>2</v>
      </c>
      <c r="F1271" s="4">
        <v>15199824</v>
      </c>
      <c r="G1271" s="4">
        <v>851727</v>
      </c>
      <c r="H1271" s="4">
        <f t="shared" si="116"/>
        <v>14209334.617078137</v>
      </c>
      <c r="I1271" s="4">
        <f t="shared" si="117"/>
        <v>-990489.38292186335</v>
      </c>
      <c r="J1271" s="5">
        <f t="shared" si="118"/>
        <v>-6.5164529728887866E-2</v>
      </c>
      <c r="K1271" s="4">
        <f t="shared" si="119"/>
        <v>790417.26388371456</v>
      </c>
      <c r="L1271" s="4">
        <f t="shared" si="120"/>
        <v>-61309.736116285436</v>
      </c>
      <c r="M1271" s="5">
        <f t="shared" si="121"/>
        <v>-7.1982849101044577E-2</v>
      </c>
      <c r="N1271" s="4">
        <f>IF(SUMPRODUCT($O$2:$AD$2,O1271:AD1271)&lt;=Kalkulačka!$B$4,SUMPRODUCT($O$2:$AD$2,O1271:AD1271)*Kalkulačka!$B$5,SUMPRODUCT($O$2:$AD$2,O1271:AD1271))</f>
        <v>1000</v>
      </c>
      <c r="O1271" s="4">
        <v>268</v>
      </c>
      <c r="P1271" s="4">
        <v>0</v>
      </c>
      <c r="Q1271" s="4">
        <v>0</v>
      </c>
      <c r="R1271" s="4">
        <v>0</v>
      </c>
      <c r="S1271" s="4">
        <v>690</v>
      </c>
      <c r="T1271" s="4">
        <v>0</v>
      </c>
      <c r="U1271" s="4">
        <v>842</v>
      </c>
      <c r="V1271" s="4">
        <v>212</v>
      </c>
      <c r="W1271" s="4">
        <v>28</v>
      </c>
      <c r="X1271" s="4">
        <v>0</v>
      </c>
      <c r="Y1271" s="4">
        <v>0</v>
      </c>
      <c r="Z1271" s="4">
        <v>0</v>
      </c>
      <c r="AA1271" s="4">
        <v>420</v>
      </c>
      <c r="AB1271" s="4">
        <v>0</v>
      </c>
      <c r="AC1271" s="4">
        <v>0</v>
      </c>
      <c r="AD1271" s="4">
        <v>0</v>
      </c>
    </row>
    <row r="1272" spans="1:30" x14ac:dyDescent="0.3">
      <c r="A1272" s="16" t="s">
        <v>53</v>
      </c>
      <c r="B1272" s="7">
        <v>592722</v>
      </c>
      <c r="C1272" s="7">
        <v>542393</v>
      </c>
      <c r="D1272" s="7" t="s">
        <v>1599</v>
      </c>
      <c r="E1272" s="7">
        <v>2</v>
      </c>
      <c r="F1272" s="4">
        <v>4027919</v>
      </c>
      <c r="G1272" s="4">
        <v>237814</v>
      </c>
      <c r="H1272" s="4">
        <f t="shared" si="116"/>
        <v>3765473.6735257064</v>
      </c>
      <c r="I1272" s="4">
        <f t="shared" si="117"/>
        <v>-262445.3264742936</v>
      </c>
      <c r="J1272" s="5">
        <f t="shared" si="118"/>
        <v>-6.5156555152745987E-2</v>
      </c>
      <c r="K1272" s="4">
        <f t="shared" si="119"/>
        <v>209460.57492918437</v>
      </c>
      <c r="L1272" s="4">
        <f t="shared" si="120"/>
        <v>-28353.425070815632</v>
      </c>
      <c r="M1272" s="5">
        <f t="shared" si="121"/>
        <v>-0.11922521412034459</v>
      </c>
      <c r="N1272" s="4">
        <f>IF(SUMPRODUCT($O$2:$AD$2,O1272:AD1272)&lt;=Kalkulačka!$B$4,SUMPRODUCT($O$2:$AD$2,O1272:AD1272)*Kalkulačka!$B$5,SUMPRODUCT($O$2:$AD$2,O1272:AD1272))</f>
        <v>265</v>
      </c>
      <c r="O1272" s="4">
        <v>51</v>
      </c>
      <c r="P1272" s="4">
        <v>0</v>
      </c>
      <c r="Q1272" s="4">
        <v>0</v>
      </c>
      <c r="R1272" s="4">
        <v>0</v>
      </c>
      <c r="S1272" s="4">
        <v>214</v>
      </c>
      <c r="T1272" s="4">
        <v>0</v>
      </c>
      <c r="U1272" s="4">
        <v>260</v>
      </c>
      <c r="V1272" s="4">
        <v>59</v>
      </c>
      <c r="W1272" s="4">
        <v>106</v>
      </c>
      <c r="X1272" s="4">
        <v>0</v>
      </c>
      <c r="Y1272" s="4">
        <v>0</v>
      </c>
      <c r="Z1272" s="4">
        <v>0</v>
      </c>
      <c r="AA1272" s="4">
        <v>0</v>
      </c>
      <c r="AB1272" s="4">
        <v>0</v>
      </c>
      <c r="AC1272" s="4">
        <v>0</v>
      </c>
      <c r="AD1272" s="4">
        <v>0</v>
      </c>
    </row>
    <row r="1273" spans="1:30" x14ac:dyDescent="0.3">
      <c r="A1273" s="16" t="s">
        <v>50</v>
      </c>
      <c r="B1273" s="7">
        <v>500861</v>
      </c>
      <c r="C1273" s="7">
        <v>298719</v>
      </c>
      <c r="D1273" s="7" t="s">
        <v>1600</v>
      </c>
      <c r="E1273" s="7">
        <v>2</v>
      </c>
      <c r="F1273" s="4">
        <v>2410441</v>
      </c>
      <c r="G1273" s="4">
        <v>102876</v>
      </c>
      <c r="H1273" s="4">
        <f t="shared" si="116"/>
        <v>2600308.234925299</v>
      </c>
      <c r="I1273" s="4">
        <f t="shared" si="117"/>
        <v>189867.23492529895</v>
      </c>
      <c r="J1273" s="5">
        <f t="shared" si="118"/>
        <v>7.8768671344911168E-2</v>
      </c>
      <c r="K1273" s="4">
        <f t="shared" si="119"/>
        <v>144646.35929071976</v>
      </c>
      <c r="L1273" s="4">
        <f t="shared" si="120"/>
        <v>41770.35929071976</v>
      </c>
      <c r="M1273" s="5">
        <f t="shared" si="121"/>
        <v>0.40602627717562667</v>
      </c>
      <c r="N1273" s="4">
        <f>IF(SUMPRODUCT($O$2:$AD$2,O1273:AD1273)&lt;=Kalkulačka!$B$4,SUMPRODUCT($O$2:$AD$2,O1273:AD1273)*Kalkulačka!$B$5,SUMPRODUCT($O$2:$AD$2,O1273:AD1273))</f>
        <v>183</v>
      </c>
      <c r="O1273" s="4">
        <v>32</v>
      </c>
      <c r="P1273" s="4">
        <v>0</v>
      </c>
      <c r="Q1273" s="4">
        <v>0</v>
      </c>
      <c r="R1273" s="4">
        <v>0</v>
      </c>
      <c r="S1273" s="4">
        <v>90</v>
      </c>
      <c r="T1273" s="4">
        <v>0</v>
      </c>
      <c r="U1273" s="4">
        <v>102</v>
      </c>
      <c r="V1273" s="4">
        <v>27</v>
      </c>
      <c r="W1273" s="4">
        <v>0</v>
      </c>
      <c r="X1273" s="4">
        <v>0</v>
      </c>
      <c r="Y1273" s="4">
        <v>0</v>
      </c>
      <c r="Z1273" s="4">
        <v>0</v>
      </c>
      <c r="AA1273" s="4">
        <v>0</v>
      </c>
      <c r="AB1273" s="4">
        <v>0</v>
      </c>
      <c r="AC1273" s="4">
        <v>0</v>
      </c>
      <c r="AD1273" s="4">
        <v>0</v>
      </c>
    </row>
    <row r="1274" spans="1:30" x14ac:dyDescent="0.3">
      <c r="A1274" s="16" t="s">
        <v>38</v>
      </c>
      <c r="B1274" s="7">
        <v>570648</v>
      </c>
      <c r="C1274" s="7">
        <v>269344</v>
      </c>
      <c r="D1274" s="7" t="s">
        <v>1601</v>
      </c>
      <c r="E1274" s="7">
        <v>2</v>
      </c>
      <c r="F1274" s="4">
        <v>2173322</v>
      </c>
      <c r="G1274" s="4">
        <v>73840</v>
      </c>
      <c r="H1274" s="4">
        <f t="shared" si="116"/>
        <v>2344540.2118178927</v>
      </c>
      <c r="I1274" s="4">
        <f t="shared" si="117"/>
        <v>171218.21181789273</v>
      </c>
      <c r="J1274" s="5">
        <f t="shared" si="118"/>
        <v>7.8781796631098633E-2</v>
      </c>
      <c r="K1274" s="4">
        <f t="shared" si="119"/>
        <v>130418.84854081291</v>
      </c>
      <c r="L1274" s="4">
        <f t="shared" si="120"/>
        <v>56578.848540812905</v>
      </c>
      <c r="M1274" s="5">
        <f t="shared" si="121"/>
        <v>0.76623576030353346</v>
      </c>
      <c r="N1274" s="4">
        <f>IF(SUMPRODUCT($O$2:$AD$2,O1274:AD1274)&lt;=Kalkulačka!$B$4,SUMPRODUCT($O$2:$AD$2,O1274:AD1274)*Kalkulačka!$B$5,SUMPRODUCT($O$2:$AD$2,O1274:AD1274))</f>
        <v>165</v>
      </c>
      <c r="O1274" s="4">
        <v>54</v>
      </c>
      <c r="P1274" s="4">
        <v>0</v>
      </c>
      <c r="Q1274" s="4">
        <v>0</v>
      </c>
      <c r="R1274" s="4">
        <v>0</v>
      </c>
      <c r="S1274" s="4">
        <v>56</v>
      </c>
      <c r="T1274" s="4">
        <v>0</v>
      </c>
      <c r="U1274" s="4">
        <v>170</v>
      </c>
      <c r="V1274" s="4">
        <v>56</v>
      </c>
      <c r="W1274" s="4">
        <v>0</v>
      </c>
      <c r="X1274" s="4">
        <v>0</v>
      </c>
      <c r="Y1274" s="4">
        <v>0</v>
      </c>
      <c r="Z1274" s="4">
        <v>0</v>
      </c>
      <c r="AA1274" s="4">
        <v>0</v>
      </c>
      <c r="AB1274" s="4">
        <v>0</v>
      </c>
      <c r="AC1274" s="4">
        <v>0</v>
      </c>
      <c r="AD1274" s="4">
        <v>0</v>
      </c>
    </row>
    <row r="1275" spans="1:30" x14ac:dyDescent="0.3">
      <c r="A1275" s="16" t="s">
        <v>41</v>
      </c>
      <c r="B1275" s="7">
        <v>572161</v>
      </c>
      <c r="C1275" s="7">
        <v>270822</v>
      </c>
      <c r="D1275" s="7" t="s">
        <v>1602</v>
      </c>
      <c r="E1275" s="7">
        <v>2</v>
      </c>
      <c r="F1275" s="4">
        <v>4650444</v>
      </c>
      <c r="G1275" s="4">
        <v>264808</v>
      </c>
      <c r="H1275" s="4">
        <f t="shared" si="116"/>
        <v>4348056.3928259099</v>
      </c>
      <c r="I1275" s="4">
        <f t="shared" si="117"/>
        <v>-302387.60717409011</v>
      </c>
      <c r="J1275" s="5">
        <f t="shared" si="118"/>
        <v>-6.5023384256232331E-2</v>
      </c>
      <c r="K1275" s="4">
        <f t="shared" si="119"/>
        <v>241867.68274841664</v>
      </c>
      <c r="L1275" s="4">
        <f t="shared" si="120"/>
        <v>-22940.317251583358</v>
      </c>
      <c r="M1275" s="5">
        <f t="shared" si="121"/>
        <v>-8.6630000799006623E-2</v>
      </c>
      <c r="N1275" s="4">
        <f>IF(SUMPRODUCT($O$2:$AD$2,O1275:AD1275)&lt;=Kalkulačka!$B$4,SUMPRODUCT($O$2:$AD$2,O1275:AD1275)*Kalkulačka!$B$5,SUMPRODUCT($O$2:$AD$2,O1275:AD1275))</f>
        <v>306</v>
      </c>
      <c r="O1275" s="4">
        <v>72</v>
      </c>
      <c r="P1275" s="4">
        <v>0</v>
      </c>
      <c r="Q1275" s="4">
        <v>0</v>
      </c>
      <c r="R1275" s="4">
        <v>0</v>
      </c>
      <c r="S1275" s="4">
        <v>234</v>
      </c>
      <c r="T1275" s="4">
        <v>0</v>
      </c>
      <c r="U1275" s="4">
        <v>291</v>
      </c>
      <c r="V1275" s="4">
        <v>82</v>
      </c>
      <c r="W1275" s="4">
        <v>0</v>
      </c>
      <c r="X1275" s="4">
        <v>0</v>
      </c>
      <c r="Y1275" s="4">
        <v>0</v>
      </c>
      <c r="Z1275" s="4">
        <v>0</v>
      </c>
      <c r="AA1275" s="4">
        <v>0</v>
      </c>
      <c r="AB1275" s="4">
        <v>0</v>
      </c>
      <c r="AC1275" s="4">
        <v>0</v>
      </c>
      <c r="AD1275" s="4">
        <v>0</v>
      </c>
    </row>
    <row r="1276" spans="1:30" x14ac:dyDescent="0.3">
      <c r="A1276" s="16" t="s">
        <v>25</v>
      </c>
      <c r="B1276" s="7">
        <v>553735</v>
      </c>
      <c r="C1276" s="7">
        <v>253421</v>
      </c>
      <c r="D1276" s="7" t="s">
        <v>1603</v>
      </c>
      <c r="E1276" s="7">
        <v>2</v>
      </c>
      <c r="F1276" s="4">
        <v>1126075</v>
      </c>
      <c r="G1276" s="4">
        <v>48736</v>
      </c>
      <c r="H1276" s="4">
        <f t="shared" si="116"/>
        <v>1214898.1097601808</v>
      </c>
      <c r="I1276" s="4">
        <f t="shared" si="117"/>
        <v>88823.109760180814</v>
      </c>
      <c r="J1276" s="5">
        <f t="shared" si="118"/>
        <v>7.8878502551056329E-2</v>
      </c>
      <c r="K1276" s="4">
        <f t="shared" si="119"/>
        <v>67580.676062057595</v>
      </c>
      <c r="L1276" s="4">
        <f t="shared" si="120"/>
        <v>18844.676062057595</v>
      </c>
      <c r="M1276" s="5">
        <f t="shared" si="121"/>
        <v>0.38666850094504257</v>
      </c>
      <c r="N1276" s="4">
        <f>IF(SUMPRODUCT($O$2:$AD$2,O1276:AD1276)&lt;=Kalkulačka!$B$4,SUMPRODUCT($O$2:$AD$2,O1276:AD1276)*Kalkulačka!$B$5,SUMPRODUCT($O$2:$AD$2,O1276:AD1276))</f>
        <v>85.5</v>
      </c>
      <c r="O1276" s="4">
        <v>0</v>
      </c>
      <c r="P1276" s="4">
        <v>0</v>
      </c>
      <c r="Q1276" s="4">
        <v>0</v>
      </c>
      <c r="R1276" s="4">
        <v>0</v>
      </c>
      <c r="S1276" s="4">
        <v>57</v>
      </c>
      <c r="T1276" s="4">
        <v>0</v>
      </c>
      <c r="U1276" s="4">
        <v>58</v>
      </c>
      <c r="V1276" s="4">
        <v>38</v>
      </c>
      <c r="W1276" s="4">
        <v>0</v>
      </c>
      <c r="X1276" s="4">
        <v>0</v>
      </c>
      <c r="Y1276" s="4">
        <v>0</v>
      </c>
      <c r="Z1276" s="4">
        <v>0</v>
      </c>
      <c r="AA1276" s="4">
        <v>0</v>
      </c>
      <c r="AB1276" s="4">
        <v>0</v>
      </c>
      <c r="AC1276" s="4">
        <v>0</v>
      </c>
      <c r="AD1276" s="4">
        <v>0</v>
      </c>
    </row>
    <row r="1277" spans="1:30" x14ac:dyDescent="0.3">
      <c r="A1277" s="16" t="s">
        <v>47</v>
      </c>
      <c r="B1277" s="7">
        <v>586561</v>
      </c>
      <c r="C1277" s="7">
        <v>285293</v>
      </c>
      <c r="D1277" s="7" t="s">
        <v>1604</v>
      </c>
      <c r="E1277" s="7">
        <v>2</v>
      </c>
      <c r="F1277" s="4">
        <v>1757866</v>
      </c>
      <c r="G1277" s="4">
        <v>59894</v>
      </c>
      <c r="H1277" s="4">
        <f t="shared" si="116"/>
        <v>1896946.1713799313</v>
      </c>
      <c r="I1277" s="4">
        <f t="shared" si="117"/>
        <v>139080.17137993127</v>
      </c>
      <c r="J1277" s="5">
        <f t="shared" si="118"/>
        <v>7.9118756139507473E-2</v>
      </c>
      <c r="K1277" s="4">
        <f t="shared" si="119"/>
        <v>105520.70472847589</v>
      </c>
      <c r="L1277" s="4">
        <f t="shared" si="120"/>
        <v>45626.704728475888</v>
      </c>
      <c r="M1277" s="5">
        <f t="shared" si="121"/>
        <v>0.76179090941456384</v>
      </c>
      <c r="N1277" s="4">
        <f>IF(SUMPRODUCT($O$2:$AD$2,O1277:AD1277)&lt;=Kalkulačka!$B$4,SUMPRODUCT($O$2:$AD$2,O1277:AD1277)*Kalkulačka!$B$5,SUMPRODUCT($O$2:$AD$2,O1277:AD1277))</f>
        <v>133.5</v>
      </c>
      <c r="O1277" s="4">
        <v>45</v>
      </c>
      <c r="P1277" s="4">
        <v>0</v>
      </c>
      <c r="Q1277" s="4">
        <v>0</v>
      </c>
      <c r="R1277" s="4">
        <v>0</v>
      </c>
      <c r="S1277" s="4">
        <v>44</v>
      </c>
      <c r="T1277" s="4">
        <v>0</v>
      </c>
      <c r="U1277" s="4">
        <v>82</v>
      </c>
      <c r="V1277" s="4">
        <v>22</v>
      </c>
      <c r="W1277" s="4">
        <v>0</v>
      </c>
      <c r="X1277" s="4">
        <v>0</v>
      </c>
      <c r="Y1277" s="4">
        <v>0</v>
      </c>
      <c r="Z1277" s="4">
        <v>0</v>
      </c>
      <c r="AA1277" s="4">
        <v>0</v>
      </c>
      <c r="AB1277" s="4">
        <v>0</v>
      </c>
      <c r="AC1277" s="4">
        <v>0</v>
      </c>
      <c r="AD1277" s="4">
        <v>0</v>
      </c>
    </row>
    <row r="1278" spans="1:30" x14ac:dyDescent="0.3">
      <c r="A1278" s="16" t="s">
        <v>20</v>
      </c>
      <c r="B1278" s="7">
        <v>541427</v>
      </c>
      <c r="C1278" s="7">
        <v>243418</v>
      </c>
      <c r="D1278" s="7" t="s">
        <v>1605</v>
      </c>
      <c r="E1278" s="7">
        <v>2</v>
      </c>
      <c r="F1278" s="4">
        <v>1777471</v>
      </c>
      <c r="G1278" s="4">
        <v>61007</v>
      </c>
      <c r="H1278" s="4">
        <f t="shared" si="116"/>
        <v>1918260.1733055485</v>
      </c>
      <c r="I1278" s="4">
        <f t="shared" si="117"/>
        <v>140789.17330554849</v>
      </c>
      <c r="J1278" s="5">
        <f t="shared" si="118"/>
        <v>7.9207578242091348E-2</v>
      </c>
      <c r="K1278" s="4">
        <f t="shared" si="119"/>
        <v>106706.33062430147</v>
      </c>
      <c r="L1278" s="4">
        <f t="shared" si="120"/>
        <v>45699.330624301467</v>
      </c>
      <c r="M1278" s="5">
        <f t="shared" si="121"/>
        <v>0.74908339410725766</v>
      </c>
      <c r="N1278" s="4">
        <f>IF(SUMPRODUCT($O$2:$AD$2,O1278:AD1278)&lt;=Kalkulačka!$B$4,SUMPRODUCT($O$2:$AD$2,O1278:AD1278)*Kalkulačka!$B$5,SUMPRODUCT($O$2:$AD$2,O1278:AD1278))</f>
        <v>135</v>
      </c>
      <c r="O1278" s="4">
        <v>42</v>
      </c>
      <c r="P1278" s="4">
        <v>0</v>
      </c>
      <c r="Q1278" s="4">
        <v>0</v>
      </c>
      <c r="R1278" s="4">
        <v>0</v>
      </c>
      <c r="S1278" s="4">
        <v>48</v>
      </c>
      <c r="T1278" s="4">
        <v>0</v>
      </c>
      <c r="U1278" s="4">
        <v>90</v>
      </c>
      <c r="V1278" s="4">
        <v>45</v>
      </c>
      <c r="W1278" s="4">
        <v>0</v>
      </c>
      <c r="X1278" s="4">
        <v>0</v>
      </c>
      <c r="Y1278" s="4">
        <v>0</v>
      </c>
      <c r="Z1278" s="4">
        <v>0</v>
      </c>
      <c r="AA1278" s="4">
        <v>0</v>
      </c>
      <c r="AB1278" s="4">
        <v>0</v>
      </c>
      <c r="AC1278" s="4">
        <v>0</v>
      </c>
      <c r="AD1278" s="4">
        <v>0</v>
      </c>
    </row>
    <row r="1279" spans="1:30" x14ac:dyDescent="0.3">
      <c r="A1279" s="16" t="s">
        <v>35</v>
      </c>
      <c r="B1279" s="7">
        <v>577651</v>
      </c>
      <c r="C1279" s="7">
        <v>276251</v>
      </c>
      <c r="D1279" s="7" t="s">
        <v>1606</v>
      </c>
      <c r="E1279" s="7">
        <v>2</v>
      </c>
      <c r="F1279" s="4">
        <v>1066238</v>
      </c>
      <c r="G1279" s="4">
        <v>31597</v>
      </c>
      <c r="H1279" s="4">
        <f t="shared" si="116"/>
        <v>1150956.1039833291</v>
      </c>
      <c r="I1279" s="4">
        <f t="shared" si="117"/>
        <v>84718.103983329143</v>
      </c>
      <c r="J1279" s="5">
        <f t="shared" si="118"/>
        <v>7.9455153524193634E-2</v>
      </c>
      <c r="K1279" s="4">
        <f t="shared" si="119"/>
        <v>64023.798374580882</v>
      </c>
      <c r="L1279" s="4">
        <f t="shared" si="120"/>
        <v>32426.798374580882</v>
      </c>
      <c r="M1279" s="5">
        <f t="shared" si="121"/>
        <v>1.0262619354552927</v>
      </c>
      <c r="N1279" s="4">
        <f>IF(SUMPRODUCT($O$2:$AD$2,O1279:AD1279)&lt;=Kalkulačka!$B$4,SUMPRODUCT($O$2:$AD$2,O1279:AD1279)*Kalkulačka!$B$5,SUMPRODUCT($O$2:$AD$2,O1279:AD1279))</f>
        <v>81</v>
      </c>
      <c r="O1279" s="4">
        <v>38</v>
      </c>
      <c r="P1279" s="4">
        <v>0</v>
      </c>
      <c r="Q1279" s="4">
        <v>0</v>
      </c>
      <c r="R1279" s="4">
        <v>0</v>
      </c>
      <c r="S1279" s="4">
        <v>16</v>
      </c>
      <c r="T1279" s="4">
        <v>0</v>
      </c>
      <c r="U1279" s="4">
        <v>51</v>
      </c>
      <c r="V1279" s="4">
        <v>15</v>
      </c>
      <c r="W1279" s="4">
        <v>0</v>
      </c>
      <c r="X1279" s="4">
        <v>0</v>
      </c>
      <c r="Y1279" s="4">
        <v>0</v>
      </c>
      <c r="Z1279" s="4">
        <v>0</v>
      </c>
      <c r="AA1279" s="4">
        <v>0</v>
      </c>
      <c r="AB1279" s="4">
        <v>0</v>
      </c>
      <c r="AC1279" s="4">
        <v>0</v>
      </c>
      <c r="AD1279" s="4">
        <v>0</v>
      </c>
    </row>
    <row r="1280" spans="1:30" x14ac:dyDescent="0.3">
      <c r="A1280" s="16" t="s">
        <v>44</v>
      </c>
      <c r="B1280" s="7">
        <v>596230</v>
      </c>
      <c r="C1280" s="7">
        <v>294900</v>
      </c>
      <c r="D1280" s="7" t="s">
        <v>477</v>
      </c>
      <c r="E1280" s="7">
        <v>2</v>
      </c>
      <c r="F1280" s="4">
        <v>21242586</v>
      </c>
      <c r="G1280" s="4">
        <v>1200472</v>
      </c>
      <c r="H1280" s="4">
        <f t="shared" si="116"/>
        <v>19878859.129292313</v>
      </c>
      <c r="I1280" s="4">
        <f t="shared" si="117"/>
        <v>-1363726.870707687</v>
      </c>
      <c r="J1280" s="5">
        <f t="shared" si="118"/>
        <v>-6.4197780378890124E-2</v>
      </c>
      <c r="K1280" s="4">
        <f t="shared" si="119"/>
        <v>1105793.7521733167</v>
      </c>
      <c r="L1280" s="4">
        <f t="shared" si="120"/>
        <v>-94678.247826683335</v>
      </c>
      <c r="M1280" s="5">
        <f t="shared" si="121"/>
        <v>-7.8867518631574374E-2</v>
      </c>
      <c r="N1280" s="4">
        <f>IF(SUMPRODUCT($O$2:$AD$2,O1280:AD1280)&lt;=Kalkulačka!$B$4,SUMPRODUCT($O$2:$AD$2,O1280:AD1280)*Kalkulačka!$B$5,SUMPRODUCT($O$2:$AD$2,O1280:AD1280))</f>
        <v>1399</v>
      </c>
      <c r="O1280" s="4">
        <v>312</v>
      </c>
      <c r="P1280" s="4">
        <v>0</v>
      </c>
      <c r="Q1280" s="4">
        <v>10</v>
      </c>
      <c r="R1280" s="4">
        <v>0</v>
      </c>
      <c r="S1280" s="4">
        <v>1019</v>
      </c>
      <c r="T1280" s="4">
        <v>0</v>
      </c>
      <c r="U1280" s="4">
        <v>1972</v>
      </c>
      <c r="V1280" s="4">
        <v>285</v>
      </c>
      <c r="W1280" s="4">
        <v>75</v>
      </c>
      <c r="X1280" s="4">
        <v>490</v>
      </c>
      <c r="Y1280" s="4">
        <v>0</v>
      </c>
      <c r="Z1280" s="4">
        <v>0</v>
      </c>
      <c r="AA1280" s="4">
        <v>580</v>
      </c>
      <c r="AB1280" s="4">
        <v>0</v>
      </c>
      <c r="AC1280" s="4">
        <v>0</v>
      </c>
      <c r="AD1280" s="4">
        <v>0</v>
      </c>
    </row>
    <row r="1281" spans="1:30" x14ac:dyDescent="0.3">
      <c r="A1281" s="16" t="s">
        <v>35</v>
      </c>
      <c r="B1281" s="7">
        <v>561444</v>
      </c>
      <c r="C1281" s="7">
        <v>260401</v>
      </c>
      <c r="D1281" s="7" t="s">
        <v>1607</v>
      </c>
      <c r="E1281" s="7">
        <v>2</v>
      </c>
      <c r="F1281" s="4">
        <v>2447598</v>
      </c>
      <c r="G1281" s="4">
        <v>86154</v>
      </c>
      <c r="H1281" s="4">
        <f t="shared" si="116"/>
        <v>2642936.2387765334</v>
      </c>
      <c r="I1281" s="4">
        <f t="shared" si="117"/>
        <v>195338.2387765334</v>
      </c>
      <c r="J1281" s="5">
        <f t="shared" si="118"/>
        <v>7.9808137928096601E-2</v>
      </c>
      <c r="K1281" s="4">
        <f t="shared" si="119"/>
        <v>147017.61108237092</v>
      </c>
      <c r="L1281" s="4">
        <f t="shared" si="120"/>
        <v>60863.611082370917</v>
      </c>
      <c r="M1281" s="5">
        <f t="shared" si="121"/>
        <v>0.70645136711436396</v>
      </c>
      <c r="N1281" s="4">
        <f>IF(SUMPRODUCT($O$2:$AD$2,O1281:AD1281)&lt;=Kalkulačka!$B$4,SUMPRODUCT($O$2:$AD$2,O1281:AD1281)*Kalkulačka!$B$5,SUMPRODUCT($O$2:$AD$2,O1281:AD1281))</f>
        <v>186</v>
      </c>
      <c r="O1281" s="4">
        <v>51</v>
      </c>
      <c r="P1281" s="4">
        <v>0</v>
      </c>
      <c r="Q1281" s="4">
        <v>0</v>
      </c>
      <c r="R1281" s="4">
        <v>0</v>
      </c>
      <c r="S1281" s="4">
        <v>73</v>
      </c>
      <c r="T1281" s="4">
        <v>0</v>
      </c>
      <c r="U1281" s="4">
        <v>114</v>
      </c>
      <c r="V1281" s="4">
        <v>30</v>
      </c>
      <c r="W1281" s="4">
        <v>0</v>
      </c>
      <c r="X1281" s="4">
        <v>0</v>
      </c>
      <c r="Y1281" s="4">
        <v>0</v>
      </c>
      <c r="Z1281" s="4">
        <v>0</v>
      </c>
      <c r="AA1281" s="4">
        <v>0</v>
      </c>
      <c r="AB1281" s="4">
        <v>0</v>
      </c>
      <c r="AC1281" s="4">
        <v>0</v>
      </c>
      <c r="AD1281" s="4">
        <v>0</v>
      </c>
    </row>
    <row r="1282" spans="1:30" x14ac:dyDescent="0.3">
      <c r="A1282" s="16" t="s">
        <v>44</v>
      </c>
      <c r="B1282" s="7">
        <v>596388</v>
      </c>
      <c r="C1282" s="7">
        <v>599654</v>
      </c>
      <c r="D1282" s="7" t="s">
        <v>1608</v>
      </c>
      <c r="E1282" s="7">
        <v>2</v>
      </c>
      <c r="F1282" s="4">
        <v>236864</v>
      </c>
      <c r="G1282" s="4">
        <v>10298</v>
      </c>
      <c r="H1282" s="4">
        <f t="shared" si="116"/>
        <v>255768.02310740645</v>
      </c>
      <c r="I1282" s="4">
        <f t="shared" si="117"/>
        <v>18904.02310740645</v>
      </c>
      <c r="J1282" s="5">
        <f t="shared" si="118"/>
        <v>7.980960849857488E-2</v>
      </c>
      <c r="K1282" s="4">
        <f t="shared" si="119"/>
        <v>14227.510749906862</v>
      </c>
      <c r="L1282" s="4">
        <f t="shared" si="120"/>
        <v>3929.5107499068617</v>
      </c>
      <c r="M1282" s="5">
        <f t="shared" si="121"/>
        <v>0.38157999125139463</v>
      </c>
      <c r="N1282" s="4">
        <f>IF(SUMPRODUCT($O$2:$AD$2,O1282:AD1282)&lt;=Kalkulačka!$B$4,SUMPRODUCT($O$2:$AD$2,O1282:AD1282)*Kalkulačka!$B$5,SUMPRODUCT($O$2:$AD$2,O1282:AD1282))</f>
        <v>18</v>
      </c>
      <c r="O1282" s="4">
        <v>0</v>
      </c>
      <c r="P1282" s="4">
        <v>0</v>
      </c>
      <c r="Q1282" s="4">
        <v>0</v>
      </c>
      <c r="R1282" s="4">
        <v>0</v>
      </c>
      <c r="S1282" s="4">
        <v>12</v>
      </c>
      <c r="T1282" s="4">
        <v>0</v>
      </c>
      <c r="U1282" s="4">
        <v>0</v>
      </c>
      <c r="V1282" s="4">
        <v>10</v>
      </c>
      <c r="W1282" s="4">
        <v>0</v>
      </c>
      <c r="X1282" s="4">
        <v>0</v>
      </c>
      <c r="Y1282" s="4">
        <v>0</v>
      </c>
      <c r="Z1282" s="4">
        <v>0</v>
      </c>
      <c r="AA1282" s="4">
        <v>0</v>
      </c>
      <c r="AB1282" s="4">
        <v>0</v>
      </c>
      <c r="AC1282" s="4">
        <v>0</v>
      </c>
      <c r="AD1282" s="4">
        <v>0</v>
      </c>
    </row>
    <row r="1283" spans="1:30" x14ac:dyDescent="0.3">
      <c r="A1283" s="16" t="s">
        <v>23</v>
      </c>
      <c r="B1283" s="7">
        <v>549576</v>
      </c>
      <c r="C1283" s="7">
        <v>249831</v>
      </c>
      <c r="D1283" s="7" t="s">
        <v>248</v>
      </c>
      <c r="E1283" s="7">
        <v>2</v>
      </c>
      <c r="F1283" s="4">
        <v>17882688</v>
      </c>
      <c r="G1283" s="4">
        <v>1029634</v>
      </c>
      <c r="H1283" s="4">
        <f t="shared" si="116"/>
        <v>16738596.178918045</v>
      </c>
      <c r="I1283" s="4">
        <f t="shared" si="117"/>
        <v>-1144091.821081955</v>
      </c>
      <c r="J1283" s="5">
        <f t="shared" si="118"/>
        <v>-6.397762020351494E-2</v>
      </c>
      <c r="K1283" s="4">
        <f t="shared" si="119"/>
        <v>931111.53685501579</v>
      </c>
      <c r="L1283" s="4">
        <f t="shared" si="120"/>
        <v>-98522.463144984213</v>
      </c>
      <c r="M1283" s="5">
        <f t="shared" si="121"/>
        <v>-9.5686878196508895E-2</v>
      </c>
      <c r="N1283" s="4">
        <f>IF(SUMPRODUCT($O$2:$AD$2,O1283:AD1283)&lt;=Kalkulačka!$B$4,SUMPRODUCT($O$2:$AD$2,O1283:AD1283)*Kalkulačka!$B$5,SUMPRODUCT($O$2:$AD$2,O1283:AD1283))</f>
        <v>1178</v>
      </c>
      <c r="O1283" s="4">
        <v>264</v>
      </c>
      <c r="P1283" s="4">
        <v>0</v>
      </c>
      <c r="Q1283" s="4">
        <v>0</v>
      </c>
      <c r="R1283" s="4">
        <v>0</v>
      </c>
      <c r="S1283" s="4">
        <v>914</v>
      </c>
      <c r="T1283" s="4">
        <v>0</v>
      </c>
      <c r="U1283" s="4">
        <v>1353</v>
      </c>
      <c r="V1283" s="4">
        <v>232</v>
      </c>
      <c r="W1283" s="4">
        <v>24</v>
      </c>
      <c r="X1283" s="4">
        <v>0</v>
      </c>
      <c r="Y1283" s="4">
        <v>0</v>
      </c>
      <c r="Z1283" s="4">
        <v>0</v>
      </c>
      <c r="AA1283" s="4">
        <v>0</v>
      </c>
      <c r="AB1283" s="4">
        <v>0</v>
      </c>
      <c r="AC1283" s="4">
        <v>0</v>
      </c>
      <c r="AD1283" s="4">
        <v>0</v>
      </c>
    </row>
    <row r="1284" spans="1:30" x14ac:dyDescent="0.3">
      <c r="A1284" s="16" t="s">
        <v>56</v>
      </c>
      <c r="B1284" s="7">
        <v>554014</v>
      </c>
      <c r="C1284" s="7">
        <v>60781688</v>
      </c>
      <c r="D1284" s="7" t="s">
        <v>1609</v>
      </c>
      <c r="E1284" s="7">
        <v>2</v>
      </c>
      <c r="F1284" s="4">
        <v>8454523</v>
      </c>
      <c r="G1284" s="4">
        <v>487039</v>
      </c>
      <c r="H1284" s="4">
        <f t="shared" si="116"/>
        <v>7914599.3817125224</v>
      </c>
      <c r="I1284" s="4">
        <f t="shared" si="117"/>
        <v>-539923.61828747764</v>
      </c>
      <c r="J1284" s="5">
        <f t="shared" si="118"/>
        <v>-6.3862102958082589E-2</v>
      </c>
      <c r="K1284" s="4">
        <f t="shared" si="119"/>
        <v>440262.415983229</v>
      </c>
      <c r="L1284" s="4">
        <f t="shared" si="120"/>
        <v>-46776.584016770998</v>
      </c>
      <c r="M1284" s="5">
        <f t="shared" si="121"/>
        <v>-9.6042789215588509E-2</v>
      </c>
      <c r="N1284" s="4">
        <f>IF(SUMPRODUCT($O$2:$AD$2,O1284:AD1284)&lt;=Kalkulačka!$B$4,SUMPRODUCT($O$2:$AD$2,O1284:AD1284)*Kalkulačka!$B$5,SUMPRODUCT($O$2:$AD$2,O1284:AD1284))</f>
        <v>557</v>
      </c>
      <c r="O1284" s="4">
        <v>126</v>
      </c>
      <c r="P1284" s="4">
        <v>0</v>
      </c>
      <c r="Q1284" s="4">
        <v>0</v>
      </c>
      <c r="R1284" s="4">
        <v>0</v>
      </c>
      <c r="S1284" s="4">
        <v>431</v>
      </c>
      <c r="T1284" s="4">
        <v>0</v>
      </c>
      <c r="U1284" s="4">
        <v>497</v>
      </c>
      <c r="V1284" s="4">
        <v>161</v>
      </c>
      <c r="W1284" s="4">
        <v>0</v>
      </c>
      <c r="X1284" s="4">
        <v>0</v>
      </c>
      <c r="Y1284" s="4">
        <v>0</v>
      </c>
      <c r="Z1284" s="4">
        <v>0</v>
      </c>
      <c r="AA1284" s="4">
        <v>0</v>
      </c>
      <c r="AB1284" s="4">
        <v>0</v>
      </c>
      <c r="AC1284" s="4">
        <v>0</v>
      </c>
      <c r="AD1284" s="4">
        <v>0</v>
      </c>
    </row>
    <row r="1285" spans="1:30" x14ac:dyDescent="0.3">
      <c r="A1285" s="16" t="s">
        <v>47</v>
      </c>
      <c r="B1285" s="7">
        <v>586170</v>
      </c>
      <c r="C1285" s="7">
        <v>284904</v>
      </c>
      <c r="D1285" s="7" t="s">
        <v>1610</v>
      </c>
      <c r="E1285" s="7">
        <v>2</v>
      </c>
      <c r="F1285" s="4">
        <v>5403568</v>
      </c>
      <c r="G1285" s="4">
        <v>317821</v>
      </c>
      <c r="H1285" s="4">
        <f t="shared" si="116"/>
        <v>5058523.1236798167</v>
      </c>
      <c r="I1285" s="4">
        <f t="shared" si="117"/>
        <v>-345044.87632018328</v>
      </c>
      <c r="J1285" s="5">
        <f t="shared" si="118"/>
        <v>-6.3855007713455869E-2</v>
      </c>
      <c r="K1285" s="4">
        <f t="shared" si="119"/>
        <v>281388.54594260239</v>
      </c>
      <c r="L1285" s="4">
        <f t="shared" si="120"/>
        <v>-36432.454057397612</v>
      </c>
      <c r="M1285" s="5">
        <f t="shared" si="121"/>
        <v>-0.11463199114406419</v>
      </c>
      <c r="N1285" s="4">
        <f>IF(SUMPRODUCT($O$2:$AD$2,O1285:AD1285)&lt;=Kalkulačka!$B$4,SUMPRODUCT($O$2:$AD$2,O1285:AD1285)*Kalkulačka!$B$5,SUMPRODUCT($O$2:$AD$2,O1285:AD1285))</f>
        <v>356</v>
      </c>
      <c r="O1285" s="4">
        <v>84</v>
      </c>
      <c r="P1285" s="4">
        <v>0</v>
      </c>
      <c r="Q1285" s="4">
        <v>0</v>
      </c>
      <c r="R1285" s="4">
        <v>0</v>
      </c>
      <c r="S1285" s="4">
        <v>272</v>
      </c>
      <c r="T1285" s="4">
        <v>0</v>
      </c>
      <c r="U1285" s="4">
        <v>286</v>
      </c>
      <c r="V1285" s="4">
        <v>62</v>
      </c>
      <c r="W1285" s="4">
        <v>0</v>
      </c>
      <c r="X1285" s="4">
        <v>0</v>
      </c>
      <c r="Y1285" s="4">
        <v>0</v>
      </c>
      <c r="Z1285" s="4">
        <v>0</v>
      </c>
      <c r="AA1285" s="4">
        <v>0</v>
      </c>
      <c r="AB1285" s="4">
        <v>0</v>
      </c>
      <c r="AC1285" s="4">
        <v>0</v>
      </c>
      <c r="AD1285" s="4">
        <v>0</v>
      </c>
    </row>
    <row r="1286" spans="1:30" x14ac:dyDescent="0.3">
      <c r="A1286" s="16" t="s">
        <v>47</v>
      </c>
      <c r="B1286" s="7">
        <v>586081</v>
      </c>
      <c r="C1286" s="7">
        <v>284807</v>
      </c>
      <c r="D1286" s="7" t="s">
        <v>442</v>
      </c>
      <c r="E1286" s="7">
        <v>2</v>
      </c>
      <c r="F1286" s="4">
        <v>7513228</v>
      </c>
      <c r="G1286" s="4">
        <v>421597</v>
      </c>
      <c r="H1286" s="4">
        <f t="shared" ref="H1286:H1349" si="122">N1286*$A$3</f>
        <v>7033620.6354536777</v>
      </c>
      <c r="I1286" s="4">
        <f t="shared" ref="I1286:I1349" si="123">H1286-F1286</f>
        <v>-479607.36454632226</v>
      </c>
      <c r="J1286" s="5">
        <f t="shared" ref="J1286:J1349" si="124">IFERROR(H1286/F1286-1,0)</f>
        <v>-6.3835060581992509E-2</v>
      </c>
      <c r="K1286" s="4">
        <f t="shared" ref="K1286:K1349" si="125">N1286*$A$4</f>
        <v>391256.54562243872</v>
      </c>
      <c r="L1286" s="4">
        <f t="shared" ref="L1286:L1349" si="126">K1286-G1286</f>
        <v>-30340.454377561284</v>
      </c>
      <c r="M1286" s="5">
        <f t="shared" ref="M1286:M1349" si="127">IFERROR(K1286/G1286-1,0)</f>
        <v>-7.1965536703442634E-2</v>
      </c>
      <c r="N1286" s="4">
        <f>IF(SUMPRODUCT($O$2:$AD$2,O1286:AD1286)&lt;=Kalkulačka!$B$4,SUMPRODUCT($O$2:$AD$2,O1286:AD1286)*Kalkulačka!$B$5,SUMPRODUCT($O$2:$AD$2,O1286:AD1286))</f>
        <v>495</v>
      </c>
      <c r="O1286" s="4">
        <v>129</v>
      </c>
      <c r="P1286" s="4">
        <v>0</v>
      </c>
      <c r="Q1286" s="4">
        <v>0</v>
      </c>
      <c r="R1286" s="4">
        <v>0</v>
      </c>
      <c r="S1286" s="4">
        <v>366</v>
      </c>
      <c r="T1286" s="4">
        <v>0</v>
      </c>
      <c r="U1286" s="4">
        <v>124</v>
      </c>
      <c r="V1286" s="4">
        <v>90</v>
      </c>
      <c r="W1286" s="4">
        <v>0</v>
      </c>
      <c r="X1286" s="4">
        <v>0</v>
      </c>
      <c r="Y1286" s="4">
        <v>0</v>
      </c>
      <c r="Z1286" s="4">
        <v>0</v>
      </c>
      <c r="AA1286" s="4">
        <v>0</v>
      </c>
      <c r="AB1286" s="4">
        <v>0</v>
      </c>
      <c r="AC1286" s="4">
        <v>0</v>
      </c>
      <c r="AD1286" s="4">
        <v>0</v>
      </c>
    </row>
    <row r="1287" spans="1:30" x14ac:dyDescent="0.3">
      <c r="A1287" s="16" t="s">
        <v>32</v>
      </c>
      <c r="B1287" s="7">
        <v>567876</v>
      </c>
      <c r="C1287" s="7">
        <v>266655</v>
      </c>
      <c r="D1287" s="7" t="s">
        <v>1611</v>
      </c>
      <c r="E1287" s="7">
        <v>2</v>
      </c>
      <c r="F1287" s="4">
        <v>4371320</v>
      </c>
      <c r="G1287" s="4">
        <v>270489</v>
      </c>
      <c r="H1287" s="4">
        <f t="shared" si="122"/>
        <v>4092288.3697185032</v>
      </c>
      <c r="I1287" s="4">
        <f t="shared" si="123"/>
        <v>-279031.63028149679</v>
      </c>
      <c r="J1287" s="5">
        <f t="shared" si="124"/>
        <v>-6.3832350475713673E-2</v>
      </c>
      <c r="K1287" s="4">
        <f t="shared" si="125"/>
        <v>227640.17199850979</v>
      </c>
      <c r="L1287" s="4">
        <f t="shared" si="126"/>
        <v>-42848.828001490212</v>
      </c>
      <c r="M1287" s="5">
        <f t="shared" si="127"/>
        <v>-0.15841246040131096</v>
      </c>
      <c r="N1287" s="4">
        <f>IF(SUMPRODUCT($O$2:$AD$2,O1287:AD1287)&lt;=Kalkulačka!$B$4,SUMPRODUCT($O$2:$AD$2,O1287:AD1287)*Kalkulačka!$B$5,SUMPRODUCT($O$2:$AD$2,O1287:AD1287))</f>
        <v>288</v>
      </c>
      <c r="O1287" s="4">
        <v>21</v>
      </c>
      <c r="P1287" s="4">
        <v>0</v>
      </c>
      <c r="Q1287" s="4">
        <v>0</v>
      </c>
      <c r="R1287" s="4">
        <v>0</v>
      </c>
      <c r="S1287" s="4">
        <v>267</v>
      </c>
      <c r="T1287" s="4">
        <v>0</v>
      </c>
      <c r="U1287" s="4">
        <v>296</v>
      </c>
      <c r="V1287" s="4">
        <v>120</v>
      </c>
      <c r="W1287" s="4">
        <v>0</v>
      </c>
      <c r="X1287" s="4">
        <v>0</v>
      </c>
      <c r="Y1287" s="4">
        <v>0</v>
      </c>
      <c r="Z1287" s="4">
        <v>0</v>
      </c>
      <c r="AA1287" s="4">
        <v>0</v>
      </c>
      <c r="AB1287" s="4">
        <v>0</v>
      </c>
      <c r="AC1287" s="4">
        <v>0</v>
      </c>
      <c r="AD1287" s="4">
        <v>0</v>
      </c>
    </row>
    <row r="1288" spans="1:30" x14ac:dyDescent="0.3">
      <c r="A1288" s="16" t="s">
        <v>56</v>
      </c>
      <c r="B1288" s="7">
        <v>598542</v>
      </c>
      <c r="C1288" s="7">
        <v>297046</v>
      </c>
      <c r="D1288" s="7" t="s">
        <v>1612</v>
      </c>
      <c r="E1288" s="7">
        <v>2</v>
      </c>
      <c r="F1288" s="4">
        <v>4158330</v>
      </c>
      <c r="G1288" s="4">
        <v>232956</v>
      </c>
      <c r="H1288" s="4">
        <f t="shared" si="122"/>
        <v>3893357.6850794097</v>
      </c>
      <c r="I1288" s="4">
        <f t="shared" si="123"/>
        <v>-264972.31492059026</v>
      </c>
      <c r="J1288" s="5">
        <f t="shared" si="124"/>
        <v>-6.3720848254128493E-2</v>
      </c>
      <c r="K1288" s="4">
        <f t="shared" si="125"/>
        <v>216574.33030413778</v>
      </c>
      <c r="L1288" s="4">
        <f t="shared" si="126"/>
        <v>-16381.66969586222</v>
      </c>
      <c r="M1288" s="5">
        <f t="shared" si="127"/>
        <v>-7.0320874739702832E-2</v>
      </c>
      <c r="N1288" s="4">
        <f>IF(SUMPRODUCT($O$2:$AD$2,O1288:AD1288)&lt;=Kalkulačka!$B$4,SUMPRODUCT($O$2:$AD$2,O1288:AD1288)*Kalkulačka!$B$5,SUMPRODUCT($O$2:$AD$2,O1288:AD1288))</f>
        <v>274</v>
      </c>
      <c r="O1288" s="4">
        <v>72</v>
      </c>
      <c r="P1288" s="4">
        <v>0</v>
      </c>
      <c r="Q1288" s="4">
        <v>0</v>
      </c>
      <c r="R1288" s="4">
        <v>0</v>
      </c>
      <c r="S1288" s="4">
        <v>202</v>
      </c>
      <c r="T1288" s="4">
        <v>0</v>
      </c>
      <c r="U1288" s="4">
        <v>244</v>
      </c>
      <c r="V1288" s="4">
        <v>85</v>
      </c>
      <c r="W1288" s="4">
        <v>0</v>
      </c>
      <c r="X1288" s="4">
        <v>0</v>
      </c>
      <c r="Y1288" s="4">
        <v>0</v>
      </c>
      <c r="Z1288" s="4">
        <v>0</v>
      </c>
      <c r="AA1288" s="4">
        <v>0</v>
      </c>
      <c r="AB1288" s="4">
        <v>0</v>
      </c>
      <c r="AC1288" s="4">
        <v>0</v>
      </c>
      <c r="AD1288" s="4">
        <v>0</v>
      </c>
    </row>
    <row r="1289" spans="1:30" x14ac:dyDescent="0.3">
      <c r="A1289" s="16" t="s">
        <v>35</v>
      </c>
      <c r="B1289" s="7">
        <v>564371</v>
      </c>
      <c r="C1289" s="7">
        <v>263141</v>
      </c>
      <c r="D1289" s="7" t="s">
        <v>1613</v>
      </c>
      <c r="E1289" s="7">
        <v>2</v>
      </c>
      <c r="F1289" s="4">
        <v>5356789</v>
      </c>
      <c r="G1289" s="4">
        <v>291156</v>
      </c>
      <c r="H1289" s="4">
        <f t="shared" si="122"/>
        <v>5015895.1198285827</v>
      </c>
      <c r="I1289" s="4">
        <f t="shared" si="123"/>
        <v>-340893.88017141726</v>
      </c>
      <c r="J1289" s="5">
        <f t="shared" si="124"/>
        <v>-6.3637727782710374E-2</v>
      </c>
      <c r="K1289" s="4">
        <f t="shared" si="125"/>
        <v>279017.29415095126</v>
      </c>
      <c r="L1289" s="4">
        <f t="shared" si="126"/>
        <v>-12138.70584904874</v>
      </c>
      <c r="M1289" s="5">
        <f t="shared" si="127"/>
        <v>-4.1691415766972773E-2</v>
      </c>
      <c r="N1289" s="4">
        <f>IF(SUMPRODUCT($O$2:$AD$2,O1289:AD1289)&lt;=Kalkulačka!$B$4,SUMPRODUCT($O$2:$AD$2,O1289:AD1289)*Kalkulačka!$B$5,SUMPRODUCT($O$2:$AD$2,O1289:AD1289))</f>
        <v>353</v>
      </c>
      <c r="O1289" s="4">
        <v>92</v>
      </c>
      <c r="P1289" s="4">
        <v>0</v>
      </c>
      <c r="Q1289" s="4">
        <v>0</v>
      </c>
      <c r="R1289" s="4">
        <v>0</v>
      </c>
      <c r="S1289" s="4">
        <v>207</v>
      </c>
      <c r="T1289" s="4">
        <v>27</v>
      </c>
      <c r="U1289" s="4">
        <v>293</v>
      </c>
      <c r="V1289" s="4">
        <v>54</v>
      </c>
      <c r="W1289" s="4">
        <v>28</v>
      </c>
      <c r="X1289" s="4">
        <v>0</v>
      </c>
      <c r="Y1289" s="4">
        <v>0</v>
      </c>
      <c r="Z1289" s="4">
        <v>0</v>
      </c>
      <c r="AA1289" s="4">
        <v>0</v>
      </c>
      <c r="AB1289" s="4">
        <v>0</v>
      </c>
      <c r="AC1289" s="4">
        <v>0</v>
      </c>
      <c r="AD1289" s="4">
        <v>0</v>
      </c>
    </row>
    <row r="1290" spans="1:30" x14ac:dyDescent="0.3">
      <c r="A1290" s="16" t="s">
        <v>20</v>
      </c>
      <c r="B1290" s="7">
        <v>535320</v>
      </c>
      <c r="C1290" s="7">
        <v>237329</v>
      </c>
      <c r="D1290" s="7" t="s">
        <v>1614</v>
      </c>
      <c r="E1290" s="7">
        <v>2</v>
      </c>
      <c r="F1290" s="4">
        <v>6934708</v>
      </c>
      <c r="G1290" s="4">
        <v>416401</v>
      </c>
      <c r="H1290" s="4">
        <f t="shared" si="122"/>
        <v>6493665.9200047087</v>
      </c>
      <c r="I1290" s="4">
        <f t="shared" si="123"/>
        <v>-441042.07999529131</v>
      </c>
      <c r="J1290" s="5">
        <f t="shared" si="124"/>
        <v>-6.3599228690709331E-2</v>
      </c>
      <c r="K1290" s="4">
        <f t="shared" si="125"/>
        <v>361220.68959485757</v>
      </c>
      <c r="L1290" s="4">
        <f t="shared" si="126"/>
        <v>-55180.310405142431</v>
      </c>
      <c r="M1290" s="5">
        <f t="shared" si="127"/>
        <v>-0.1325172379632672</v>
      </c>
      <c r="N1290" s="4">
        <f>IF(SUMPRODUCT($O$2:$AD$2,O1290:AD1290)&lt;=Kalkulačka!$B$4,SUMPRODUCT($O$2:$AD$2,O1290:AD1290)*Kalkulačka!$B$5,SUMPRODUCT($O$2:$AD$2,O1290:AD1290))</f>
        <v>457</v>
      </c>
      <c r="O1290" s="4">
        <v>88</v>
      </c>
      <c r="P1290" s="4">
        <v>0</v>
      </c>
      <c r="Q1290" s="4">
        <v>0</v>
      </c>
      <c r="R1290" s="4">
        <v>0</v>
      </c>
      <c r="S1290" s="4">
        <v>369</v>
      </c>
      <c r="T1290" s="4">
        <v>0</v>
      </c>
      <c r="U1290" s="4">
        <v>0</v>
      </c>
      <c r="V1290" s="4">
        <v>84</v>
      </c>
      <c r="W1290" s="4">
        <v>0</v>
      </c>
      <c r="X1290" s="4">
        <v>0</v>
      </c>
      <c r="Y1290" s="4">
        <v>0</v>
      </c>
      <c r="Z1290" s="4">
        <v>0</v>
      </c>
      <c r="AA1290" s="4">
        <v>0</v>
      </c>
      <c r="AB1290" s="4">
        <v>0</v>
      </c>
      <c r="AC1290" s="4">
        <v>0</v>
      </c>
      <c r="AD1290" s="4">
        <v>0</v>
      </c>
    </row>
    <row r="1291" spans="1:30" x14ac:dyDescent="0.3">
      <c r="A1291" s="16" t="s">
        <v>20</v>
      </c>
      <c r="B1291" s="7">
        <v>540757</v>
      </c>
      <c r="C1291" s="7">
        <v>242730</v>
      </c>
      <c r="D1291" s="7" t="s">
        <v>1615</v>
      </c>
      <c r="E1291" s="7">
        <v>2</v>
      </c>
      <c r="F1291" s="4">
        <v>6311381</v>
      </c>
      <c r="G1291" s="4">
        <v>359315</v>
      </c>
      <c r="H1291" s="4">
        <f t="shared" si="122"/>
        <v>5911083.2007045047</v>
      </c>
      <c r="I1291" s="4">
        <f t="shared" si="123"/>
        <v>-400297.79929549526</v>
      </c>
      <c r="J1291" s="5">
        <f t="shared" si="124"/>
        <v>-6.3424755896608898E-2</v>
      </c>
      <c r="K1291" s="4">
        <f t="shared" si="125"/>
        <v>328813.58177562524</v>
      </c>
      <c r="L1291" s="4">
        <f t="shared" si="126"/>
        <v>-30501.418224374764</v>
      </c>
      <c r="M1291" s="5">
        <f t="shared" si="127"/>
        <v>-8.488768413335035E-2</v>
      </c>
      <c r="N1291" s="4">
        <f>IF(SUMPRODUCT($O$2:$AD$2,O1291:AD1291)&lt;=Kalkulačka!$B$4,SUMPRODUCT($O$2:$AD$2,O1291:AD1291)*Kalkulačka!$B$5,SUMPRODUCT($O$2:$AD$2,O1291:AD1291))</f>
        <v>416</v>
      </c>
      <c r="O1291" s="4">
        <v>85</v>
      </c>
      <c r="P1291" s="4">
        <v>0</v>
      </c>
      <c r="Q1291" s="4">
        <v>13</v>
      </c>
      <c r="R1291" s="4">
        <v>0</v>
      </c>
      <c r="S1291" s="4">
        <v>318</v>
      </c>
      <c r="T1291" s="4">
        <v>0</v>
      </c>
      <c r="U1291" s="4">
        <v>364</v>
      </c>
      <c r="V1291" s="4">
        <v>113</v>
      </c>
      <c r="W1291" s="4">
        <v>39</v>
      </c>
      <c r="X1291" s="4">
        <v>0</v>
      </c>
      <c r="Y1291" s="4">
        <v>0</v>
      </c>
      <c r="Z1291" s="4">
        <v>0</v>
      </c>
      <c r="AA1291" s="4">
        <v>0</v>
      </c>
      <c r="AB1291" s="4">
        <v>0</v>
      </c>
      <c r="AC1291" s="4">
        <v>0</v>
      </c>
      <c r="AD1291" s="4">
        <v>0</v>
      </c>
    </row>
    <row r="1292" spans="1:30" x14ac:dyDescent="0.3">
      <c r="A1292" s="16" t="s">
        <v>41</v>
      </c>
      <c r="B1292" s="7">
        <v>581259</v>
      </c>
      <c r="C1292" s="7">
        <v>279846</v>
      </c>
      <c r="D1292" s="7" t="s">
        <v>402</v>
      </c>
      <c r="E1292" s="7">
        <v>2</v>
      </c>
      <c r="F1292" s="4">
        <v>15608222</v>
      </c>
      <c r="G1292" s="4">
        <v>893893</v>
      </c>
      <c r="H1292" s="4">
        <f t="shared" si="122"/>
        <v>14618563.454049986</v>
      </c>
      <c r="I1292" s="4">
        <f t="shared" si="123"/>
        <v>-989658.54595001414</v>
      </c>
      <c r="J1292" s="5">
        <f t="shared" si="124"/>
        <v>-6.3406232045521538E-2</v>
      </c>
      <c r="K1292" s="4">
        <f t="shared" si="125"/>
        <v>813181.28108356555</v>
      </c>
      <c r="L1292" s="4">
        <f t="shared" si="126"/>
        <v>-80711.718916434445</v>
      </c>
      <c r="M1292" s="5">
        <f t="shared" si="127"/>
        <v>-9.0292371588584386E-2</v>
      </c>
      <c r="N1292" s="4">
        <f>IF(SUMPRODUCT($O$2:$AD$2,O1292:AD1292)&lt;=Kalkulačka!$B$4,SUMPRODUCT($O$2:$AD$2,O1292:AD1292)*Kalkulačka!$B$5,SUMPRODUCT($O$2:$AD$2,O1292:AD1292))</f>
        <v>1028.8</v>
      </c>
      <c r="O1292" s="4">
        <v>179</v>
      </c>
      <c r="P1292" s="4">
        <v>0</v>
      </c>
      <c r="Q1292" s="4">
        <v>25</v>
      </c>
      <c r="R1292" s="4">
        <v>0</v>
      </c>
      <c r="S1292" s="4">
        <v>770</v>
      </c>
      <c r="T1292" s="4">
        <v>0</v>
      </c>
      <c r="U1292" s="4">
        <v>1188</v>
      </c>
      <c r="V1292" s="4">
        <v>244</v>
      </c>
      <c r="W1292" s="4">
        <v>0</v>
      </c>
      <c r="X1292" s="4">
        <v>738</v>
      </c>
      <c r="Y1292" s="4">
        <v>0</v>
      </c>
      <c r="Z1292" s="4">
        <v>0</v>
      </c>
      <c r="AA1292" s="4">
        <v>548</v>
      </c>
      <c r="AB1292" s="4">
        <v>0</v>
      </c>
      <c r="AC1292" s="4">
        <v>0</v>
      </c>
      <c r="AD1292" s="4">
        <v>0</v>
      </c>
    </row>
    <row r="1293" spans="1:30" x14ac:dyDescent="0.3">
      <c r="A1293" s="16" t="s">
        <v>23</v>
      </c>
      <c r="B1293" s="7">
        <v>550850</v>
      </c>
      <c r="C1293" s="7">
        <v>250996</v>
      </c>
      <c r="D1293" s="7" t="s">
        <v>255</v>
      </c>
      <c r="E1293" s="7">
        <v>2</v>
      </c>
      <c r="F1293" s="4">
        <v>16460098</v>
      </c>
      <c r="G1293" s="4">
        <v>942863</v>
      </c>
      <c r="H1293" s="4">
        <f t="shared" si="122"/>
        <v>15417128.059529779</v>
      </c>
      <c r="I1293" s="4">
        <f t="shared" si="123"/>
        <v>-1042969.9404702205</v>
      </c>
      <c r="J1293" s="5">
        <f t="shared" si="124"/>
        <v>-6.3363531643020665E-2</v>
      </c>
      <c r="K1293" s="4">
        <f t="shared" si="125"/>
        <v>857602.73131383024</v>
      </c>
      <c r="L1293" s="4">
        <f t="shared" si="126"/>
        <v>-85260.268686169758</v>
      </c>
      <c r="M1293" s="5">
        <f t="shared" si="127"/>
        <v>-9.0426995953993061E-2</v>
      </c>
      <c r="N1293" s="4">
        <f>IF(SUMPRODUCT($O$2:$AD$2,O1293:AD1293)&lt;=Kalkulačka!$B$4,SUMPRODUCT($O$2:$AD$2,O1293:AD1293)*Kalkulačka!$B$5,SUMPRODUCT($O$2:$AD$2,O1293:AD1293))</f>
        <v>1085</v>
      </c>
      <c r="O1293" s="4">
        <v>250</v>
      </c>
      <c r="P1293" s="4">
        <v>0</v>
      </c>
      <c r="Q1293" s="4">
        <v>14</v>
      </c>
      <c r="R1293" s="4">
        <v>0</v>
      </c>
      <c r="S1293" s="4">
        <v>821</v>
      </c>
      <c r="T1293" s="4">
        <v>0</v>
      </c>
      <c r="U1293" s="4">
        <v>1066</v>
      </c>
      <c r="V1293" s="4">
        <v>360</v>
      </c>
      <c r="W1293" s="4">
        <v>0</v>
      </c>
      <c r="X1293" s="4">
        <v>0</v>
      </c>
      <c r="Y1293" s="4">
        <v>0</v>
      </c>
      <c r="Z1293" s="4">
        <v>0</v>
      </c>
      <c r="AA1293" s="4">
        <v>0</v>
      </c>
      <c r="AB1293" s="4">
        <v>0</v>
      </c>
      <c r="AC1293" s="4">
        <v>0</v>
      </c>
      <c r="AD1293" s="4">
        <v>0</v>
      </c>
    </row>
    <row r="1294" spans="1:30" x14ac:dyDescent="0.3">
      <c r="A1294" s="16" t="s">
        <v>41</v>
      </c>
      <c r="B1294" s="7">
        <v>575607</v>
      </c>
      <c r="C1294" s="7">
        <v>274208</v>
      </c>
      <c r="D1294" s="7" t="s">
        <v>1616</v>
      </c>
      <c r="E1294" s="7">
        <v>2</v>
      </c>
      <c r="F1294" s="4">
        <v>4535707</v>
      </c>
      <c r="G1294" s="4">
        <v>266689</v>
      </c>
      <c r="H1294" s="4">
        <f t="shared" si="122"/>
        <v>4248591.0505063627</v>
      </c>
      <c r="I1294" s="4">
        <f t="shared" si="123"/>
        <v>-287115.94949363731</v>
      </c>
      <c r="J1294" s="5">
        <f t="shared" si="124"/>
        <v>-6.3301255899827158E-2</v>
      </c>
      <c r="K1294" s="4">
        <f t="shared" si="125"/>
        <v>236334.76190123064</v>
      </c>
      <c r="L1294" s="4">
        <f t="shared" si="126"/>
        <v>-30354.238098769361</v>
      </c>
      <c r="M1294" s="5">
        <f t="shared" si="127"/>
        <v>-0.1138188605408148</v>
      </c>
      <c r="N1294" s="4">
        <f>IF(SUMPRODUCT($O$2:$AD$2,O1294:AD1294)&lt;=Kalkulačka!$B$4,SUMPRODUCT($O$2:$AD$2,O1294:AD1294)*Kalkulačka!$B$5,SUMPRODUCT($O$2:$AD$2,O1294:AD1294))</f>
        <v>299</v>
      </c>
      <c r="O1294" s="4">
        <v>54</v>
      </c>
      <c r="P1294" s="4">
        <v>0</v>
      </c>
      <c r="Q1294" s="4">
        <v>0</v>
      </c>
      <c r="R1294" s="4">
        <v>0</v>
      </c>
      <c r="S1294" s="4">
        <v>245</v>
      </c>
      <c r="T1294" s="4">
        <v>0</v>
      </c>
      <c r="U1294" s="4">
        <v>269</v>
      </c>
      <c r="V1294" s="4">
        <v>74</v>
      </c>
      <c r="W1294" s="4">
        <v>0</v>
      </c>
      <c r="X1294" s="4">
        <v>0</v>
      </c>
      <c r="Y1294" s="4">
        <v>0</v>
      </c>
      <c r="Z1294" s="4">
        <v>0</v>
      </c>
      <c r="AA1294" s="4">
        <v>0</v>
      </c>
      <c r="AB1294" s="4">
        <v>0</v>
      </c>
      <c r="AC1294" s="4">
        <v>0</v>
      </c>
      <c r="AD1294" s="4">
        <v>0</v>
      </c>
    </row>
    <row r="1295" spans="1:30" x14ac:dyDescent="0.3">
      <c r="A1295" s="16" t="s">
        <v>20</v>
      </c>
      <c r="B1295" s="7">
        <v>538515</v>
      </c>
      <c r="C1295" s="7">
        <v>240494</v>
      </c>
      <c r="D1295" s="7" t="s">
        <v>1617</v>
      </c>
      <c r="E1295" s="7">
        <v>2</v>
      </c>
      <c r="F1295" s="4">
        <v>1202886</v>
      </c>
      <c r="G1295" s="4">
        <v>29149</v>
      </c>
      <c r="H1295" s="4">
        <f t="shared" si="122"/>
        <v>1300154.1174626495</v>
      </c>
      <c r="I1295" s="4">
        <f t="shared" si="123"/>
        <v>97268.117462649476</v>
      </c>
      <c r="J1295" s="5">
        <f t="shared" si="124"/>
        <v>8.0862290742971021E-2</v>
      </c>
      <c r="K1295" s="4">
        <f t="shared" si="125"/>
        <v>72323.17964535988</v>
      </c>
      <c r="L1295" s="4">
        <f t="shared" si="126"/>
        <v>43174.17964535988</v>
      </c>
      <c r="M1295" s="5">
        <f t="shared" si="127"/>
        <v>1.4811547444289643</v>
      </c>
      <c r="N1295" s="4">
        <f>IF(SUMPRODUCT($O$2:$AD$2,O1295:AD1295)&lt;=Kalkulačka!$B$4,SUMPRODUCT($O$2:$AD$2,O1295:AD1295)*Kalkulačka!$B$5,SUMPRODUCT($O$2:$AD$2,O1295:AD1295))</f>
        <v>91.5</v>
      </c>
      <c r="O1295" s="4">
        <v>61</v>
      </c>
      <c r="P1295" s="4">
        <v>0</v>
      </c>
      <c r="Q1295" s="4">
        <v>0</v>
      </c>
      <c r="R1295" s="4">
        <v>0</v>
      </c>
      <c r="S1295" s="4">
        <v>0</v>
      </c>
      <c r="T1295" s="4">
        <v>0</v>
      </c>
      <c r="U1295" s="4">
        <v>61</v>
      </c>
      <c r="V1295" s="4">
        <v>0</v>
      </c>
      <c r="W1295" s="4">
        <v>0</v>
      </c>
      <c r="X1295" s="4">
        <v>0</v>
      </c>
      <c r="Y1295" s="4">
        <v>0</v>
      </c>
      <c r="Z1295" s="4">
        <v>0</v>
      </c>
      <c r="AA1295" s="4">
        <v>0</v>
      </c>
      <c r="AB1295" s="4">
        <v>0</v>
      </c>
      <c r="AC1295" s="4">
        <v>0</v>
      </c>
      <c r="AD1295" s="4">
        <v>0</v>
      </c>
    </row>
    <row r="1296" spans="1:30" x14ac:dyDescent="0.3">
      <c r="A1296" s="16" t="s">
        <v>50</v>
      </c>
      <c r="B1296" s="7">
        <v>536385</v>
      </c>
      <c r="C1296" s="7">
        <v>302724</v>
      </c>
      <c r="D1296" s="7" t="s">
        <v>190</v>
      </c>
      <c r="E1296" s="7">
        <v>2</v>
      </c>
      <c r="F1296" s="4">
        <v>17647363</v>
      </c>
      <c r="G1296" s="4">
        <v>920902</v>
      </c>
      <c r="H1296" s="4">
        <f t="shared" si="122"/>
        <v>16533981.760432119</v>
      </c>
      <c r="I1296" s="4">
        <f t="shared" si="123"/>
        <v>-1113381.2395678815</v>
      </c>
      <c r="J1296" s="5">
        <f t="shared" si="124"/>
        <v>-6.3090516105317351E-2</v>
      </c>
      <c r="K1296" s="4">
        <f t="shared" si="125"/>
        <v>919729.52825509023</v>
      </c>
      <c r="L1296" s="4">
        <f t="shared" si="126"/>
        <v>-1172.4717449097661</v>
      </c>
      <c r="M1296" s="5">
        <f t="shared" si="127"/>
        <v>-1.2731775421377378E-3</v>
      </c>
      <c r="N1296" s="4">
        <f>IF(SUMPRODUCT($O$2:$AD$2,O1296:AD1296)&lt;=Kalkulačka!$B$4,SUMPRODUCT($O$2:$AD$2,O1296:AD1296)*Kalkulačka!$B$5,SUMPRODUCT($O$2:$AD$2,O1296:AD1296))</f>
        <v>1163.5999999999999</v>
      </c>
      <c r="O1296" s="4">
        <v>349</v>
      </c>
      <c r="P1296" s="4">
        <v>0</v>
      </c>
      <c r="Q1296" s="4">
        <v>11</v>
      </c>
      <c r="R1296" s="4">
        <v>0</v>
      </c>
      <c r="S1296" s="4">
        <v>727</v>
      </c>
      <c r="T1296" s="4">
        <v>0</v>
      </c>
      <c r="U1296" s="4">
        <v>351</v>
      </c>
      <c r="V1296" s="4">
        <v>348</v>
      </c>
      <c r="W1296" s="4">
        <v>171</v>
      </c>
      <c r="X1296" s="4">
        <v>835</v>
      </c>
      <c r="Y1296" s="4">
        <v>0</v>
      </c>
      <c r="Z1296" s="4">
        <v>0</v>
      </c>
      <c r="AA1296" s="4">
        <v>766</v>
      </c>
      <c r="AB1296" s="4">
        <v>0</v>
      </c>
      <c r="AC1296" s="4">
        <v>0</v>
      </c>
      <c r="AD1296" s="4">
        <v>0</v>
      </c>
    </row>
    <row r="1297" spans="1:30" x14ac:dyDescent="0.3">
      <c r="A1297" s="16" t="s">
        <v>20</v>
      </c>
      <c r="B1297" s="7">
        <v>531081</v>
      </c>
      <c r="C1297" s="7">
        <v>233145</v>
      </c>
      <c r="D1297" s="7" t="s">
        <v>1618</v>
      </c>
      <c r="E1297" s="7">
        <v>2</v>
      </c>
      <c r="F1297" s="4">
        <v>4139610</v>
      </c>
      <c r="G1297" s="4">
        <v>245353</v>
      </c>
      <c r="H1297" s="4">
        <f t="shared" si="122"/>
        <v>3879148.3504623314</v>
      </c>
      <c r="I1297" s="4">
        <f t="shared" si="123"/>
        <v>-260461.64953766856</v>
      </c>
      <c r="J1297" s="5">
        <f t="shared" si="124"/>
        <v>-6.2919369104255884E-2</v>
      </c>
      <c r="K1297" s="4">
        <f t="shared" si="125"/>
        <v>215783.91304025406</v>
      </c>
      <c r="L1297" s="4">
        <f t="shared" si="126"/>
        <v>-29569.086959745939</v>
      </c>
      <c r="M1297" s="5">
        <f t="shared" si="127"/>
        <v>-0.12051650870275044</v>
      </c>
      <c r="N1297" s="4">
        <f>IF(SUMPRODUCT($O$2:$AD$2,O1297:AD1297)&lt;=Kalkulačka!$B$4,SUMPRODUCT($O$2:$AD$2,O1297:AD1297)*Kalkulačka!$B$5,SUMPRODUCT($O$2:$AD$2,O1297:AD1297))</f>
        <v>273</v>
      </c>
      <c r="O1297" s="4">
        <v>45</v>
      </c>
      <c r="P1297" s="4">
        <v>0</v>
      </c>
      <c r="Q1297" s="4">
        <v>0</v>
      </c>
      <c r="R1297" s="4">
        <v>0</v>
      </c>
      <c r="S1297" s="4">
        <v>228</v>
      </c>
      <c r="T1297" s="4">
        <v>0</v>
      </c>
      <c r="U1297" s="4">
        <v>260</v>
      </c>
      <c r="V1297" s="4">
        <v>60</v>
      </c>
      <c r="W1297" s="4">
        <v>0</v>
      </c>
      <c r="X1297" s="4">
        <v>0</v>
      </c>
      <c r="Y1297" s="4">
        <v>0</v>
      </c>
      <c r="Z1297" s="4">
        <v>0</v>
      </c>
      <c r="AA1297" s="4">
        <v>0</v>
      </c>
      <c r="AB1297" s="4">
        <v>0</v>
      </c>
      <c r="AC1297" s="4">
        <v>0</v>
      </c>
      <c r="AD1297" s="4">
        <v>0</v>
      </c>
    </row>
    <row r="1298" spans="1:30" x14ac:dyDescent="0.3">
      <c r="A1298" s="16" t="s">
        <v>20</v>
      </c>
      <c r="B1298" s="7">
        <v>534650</v>
      </c>
      <c r="C1298" s="7">
        <v>236683</v>
      </c>
      <c r="D1298" s="7" t="s">
        <v>1619</v>
      </c>
      <c r="E1298" s="7">
        <v>2</v>
      </c>
      <c r="F1298" s="4">
        <v>4139585</v>
      </c>
      <c r="G1298" s="4">
        <v>242363</v>
      </c>
      <c r="H1298" s="4">
        <f t="shared" si="122"/>
        <v>3879148.3504623314</v>
      </c>
      <c r="I1298" s="4">
        <f t="shared" si="123"/>
        <v>-260436.64953766856</v>
      </c>
      <c r="J1298" s="5">
        <f t="shared" si="124"/>
        <v>-6.291370983750022E-2</v>
      </c>
      <c r="K1298" s="4">
        <f t="shared" si="125"/>
        <v>215783.91304025406</v>
      </c>
      <c r="L1298" s="4">
        <f t="shared" si="126"/>
        <v>-26579.086959745939</v>
      </c>
      <c r="M1298" s="5">
        <f t="shared" si="127"/>
        <v>-0.10966643819290045</v>
      </c>
      <c r="N1298" s="4">
        <f>IF(SUMPRODUCT($O$2:$AD$2,O1298:AD1298)&lt;=Kalkulačka!$B$4,SUMPRODUCT($O$2:$AD$2,O1298:AD1298)*Kalkulačka!$B$5,SUMPRODUCT($O$2:$AD$2,O1298:AD1298))</f>
        <v>273</v>
      </c>
      <c r="O1298" s="4">
        <v>47</v>
      </c>
      <c r="P1298" s="4">
        <v>0</v>
      </c>
      <c r="Q1298" s="4">
        <v>0</v>
      </c>
      <c r="R1298" s="4">
        <v>0</v>
      </c>
      <c r="S1298" s="4">
        <v>226</v>
      </c>
      <c r="T1298" s="4">
        <v>0</v>
      </c>
      <c r="U1298" s="4">
        <v>225</v>
      </c>
      <c r="V1298" s="4">
        <v>50</v>
      </c>
      <c r="W1298" s="4">
        <v>25</v>
      </c>
      <c r="X1298" s="4">
        <v>0</v>
      </c>
      <c r="Y1298" s="4">
        <v>0</v>
      </c>
      <c r="Z1298" s="4">
        <v>0</v>
      </c>
      <c r="AA1298" s="4">
        <v>0</v>
      </c>
      <c r="AB1298" s="4">
        <v>0</v>
      </c>
      <c r="AC1298" s="4">
        <v>0</v>
      </c>
      <c r="AD1298" s="4">
        <v>0</v>
      </c>
    </row>
    <row r="1299" spans="1:30" x14ac:dyDescent="0.3">
      <c r="A1299" s="16" t="s">
        <v>53</v>
      </c>
      <c r="B1299" s="7">
        <v>542687</v>
      </c>
      <c r="C1299" s="7">
        <v>303771</v>
      </c>
      <c r="D1299" s="7" t="s">
        <v>1620</v>
      </c>
      <c r="E1299" s="7">
        <v>2</v>
      </c>
      <c r="F1299" s="4">
        <v>5110036</v>
      </c>
      <c r="G1299" s="4">
        <v>300944</v>
      </c>
      <c r="H1299" s="4">
        <f t="shared" si="122"/>
        <v>4788545.7659553317</v>
      </c>
      <c r="I1299" s="4">
        <f t="shared" si="123"/>
        <v>-321490.23404466826</v>
      </c>
      <c r="J1299" s="5">
        <f t="shared" si="124"/>
        <v>-6.2913496899956955E-2</v>
      </c>
      <c r="K1299" s="4">
        <f t="shared" si="125"/>
        <v>266370.61792881181</v>
      </c>
      <c r="L1299" s="4">
        <f t="shared" si="126"/>
        <v>-34573.382071188185</v>
      </c>
      <c r="M1299" s="5">
        <f t="shared" si="127"/>
        <v>-0.11488310805727375</v>
      </c>
      <c r="N1299" s="4">
        <f>IF(SUMPRODUCT($O$2:$AD$2,O1299:AD1299)&lt;=Kalkulačka!$B$4,SUMPRODUCT($O$2:$AD$2,O1299:AD1299)*Kalkulačka!$B$5,SUMPRODUCT($O$2:$AD$2,O1299:AD1299))</f>
        <v>337</v>
      </c>
      <c r="O1299" s="4">
        <v>71</v>
      </c>
      <c r="P1299" s="4">
        <v>0</v>
      </c>
      <c r="Q1299" s="4">
        <v>0</v>
      </c>
      <c r="R1299" s="4">
        <v>0</v>
      </c>
      <c r="S1299" s="4">
        <v>266</v>
      </c>
      <c r="T1299" s="4">
        <v>0</v>
      </c>
      <c r="U1299" s="4">
        <v>310</v>
      </c>
      <c r="V1299" s="4">
        <v>86</v>
      </c>
      <c r="W1299" s="4">
        <v>92</v>
      </c>
      <c r="X1299" s="4">
        <v>0</v>
      </c>
      <c r="Y1299" s="4">
        <v>0</v>
      </c>
      <c r="Z1299" s="4">
        <v>0</v>
      </c>
      <c r="AA1299" s="4">
        <v>0</v>
      </c>
      <c r="AB1299" s="4">
        <v>0</v>
      </c>
      <c r="AC1299" s="4">
        <v>0</v>
      </c>
      <c r="AD1299" s="4">
        <v>0</v>
      </c>
    </row>
    <row r="1300" spans="1:30" x14ac:dyDescent="0.3">
      <c r="A1300" s="16" t="s">
        <v>56</v>
      </c>
      <c r="B1300" s="7">
        <v>547191</v>
      </c>
      <c r="C1300" s="7">
        <v>849952</v>
      </c>
      <c r="D1300" s="7" t="s">
        <v>1621</v>
      </c>
      <c r="E1300" s="7">
        <v>2</v>
      </c>
      <c r="F1300" s="4">
        <v>650501</v>
      </c>
      <c r="G1300" s="4">
        <v>15729</v>
      </c>
      <c r="H1300" s="4">
        <f t="shared" si="122"/>
        <v>703362.0635453678</v>
      </c>
      <c r="I1300" s="4">
        <f t="shared" si="123"/>
        <v>52861.063545367797</v>
      </c>
      <c r="J1300" s="5">
        <f t="shared" si="124"/>
        <v>8.1262078836723983E-2</v>
      </c>
      <c r="K1300" s="4">
        <f t="shared" si="125"/>
        <v>39125.654562243872</v>
      </c>
      <c r="L1300" s="4">
        <f t="shared" si="126"/>
        <v>23396.654562243872</v>
      </c>
      <c r="M1300" s="5">
        <f t="shared" si="127"/>
        <v>1.487485190555272</v>
      </c>
      <c r="N1300" s="4">
        <f>IF(SUMPRODUCT($O$2:$AD$2,O1300:AD1300)&lt;=Kalkulačka!$B$4,SUMPRODUCT($O$2:$AD$2,O1300:AD1300)*Kalkulačka!$B$5,SUMPRODUCT($O$2:$AD$2,O1300:AD1300))</f>
        <v>49.5</v>
      </c>
      <c r="O1300" s="4">
        <v>33</v>
      </c>
      <c r="P1300" s="4">
        <v>0</v>
      </c>
      <c r="Q1300" s="4">
        <v>0</v>
      </c>
      <c r="R1300" s="4">
        <v>0</v>
      </c>
      <c r="S1300" s="4">
        <v>0</v>
      </c>
      <c r="T1300" s="4">
        <v>0</v>
      </c>
      <c r="U1300" s="4">
        <v>0</v>
      </c>
      <c r="V1300" s="4">
        <v>0</v>
      </c>
      <c r="W1300" s="4">
        <v>0</v>
      </c>
      <c r="X1300" s="4">
        <v>0</v>
      </c>
      <c r="Y1300" s="4">
        <v>0</v>
      </c>
      <c r="Z1300" s="4">
        <v>0</v>
      </c>
      <c r="AA1300" s="4">
        <v>0</v>
      </c>
      <c r="AB1300" s="4">
        <v>0</v>
      </c>
      <c r="AC1300" s="4">
        <v>0</v>
      </c>
      <c r="AD1300" s="4">
        <v>0</v>
      </c>
    </row>
    <row r="1301" spans="1:30" x14ac:dyDescent="0.3">
      <c r="A1301" s="16" t="s">
        <v>38</v>
      </c>
      <c r="B1301" s="7">
        <v>574554</v>
      </c>
      <c r="C1301" s="7">
        <v>273155</v>
      </c>
      <c r="D1301" s="7" t="s">
        <v>1622</v>
      </c>
      <c r="E1301" s="7">
        <v>2</v>
      </c>
      <c r="F1301" s="4">
        <v>1774038</v>
      </c>
      <c r="G1301" s="4">
        <v>68557</v>
      </c>
      <c r="H1301" s="4">
        <f t="shared" si="122"/>
        <v>1918260.1733055485</v>
      </c>
      <c r="I1301" s="4">
        <f t="shared" si="123"/>
        <v>144222.17330554849</v>
      </c>
      <c r="J1301" s="5">
        <f t="shared" si="124"/>
        <v>8.1295988758723681E-2</v>
      </c>
      <c r="K1301" s="4">
        <f t="shared" si="125"/>
        <v>106706.33062430147</v>
      </c>
      <c r="L1301" s="4">
        <f t="shared" si="126"/>
        <v>38149.330624301467</v>
      </c>
      <c r="M1301" s="5">
        <f t="shared" si="127"/>
        <v>0.55646149371036469</v>
      </c>
      <c r="N1301" s="4">
        <f>IF(SUMPRODUCT($O$2:$AD$2,O1301:AD1301)&lt;=Kalkulačka!$B$4,SUMPRODUCT($O$2:$AD$2,O1301:AD1301)*Kalkulačka!$B$5,SUMPRODUCT($O$2:$AD$2,O1301:AD1301))</f>
        <v>135</v>
      </c>
      <c r="O1301" s="4">
        <v>37</v>
      </c>
      <c r="P1301" s="4">
        <v>0</v>
      </c>
      <c r="Q1301" s="4">
        <v>0</v>
      </c>
      <c r="R1301" s="4">
        <v>0</v>
      </c>
      <c r="S1301" s="4">
        <v>53</v>
      </c>
      <c r="T1301" s="4">
        <v>0</v>
      </c>
      <c r="U1301" s="4">
        <v>91</v>
      </c>
      <c r="V1301" s="4">
        <v>50</v>
      </c>
      <c r="W1301" s="4">
        <v>0</v>
      </c>
      <c r="X1301" s="4">
        <v>0</v>
      </c>
      <c r="Y1301" s="4">
        <v>0</v>
      </c>
      <c r="Z1301" s="4">
        <v>0</v>
      </c>
      <c r="AA1301" s="4">
        <v>0</v>
      </c>
      <c r="AB1301" s="4">
        <v>0</v>
      </c>
      <c r="AC1301" s="4">
        <v>0</v>
      </c>
      <c r="AD1301" s="4">
        <v>0</v>
      </c>
    </row>
    <row r="1302" spans="1:30" x14ac:dyDescent="0.3">
      <c r="A1302" s="16" t="s">
        <v>38</v>
      </c>
      <c r="B1302" s="7">
        <v>573922</v>
      </c>
      <c r="C1302" s="7">
        <v>272523</v>
      </c>
      <c r="D1302" s="7" t="s">
        <v>362</v>
      </c>
      <c r="E1302" s="7">
        <v>2</v>
      </c>
      <c r="F1302" s="4">
        <v>15510596</v>
      </c>
      <c r="G1302" s="4">
        <v>885878</v>
      </c>
      <c r="H1302" s="4">
        <f t="shared" si="122"/>
        <v>14536149.313270934</v>
      </c>
      <c r="I1302" s="4">
        <f t="shared" si="123"/>
        <v>-974446.68672906607</v>
      </c>
      <c r="J1302" s="5">
        <f t="shared" si="124"/>
        <v>-6.2824580482211401E-2</v>
      </c>
      <c r="K1302" s="4">
        <f t="shared" si="125"/>
        <v>808596.86095303996</v>
      </c>
      <c r="L1302" s="4">
        <f t="shared" si="126"/>
        <v>-77281.139046960045</v>
      </c>
      <c r="M1302" s="5">
        <f t="shared" si="127"/>
        <v>-8.7236774191209232E-2</v>
      </c>
      <c r="N1302" s="4">
        <f>IF(SUMPRODUCT($O$2:$AD$2,O1302:AD1302)&lt;=Kalkulačka!$B$4,SUMPRODUCT($O$2:$AD$2,O1302:AD1302)*Kalkulačka!$B$5,SUMPRODUCT($O$2:$AD$2,O1302:AD1302))</f>
        <v>1023</v>
      </c>
      <c r="O1302" s="4">
        <v>179</v>
      </c>
      <c r="P1302" s="4">
        <v>0</v>
      </c>
      <c r="Q1302" s="4">
        <v>12</v>
      </c>
      <c r="R1302" s="4">
        <v>0</v>
      </c>
      <c r="S1302" s="4">
        <v>782</v>
      </c>
      <c r="T1302" s="4">
        <v>0</v>
      </c>
      <c r="U1302" s="4">
        <v>179</v>
      </c>
      <c r="V1302" s="4">
        <v>224</v>
      </c>
      <c r="W1302" s="4">
        <v>0</v>
      </c>
      <c r="X1302" s="4">
        <v>461</v>
      </c>
      <c r="Y1302" s="4">
        <v>0</v>
      </c>
      <c r="Z1302" s="4">
        <v>0</v>
      </c>
      <c r="AA1302" s="4">
        <v>500</v>
      </c>
      <c r="AB1302" s="4">
        <v>0</v>
      </c>
      <c r="AC1302" s="4">
        <v>0</v>
      </c>
      <c r="AD1302" s="4">
        <v>0</v>
      </c>
    </row>
    <row r="1303" spans="1:30" x14ac:dyDescent="0.3">
      <c r="A1303" s="16" t="s">
        <v>20</v>
      </c>
      <c r="B1303" s="7">
        <v>534021</v>
      </c>
      <c r="C1303" s="7">
        <v>236047</v>
      </c>
      <c r="D1303" s="7" t="s">
        <v>1623</v>
      </c>
      <c r="E1303" s="7">
        <v>2</v>
      </c>
      <c r="F1303" s="4">
        <v>1241707</v>
      </c>
      <c r="G1303" s="4">
        <v>43249</v>
      </c>
      <c r="H1303" s="4">
        <f t="shared" si="122"/>
        <v>1342782.1213138839</v>
      </c>
      <c r="I1303" s="4">
        <f t="shared" si="123"/>
        <v>101075.12131388392</v>
      </c>
      <c r="J1303" s="5">
        <f t="shared" si="124"/>
        <v>8.1400138127500243E-2</v>
      </c>
      <c r="K1303" s="4">
        <f t="shared" si="125"/>
        <v>74694.431437011022</v>
      </c>
      <c r="L1303" s="4">
        <f t="shared" si="126"/>
        <v>31445.431437011022</v>
      </c>
      <c r="M1303" s="5">
        <f t="shared" si="127"/>
        <v>0.7270788096143499</v>
      </c>
      <c r="N1303" s="4">
        <f>IF(SUMPRODUCT($O$2:$AD$2,O1303:AD1303)&lt;=Kalkulačka!$B$4,SUMPRODUCT($O$2:$AD$2,O1303:AD1303)*Kalkulačka!$B$5,SUMPRODUCT($O$2:$AD$2,O1303:AD1303))</f>
        <v>94.5</v>
      </c>
      <c r="O1303" s="4">
        <v>28</v>
      </c>
      <c r="P1303" s="4">
        <v>0</v>
      </c>
      <c r="Q1303" s="4">
        <v>0</v>
      </c>
      <c r="R1303" s="4">
        <v>0</v>
      </c>
      <c r="S1303" s="4">
        <v>35</v>
      </c>
      <c r="T1303" s="4">
        <v>0</v>
      </c>
      <c r="U1303" s="4">
        <v>62</v>
      </c>
      <c r="V1303" s="4">
        <v>30</v>
      </c>
      <c r="W1303" s="4">
        <v>0</v>
      </c>
      <c r="X1303" s="4">
        <v>0</v>
      </c>
      <c r="Y1303" s="4">
        <v>0</v>
      </c>
      <c r="Z1303" s="4">
        <v>0</v>
      </c>
      <c r="AA1303" s="4">
        <v>0</v>
      </c>
      <c r="AB1303" s="4">
        <v>0</v>
      </c>
      <c r="AC1303" s="4">
        <v>0</v>
      </c>
      <c r="AD1303" s="4">
        <v>0</v>
      </c>
    </row>
    <row r="1304" spans="1:30" x14ac:dyDescent="0.3">
      <c r="A1304" s="16" t="s">
        <v>47</v>
      </c>
      <c r="B1304" s="7">
        <v>584444</v>
      </c>
      <c r="C1304" s="7">
        <v>283142</v>
      </c>
      <c r="D1304" s="7" t="s">
        <v>1624</v>
      </c>
      <c r="E1304" s="7">
        <v>2</v>
      </c>
      <c r="F1304" s="4">
        <v>6003836</v>
      </c>
      <c r="G1304" s="4">
        <v>356894</v>
      </c>
      <c r="H1304" s="4">
        <f t="shared" si="122"/>
        <v>5626896.5083629424</v>
      </c>
      <c r="I1304" s="4">
        <f t="shared" si="123"/>
        <v>-376939.49163705762</v>
      </c>
      <c r="J1304" s="5">
        <f t="shared" si="124"/>
        <v>-6.2783109271648652E-2</v>
      </c>
      <c r="K1304" s="4">
        <f t="shared" si="125"/>
        <v>313005.23649795097</v>
      </c>
      <c r="L1304" s="4">
        <f t="shared" si="126"/>
        <v>-43888.763502049027</v>
      </c>
      <c r="M1304" s="5">
        <f t="shared" si="127"/>
        <v>-0.12297422624658594</v>
      </c>
      <c r="N1304" s="4">
        <f>IF(SUMPRODUCT($O$2:$AD$2,O1304:AD1304)&lt;=Kalkulačka!$B$4,SUMPRODUCT($O$2:$AD$2,O1304:AD1304)*Kalkulačka!$B$5,SUMPRODUCT($O$2:$AD$2,O1304:AD1304))</f>
        <v>396</v>
      </c>
      <c r="O1304" s="4">
        <v>64</v>
      </c>
      <c r="P1304" s="4">
        <v>0</v>
      </c>
      <c r="Q1304" s="4">
        <v>12</v>
      </c>
      <c r="R1304" s="4">
        <v>0</v>
      </c>
      <c r="S1304" s="4">
        <v>320</v>
      </c>
      <c r="T1304" s="4">
        <v>0</v>
      </c>
      <c r="U1304" s="4">
        <v>350</v>
      </c>
      <c r="V1304" s="4">
        <v>100</v>
      </c>
      <c r="W1304" s="4">
        <v>29</v>
      </c>
      <c r="X1304" s="4">
        <v>0</v>
      </c>
      <c r="Y1304" s="4">
        <v>0</v>
      </c>
      <c r="Z1304" s="4">
        <v>0</v>
      </c>
      <c r="AA1304" s="4">
        <v>0</v>
      </c>
      <c r="AB1304" s="4">
        <v>0</v>
      </c>
      <c r="AC1304" s="4">
        <v>0</v>
      </c>
      <c r="AD1304" s="4">
        <v>0</v>
      </c>
    </row>
    <row r="1305" spans="1:30" x14ac:dyDescent="0.3">
      <c r="A1305" s="16" t="s">
        <v>20</v>
      </c>
      <c r="B1305" s="7">
        <v>529796</v>
      </c>
      <c r="C1305" s="7">
        <v>231860</v>
      </c>
      <c r="D1305" s="7" t="s">
        <v>1625</v>
      </c>
      <c r="E1305" s="7">
        <v>2</v>
      </c>
      <c r="F1305" s="4">
        <v>5775941</v>
      </c>
      <c r="G1305" s="4">
        <v>331870</v>
      </c>
      <c r="H1305" s="4">
        <f t="shared" si="122"/>
        <v>5413756.4891067706</v>
      </c>
      <c r="I1305" s="4">
        <f t="shared" si="123"/>
        <v>-362184.5108932294</v>
      </c>
      <c r="J1305" s="5">
        <f t="shared" si="124"/>
        <v>-6.2705715119532823E-2</v>
      </c>
      <c r="K1305" s="4">
        <f t="shared" si="125"/>
        <v>301148.97753969522</v>
      </c>
      <c r="L1305" s="4">
        <f t="shared" si="126"/>
        <v>-30721.022460304783</v>
      </c>
      <c r="M1305" s="5">
        <f t="shared" si="127"/>
        <v>-9.2569447254361004E-2</v>
      </c>
      <c r="N1305" s="4">
        <f>IF(SUMPRODUCT($O$2:$AD$2,O1305:AD1305)&lt;=Kalkulačka!$B$4,SUMPRODUCT($O$2:$AD$2,O1305:AD1305)*Kalkulačka!$B$5,SUMPRODUCT($O$2:$AD$2,O1305:AD1305))</f>
        <v>381</v>
      </c>
      <c r="O1305" s="4">
        <v>77</v>
      </c>
      <c r="P1305" s="4">
        <v>0</v>
      </c>
      <c r="Q1305" s="4">
        <v>0</v>
      </c>
      <c r="R1305" s="4">
        <v>0</v>
      </c>
      <c r="S1305" s="4">
        <v>278</v>
      </c>
      <c r="T1305" s="4">
        <v>13</v>
      </c>
      <c r="U1305" s="4">
        <v>362</v>
      </c>
      <c r="V1305" s="4">
        <v>114</v>
      </c>
      <c r="W1305" s="4">
        <v>0</v>
      </c>
      <c r="X1305" s="4">
        <v>0</v>
      </c>
      <c r="Y1305" s="4">
        <v>0</v>
      </c>
      <c r="Z1305" s="4">
        <v>0</v>
      </c>
      <c r="AA1305" s="4">
        <v>0</v>
      </c>
      <c r="AB1305" s="4">
        <v>0</v>
      </c>
      <c r="AC1305" s="4">
        <v>0</v>
      </c>
      <c r="AD1305" s="4">
        <v>0</v>
      </c>
    </row>
    <row r="1306" spans="1:30" x14ac:dyDescent="0.3">
      <c r="A1306" s="16" t="s">
        <v>35</v>
      </c>
      <c r="B1306" s="7">
        <v>544477</v>
      </c>
      <c r="C1306" s="7">
        <v>671916</v>
      </c>
      <c r="D1306" s="7" t="s">
        <v>1626</v>
      </c>
      <c r="E1306" s="7">
        <v>2</v>
      </c>
      <c r="F1306" s="4">
        <v>4972370</v>
      </c>
      <c r="G1306" s="4">
        <v>284458</v>
      </c>
      <c r="H1306" s="4">
        <f t="shared" si="122"/>
        <v>4660661.7544016289</v>
      </c>
      <c r="I1306" s="4">
        <f t="shared" si="123"/>
        <v>-311708.24559837114</v>
      </c>
      <c r="J1306" s="5">
        <f t="shared" si="124"/>
        <v>-6.2688063357789425E-2</v>
      </c>
      <c r="K1306" s="4">
        <f t="shared" si="125"/>
        <v>259256.86255385837</v>
      </c>
      <c r="L1306" s="4">
        <f t="shared" si="126"/>
        <v>-25201.137446141627</v>
      </c>
      <c r="M1306" s="5">
        <f t="shared" si="127"/>
        <v>-8.8593526798830147E-2</v>
      </c>
      <c r="N1306" s="4">
        <f>IF(SUMPRODUCT($O$2:$AD$2,O1306:AD1306)&lt;=Kalkulačka!$B$4,SUMPRODUCT($O$2:$AD$2,O1306:AD1306)*Kalkulačka!$B$5,SUMPRODUCT($O$2:$AD$2,O1306:AD1306))</f>
        <v>328</v>
      </c>
      <c r="O1306" s="4">
        <v>67</v>
      </c>
      <c r="P1306" s="4">
        <v>0</v>
      </c>
      <c r="Q1306" s="4">
        <v>0</v>
      </c>
      <c r="R1306" s="4">
        <v>0</v>
      </c>
      <c r="S1306" s="4">
        <v>261</v>
      </c>
      <c r="T1306" s="4">
        <v>0</v>
      </c>
      <c r="U1306" s="4">
        <v>334</v>
      </c>
      <c r="V1306" s="4">
        <v>78</v>
      </c>
      <c r="W1306" s="4">
        <v>0</v>
      </c>
      <c r="X1306" s="4">
        <v>0</v>
      </c>
      <c r="Y1306" s="4">
        <v>0</v>
      </c>
      <c r="Z1306" s="4">
        <v>0</v>
      </c>
      <c r="AA1306" s="4">
        <v>0</v>
      </c>
      <c r="AB1306" s="4">
        <v>0</v>
      </c>
      <c r="AC1306" s="4">
        <v>0</v>
      </c>
      <c r="AD1306" s="4">
        <v>0</v>
      </c>
    </row>
    <row r="1307" spans="1:30" x14ac:dyDescent="0.3">
      <c r="A1307" s="16" t="s">
        <v>56</v>
      </c>
      <c r="B1307" s="7">
        <v>511021</v>
      </c>
      <c r="C1307" s="7">
        <v>300870</v>
      </c>
      <c r="D1307" s="7" t="s">
        <v>150</v>
      </c>
      <c r="E1307" s="7">
        <v>2</v>
      </c>
      <c r="F1307" s="4">
        <v>12745286</v>
      </c>
      <c r="G1307" s="4">
        <v>693636</v>
      </c>
      <c r="H1307" s="4">
        <f t="shared" si="122"/>
        <v>11950050.412962712</v>
      </c>
      <c r="I1307" s="4">
        <f t="shared" si="123"/>
        <v>-795235.58703728765</v>
      </c>
      <c r="J1307" s="5">
        <f t="shared" si="124"/>
        <v>-6.2394487423608092E-2</v>
      </c>
      <c r="K1307" s="4">
        <f t="shared" si="125"/>
        <v>664740.91892620397</v>
      </c>
      <c r="L1307" s="4">
        <f t="shared" si="126"/>
        <v>-28895.081073796027</v>
      </c>
      <c r="M1307" s="5">
        <f t="shared" si="127"/>
        <v>-4.1657412639764968E-2</v>
      </c>
      <c r="N1307" s="4">
        <f>IF(SUMPRODUCT($O$2:$AD$2,O1307:AD1307)&lt;=Kalkulačka!$B$4,SUMPRODUCT($O$2:$AD$2,O1307:AD1307)*Kalkulačka!$B$5,SUMPRODUCT($O$2:$AD$2,O1307:AD1307))</f>
        <v>841</v>
      </c>
      <c r="O1307" s="4">
        <v>185</v>
      </c>
      <c r="P1307" s="4">
        <v>10</v>
      </c>
      <c r="Q1307" s="4">
        <v>0</v>
      </c>
      <c r="R1307" s="4">
        <v>0</v>
      </c>
      <c r="S1307" s="4">
        <v>464</v>
      </c>
      <c r="T1307" s="4">
        <v>0</v>
      </c>
      <c r="U1307" s="4">
        <v>856</v>
      </c>
      <c r="V1307" s="4">
        <v>252</v>
      </c>
      <c r="W1307" s="4">
        <v>135</v>
      </c>
      <c r="X1307" s="4">
        <v>381</v>
      </c>
      <c r="Y1307" s="4">
        <v>172</v>
      </c>
      <c r="Z1307" s="4">
        <v>0</v>
      </c>
      <c r="AA1307" s="4">
        <v>0</v>
      </c>
      <c r="AB1307" s="4">
        <v>0</v>
      </c>
      <c r="AC1307" s="4">
        <v>0</v>
      </c>
      <c r="AD1307" s="4">
        <v>0</v>
      </c>
    </row>
    <row r="1308" spans="1:30" x14ac:dyDescent="0.3">
      <c r="A1308" s="16" t="s">
        <v>47</v>
      </c>
      <c r="B1308" s="7">
        <v>594458</v>
      </c>
      <c r="C1308" s="7">
        <v>293164</v>
      </c>
      <c r="D1308" s="7" t="s">
        <v>473</v>
      </c>
      <c r="E1308" s="7">
        <v>2</v>
      </c>
      <c r="F1308" s="4">
        <v>8865417</v>
      </c>
      <c r="G1308" s="4">
        <v>524847</v>
      </c>
      <c r="H1308" s="4">
        <f t="shared" si="122"/>
        <v>8312460.7509907102</v>
      </c>
      <c r="I1308" s="4">
        <f t="shared" si="123"/>
        <v>-552956.24900928978</v>
      </c>
      <c r="J1308" s="5">
        <f t="shared" si="124"/>
        <v>-6.2372277469778359E-2</v>
      </c>
      <c r="K1308" s="4">
        <f t="shared" si="125"/>
        <v>462394.09937197302</v>
      </c>
      <c r="L1308" s="4">
        <f t="shared" si="126"/>
        <v>-62452.900628026982</v>
      </c>
      <c r="M1308" s="5">
        <f t="shared" si="127"/>
        <v>-0.11899258379685318</v>
      </c>
      <c r="N1308" s="4">
        <f>IF(SUMPRODUCT($O$2:$AD$2,O1308:AD1308)&lt;=Kalkulačka!$B$4,SUMPRODUCT($O$2:$AD$2,O1308:AD1308)*Kalkulačka!$B$5,SUMPRODUCT($O$2:$AD$2,O1308:AD1308))</f>
        <v>585</v>
      </c>
      <c r="O1308" s="4">
        <v>100</v>
      </c>
      <c r="P1308" s="4">
        <v>0</v>
      </c>
      <c r="Q1308" s="4">
        <v>10</v>
      </c>
      <c r="R1308" s="4">
        <v>0</v>
      </c>
      <c r="S1308" s="4">
        <v>445</v>
      </c>
      <c r="T1308" s="4">
        <v>15</v>
      </c>
      <c r="U1308" s="4">
        <v>485</v>
      </c>
      <c r="V1308" s="4">
        <v>125</v>
      </c>
      <c r="W1308" s="4">
        <v>0</v>
      </c>
      <c r="X1308" s="4">
        <v>0</v>
      </c>
      <c r="Y1308" s="4">
        <v>0</v>
      </c>
      <c r="Z1308" s="4">
        <v>0</v>
      </c>
      <c r="AA1308" s="4">
        <v>0</v>
      </c>
      <c r="AB1308" s="4">
        <v>0</v>
      </c>
      <c r="AC1308" s="4">
        <v>0</v>
      </c>
      <c r="AD1308" s="4">
        <v>0</v>
      </c>
    </row>
    <row r="1309" spans="1:30" x14ac:dyDescent="0.3">
      <c r="A1309" s="16" t="s">
        <v>56</v>
      </c>
      <c r="B1309" s="7">
        <v>599051</v>
      </c>
      <c r="C1309" s="7">
        <v>297569</v>
      </c>
      <c r="D1309" s="7" t="s">
        <v>495</v>
      </c>
      <c r="E1309" s="7">
        <v>2</v>
      </c>
      <c r="F1309" s="4">
        <v>33414932</v>
      </c>
      <c r="G1309" s="4">
        <v>1843230</v>
      </c>
      <c r="H1309" s="4">
        <f t="shared" si="122"/>
        <v>31331582.830657292</v>
      </c>
      <c r="I1309" s="4">
        <f t="shared" si="123"/>
        <v>-2083349.1693427078</v>
      </c>
      <c r="J1309" s="5">
        <f t="shared" si="124"/>
        <v>-6.234785003730392E-2</v>
      </c>
      <c r="K1309" s="4">
        <f t="shared" si="125"/>
        <v>1742870.0668635906</v>
      </c>
      <c r="L1309" s="4">
        <f t="shared" si="126"/>
        <v>-100359.93313640938</v>
      </c>
      <c r="M1309" s="5">
        <f t="shared" si="127"/>
        <v>-5.4447862250727952E-2</v>
      </c>
      <c r="N1309" s="4">
        <f>IF(SUMPRODUCT($O$2:$AD$2,O1309:AD1309)&lt;=Kalkulačka!$B$4,SUMPRODUCT($O$2:$AD$2,O1309:AD1309)*Kalkulačka!$B$5,SUMPRODUCT($O$2:$AD$2,O1309:AD1309))</f>
        <v>2205</v>
      </c>
      <c r="O1309" s="4">
        <v>512</v>
      </c>
      <c r="P1309" s="4">
        <v>25</v>
      </c>
      <c r="Q1309" s="4">
        <v>26</v>
      </c>
      <c r="R1309" s="4">
        <v>0</v>
      </c>
      <c r="S1309" s="4">
        <v>1555</v>
      </c>
      <c r="T1309" s="4">
        <v>31</v>
      </c>
      <c r="U1309" s="4">
        <v>1952</v>
      </c>
      <c r="V1309" s="4">
        <v>545</v>
      </c>
      <c r="W1309" s="4">
        <v>0</v>
      </c>
      <c r="X1309" s="4">
        <v>888</v>
      </c>
      <c r="Y1309" s="4">
        <v>0</v>
      </c>
      <c r="Z1309" s="4">
        <v>0</v>
      </c>
      <c r="AA1309" s="4">
        <v>0</v>
      </c>
      <c r="AB1309" s="4">
        <v>0</v>
      </c>
      <c r="AC1309" s="4">
        <v>0</v>
      </c>
      <c r="AD1309" s="4">
        <v>0</v>
      </c>
    </row>
    <row r="1310" spans="1:30" x14ac:dyDescent="0.3">
      <c r="A1310" s="16" t="s">
        <v>41</v>
      </c>
      <c r="B1310" s="7">
        <v>580503</v>
      </c>
      <c r="C1310" s="7">
        <v>279099</v>
      </c>
      <c r="D1310" s="7" t="s">
        <v>1627</v>
      </c>
      <c r="E1310" s="7">
        <v>2</v>
      </c>
      <c r="F1310" s="4">
        <v>2088084</v>
      </c>
      <c r="G1310" s="4">
        <v>86074</v>
      </c>
      <c r="H1310" s="4">
        <f t="shared" si="122"/>
        <v>2259284.2041154238</v>
      </c>
      <c r="I1310" s="4">
        <f t="shared" si="123"/>
        <v>171200.20411542384</v>
      </c>
      <c r="J1310" s="5">
        <f t="shared" si="124"/>
        <v>8.1989136507642391E-2</v>
      </c>
      <c r="K1310" s="4">
        <f t="shared" si="125"/>
        <v>125676.34495751062</v>
      </c>
      <c r="L1310" s="4">
        <f t="shared" si="126"/>
        <v>39602.344957510621</v>
      </c>
      <c r="M1310" s="5">
        <f t="shared" si="127"/>
        <v>0.46009648625032673</v>
      </c>
      <c r="N1310" s="4">
        <f>IF(SUMPRODUCT($O$2:$AD$2,O1310:AD1310)&lt;=Kalkulačka!$B$4,SUMPRODUCT($O$2:$AD$2,O1310:AD1310)*Kalkulačka!$B$5,SUMPRODUCT($O$2:$AD$2,O1310:AD1310))</f>
        <v>159</v>
      </c>
      <c r="O1310" s="4">
        <v>34</v>
      </c>
      <c r="P1310" s="4">
        <v>0</v>
      </c>
      <c r="Q1310" s="4">
        <v>0</v>
      </c>
      <c r="R1310" s="4">
        <v>0</v>
      </c>
      <c r="S1310" s="4">
        <v>72</v>
      </c>
      <c r="T1310" s="4">
        <v>0</v>
      </c>
      <c r="U1310" s="4">
        <v>103</v>
      </c>
      <c r="V1310" s="4">
        <v>29</v>
      </c>
      <c r="W1310" s="4">
        <v>0</v>
      </c>
      <c r="X1310" s="4">
        <v>0</v>
      </c>
      <c r="Y1310" s="4">
        <v>0</v>
      </c>
      <c r="Z1310" s="4">
        <v>0</v>
      </c>
      <c r="AA1310" s="4">
        <v>0</v>
      </c>
      <c r="AB1310" s="4">
        <v>0</v>
      </c>
      <c r="AC1310" s="4">
        <v>0</v>
      </c>
      <c r="AD1310" s="4">
        <v>0</v>
      </c>
    </row>
    <row r="1311" spans="1:30" x14ac:dyDescent="0.3">
      <c r="A1311" s="16" t="s">
        <v>38</v>
      </c>
      <c r="B1311" s="7">
        <v>574261</v>
      </c>
      <c r="C1311" s="7">
        <v>272850</v>
      </c>
      <c r="D1311" s="7" t="s">
        <v>1628</v>
      </c>
      <c r="E1311" s="7">
        <v>2</v>
      </c>
      <c r="F1311" s="4">
        <v>807597</v>
      </c>
      <c r="G1311" s="4">
        <v>26818</v>
      </c>
      <c r="H1311" s="4">
        <f t="shared" si="122"/>
        <v>873874.07895030547</v>
      </c>
      <c r="I1311" s="4">
        <f t="shared" si="123"/>
        <v>66277.078950305469</v>
      </c>
      <c r="J1311" s="5">
        <f t="shared" si="124"/>
        <v>8.206701975156605E-2</v>
      </c>
      <c r="K1311" s="4">
        <f t="shared" si="125"/>
        <v>48610.661728848449</v>
      </c>
      <c r="L1311" s="4">
        <f t="shared" si="126"/>
        <v>21792.661728848449</v>
      </c>
      <c r="M1311" s="5">
        <f t="shared" si="127"/>
        <v>0.81261323472475389</v>
      </c>
      <c r="N1311" s="4">
        <f>IF(SUMPRODUCT($O$2:$AD$2,O1311:AD1311)&lt;=Kalkulačka!$B$4,SUMPRODUCT($O$2:$AD$2,O1311:AD1311)*Kalkulačka!$B$5,SUMPRODUCT($O$2:$AD$2,O1311:AD1311))</f>
        <v>61.5</v>
      </c>
      <c r="O1311" s="4">
        <v>22</v>
      </c>
      <c r="P1311" s="4">
        <v>0</v>
      </c>
      <c r="Q1311" s="4">
        <v>0</v>
      </c>
      <c r="R1311" s="4">
        <v>0</v>
      </c>
      <c r="S1311" s="4">
        <v>19</v>
      </c>
      <c r="T1311" s="4">
        <v>0</v>
      </c>
      <c r="U1311" s="4">
        <v>41</v>
      </c>
      <c r="V1311" s="4">
        <v>17</v>
      </c>
      <c r="W1311" s="4">
        <v>0</v>
      </c>
      <c r="X1311" s="4">
        <v>0</v>
      </c>
      <c r="Y1311" s="4">
        <v>0</v>
      </c>
      <c r="Z1311" s="4">
        <v>0</v>
      </c>
      <c r="AA1311" s="4">
        <v>0</v>
      </c>
      <c r="AB1311" s="4">
        <v>0</v>
      </c>
      <c r="AC1311" s="4">
        <v>0</v>
      </c>
      <c r="AD1311" s="4">
        <v>0</v>
      </c>
    </row>
    <row r="1312" spans="1:30" x14ac:dyDescent="0.3">
      <c r="A1312" s="16" t="s">
        <v>41</v>
      </c>
      <c r="B1312" s="7">
        <v>580031</v>
      </c>
      <c r="C1312" s="7">
        <v>278653</v>
      </c>
      <c r="D1312" s="7" t="s">
        <v>395</v>
      </c>
      <c r="E1312" s="7">
        <v>2</v>
      </c>
      <c r="F1312" s="4">
        <v>27274734</v>
      </c>
      <c r="G1312" s="4">
        <v>1527280</v>
      </c>
      <c r="H1312" s="4">
        <f t="shared" si="122"/>
        <v>25578223.244202353</v>
      </c>
      <c r="I1312" s="4">
        <f t="shared" si="123"/>
        <v>-1696510.7557976469</v>
      </c>
      <c r="J1312" s="5">
        <f t="shared" si="124"/>
        <v>-6.2200817643084827E-2</v>
      </c>
      <c r="K1312" s="4">
        <f t="shared" si="125"/>
        <v>1422830.1167170745</v>
      </c>
      <c r="L1312" s="4">
        <f t="shared" si="126"/>
        <v>-104449.88328292547</v>
      </c>
      <c r="M1312" s="5">
        <f t="shared" si="127"/>
        <v>-6.8389478866301867E-2</v>
      </c>
      <c r="N1312" s="4">
        <f>IF(SUMPRODUCT($O$2:$AD$2,O1312:AD1312)&lt;=Kalkulačka!$B$4,SUMPRODUCT($O$2:$AD$2,O1312:AD1312)*Kalkulačka!$B$5,SUMPRODUCT($O$2:$AD$2,O1312:AD1312))</f>
        <v>1800.1</v>
      </c>
      <c r="O1312" s="4">
        <v>398</v>
      </c>
      <c r="P1312" s="4">
        <v>12</v>
      </c>
      <c r="Q1312" s="4">
        <v>15</v>
      </c>
      <c r="R1312" s="4">
        <v>0</v>
      </c>
      <c r="S1312" s="4">
        <v>1293</v>
      </c>
      <c r="T1312" s="4">
        <v>0</v>
      </c>
      <c r="U1312" s="4">
        <v>1699</v>
      </c>
      <c r="V1312" s="4">
        <v>359</v>
      </c>
      <c r="W1312" s="4">
        <v>41</v>
      </c>
      <c r="X1312" s="4">
        <v>528</v>
      </c>
      <c r="Y1312" s="4">
        <v>0</v>
      </c>
      <c r="Z1312" s="4">
        <v>0</v>
      </c>
      <c r="AA1312" s="4">
        <v>701</v>
      </c>
      <c r="AB1312" s="4">
        <v>0</v>
      </c>
      <c r="AC1312" s="4">
        <v>0</v>
      </c>
      <c r="AD1312" s="4">
        <v>0</v>
      </c>
    </row>
    <row r="1313" spans="1:30" x14ac:dyDescent="0.3">
      <c r="A1313" s="16" t="s">
        <v>29</v>
      </c>
      <c r="B1313" s="7">
        <v>539279</v>
      </c>
      <c r="C1313" s="7">
        <v>572756</v>
      </c>
      <c r="D1313" s="7" t="s">
        <v>1629</v>
      </c>
      <c r="E1313" s="7">
        <v>2</v>
      </c>
      <c r="F1313" s="4">
        <v>4106011</v>
      </c>
      <c r="G1313" s="4">
        <v>229544</v>
      </c>
      <c r="H1313" s="4">
        <f t="shared" si="122"/>
        <v>3850729.6812281753</v>
      </c>
      <c r="I1313" s="4">
        <f t="shared" si="123"/>
        <v>-255281.31877182471</v>
      </c>
      <c r="J1313" s="5">
        <f t="shared" si="124"/>
        <v>-6.2172585210274578E-2</v>
      </c>
      <c r="K1313" s="4">
        <f t="shared" si="125"/>
        <v>214203.07851248665</v>
      </c>
      <c r="L1313" s="4">
        <f t="shared" si="126"/>
        <v>-15340.921487513348</v>
      </c>
      <c r="M1313" s="5">
        <f t="shared" si="127"/>
        <v>-6.6832160664244578E-2</v>
      </c>
      <c r="N1313" s="4">
        <f>IF(SUMPRODUCT($O$2:$AD$2,O1313:AD1313)&lt;=Kalkulačka!$B$4,SUMPRODUCT($O$2:$AD$2,O1313:AD1313)*Kalkulačka!$B$5,SUMPRODUCT($O$2:$AD$2,O1313:AD1313))</f>
        <v>271</v>
      </c>
      <c r="O1313" s="4">
        <v>72</v>
      </c>
      <c r="P1313" s="4">
        <v>0</v>
      </c>
      <c r="Q1313" s="4">
        <v>0</v>
      </c>
      <c r="R1313" s="4">
        <v>0</v>
      </c>
      <c r="S1313" s="4">
        <v>199</v>
      </c>
      <c r="T1313" s="4">
        <v>0</v>
      </c>
      <c r="U1313" s="4">
        <v>209</v>
      </c>
      <c r="V1313" s="4">
        <v>45</v>
      </c>
      <c r="W1313" s="4">
        <v>0</v>
      </c>
      <c r="X1313" s="4">
        <v>0</v>
      </c>
      <c r="Y1313" s="4">
        <v>0</v>
      </c>
      <c r="Z1313" s="4">
        <v>0</v>
      </c>
      <c r="AA1313" s="4">
        <v>0</v>
      </c>
      <c r="AB1313" s="4">
        <v>0</v>
      </c>
      <c r="AC1313" s="4">
        <v>0</v>
      </c>
      <c r="AD1313" s="4">
        <v>0</v>
      </c>
    </row>
    <row r="1314" spans="1:30" x14ac:dyDescent="0.3">
      <c r="A1314" s="16" t="s">
        <v>20</v>
      </c>
      <c r="B1314" s="7">
        <v>534625</v>
      </c>
      <c r="C1314" s="7">
        <v>236659</v>
      </c>
      <c r="D1314" s="7" t="s">
        <v>1237</v>
      </c>
      <c r="E1314" s="7">
        <v>2</v>
      </c>
      <c r="F1314" s="4">
        <v>1457404</v>
      </c>
      <c r="G1314" s="4">
        <v>48111</v>
      </c>
      <c r="H1314" s="4">
        <f t="shared" si="122"/>
        <v>1577236.1424956731</v>
      </c>
      <c r="I1314" s="4">
        <f t="shared" si="123"/>
        <v>119832.14249567315</v>
      </c>
      <c r="J1314" s="5">
        <f t="shared" si="124"/>
        <v>8.2223009196950914E-2</v>
      </c>
      <c r="K1314" s="4">
        <f t="shared" si="125"/>
        <v>87736.316291092313</v>
      </c>
      <c r="L1314" s="4">
        <f t="shared" si="126"/>
        <v>39625.316291092313</v>
      </c>
      <c r="M1314" s="5">
        <f t="shared" si="127"/>
        <v>0.8236227950176116</v>
      </c>
      <c r="N1314" s="4">
        <f>IF(SUMPRODUCT($O$2:$AD$2,O1314:AD1314)&lt;=Kalkulačka!$B$4,SUMPRODUCT($O$2:$AD$2,O1314:AD1314)*Kalkulačka!$B$5,SUMPRODUCT($O$2:$AD$2,O1314:AD1314))</f>
        <v>111</v>
      </c>
      <c r="O1314" s="4">
        <v>40</v>
      </c>
      <c r="P1314" s="4">
        <v>0</v>
      </c>
      <c r="Q1314" s="4">
        <v>0</v>
      </c>
      <c r="R1314" s="4">
        <v>0</v>
      </c>
      <c r="S1314" s="4">
        <v>34</v>
      </c>
      <c r="T1314" s="4">
        <v>0</v>
      </c>
      <c r="U1314" s="4">
        <v>92</v>
      </c>
      <c r="V1314" s="4">
        <v>25</v>
      </c>
      <c r="W1314" s="4">
        <v>0</v>
      </c>
      <c r="X1314" s="4">
        <v>0</v>
      </c>
      <c r="Y1314" s="4">
        <v>0</v>
      </c>
      <c r="Z1314" s="4">
        <v>0</v>
      </c>
      <c r="AA1314" s="4">
        <v>0</v>
      </c>
      <c r="AB1314" s="4">
        <v>0</v>
      </c>
      <c r="AC1314" s="4">
        <v>0</v>
      </c>
      <c r="AD1314" s="4">
        <v>0</v>
      </c>
    </row>
    <row r="1315" spans="1:30" x14ac:dyDescent="0.3">
      <c r="A1315" s="16" t="s">
        <v>50</v>
      </c>
      <c r="B1315" s="7">
        <v>523640</v>
      </c>
      <c r="C1315" s="7">
        <v>302287</v>
      </c>
      <c r="D1315" s="7" t="s">
        <v>1630</v>
      </c>
      <c r="E1315" s="7">
        <v>2</v>
      </c>
      <c r="F1315" s="4">
        <v>1004319</v>
      </c>
      <c r="G1315" s="4">
        <v>36439</v>
      </c>
      <c r="H1315" s="4">
        <f t="shared" si="122"/>
        <v>1087014.0982064775</v>
      </c>
      <c r="I1315" s="4">
        <f t="shared" si="123"/>
        <v>82695.098206477473</v>
      </c>
      <c r="J1315" s="5">
        <f t="shared" si="124"/>
        <v>8.233947401819286E-2</v>
      </c>
      <c r="K1315" s="4">
        <f t="shared" si="125"/>
        <v>60466.920687104161</v>
      </c>
      <c r="L1315" s="4">
        <f t="shared" si="126"/>
        <v>24027.920687104161</v>
      </c>
      <c r="M1315" s="5">
        <f t="shared" si="127"/>
        <v>0.65940120988787188</v>
      </c>
      <c r="N1315" s="4">
        <f>IF(SUMPRODUCT($O$2:$AD$2,O1315:AD1315)&lt;=Kalkulačka!$B$4,SUMPRODUCT($O$2:$AD$2,O1315:AD1315)*Kalkulačka!$B$5,SUMPRODUCT($O$2:$AD$2,O1315:AD1315))</f>
        <v>76.5</v>
      </c>
      <c r="O1315" s="4">
        <v>19</v>
      </c>
      <c r="P1315" s="4">
        <v>0</v>
      </c>
      <c r="Q1315" s="4">
        <v>0</v>
      </c>
      <c r="R1315" s="4">
        <v>0</v>
      </c>
      <c r="S1315" s="4">
        <v>32</v>
      </c>
      <c r="T1315" s="4">
        <v>0</v>
      </c>
      <c r="U1315" s="4">
        <v>0</v>
      </c>
      <c r="V1315" s="4">
        <v>31</v>
      </c>
      <c r="W1315" s="4">
        <v>0</v>
      </c>
      <c r="X1315" s="4">
        <v>0</v>
      </c>
      <c r="Y1315" s="4">
        <v>0</v>
      </c>
      <c r="Z1315" s="4">
        <v>0</v>
      </c>
      <c r="AA1315" s="4">
        <v>0</v>
      </c>
      <c r="AB1315" s="4">
        <v>0</v>
      </c>
      <c r="AC1315" s="4">
        <v>0</v>
      </c>
      <c r="AD1315" s="4">
        <v>0</v>
      </c>
    </row>
    <row r="1316" spans="1:30" x14ac:dyDescent="0.3">
      <c r="A1316" s="16" t="s">
        <v>32</v>
      </c>
      <c r="B1316" s="7">
        <v>567566</v>
      </c>
      <c r="C1316" s="7">
        <v>266345</v>
      </c>
      <c r="D1316" s="7" t="s">
        <v>1631</v>
      </c>
      <c r="E1316" s="7">
        <v>2</v>
      </c>
      <c r="F1316" s="4">
        <v>964896</v>
      </c>
      <c r="G1316" s="4">
        <v>23272</v>
      </c>
      <c r="H1316" s="4">
        <f t="shared" si="122"/>
        <v>1044386.094355243</v>
      </c>
      <c r="I1316" s="4">
        <f t="shared" si="123"/>
        <v>79490.094355243025</v>
      </c>
      <c r="J1316" s="5">
        <f t="shared" si="124"/>
        <v>8.2382033250467446E-2</v>
      </c>
      <c r="K1316" s="4">
        <f t="shared" si="125"/>
        <v>58095.668895453018</v>
      </c>
      <c r="L1316" s="4">
        <f t="shared" si="126"/>
        <v>34823.668895453018</v>
      </c>
      <c r="M1316" s="5">
        <f t="shared" si="127"/>
        <v>1.496376284610391</v>
      </c>
      <c r="N1316" s="4">
        <f>IF(SUMPRODUCT($O$2:$AD$2,O1316:AD1316)&lt;=Kalkulačka!$B$4,SUMPRODUCT($O$2:$AD$2,O1316:AD1316)*Kalkulačka!$B$5,SUMPRODUCT($O$2:$AD$2,O1316:AD1316))</f>
        <v>73.5</v>
      </c>
      <c r="O1316" s="4">
        <v>49</v>
      </c>
      <c r="P1316" s="4">
        <v>0</v>
      </c>
      <c r="Q1316" s="4">
        <v>0</v>
      </c>
      <c r="R1316" s="4">
        <v>0</v>
      </c>
      <c r="S1316" s="4">
        <v>0</v>
      </c>
      <c r="T1316" s="4">
        <v>0</v>
      </c>
      <c r="U1316" s="4">
        <v>49</v>
      </c>
      <c r="V1316" s="4">
        <v>0</v>
      </c>
      <c r="W1316" s="4">
        <v>0</v>
      </c>
      <c r="X1316" s="4">
        <v>0</v>
      </c>
      <c r="Y1316" s="4">
        <v>0</v>
      </c>
      <c r="Z1316" s="4">
        <v>0</v>
      </c>
      <c r="AA1316" s="4">
        <v>0</v>
      </c>
      <c r="AB1316" s="4">
        <v>0</v>
      </c>
      <c r="AC1316" s="4">
        <v>0</v>
      </c>
      <c r="AD1316" s="4">
        <v>0</v>
      </c>
    </row>
    <row r="1317" spans="1:30" x14ac:dyDescent="0.3">
      <c r="A1317" s="16" t="s">
        <v>44</v>
      </c>
      <c r="B1317" s="7">
        <v>548472</v>
      </c>
      <c r="C1317" s="7">
        <v>248746</v>
      </c>
      <c r="D1317" s="7" t="s">
        <v>1632</v>
      </c>
      <c r="E1317" s="7">
        <v>2</v>
      </c>
      <c r="F1317" s="4">
        <v>1063307</v>
      </c>
      <c r="G1317" s="4">
        <v>35842</v>
      </c>
      <c r="H1317" s="4">
        <f t="shared" si="122"/>
        <v>1150956.1039833291</v>
      </c>
      <c r="I1317" s="4">
        <f t="shared" si="123"/>
        <v>87649.103983329143</v>
      </c>
      <c r="J1317" s="5">
        <f t="shared" si="124"/>
        <v>8.2430665822127658E-2</v>
      </c>
      <c r="K1317" s="4">
        <f t="shared" si="125"/>
        <v>64023.798374580882</v>
      </c>
      <c r="L1317" s="4">
        <f t="shared" si="126"/>
        <v>28181.798374580882</v>
      </c>
      <c r="M1317" s="5">
        <f t="shared" si="127"/>
        <v>0.78627862213550803</v>
      </c>
      <c r="N1317" s="4">
        <f>IF(SUMPRODUCT($O$2:$AD$2,O1317:AD1317)&lt;=Kalkulačka!$B$4,SUMPRODUCT($O$2:$AD$2,O1317:AD1317)*Kalkulačka!$B$5,SUMPRODUCT($O$2:$AD$2,O1317:AD1317))</f>
        <v>81</v>
      </c>
      <c r="O1317" s="4">
        <v>28</v>
      </c>
      <c r="P1317" s="4">
        <v>0</v>
      </c>
      <c r="Q1317" s="4">
        <v>0</v>
      </c>
      <c r="R1317" s="4">
        <v>0</v>
      </c>
      <c r="S1317" s="4">
        <v>26</v>
      </c>
      <c r="T1317" s="4">
        <v>0</v>
      </c>
      <c r="U1317" s="4">
        <v>53</v>
      </c>
      <c r="V1317" s="4">
        <v>26</v>
      </c>
      <c r="W1317" s="4">
        <v>0</v>
      </c>
      <c r="X1317" s="4">
        <v>0</v>
      </c>
      <c r="Y1317" s="4">
        <v>0</v>
      </c>
      <c r="Z1317" s="4">
        <v>0</v>
      </c>
      <c r="AA1317" s="4">
        <v>0</v>
      </c>
      <c r="AB1317" s="4">
        <v>0</v>
      </c>
      <c r="AC1317" s="4">
        <v>0</v>
      </c>
      <c r="AD1317" s="4">
        <v>0</v>
      </c>
    </row>
    <row r="1318" spans="1:30" x14ac:dyDescent="0.3">
      <c r="A1318" s="16" t="s">
        <v>41</v>
      </c>
      <c r="B1318" s="7">
        <v>577871</v>
      </c>
      <c r="C1318" s="7">
        <v>276472</v>
      </c>
      <c r="D1318" s="7" t="s">
        <v>1633</v>
      </c>
      <c r="E1318" s="7">
        <v>2</v>
      </c>
      <c r="F1318" s="4">
        <v>334727</v>
      </c>
      <c r="G1318" s="4">
        <v>8172</v>
      </c>
      <c r="H1318" s="4">
        <f t="shared" si="122"/>
        <v>362338.03273549251</v>
      </c>
      <c r="I1318" s="4">
        <f t="shared" si="123"/>
        <v>27611.03273549251</v>
      </c>
      <c r="J1318" s="5">
        <f t="shared" si="124"/>
        <v>8.2488214979647534E-2</v>
      </c>
      <c r="K1318" s="4">
        <f t="shared" si="125"/>
        <v>20155.640229034721</v>
      </c>
      <c r="L1318" s="4">
        <f t="shared" si="126"/>
        <v>11983.640229034721</v>
      </c>
      <c r="M1318" s="5">
        <f t="shared" si="127"/>
        <v>1.4664268513258349</v>
      </c>
      <c r="N1318" s="4">
        <f>IF(SUMPRODUCT($O$2:$AD$2,O1318:AD1318)&lt;=Kalkulačka!$B$4,SUMPRODUCT($O$2:$AD$2,O1318:AD1318)*Kalkulačka!$B$5,SUMPRODUCT($O$2:$AD$2,O1318:AD1318))</f>
        <v>25.5</v>
      </c>
      <c r="O1318" s="4">
        <v>17</v>
      </c>
      <c r="P1318" s="4">
        <v>0</v>
      </c>
      <c r="Q1318" s="4">
        <v>0</v>
      </c>
      <c r="R1318" s="4">
        <v>0</v>
      </c>
      <c r="S1318" s="4">
        <v>0</v>
      </c>
      <c r="T1318" s="4">
        <v>0</v>
      </c>
      <c r="U1318" s="4">
        <v>0</v>
      </c>
      <c r="V1318" s="4">
        <v>0</v>
      </c>
      <c r="W1318" s="4">
        <v>0</v>
      </c>
      <c r="X1318" s="4">
        <v>0</v>
      </c>
      <c r="Y1318" s="4">
        <v>0</v>
      </c>
      <c r="Z1318" s="4">
        <v>0</v>
      </c>
      <c r="AA1318" s="4">
        <v>0</v>
      </c>
      <c r="AB1318" s="4">
        <v>0</v>
      </c>
      <c r="AC1318" s="4">
        <v>0</v>
      </c>
      <c r="AD1318" s="4">
        <v>0</v>
      </c>
    </row>
    <row r="1319" spans="1:30" x14ac:dyDescent="0.3">
      <c r="A1319" s="16" t="s">
        <v>41</v>
      </c>
      <c r="B1319" s="7">
        <v>578169</v>
      </c>
      <c r="C1319" s="7">
        <v>276766</v>
      </c>
      <c r="D1319" s="7" t="s">
        <v>1634</v>
      </c>
      <c r="E1319" s="7">
        <v>2</v>
      </c>
      <c r="F1319" s="4">
        <v>669452</v>
      </c>
      <c r="G1319" s="4">
        <v>16344</v>
      </c>
      <c r="H1319" s="4">
        <f t="shared" si="122"/>
        <v>724676.06547098502</v>
      </c>
      <c r="I1319" s="4">
        <f t="shared" si="123"/>
        <v>55224.065470985021</v>
      </c>
      <c r="J1319" s="5">
        <f t="shared" si="124"/>
        <v>8.2491448932836109E-2</v>
      </c>
      <c r="K1319" s="4">
        <f t="shared" si="125"/>
        <v>40311.280458069443</v>
      </c>
      <c r="L1319" s="4">
        <f t="shared" si="126"/>
        <v>23967.280458069443</v>
      </c>
      <c r="M1319" s="5">
        <f t="shared" si="127"/>
        <v>1.4664268513258349</v>
      </c>
      <c r="N1319" s="4">
        <f>IF(SUMPRODUCT($O$2:$AD$2,O1319:AD1319)&lt;=Kalkulačka!$B$4,SUMPRODUCT($O$2:$AD$2,O1319:AD1319)*Kalkulačka!$B$5,SUMPRODUCT($O$2:$AD$2,O1319:AD1319))</f>
        <v>51</v>
      </c>
      <c r="O1319" s="4">
        <v>34</v>
      </c>
      <c r="P1319" s="4">
        <v>0</v>
      </c>
      <c r="Q1319" s="4">
        <v>0</v>
      </c>
      <c r="R1319" s="4">
        <v>0</v>
      </c>
      <c r="S1319" s="4">
        <v>0</v>
      </c>
      <c r="T1319" s="4">
        <v>0</v>
      </c>
      <c r="U1319" s="4">
        <v>34</v>
      </c>
      <c r="V1319" s="4">
        <v>0</v>
      </c>
      <c r="W1319" s="4">
        <v>0</v>
      </c>
      <c r="X1319" s="4">
        <v>0</v>
      </c>
      <c r="Y1319" s="4">
        <v>0</v>
      </c>
      <c r="Z1319" s="4">
        <v>0</v>
      </c>
      <c r="AA1319" s="4">
        <v>0</v>
      </c>
      <c r="AB1319" s="4">
        <v>0</v>
      </c>
      <c r="AC1319" s="4">
        <v>0</v>
      </c>
      <c r="AD1319" s="4">
        <v>0</v>
      </c>
    </row>
    <row r="1320" spans="1:30" x14ac:dyDescent="0.3">
      <c r="A1320" s="16" t="s">
        <v>20</v>
      </c>
      <c r="B1320" s="7">
        <v>533530</v>
      </c>
      <c r="C1320" s="7">
        <v>235580</v>
      </c>
      <c r="D1320" s="7" t="s">
        <v>1635</v>
      </c>
      <c r="E1320" s="7">
        <v>2</v>
      </c>
      <c r="F1320" s="4">
        <v>984444</v>
      </c>
      <c r="G1320" s="4">
        <v>23893</v>
      </c>
      <c r="H1320" s="4">
        <f t="shared" si="122"/>
        <v>1065700.0962808602</v>
      </c>
      <c r="I1320" s="4">
        <f t="shared" si="123"/>
        <v>81256.096280860249</v>
      </c>
      <c r="J1320" s="5">
        <f t="shared" si="124"/>
        <v>8.2540089919650228E-2</v>
      </c>
      <c r="K1320" s="4">
        <f t="shared" si="125"/>
        <v>59281.294791278589</v>
      </c>
      <c r="L1320" s="4">
        <f t="shared" si="126"/>
        <v>35388.294791278589</v>
      </c>
      <c r="M1320" s="5">
        <f t="shared" si="127"/>
        <v>1.4811155899752477</v>
      </c>
      <c r="N1320" s="4">
        <f>IF(SUMPRODUCT($O$2:$AD$2,O1320:AD1320)&lt;=Kalkulačka!$B$4,SUMPRODUCT($O$2:$AD$2,O1320:AD1320)*Kalkulačka!$B$5,SUMPRODUCT($O$2:$AD$2,O1320:AD1320))</f>
        <v>75</v>
      </c>
      <c r="O1320" s="4">
        <v>50</v>
      </c>
      <c r="P1320" s="4">
        <v>0</v>
      </c>
      <c r="Q1320" s="4">
        <v>0</v>
      </c>
      <c r="R1320" s="4">
        <v>0</v>
      </c>
      <c r="S1320" s="4">
        <v>0</v>
      </c>
      <c r="T1320" s="4">
        <v>0</v>
      </c>
      <c r="U1320" s="4">
        <v>93</v>
      </c>
      <c r="V1320" s="4">
        <v>0</v>
      </c>
      <c r="W1320" s="4">
        <v>0</v>
      </c>
      <c r="X1320" s="4">
        <v>0</v>
      </c>
      <c r="Y1320" s="4">
        <v>0</v>
      </c>
      <c r="Z1320" s="4">
        <v>0</v>
      </c>
      <c r="AA1320" s="4">
        <v>0</v>
      </c>
      <c r="AB1320" s="4">
        <v>0</v>
      </c>
      <c r="AC1320" s="4">
        <v>0</v>
      </c>
      <c r="AD1320" s="4">
        <v>0</v>
      </c>
    </row>
    <row r="1321" spans="1:30" x14ac:dyDescent="0.3">
      <c r="A1321" s="16" t="s">
        <v>20</v>
      </c>
      <c r="B1321" s="7">
        <v>538477</v>
      </c>
      <c r="C1321" s="7">
        <v>240451</v>
      </c>
      <c r="D1321" s="7" t="s">
        <v>1636</v>
      </c>
      <c r="E1321" s="7">
        <v>2</v>
      </c>
      <c r="F1321" s="4">
        <v>984444</v>
      </c>
      <c r="G1321" s="4">
        <v>23893</v>
      </c>
      <c r="H1321" s="4">
        <f t="shared" si="122"/>
        <v>1065700.0962808602</v>
      </c>
      <c r="I1321" s="4">
        <f t="shared" si="123"/>
        <v>81256.096280860249</v>
      </c>
      <c r="J1321" s="5">
        <f t="shared" si="124"/>
        <v>8.2540089919650228E-2</v>
      </c>
      <c r="K1321" s="4">
        <f t="shared" si="125"/>
        <v>59281.294791278589</v>
      </c>
      <c r="L1321" s="4">
        <f t="shared" si="126"/>
        <v>35388.294791278589</v>
      </c>
      <c r="M1321" s="5">
        <f t="shared" si="127"/>
        <v>1.4811155899752477</v>
      </c>
      <c r="N1321" s="4">
        <f>IF(SUMPRODUCT($O$2:$AD$2,O1321:AD1321)&lt;=Kalkulačka!$B$4,SUMPRODUCT($O$2:$AD$2,O1321:AD1321)*Kalkulačka!$B$5,SUMPRODUCT($O$2:$AD$2,O1321:AD1321))</f>
        <v>75</v>
      </c>
      <c r="O1321" s="4">
        <v>50</v>
      </c>
      <c r="P1321" s="4">
        <v>0</v>
      </c>
      <c r="Q1321" s="4">
        <v>0</v>
      </c>
      <c r="R1321" s="4">
        <v>0</v>
      </c>
      <c r="S1321" s="4">
        <v>0</v>
      </c>
      <c r="T1321" s="4">
        <v>0</v>
      </c>
      <c r="U1321" s="4">
        <v>50</v>
      </c>
      <c r="V1321" s="4">
        <v>0</v>
      </c>
      <c r="W1321" s="4">
        <v>0</v>
      </c>
      <c r="X1321" s="4">
        <v>0</v>
      </c>
      <c r="Y1321" s="4">
        <v>0</v>
      </c>
      <c r="Z1321" s="4">
        <v>0</v>
      </c>
      <c r="AA1321" s="4">
        <v>0</v>
      </c>
      <c r="AB1321" s="4">
        <v>0</v>
      </c>
      <c r="AC1321" s="4">
        <v>0</v>
      </c>
      <c r="AD1321" s="4">
        <v>0</v>
      </c>
    </row>
    <row r="1322" spans="1:30" x14ac:dyDescent="0.3">
      <c r="A1322" s="16" t="s">
        <v>50</v>
      </c>
      <c r="B1322" s="7">
        <v>552844</v>
      </c>
      <c r="C1322" s="7">
        <v>636436</v>
      </c>
      <c r="D1322" s="7" t="s">
        <v>1637</v>
      </c>
      <c r="E1322" s="7">
        <v>2</v>
      </c>
      <c r="F1322" s="4">
        <v>866303</v>
      </c>
      <c r="G1322" s="4">
        <v>28585</v>
      </c>
      <c r="H1322" s="4">
        <f t="shared" si="122"/>
        <v>937816.08472715702</v>
      </c>
      <c r="I1322" s="4">
        <f t="shared" si="123"/>
        <v>71513.084727157024</v>
      </c>
      <c r="J1322" s="5">
        <f t="shared" si="124"/>
        <v>8.2549736901704085E-2</v>
      </c>
      <c r="K1322" s="4">
        <f t="shared" si="125"/>
        <v>52167.539416325162</v>
      </c>
      <c r="L1322" s="4">
        <f t="shared" si="126"/>
        <v>23582.539416325162</v>
      </c>
      <c r="M1322" s="5">
        <f t="shared" si="127"/>
        <v>0.82499700599353365</v>
      </c>
      <c r="N1322" s="4">
        <f>IF(SUMPRODUCT($O$2:$AD$2,O1322:AD1322)&lt;=Kalkulačka!$B$4,SUMPRODUCT($O$2:$AD$2,O1322:AD1322)*Kalkulačka!$B$5,SUMPRODUCT($O$2:$AD$2,O1322:AD1322))</f>
        <v>66</v>
      </c>
      <c r="O1322" s="4">
        <v>24</v>
      </c>
      <c r="P1322" s="4">
        <v>0</v>
      </c>
      <c r="Q1322" s="4">
        <v>0</v>
      </c>
      <c r="R1322" s="4">
        <v>0</v>
      </c>
      <c r="S1322" s="4">
        <v>20</v>
      </c>
      <c r="T1322" s="4">
        <v>0</v>
      </c>
      <c r="U1322" s="4">
        <v>0</v>
      </c>
      <c r="V1322" s="4">
        <v>20</v>
      </c>
      <c r="W1322" s="4">
        <v>0</v>
      </c>
      <c r="X1322" s="4">
        <v>0</v>
      </c>
      <c r="Y1322" s="4">
        <v>0</v>
      </c>
      <c r="Z1322" s="4">
        <v>0</v>
      </c>
      <c r="AA1322" s="4">
        <v>0</v>
      </c>
      <c r="AB1322" s="4">
        <v>0</v>
      </c>
      <c r="AC1322" s="4">
        <v>0</v>
      </c>
      <c r="AD1322" s="4">
        <v>0</v>
      </c>
    </row>
    <row r="1323" spans="1:30" x14ac:dyDescent="0.3">
      <c r="A1323" s="16" t="s">
        <v>44</v>
      </c>
      <c r="B1323" s="7">
        <v>587095</v>
      </c>
      <c r="C1323" s="7">
        <v>285811</v>
      </c>
      <c r="D1323" s="7" t="s">
        <v>1638</v>
      </c>
      <c r="E1323" s="7">
        <v>2</v>
      </c>
      <c r="F1323" s="4">
        <v>2617850</v>
      </c>
      <c r="G1323" s="4">
        <v>109402</v>
      </c>
      <c r="H1323" s="4">
        <f t="shared" si="122"/>
        <v>2834762.2561070882</v>
      </c>
      <c r="I1323" s="4">
        <f t="shared" si="123"/>
        <v>216912.25610708818</v>
      </c>
      <c r="J1323" s="5">
        <f t="shared" si="124"/>
        <v>8.2858932370872385E-2</v>
      </c>
      <c r="K1323" s="4">
        <f t="shared" si="125"/>
        <v>157688.24414480105</v>
      </c>
      <c r="L1323" s="4">
        <f t="shared" si="126"/>
        <v>48286.24414480105</v>
      </c>
      <c r="M1323" s="5">
        <f t="shared" si="127"/>
        <v>0.4413652780095525</v>
      </c>
      <c r="N1323" s="4">
        <f>IF(SUMPRODUCT($O$2:$AD$2,O1323:AD1323)&lt;=Kalkulačka!$B$4,SUMPRODUCT($O$2:$AD$2,O1323:AD1323)*Kalkulačka!$B$5,SUMPRODUCT($O$2:$AD$2,O1323:AD1323))</f>
        <v>199.5</v>
      </c>
      <c r="O1323" s="4">
        <v>41</v>
      </c>
      <c r="P1323" s="4">
        <v>0</v>
      </c>
      <c r="Q1323" s="4">
        <v>0</v>
      </c>
      <c r="R1323" s="4">
        <v>0</v>
      </c>
      <c r="S1323" s="4">
        <v>92</v>
      </c>
      <c r="T1323" s="4">
        <v>0</v>
      </c>
      <c r="U1323" s="4">
        <v>115</v>
      </c>
      <c r="V1323" s="4">
        <v>32</v>
      </c>
      <c r="W1323" s="4">
        <v>0</v>
      </c>
      <c r="X1323" s="4">
        <v>0</v>
      </c>
      <c r="Y1323" s="4">
        <v>0</v>
      </c>
      <c r="Z1323" s="4">
        <v>0</v>
      </c>
      <c r="AA1323" s="4">
        <v>0</v>
      </c>
      <c r="AB1323" s="4">
        <v>0</v>
      </c>
      <c r="AC1323" s="4">
        <v>0</v>
      </c>
      <c r="AD1323" s="4">
        <v>0</v>
      </c>
    </row>
    <row r="1324" spans="1:30" x14ac:dyDescent="0.3">
      <c r="A1324" s="16" t="s">
        <v>23</v>
      </c>
      <c r="B1324" s="7">
        <v>549703</v>
      </c>
      <c r="C1324" s="7">
        <v>249955</v>
      </c>
      <c r="D1324" s="7" t="s">
        <v>1639</v>
      </c>
      <c r="E1324" s="7">
        <v>2</v>
      </c>
      <c r="F1324" s="4">
        <v>688887</v>
      </c>
      <c r="G1324" s="4">
        <v>16964</v>
      </c>
      <c r="H1324" s="4">
        <f t="shared" si="122"/>
        <v>745990.06739660224</v>
      </c>
      <c r="I1324" s="4">
        <f t="shared" si="123"/>
        <v>57103.067396602244</v>
      </c>
      <c r="J1324" s="5">
        <f t="shared" si="124"/>
        <v>8.2891776730584565E-2</v>
      </c>
      <c r="K1324" s="4">
        <f t="shared" si="125"/>
        <v>41496.906353895014</v>
      </c>
      <c r="L1324" s="4">
        <f t="shared" si="126"/>
        <v>24532.906353895014</v>
      </c>
      <c r="M1324" s="5">
        <f t="shared" si="127"/>
        <v>1.4461746259075108</v>
      </c>
      <c r="N1324" s="4">
        <f>IF(SUMPRODUCT($O$2:$AD$2,O1324:AD1324)&lt;=Kalkulačka!$B$4,SUMPRODUCT($O$2:$AD$2,O1324:AD1324)*Kalkulačka!$B$5,SUMPRODUCT($O$2:$AD$2,O1324:AD1324))</f>
        <v>52.5</v>
      </c>
      <c r="O1324" s="4">
        <v>35</v>
      </c>
      <c r="P1324" s="4">
        <v>0</v>
      </c>
      <c r="Q1324" s="4">
        <v>0</v>
      </c>
      <c r="R1324" s="4">
        <v>0</v>
      </c>
      <c r="S1324" s="4">
        <v>0</v>
      </c>
      <c r="T1324" s="4">
        <v>0</v>
      </c>
      <c r="U1324" s="4">
        <v>35</v>
      </c>
      <c r="V1324" s="4">
        <v>0</v>
      </c>
      <c r="W1324" s="4">
        <v>0</v>
      </c>
      <c r="X1324" s="4">
        <v>0</v>
      </c>
      <c r="Y1324" s="4">
        <v>0</v>
      </c>
      <c r="Z1324" s="4">
        <v>0</v>
      </c>
      <c r="AA1324" s="4">
        <v>0</v>
      </c>
      <c r="AB1324" s="4">
        <v>0</v>
      </c>
      <c r="AC1324" s="4">
        <v>0</v>
      </c>
      <c r="AD1324" s="4">
        <v>0</v>
      </c>
    </row>
    <row r="1325" spans="1:30" x14ac:dyDescent="0.3">
      <c r="A1325" s="16" t="s">
        <v>23</v>
      </c>
      <c r="B1325" s="7">
        <v>550116</v>
      </c>
      <c r="C1325" s="7">
        <v>250333</v>
      </c>
      <c r="D1325" s="7" t="s">
        <v>1640</v>
      </c>
      <c r="E1325" s="7">
        <v>2</v>
      </c>
      <c r="F1325" s="4">
        <v>688887</v>
      </c>
      <c r="G1325" s="4">
        <v>16964</v>
      </c>
      <c r="H1325" s="4">
        <f t="shared" si="122"/>
        <v>745990.06739660224</v>
      </c>
      <c r="I1325" s="4">
        <f t="shared" si="123"/>
        <v>57103.067396602244</v>
      </c>
      <c r="J1325" s="5">
        <f t="shared" si="124"/>
        <v>8.2891776730584565E-2</v>
      </c>
      <c r="K1325" s="4">
        <f t="shared" si="125"/>
        <v>41496.906353895014</v>
      </c>
      <c r="L1325" s="4">
        <f t="shared" si="126"/>
        <v>24532.906353895014</v>
      </c>
      <c r="M1325" s="5">
        <f t="shared" si="127"/>
        <v>1.4461746259075108</v>
      </c>
      <c r="N1325" s="4">
        <f>IF(SUMPRODUCT($O$2:$AD$2,O1325:AD1325)&lt;=Kalkulačka!$B$4,SUMPRODUCT($O$2:$AD$2,O1325:AD1325)*Kalkulačka!$B$5,SUMPRODUCT($O$2:$AD$2,O1325:AD1325))</f>
        <v>52.5</v>
      </c>
      <c r="O1325" s="4">
        <v>35</v>
      </c>
      <c r="P1325" s="4">
        <v>0</v>
      </c>
      <c r="Q1325" s="4">
        <v>0</v>
      </c>
      <c r="R1325" s="4">
        <v>0</v>
      </c>
      <c r="S1325" s="4">
        <v>0</v>
      </c>
      <c r="T1325" s="4">
        <v>0</v>
      </c>
      <c r="U1325" s="4">
        <v>35</v>
      </c>
      <c r="V1325" s="4">
        <v>0</v>
      </c>
      <c r="W1325" s="4">
        <v>0</v>
      </c>
      <c r="X1325" s="4">
        <v>0</v>
      </c>
      <c r="Y1325" s="4">
        <v>0</v>
      </c>
      <c r="Z1325" s="4">
        <v>0</v>
      </c>
      <c r="AA1325" s="4">
        <v>0</v>
      </c>
      <c r="AB1325" s="4">
        <v>0</v>
      </c>
      <c r="AC1325" s="4">
        <v>0</v>
      </c>
      <c r="AD1325" s="4">
        <v>0</v>
      </c>
    </row>
    <row r="1326" spans="1:30" x14ac:dyDescent="0.3">
      <c r="A1326" s="16" t="s">
        <v>23</v>
      </c>
      <c r="B1326" s="7">
        <v>547069</v>
      </c>
      <c r="C1326" s="7">
        <v>666521</v>
      </c>
      <c r="D1326" s="7" t="s">
        <v>1641</v>
      </c>
      <c r="E1326" s="7">
        <v>2</v>
      </c>
      <c r="F1326" s="4">
        <v>2420902</v>
      </c>
      <c r="G1326" s="4">
        <v>106353</v>
      </c>
      <c r="H1326" s="4">
        <f t="shared" si="122"/>
        <v>2621622.2368509164</v>
      </c>
      <c r="I1326" s="4">
        <f t="shared" si="123"/>
        <v>200720.23685091641</v>
      </c>
      <c r="J1326" s="5">
        <f t="shared" si="124"/>
        <v>8.2911343313738506E-2</v>
      </c>
      <c r="K1326" s="4">
        <f t="shared" si="125"/>
        <v>145831.98518654532</v>
      </c>
      <c r="L1326" s="4">
        <f t="shared" si="126"/>
        <v>39478.985186545324</v>
      </c>
      <c r="M1326" s="5">
        <f t="shared" si="127"/>
        <v>0.37120706690497984</v>
      </c>
      <c r="N1326" s="4">
        <f>IF(SUMPRODUCT($O$2:$AD$2,O1326:AD1326)&lt;=Kalkulačka!$B$4,SUMPRODUCT($O$2:$AD$2,O1326:AD1326)*Kalkulačka!$B$5,SUMPRODUCT($O$2:$AD$2,O1326:AD1326))</f>
        <v>184.5</v>
      </c>
      <c r="O1326" s="4">
        <v>29</v>
      </c>
      <c r="P1326" s="4">
        <v>0</v>
      </c>
      <c r="Q1326" s="4">
        <v>0</v>
      </c>
      <c r="R1326" s="4">
        <v>0</v>
      </c>
      <c r="S1326" s="4">
        <v>94</v>
      </c>
      <c r="T1326" s="4">
        <v>0</v>
      </c>
      <c r="U1326" s="4">
        <v>115</v>
      </c>
      <c r="V1326" s="4">
        <v>31</v>
      </c>
      <c r="W1326" s="4">
        <v>0</v>
      </c>
      <c r="X1326" s="4">
        <v>0</v>
      </c>
      <c r="Y1326" s="4">
        <v>0</v>
      </c>
      <c r="Z1326" s="4">
        <v>0</v>
      </c>
      <c r="AA1326" s="4">
        <v>0</v>
      </c>
      <c r="AB1326" s="4">
        <v>0</v>
      </c>
      <c r="AC1326" s="4">
        <v>0</v>
      </c>
      <c r="AD1326" s="4">
        <v>0</v>
      </c>
    </row>
    <row r="1327" spans="1:30" x14ac:dyDescent="0.3">
      <c r="A1327" s="16" t="s">
        <v>35</v>
      </c>
      <c r="B1327" s="7">
        <v>576964</v>
      </c>
      <c r="C1327" s="7">
        <v>276111</v>
      </c>
      <c r="D1327" s="7" t="s">
        <v>376</v>
      </c>
      <c r="E1327" s="7">
        <v>2</v>
      </c>
      <c r="F1327" s="4">
        <v>22541378</v>
      </c>
      <c r="G1327" s="4">
        <v>1235757</v>
      </c>
      <c r="H1327" s="4">
        <f t="shared" si="122"/>
        <v>21163382.978676178</v>
      </c>
      <c r="I1327" s="4">
        <f t="shared" si="123"/>
        <v>-1377995.0213238224</v>
      </c>
      <c r="J1327" s="5">
        <f t="shared" si="124"/>
        <v>-6.1131800430471617E-2</v>
      </c>
      <c r="K1327" s="4">
        <f t="shared" si="125"/>
        <v>1177247.4728284045</v>
      </c>
      <c r="L1327" s="4">
        <f t="shared" si="126"/>
        <v>-58509.527171595488</v>
      </c>
      <c r="M1327" s="5">
        <f t="shared" si="127"/>
        <v>-4.7347113689500064E-2</v>
      </c>
      <c r="N1327" s="4">
        <f>IF(SUMPRODUCT($O$2:$AD$2,O1327:AD1327)&lt;=Kalkulačka!$B$4,SUMPRODUCT($O$2:$AD$2,O1327:AD1327)*Kalkulačka!$B$5,SUMPRODUCT($O$2:$AD$2,O1327:AD1327))</f>
        <v>1489.4</v>
      </c>
      <c r="O1327" s="4">
        <v>234</v>
      </c>
      <c r="P1327" s="4">
        <v>14</v>
      </c>
      <c r="Q1327" s="4">
        <v>0</v>
      </c>
      <c r="R1327" s="4">
        <v>0</v>
      </c>
      <c r="S1327" s="4">
        <v>929</v>
      </c>
      <c r="T1327" s="4">
        <v>52</v>
      </c>
      <c r="U1327" s="4">
        <v>1093</v>
      </c>
      <c r="V1327" s="4">
        <v>239</v>
      </c>
      <c r="W1327" s="4">
        <v>50</v>
      </c>
      <c r="X1327" s="4">
        <v>396</v>
      </c>
      <c r="Y1327" s="4">
        <v>115</v>
      </c>
      <c r="Z1327" s="4">
        <v>0</v>
      </c>
      <c r="AA1327" s="4">
        <v>794</v>
      </c>
      <c r="AB1327" s="4">
        <v>0</v>
      </c>
      <c r="AC1327" s="4">
        <v>0</v>
      </c>
      <c r="AD1327" s="4">
        <v>0</v>
      </c>
    </row>
    <row r="1328" spans="1:30" x14ac:dyDescent="0.3">
      <c r="A1328" s="16" t="s">
        <v>20</v>
      </c>
      <c r="B1328" s="7">
        <v>539953</v>
      </c>
      <c r="C1328" s="7">
        <v>241946</v>
      </c>
      <c r="D1328" s="7" t="s">
        <v>1642</v>
      </c>
      <c r="E1328" s="7">
        <v>2</v>
      </c>
      <c r="F1328" s="4">
        <v>4146467</v>
      </c>
      <c r="G1328" s="4">
        <v>237611</v>
      </c>
      <c r="H1328" s="4">
        <f t="shared" si="122"/>
        <v>3893357.6850794097</v>
      </c>
      <c r="I1328" s="4">
        <f t="shared" si="123"/>
        <v>-253109.31492059026</v>
      </c>
      <c r="J1328" s="5">
        <f t="shared" si="124"/>
        <v>-6.1042163104298219E-2</v>
      </c>
      <c r="K1328" s="4">
        <f t="shared" si="125"/>
        <v>216574.33030413778</v>
      </c>
      <c r="L1328" s="4">
        <f t="shared" si="126"/>
        <v>-21036.66969586222</v>
      </c>
      <c r="M1328" s="5">
        <f t="shared" si="127"/>
        <v>-8.8534073320941431E-2</v>
      </c>
      <c r="N1328" s="4">
        <f>IF(SUMPRODUCT($O$2:$AD$2,O1328:AD1328)&lt;=Kalkulačka!$B$4,SUMPRODUCT($O$2:$AD$2,O1328:AD1328)*Kalkulačka!$B$5,SUMPRODUCT($O$2:$AD$2,O1328:AD1328))</f>
        <v>274</v>
      </c>
      <c r="O1328" s="4">
        <v>50</v>
      </c>
      <c r="P1328" s="4">
        <v>0</v>
      </c>
      <c r="Q1328" s="4">
        <v>0</v>
      </c>
      <c r="R1328" s="4">
        <v>0</v>
      </c>
      <c r="S1328" s="4">
        <v>224</v>
      </c>
      <c r="T1328" s="4">
        <v>0</v>
      </c>
      <c r="U1328" s="4">
        <v>262</v>
      </c>
      <c r="V1328" s="4">
        <v>120</v>
      </c>
      <c r="W1328" s="4">
        <v>60</v>
      </c>
      <c r="X1328" s="4">
        <v>0</v>
      </c>
      <c r="Y1328" s="4">
        <v>0</v>
      </c>
      <c r="Z1328" s="4">
        <v>0</v>
      </c>
      <c r="AA1328" s="4">
        <v>0</v>
      </c>
      <c r="AB1328" s="4">
        <v>0</v>
      </c>
      <c r="AC1328" s="4">
        <v>0</v>
      </c>
      <c r="AD1328" s="4">
        <v>0</v>
      </c>
    </row>
    <row r="1329" spans="1:30" x14ac:dyDescent="0.3">
      <c r="A1329" s="16" t="s">
        <v>56</v>
      </c>
      <c r="B1329" s="7">
        <v>598747</v>
      </c>
      <c r="C1329" s="7">
        <v>297241</v>
      </c>
      <c r="D1329" s="7" t="s">
        <v>1643</v>
      </c>
      <c r="E1329" s="7">
        <v>2</v>
      </c>
      <c r="F1329" s="4">
        <v>452374</v>
      </c>
      <c r="G1329" s="4">
        <v>19596</v>
      </c>
      <c r="H1329" s="4">
        <f t="shared" si="122"/>
        <v>490222.04428919574</v>
      </c>
      <c r="I1329" s="4">
        <f t="shared" si="123"/>
        <v>37848.044289195735</v>
      </c>
      <c r="J1329" s="5">
        <f t="shared" si="124"/>
        <v>8.3665383707276941E-2</v>
      </c>
      <c r="K1329" s="4">
        <f t="shared" si="125"/>
        <v>27269.395603988152</v>
      </c>
      <c r="L1329" s="4">
        <f t="shared" si="126"/>
        <v>7673.3956039881523</v>
      </c>
      <c r="M1329" s="5">
        <f t="shared" si="127"/>
        <v>0.39157968993611725</v>
      </c>
      <c r="N1329" s="4">
        <f>IF(SUMPRODUCT($O$2:$AD$2,O1329:AD1329)&lt;=Kalkulačka!$B$4,SUMPRODUCT($O$2:$AD$2,O1329:AD1329)*Kalkulačka!$B$5,SUMPRODUCT($O$2:$AD$2,O1329:AD1329))</f>
        <v>34.5</v>
      </c>
      <c r="O1329" s="4">
        <v>0</v>
      </c>
      <c r="P1329" s="4">
        <v>0</v>
      </c>
      <c r="Q1329" s="4">
        <v>0</v>
      </c>
      <c r="R1329" s="4">
        <v>0</v>
      </c>
      <c r="S1329" s="4">
        <v>23</v>
      </c>
      <c r="T1329" s="4">
        <v>0</v>
      </c>
      <c r="U1329" s="4">
        <v>23</v>
      </c>
      <c r="V1329" s="4">
        <v>23</v>
      </c>
      <c r="W1329" s="4">
        <v>0</v>
      </c>
      <c r="X1329" s="4">
        <v>0</v>
      </c>
      <c r="Y1329" s="4">
        <v>0</v>
      </c>
      <c r="Z1329" s="4">
        <v>0</v>
      </c>
      <c r="AA1329" s="4">
        <v>0</v>
      </c>
      <c r="AB1329" s="4">
        <v>0</v>
      </c>
      <c r="AC1329" s="4">
        <v>0</v>
      </c>
      <c r="AD1329" s="4">
        <v>0</v>
      </c>
    </row>
    <row r="1330" spans="1:30" x14ac:dyDescent="0.3">
      <c r="A1330" s="16" t="s">
        <v>20</v>
      </c>
      <c r="B1330" s="7">
        <v>535052</v>
      </c>
      <c r="C1330" s="7">
        <v>237078</v>
      </c>
      <c r="D1330" s="7" t="s">
        <v>1644</v>
      </c>
      <c r="E1330" s="7">
        <v>2</v>
      </c>
      <c r="F1330" s="4">
        <v>6247958</v>
      </c>
      <c r="G1330" s="4">
        <v>355873</v>
      </c>
      <c r="H1330" s="4">
        <f t="shared" si="122"/>
        <v>5868455.1968532708</v>
      </c>
      <c r="I1330" s="4">
        <f t="shared" si="123"/>
        <v>-379502.80314672925</v>
      </c>
      <c r="J1330" s="5">
        <f t="shared" si="124"/>
        <v>-6.0740293572192572E-2</v>
      </c>
      <c r="K1330" s="4">
        <f t="shared" si="125"/>
        <v>326442.32998397411</v>
      </c>
      <c r="L1330" s="4">
        <f t="shared" si="126"/>
        <v>-29430.670016025892</v>
      </c>
      <c r="M1330" s="5">
        <f t="shared" si="127"/>
        <v>-8.2699923894270944E-2</v>
      </c>
      <c r="N1330" s="4">
        <f>IF(SUMPRODUCT($O$2:$AD$2,O1330:AD1330)&lt;=Kalkulačka!$B$4,SUMPRODUCT($O$2:$AD$2,O1330:AD1330)*Kalkulačka!$B$5,SUMPRODUCT($O$2:$AD$2,O1330:AD1330))</f>
        <v>413</v>
      </c>
      <c r="O1330" s="4">
        <v>59</v>
      </c>
      <c r="P1330" s="4">
        <v>0</v>
      </c>
      <c r="Q1330" s="4">
        <v>0</v>
      </c>
      <c r="R1330" s="4">
        <v>0</v>
      </c>
      <c r="S1330" s="4">
        <v>314</v>
      </c>
      <c r="T1330" s="4">
        <v>0</v>
      </c>
      <c r="U1330" s="4">
        <v>319</v>
      </c>
      <c r="V1330" s="4">
        <v>119</v>
      </c>
      <c r="W1330" s="4">
        <v>0</v>
      </c>
      <c r="X1330" s="4">
        <v>0</v>
      </c>
      <c r="Y1330" s="4">
        <v>0</v>
      </c>
      <c r="Z1330" s="4">
        <v>0</v>
      </c>
      <c r="AA1330" s="4">
        <v>400</v>
      </c>
      <c r="AB1330" s="4">
        <v>0</v>
      </c>
      <c r="AC1330" s="4">
        <v>0</v>
      </c>
      <c r="AD1330" s="4">
        <v>0</v>
      </c>
    </row>
    <row r="1331" spans="1:30" x14ac:dyDescent="0.3">
      <c r="A1331" s="16" t="s">
        <v>53</v>
      </c>
      <c r="B1331" s="7">
        <v>592048</v>
      </c>
      <c r="C1331" s="7">
        <v>290807</v>
      </c>
      <c r="D1331" s="7" t="s">
        <v>465</v>
      </c>
      <c r="E1331" s="7">
        <v>2</v>
      </c>
      <c r="F1331" s="4">
        <v>8940351</v>
      </c>
      <c r="G1331" s="4">
        <v>517793</v>
      </c>
      <c r="H1331" s="4">
        <f t="shared" si="122"/>
        <v>8397716.7586931791</v>
      </c>
      <c r="I1331" s="4">
        <f t="shared" si="123"/>
        <v>-542634.24130682088</v>
      </c>
      <c r="J1331" s="5">
        <f t="shared" si="124"/>
        <v>-6.0694959438037821E-2</v>
      </c>
      <c r="K1331" s="4">
        <f t="shared" si="125"/>
        <v>467136.60295527527</v>
      </c>
      <c r="L1331" s="4">
        <f t="shared" si="126"/>
        <v>-50656.397044724727</v>
      </c>
      <c r="M1331" s="5">
        <f t="shared" si="127"/>
        <v>-9.7831367061209207E-2</v>
      </c>
      <c r="N1331" s="4">
        <f>IF(SUMPRODUCT($O$2:$AD$2,O1331:AD1331)&lt;=Kalkulačka!$B$4,SUMPRODUCT($O$2:$AD$2,O1331:AD1331)*Kalkulačka!$B$5,SUMPRODUCT($O$2:$AD$2,O1331:AD1331))</f>
        <v>591</v>
      </c>
      <c r="O1331" s="4">
        <v>126</v>
      </c>
      <c r="P1331" s="4">
        <v>10</v>
      </c>
      <c r="Q1331" s="4">
        <v>0</v>
      </c>
      <c r="R1331" s="4">
        <v>0</v>
      </c>
      <c r="S1331" s="4">
        <v>445</v>
      </c>
      <c r="T1331" s="4">
        <v>0</v>
      </c>
      <c r="U1331" s="4">
        <v>687</v>
      </c>
      <c r="V1331" s="4">
        <v>144</v>
      </c>
      <c r="W1331" s="4">
        <v>0</v>
      </c>
      <c r="X1331" s="4">
        <v>420</v>
      </c>
      <c r="Y1331" s="4">
        <v>0</v>
      </c>
      <c r="Z1331" s="4">
        <v>0</v>
      </c>
      <c r="AA1331" s="4">
        <v>0</v>
      </c>
      <c r="AB1331" s="4">
        <v>0</v>
      </c>
      <c r="AC1331" s="4">
        <v>0</v>
      </c>
      <c r="AD1331" s="4">
        <v>0</v>
      </c>
    </row>
    <row r="1332" spans="1:30" x14ac:dyDescent="0.3">
      <c r="A1332" s="16" t="s">
        <v>56</v>
      </c>
      <c r="B1332" s="7">
        <v>570036</v>
      </c>
      <c r="C1332" s="7">
        <v>849740</v>
      </c>
      <c r="D1332" s="7" t="s">
        <v>1645</v>
      </c>
      <c r="E1332" s="7">
        <v>2</v>
      </c>
      <c r="F1332" s="4">
        <v>1140498</v>
      </c>
      <c r="G1332" s="4">
        <v>41145</v>
      </c>
      <c r="H1332" s="4">
        <f t="shared" si="122"/>
        <v>1236212.1116857978</v>
      </c>
      <c r="I1332" s="4">
        <f t="shared" si="123"/>
        <v>95714.111685797805</v>
      </c>
      <c r="J1332" s="5">
        <f t="shared" si="124"/>
        <v>8.3923085955256216E-2</v>
      </c>
      <c r="K1332" s="4">
        <f t="shared" si="125"/>
        <v>68766.301957883159</v>
      </c>
      <c r="L1332" s="4">
        <f t="shared" si="126"/>
        <v>27621.301957883159</v>
      </c>
      <c r="M1332" s="5">
        <f t="shared" si="127"/>
        <v>0.67131612487260073</v>
      </c>
      <c r="N1332" s="4">
        <f>IF(SUMPRODUCT($O$2:$AD$2,O1332:AD1332)&lt;=Kalkulačka!$B$4,SUMPRODUCT($O$2:$AD$2,O1332:AD1332)*Kalkulačka!$B$5,SUMPRODUCT($O$2:$AD$2,O1332:AD1332))</f>
        <v>87</v>
      </c>
      <c r="O1332" s="4">
        <v>22</v>
      </c>
      <c r="P1332" s="4">
        <v>0</v>
      </c>
      <c r="Q1332" s="4">
        <v>0</v>
      </c>
      <c r="R1332" s="4">
        <v>0</v>
      </c>
      <c r="S1332" s="4">
        <v>36</v>
      </c>
      <c r="T1332" s="4">
        <v>0</v>
      </c>
      <c r="U1332" s="4">
        <v>57</v>
      </c>
      <c r="V1332" s="4">
        <v>36</v>
      </c>
      <c r="W1332" s="4">
        <v>0</v>
      </c>
      <c r="X1332" s="4">
        <v>0</v>
      </c>
      <c r="Y1332" s="4">
        <v>0</v>
      </c>
      <c r="Z1332" s="4">
        <v>0</v>
      </c>
      <c r="AA1332" s="4">
        <v>0</v>
      </c>
      <c r="AB1332" s="4">
        <v>0</v>
      </c>
      <c r="AC1332" s="4">
        <v>0</v>
      </c>
      <c r="AD1332" s="4">
        <v>0</v>
      </c>
    </row>
    <row r="1333" spans="1:30" x14ac:dyDescent="0.3">
      <c r="A1333" s="16" t="s">
        <v>53</v>
      </c>
      <c r="B1333" s="7">
        <v>592056</v>
      </c>
      <c r="C1333" s="7">
        <v>290815</v>
      </c>
      <c r="D1333" s="7" t="s">
        <v>1646</v>
      </c>
      <c r="E1333" s="7">
        <v>2</v>
      </c>
      <c r="F1333" s="4">
        <v>1356765</v>
      </c>
      <c r="G1333" s="4">
        <v>44850</v>
      </c>
      <c r="H1333" s="4">
        <f t="shared" si="122"/>
        <v>1470666.1328675873</v>
      </c>
      <c r="I1333" s="4">
        <f t="shared" si="123"/>
        <v>113901.13286758726</v>
      </c>
      <c r="J1333" s="5">
        <f t="shared" si="124"/>
        <v>8.395052412730819E-2</v>
      </c>
      <c r="K1333" s="4">
        <f t="shared" si="125"/>
        <v>81808.18681196445</v>
      </c>
      <c r="L1333" s="4">
        <f t="shared" si="126"/>
        <v>36958.18681196445</v>
      </c>
      <c r="M1333" s="5">
        <f t="shared" si="127"/>
        <v>0.82403983973164885</v>
      </c>
      <c r="N1333" s="4">
        <f>IF(SUMPRODUCT($O$2:$AD$2,O1333:AD1333)&lt;=Kalkulačka!$B$4,SUMPRODUCT($O$2:$AD$2,O1333:AD1333)*Kalkulačka!$B$5,SUMPRODUCT($O$2:$AD$2,O1333:AD1333))</f>
        <v>103.5</v>
      </c>
      <c r="O1333" s="4">
        <v>38</v>
      </c>
      <c r="P1333" s="4">
        <v>0</v>
      </c>
      <c r="Q1333" s="4">
        <v>0</v>
      </c>
      <c r="R1333" s="4">
        <v>0</v>
      </c>
      <c r="S1333" s="4">
        <v>31</v>
      </c>
      <c r="T1333" s="4">
        <v>0</v>
      </c>
      <c r="U1333" s="4">
        <v>68</v>
      </c>
      <c r="V1333" s="4">
        <v>24</v>
      </c>
      <c r="W1333" s="4">
        <v>0</v>
      </c>
      <c r="X1333" s="4">
        <v>0</v>
      </c>
      <c r="Y1333" s="4">
        <v>0</v>
      </c>
      <c r="Z1333" s="4">
        <v>0</v>
      </c>
      <c r="AA1333" s="4">
        <v>0</v>
      </c>
      <c r="AB1333" s="4">
        <v>0</v>
      </c>
      <c r="AC1333" s="4">
        <v>0</v>
      </c>
      <c r="AD1333" s="4">
        <v>0</v>
      </c>
    </row>
    <row r="1334" spans="1:30" x14ac:dyDescent="0.3">
      <c r="A1334" s="16" t="s">
        <v>32</v>
      </c>
      <c r="B1334" s="7">
        <v>564877</v>
      </c>
      <c r="C1334" s="7">
        <v>263648</v>
      </c>
      <c r="D1334" s="7" t="s">
        <v>1647</v>
      </c>
      <c r="E1334" s="7">
        <v>2</v>
      </c>
      <c r="F1334" s="4">
        <v>4446449</v>
      </c>
      <c r="G1334" s="4">
        <v>256957</v>
      </c>
      <c r="H1334" s="4">
        <f t="shared" si="122"/>
        <v>4177544.3774209721</v>
      </c>
      <c r="I1334" s="4">
        <f t="shared" si="123"/>
        <v>-268904.6225790279</v>
      </c>
      <c r="J1334" s="5">
        <f t="shared" si="124"/>
        <v>-6.0476263773412864E-2</v>
      </c>
      <c r="K1334" s="4">
        <f t="shared" si="125"/>
        <v>232382.67558181207</v>
      </c>
      <c r="L1334" s="4">
        <f t="shared" si="126"/>
        <v>-24574.324418187927</v>
      </c>
      <c r="M1334" s="5">
        <f t="shared" si="127"/>
        <v>-9.5635940714547285E-2</v>
      </c>
      <c r="N1334" s="4">
        <f>IF(SUMPRODUCT($O$2:$AD$2,O1334:AD1334)&lt;=Kalkulačka!$B$4,SUMPRODUCT($O$2:$AD$2,O1334:AD1334)*Kalkulačka!$B$5,SUMPRODUCT($O$2:$AD$2,O1334:AD1334))</f>
        <v>294</v>
      </c>
      <c r="O1334" s="4">
        <v>58</v>
      </c>
      <c r="P1334" s="4">
        <v>0</v>
      </c>
      <c r="Q1334" s="4">
        <v>0</v>
      </c>
      <c r="R1334" s="4">
        <v>0</v>
      </c>
      <c r="S1334" s="4">
        <v>236</v>
      </c>
      <c r="T1334" s="4">
        <v>0</v>
      </c>
      <c r="U1334" s="4">
        <v>301</v>
      </c>
      <c r="V1334" s="4">
        <v>84</v>
      </c>
      <c r="W1334" s="4">
        <v>0</v>
      </c>
      <c r="X1334" s="4">
        <v>0</v>
      </c>
      <c r="Y1334" s="4">
        <v>0</v>
      </c>
      <c r="Z1334" s="4">
        <v>0</v>
      </c>
      <c r="AA1334" s="4">
        <v>0</v>
      </c>
      <c r="AB1334" s="4">
        <v>0</v>
      </c>
      <c r="AC1334" s="4">
        <v>0</v>
      </c>
      <c r="AD1334" s="4">
        <v>0</v>
      </c>
    </row>
    <row r="1335" spans="1:30" x14ac:dyDescent="0.3">
      <c r="A1335" s="16" t="s">
        <v>35</v>
      </c>
      <c r="B1335" s="7">
        <v>564044</v>
      </c>
      <c r="C1335" s="7">
        <v>262803</v>
      </c>
      <c r="D1335" s="7" t="s">
        <v>1648</v>
      </c>
      <c r="E1335" s="7">
        <v>2</v>
      </c>
      <c r="F1335" s="4">
        <v>6775303</v>
      </c>
      <c r="G1335" s="4">
        <v>381757</v>
      </c>
      <c r="H1335" s="4">
        <f t="shared" si="122"/>
        <v>6365781.9084510058</v>
      </c>
      <c r="I1335" s="4">
        <f t="shared" si="123"/>
        <v>-409521.09154899418</v>
      </c>
      <c r="J1335" s="5">
        <f t="shared" si="124"/>
        <v>-6.0443214354988117E-2</v>
      </c>
      <c r="K1335" s="4">
        <f t="shared" si="125"/>
        <v>354106.93421990413</v>
      </c>
      <c r="L1335" s="4">
        <f t="shared" si="126"/>
        <v>-27650.065780095872</v>
      </c>
      <c r="M1335" s="5">
        <f t="shared" si="127"/>
        <v>-7.242844474389698E-2</v>
      </c>
      <c r="N1335" s="4">
        <f>IF(SUMPRODUCT($O$2:$AD$2,O1335:AD1335)&lt;=Kalkulačka!$B$4,SUMPRODUCT($O$2:$AD$2,O1335:AD1335)*Kalkulačka!$B$5,SUMPRODUCT($O$2:$AD$2,O1335:AD1335))</f>
        <v>448</v>
      </c>
      <c r="O1335" s="4">
        <v>115</v>
      </c>
      <c r="P1335" s="4">
        <v>0</v>
      </c>
      <c r="Q1335" s="4">
        <v>0</v>
      </c>
      <c r="R1335" s="4">
        <v>0</v>
      </c>
      <c r="S1335" s="4">
        <v>333</v>
      </c>
      <c r="T1335" s="4">
        <v>0</v>
      </c>
      <c r="U1335" s="4">
        <v>375</v>
      </c>
      <c r="V1335" s="4">
        <v>89</v>
      </c>
      <c r="W1335" s="4">
        <v>0</v>
      </c>
      <c r="X1335" s="4">
        <v>0</v>
      </c>
      <c r="Y1335" s="4">
        <v>0</v>
      </c>
      <c r="Z1335" s="4">
        <v>0</v>
      </c>
      <c r="AA1335" s="4">
        <v>0</v>
      </c>
      <c r="AB1335" s="4">
        <v>0</v>
      </c>
      <c r="AC1335" s="4">
        <v>0</v>
      </c>
      <c r="AD1335" s="4">
        <v>0</v>
      </c>
    </row>
    <row r="1336" spans="1:30" x14ac:dyDescent="0.3">
      <c r="A1336" s="16" t="s">
        <v>20</v>
      </c>
      <c r="B1336" s="7">
        <v>538809</v>
      </c>
      <c r="C1336" s="7">
        <v>240788</v>
      </c>
      <c r="D1336" s="7" t="s">
        <v>1649</v>
      </c>
      <c r="E1336" s="7">
        <v>2</v>
      </c>
      <c r="F1336" s="4">
        <v>6941648</v>
      </c>
      <c r="G1336" s="4">
        <v>388870</v>
      </c>
      <c r="H1336" s="4">
        <f t="shared" si="122"/>
        <v>6522084.5892388653</v>
      </c>
      <c r="I1336" s="4">
        <f t="shared" si="123"/>
        <v>-419563.4107611347</v>
      </c>
      <c r="J1336" s="5">
        <f t="shared" si="124"/>
        <v>-6.0441470204357084E-2</v>
      </c>
      <c r="K1336" s="4">
        <f t="shared" si="125"/>
        <v>362801.52412262501</v>
      </c>
      <c r="L1336" s="4">
        <f t="shared" si="126"/>
        <v>-26068.475877374993</v>
      </c>
      <c r="M1336" s="5">
        <f t="shared" si="127"/>
        <v>-6.7036479742266009E-2</v>
      </c>
      <c r="N1336" s="4">
        <f>IF(SUMPRODUCT($O$2:$AD$2,O1336:AD1336)&lt;=Kalkulačka!$B$4,SUMPRODUCT($O$2:$AD$2,O1336:AD1336)*Kalkulačka!$B$5,SUMPRODUCT($O$2:$AD$2,O1336:AD1336))</f>
        <v>459</v>
      </c>
      <c r="O1336" s="4">
        <v>116</v>
      </c>
      <c r="P1336" s="4">
        <v>0</v>
      </c>
      <c r="Q1336" s="4">
        <v>0</v>
      </c>
      <c r="R1336" s="4">
        <v>0</v>
      </c>
      <c r="S1336" s="4">
        <v>343</v>
      </c>
      <c r="T1336" s="4">
        <v>0</v>
      </c>
      <c r="U1336" s="4">
        <v>434</v>
      </c>
      <c r="V1336" s="4">
        <v>130</v>
      </c>
      <c r="W1336" s="4">
        <v>26</v>
      </c>
      <c r="X1336" s="4">
        <v>0</v>
      </c>
      <c r="Y1336" s="4">
        <v>0</v>
      </c>
      <c r="Z1336" s="4">
        <v>0</v>
      </c>
      <c r="AA1336" s="4">
        <v>0</v>
      </c>
      <c r="AB1336" s="4">
        <v>0</v>
      </c>
      <c r="AC1336" s="4">
        <v>0</v>
      </c>
      <c r="AD1336" s="4">
        <v>0</v>
      </c>
    </row>
    <row r="1337" spans="1:30" x14ac:dyDescent="0.3">
      <c r="A1337" s="16" t="s">
        <v>38</v>
      </c>
      <c r="B1337" s="7">
        <v>579254</v>
      </c>
      <c r="C1337" s="7">
        <v>580783</v>
      </c>
      <c r="D1337" s="7" t="s">
        <v>1650</v>
      </c>
      <c r="E1337" s="7">
        <v>2</v>
      </c>
      <c r="F1337" s="4">
        <v>334163</v>
      </c>
      <c r="G1337" s="4">
        <v>8166</v>
      </c>
      <c r="H1337" s="4">
        <f t="shared" si="122"/>
        <v>362338.03273549251</v>
      </c>
      <c r="I1337" s="4">
        <f t="shared" si="123"/>
        <v>28175.03273549251</v>
      </c>
      <c r="J1337" s="5">
        <f t="shared" si="124"/>
        <v>8.431523758014059E-2</v>
      </c>
      <c r="K1337" s="4">
        <f t="shared" si="125"/>
        <v>20155.640229034721</v>
      </c>
      <c r="L1337" s="4">
        <f t="shared" si="126"/>
        <v>11989.640229034721</v>
      </c>
      <c r="M1337" s="5">
        <f t="shared" si="127"/>
        <v>1.4682390679689838</v>
      </c>
      <c r="N1337" s="4">
        <f>IF(SUMPRODUCT($O$2:$AD$2,O1337:AD1337)&lt;=Kalkulačka!$B$4,SUMPRODUCT($O$2:$AD$2,O1337:AD1337)*Kalkulačka!$B$5,SUMPRODUCT($O$2:$AD$2,O1337:AD1337))</f>
        <v>25.5</v>
      </c>
      <c r="O1337" s="4">
        <v>17</v>
      </c>
      <c r="P1337" s="4">
        <v>0</v>
      </c>
      <c r="Q1337" s="4">
        <v>0</v>
      </c>
      <c r="R1337" s="4">
        <v>0</v>
      </c>
      <c r="S1337" s="4">
        <v>0</v>
      </c>
      <c r="T1337" s="4">
        <v>0</v>
      </c>
      <c r="U1337" s="4">
        <v>17</v>
      </c>
      <c r="V1337" s="4">
        <v>0</v>
      </c>
      <c r="W1337" s="4">
        <v>0</v>
      </c>
      <c r="X1337" s="4">
        <v>0</v>
      </c>
      <c r="Y1337" s="4">
        <v>0</v>
      </c>
      <c r="Z1337" s="4">
        <v>0</v>
      </c>
      <c r="AA1337" s="4">
        <v>0</v>
      </c>
      <c r="AB1337" s="4">
        <v>0</v>
      </c>
      <c r="AC1337" s="4">
        <v>0</v>
      </c>
      <c r="AD1337" s="4">
        <v>0</v>
      </c>
    </row>
    <row r="1338" spans="1:30" x14ac:dyDescent="0.3">
      <c r="A1338" s="16" t="s">
        <v>38</v>
      </c>
      <c r="B1338" s="7">
        <v>573167</v>
      </c>
      <c r="C1338" s="7">
        <v>271802</v>
      </c>
      <c r="D1338" s="7" t="s">
        <v>1651</v>
      </c>
      <c r="E1338" s="7">
        <v>2</v>
      </c>
      <c r="F1338" s="4">
        <v>668324</v>
      </c>
      <c r="G1338" s="4">
        <v>16331</v>
      </c>
      <c r="H1338" s="4">
        <f t="shared" si="122"/>
        <v>724676.06547098502</v>
      </c>
      <c r="I1338" s="4">
        <f t="shared" si="123"/>
        <v>56352.065470985021</v>
      </c>
      <c r="J1338" s="5">
        <f t="shared" si="124"/>
        <v>8.4318482459084354E-2</v>
      </c>
      <c r="K1338" s="4">
        <f t="shared" si="125"/>
        <v>40311.280458069443</v>
      </c>
      <c r="L1338" s="4">
        <f t="shared" si="126"/>
        <v>23980.280458069443</v>
      </c>
      <c r="M1338" s="5">
        <f t="shared" si="127"/>
        <v>1.4683902062377956</v>
      </c>
      <c r="N1338" s="4">
        <f>IF(SUMPRODUCT($O$2:$AD$2,O1338:AD1338)&lt;=Kalkulačka!$B$4,SUMPRODUCT($O$2:$AD$2,O1338:AD1338)*Kalkulačka!$B$5,SUMPRODUCT($O$2:$AD$2,O1338:AD1338))</f>
        <v>51</v>
      </c>
      <c r="O1338" s="4">
        <v>34</v>
      </c>
      <c r="P1338" s="4">
        <v>0</v>
      </c>
      <c r="Q1338" s="4">
        <v>0</v>
      </c>
      <c r="R1338" s="4">
        <v>0</v>
      </c>
      <c r="S1338" s="4">
        <v>0</v>
      </c>
      <c r="T1338" s="4">
        <v>0</v>
      </c>
      <c r="U1338" s="4">
        <v>33</v>
      </c>
      <c r="V1338" s="4">
        <v>0</v>
      </c>
      <c r="W1338" s="4">
        <v>0</v>
      </c>
      <c r="X1338" s="4">
        <v>0</v>
      </c>
      <c r="Y1338" s="4">
        <v>0</v>
      </c>
      <c r="Z1338" s="4">
        <v>0</v>
      </c>
      <c r="AA1338" s="4">
        <v>0</v>
      </c>
      <c r="AB1338" s="4">
        <v>0</v>
      </c>
      <c r="AC1338" s="4">
        <v>0</v>
      </c>
      <c r="AD1338" s="4">
        <v>0</v>
      </c>
    </row>
    <row r="1339" spans="1:30" x14ac:dyDescent="0.3">
      <c r="A1339" s="16" t="s">
        <v>38</v>
      </c>
      <c r="B1339" s="7">
        <v>576085</v>
      </c>
      <c r="C1339" s="7">
        <v>274682</v>
      </c>
      <c r="D1339" s="7" t="s">
        <v>1652</v>
      </c>
      <c r="E1339" s="7">
        <v>2</v>
      </c>
      <c r="F1339" s="4">
        <v>668324</v>
      </c>
      <c r="G1339" s="4">
        <v>16331</v>
      </c>
      <c r="H1339" s="4">
        <f t="shared" si="122"/>
        <v>724676.06547098502</v>
      </c>
      <c r="I1339" s="4">
        <f t="shared" si="123"/>
        <v>56352.065470985021</v>
      </c>
      <c r="J1339" s="5">
        <f t="shared" si="124"/>
        <v>8.4318482459084354E-2</v>
      </c>
      <c r="K1339" s="4">
        <f t="shared" si="125"/>
        <v>40311.280458069443</v>
      </c>
      <c r="L1339" s="4">
        <f t="shared" si="126"/>
        <v>23980.280458069443</v>
      </c>
      <c r="M1339" s="5">
        <f t="shared" si="127"/>
        <v>1.4683902062377956</v>
      </c>
      <c r="N1339" s="4">
        <f>IF(SUMPRODUCT($O$2:$AD$2,O1339:AD1339)&lt;=Kalkulačka!$B$4,SUMPRODUCT($O$2:$AD$2,O1339:AD1339)*Kalkulačka!$B$5,SUMPRODUCT($O$2:$AD$2,O1339:AD1339))</f>
        <v>51</v>
      </c>
      <c r="O1339" s="4">
        <v>34</v>
      </c>
      <c r="P1339" s="4">
        <v>0</v>
      </c>
      <c r="Q1339" s="4">
        <v>0</v>
      </c>
      <c r="R1339" s="4">
        <v>0</v>
      </c>
      <c r="S1339" s="4">
        <v>0</v>
      </c>
      <c r="T1339" s="4">
        <v>0</v>
      </c>
      <c r="U1339" s="4">
        <v>34</v>
      </c>
      <c r="V1339" s="4">
        <v>0</v>
      </c>
      <c r="W1339" s="4">
        <v>0</v>
      </c>
      <c r="X1339" s="4">
        <v>0</v>
      </c>
      <c r="Y1339" s="4">
        <v>0</v>
      </c>
      <c r="Z1339" s="4">
        <v>0</v>
      </c>
      <c r="AA1339" s="4">
        <v>0</v>
      </c>
      <c r="AB1339" s="4">
        <v>0</v>
      </c>
      <c r="AC1339" s="4">
        <v>0</v>
      </c>
      <c r="AD1339" s="4">
        <v>0</v>
      </c>
    </row>
    <row r="1340" spans="1:30" x14ac:dyDescent="0.3">
      <c r="A1340" s="16" t="s">
        <v>41</v>
      </c>
      <c r="B1340" s="7">
        <v>580538</v>
      </c>
      <c r="C1340" s="7">
        <v>279129</v>
      </c>
      <c r="D1340" s="7" t="s">
        <v>400</v>
      </c>
      <c r="E1340" s="7">
        <v>2</v>
      </c>
      <c r="F1340" s="4">
        <v>16047917</v>
      </c>
      <c r="G1340" s="4">
        <v>931797</v>
      </c>
      <c r="H1340" s="4">
        <f t="shared" si="122"/>
        <v>15081787.762566736</v>
      </c>
      <c r="I1340" s="4">
        <f t="shared" si="123"/>
        <v>-966129.23743326403</v>
      </c>
      <c r="J1340" s="5">
        <f t="shared" si="124"/>
        <v>-6.0202781297614139E-2</v>
      </c>
      <c r="K1340" s="4">
        <f t="shared" si="125"/>
        <v>838948.88388617465</v>
      </c>
      <c r="L1340" s="4">
        <f t="shared" si="126"/>
        <v>-92848.116113825352</v>
      </c>
      <c r="M1340" s="5">
        <f t="shared" si="127"/>
        <v>-9.9644145789077876E-2</v>
      </c>
      <c r="N1340" s="4">
        <f>IF(SUMPRODUCT($O$2:$AD$2,O1340:AD1340)&lt;=Kalkulačka!$B$4,SUMPRODUCT($O$2:$AD$2,O1340:AD1340)*Kalkulačka!$B$5,SUMPRODUCT($O$2:$AD$2,O1340:AD1340))</f>
        <v>1061.4000000000001</v>
      </c>
      <c r="O1340" s="4">
        <v>217</v>
      </c>
      <c r="P1340" s="4">
        <v>0</v>
      </c>
      <c r="Q1340" s="4">
        <v>0</v>
      </c>
      <c r="R1340" s="4">
        <v>0</v>
      </c>
      <c r="S1340" s="4">
        <v>807</v>
      </c>
      <c r="T1340" s="4">
        <v>0</v>
      </c>
      <c r="U1340" s="4">
        <v>1163</v>
      </c>
      <c r="V1340" s="4">
        <v>202</v>
      </c>
      <c r="W1340" s="4">
        <v>0</v>
      </c>
      <c r="X1340" s="4">
        <v>0</v>
      </c>
      <c r="Y1340" s="4">
        <v>0</v>
      </c>
      <c r="Z1340" s="4">
        <v>0</v>
      </c>
      <c r="AA1340" s="4">
        <v>374</v>
      </c>
      <c r="AB1340" s="4">
        <v>0</v>
      </c>
      <c r="AC1340" s="4">
        <v>0</v>
      </c>
      <c r="AD1340" s="4">
        <v>0</v>
      </c>
    </row>
    <row r="1341" spans="1:30" x14ac:dyDescent="0.3">
      <c r="A1341" s="16" t="s">
        <v>23</v>
      </c>
      <c r="B1341" s="7">
        <v>545881</v>
      </c>
      <c r="C1341" s="7">
        <v>246875</v>
      </c>
      <c r="D1341" s="7" t="s">
        <v>240</v>
      </c>
      <c r="E1341" s="7">
        <v>2</v>
      </c>
      <c r="F1341" s="4">
        <v>49494776</v>
      </c>
      <c r="G1341" s="4">
        <v>2800568</v>
      </c>
      <c r="H1341" s="4">
        <f t="shared" si="122"/>
        <v>46521361.536313817</v>
      </c>
      <c r="I1341" s="4">
        <f t="shared" si="123"/>
        <v>-2973414.4636861831</v>
      </c>
      <c r="J1341" s="5">
        <f t="shared" si="124"/>
        <v>-6.0075319134410887E-2</v>
      </c>
      <c r="K1341" s="4">
        <f t="shared" si="125"/>
        <v>2587826.1219552816</v>
      </c>
      <c r="L1341" s="4">
        <f t="shared" si="126"/>
        <v>-212741.87804471841</v>
      </c>
      <c r="M1341" s="5">
        <f t="shared" si="127"/>
        <v>-7.5963832352836436E-2</v>
      </c>
      <c r="N1341" s="4">
        <f>IF(SUMPRODUCT($O$2:$AD$2,O1341:AD1341)&lt;=Kalkulačka!$B$4,SUMPRODUCT($O$2:$AD$2,O1341:AD1341)*Kalkulačka!$B$5,SUMPRODUCT($O$2:$AD$2,O1341:AD1341))</f>
        <v>3274</v>
      </c>
      <c r="O1341" s="4">
        <v>807</v>
      </c>
      <c r="P1341" s="4">
        <v>27</v>
      </c>
      <c r="Q1341" s="4">
        <v>0</v>
      </c>
      <c r="R1341" s="4">
        <v>0</v>
      </c>
      <c r="S1341" s="4">
        <v>2413</v>
      </c>
      <c r="T1341" s="4">
        <v>0</v>
      </c>
      <c r="U1341" s="4">
        <v>3313</v>
      </c>
      <c r="V1341" s="4">
        <v>690</v>
      </c>
      <c r="W1341" s="4">
        <v>30</v>
      </c>
      <c r="X1341" s="4">
        <v>0</v>
      </c>
      <c r="Y1341" s="4">
        <v>0</v>
      </c>
      <c r="Z1341" s="4">
        <v>0</v>
      </c>
      <c r="AA1341" s="4">
        <v>0</v>
      </c>
      <c r="AB1341" s="4">
        <v>0</v>
      </c>
      <c r="AC1341" s="4">
        <v>0</v>
      </c>
      <c r="AD1341" s="4">
        <v>0</v>
      </c>
    </row>
    <row r="1342" spans="1:30" x14ac:dyDescent="0.3">
      <c r="A1342" s="16" t="s">
        <v>38</v>
      </c>
      <c r="B1342" s="7">
        <v>570451</v>
      </c>
      <c r="C1342" s="7">
        <v>269191</v>
      </c>
      <c r="D1342" s="7" t="s">
        <v>350</v>
      </c>
      <c r="E1342" s="7">
        <v>2</v>
      </c>
      <c r="F1342" s="4">
        <v>7044684</v>
      </c>
      <c r="G1342" s="4">
        <v>402909</v>
      </c>
      <c r="H1342" s="4">
        <f t="shared" si="122"/>
        <v>6621549.9315584116</v>
      </c>
      <c r="I1342" s="4">
        <f t="shared" si="123"/>
        <v>-423134.06844158843</v>
      </c>
      <c r="J1342" s="5">
        <f t="shared" si="124"/>
        <v>-6.0064307844267861E-2</v>
      </c>
      <c r="K1342" s="4">
        <f t="shared" si="125"/>
        <v>368334.44496981101</v>
      </c>
      <c r="L1342" s="4">
        <f t="shared" si="126"/>
        <v>-34574.555030188989</v>
      </c>
      <c r="M1342" s="5">
        <f t="shared" si="127"/>
        <v>-8.5812317496479329E-2</v>
      </c>
      <c r="N1342" s="4">
        <f>IF(SUMPRODUCT($O$2:$AD$2,O1342:AD1342)&lt;=Kalkulačka!$B$4,SUMPRODUCT($O$2:$AD$2,O1342:AD1342)*Kalkulačka!$B$5,SUMPRODUCT($O$2:$AD$2,O1342:AD1342))</f>
        <v>466</v>
      </c>
      <c r="O1342" s="4">
        <v>96</v>
      </c>
      <c r="P1342" s="4">
        <v>0</v>
      </c>
      <c r="Q1342" s="4">
        <v>0</v>
      </c>
      <c r="R1342" s="4">
        <v>0</v>
      </c>
      <c r="S1342" s="4">
        <v>370</v>
      </c>
      <c r="T1342" s="4">
        <v>0</v>
      </c>
      <c r="U1342" s="4">
        <v>392</v>
      </c>
      <c r="V1342" s="4">
        <v>112</v>
      </c>
      <c r="W1342" s="4">
        <v>0</v>
      </c>
      <c r="X1342" s="4">
        <v>0</v>
      </c>
      <c r="Y1342" s="4">
        <v>0</v>
      </c>
      <c r="Z1342" s="4">
        <v>0</v>
      </c>
      <c r="AA1342" s="4">
        <v>0</v>
      </c>
      <c r="AB1342" s="4">
        <v>0</v>
      </c>
      <c r="AC1342" s="4">
        <v>0</v>
      </c>
      <c r="AD1342" s="4">
        <v>0</v>
      </c>
    </row>
    <row r="1343" spans="1:30" x14ac:dyDescent="0.3">
      <c r="A1343" s="16" t="s">
        <v>20</v>
      </c>
      <c r="B1343" s="7">
        <v>539414</v>
      </c>
      <c r="C1343" s="7">
        <v>241407</v>
      </c>
      <c r="D1343" s="7" t="s">
        <v>1653</v>
      </c>
      <c r="E1343" s="7">
        <v>2</v>
      </c>
      <c r="F1343" s="4">
        <v>8402265</v>
      </c>
      <c r="G1343" s="4">
        <v>461131</v>
      </c>
      <c r="H1343" s="4">
        <f t="shared" si="122"/>
        <v>7900390.0470954441</v>
      </c>
      <c r="I1343" s="4">
        <f t="shared" si="123"/>
        <v>-501874.95290455595</v>
      </c>
      <c r="J1343" s="5">
        <f t="shared" si="124"/>
        <v>-5.9730912189100871E-2</v>
      </c>
      <c r="K1343" s="4">
        <f t="shared" si="125"/>
        <v>439471.99871934531</v>
      </c>
      <c r="L1343" s="4">
        <f t="shared" si="126"/>
        <v>-21659.001280654687</v>
      </c>
      <c r="M1343" s="5">
        <f t="shared" si="127"/>
        <v>-4.6969302173687444E-2</v>
      </c>
      <c r="N1343" s="4">
        <f>IF(SUMPRODUCT($O$2:$AD$2,O1343:AD1343)&lt;=Kalkulačka!$B$4,SUMPRODUCT($O$2:$AD$2,O1343:AD1343)*Kalkulačka!$B$5,SUMPRODUCT($O$2:$AD$2,O1343:AD1343))</f>
        <v>556</v>
      </c>
      <c r="O1343" s="4">
        <v>141</v>
      </c>
      <c r="P1343" s="4">
        <v>0</v>
      </c>
      <c r="Q1343" s="4">
        <v>0</v>
      </c>
      <c r="R1343" s="4">
        <v>0</v>
      </c>
      <c r="S1343" s="4">
        <v>373</v>
      </c>
      <c r="T1343" s="4">
        <v>0</v>
      </c>
      <c r="U1343" s="4">
        <v>509</v>
      </c>
      <c r="V1343" s="4">
        <v>102</v>
      </c>
      <c r="W1343" s="4">
        <v>0</v>
      </c>
      <c r="X1343" s="4">
        <v>0</v>
      </c>
      <c r="Y1343" s="4">
        <v>0</v>
      </c>
      <c r="Z1343" s="4">
        <v>0</v>
      </c>
      <c r="AA1343" s="4">
        <v>420</v>
      </c>
      <c r="AB1343" s="4">
        <v>0</v>
      </c>
      <c r="AC1343" s="4">
        <v>0</v>
      </c>
      <c r="AD1343" s="4">
        <v>0</v>
      </c>
    </row>
    <row r="1344" spans="1:30" x14ac:dyDescent="0.3">
      <c r="A1344" s="16" t="s">
        <v>23</v>
      </c>
      <c r="B1344" s="7">
        <v>545503</v>
      </c>
      <c r="C1344" s="7">
        <v>245887</v>
      </c>
      <c r="D1344" s="7" t="s">
        <v>1654</v>
      </c>
      <c r="E1344" s="7">
        <v>2</v>
      </c>
      <c r="F1344" s="4">
        <v>825098</v>
      </c>
      <c r="G1344" s="4">
        <v>30481</v>
      </c>
      <c r="H1344" s="4">
        <f t="shared" si="122"/>
        <v>895188.08087592258</v>
      </c>
      <c r="I1344" s="4">
        <f t="shared" si="123"/>
        <v>70090.080875922577</v>
      </c>
      <c r="J1344" s="5">
        <f t="shared" si="124"/>
        <v>8.4947583045798858E-2</v>
      </c>
      <c r="K1344" s="4">
        <f t="shared" si="125"/>
        <v>49796.28762467402</v>
      </c>
      <c r="L1344" s="4">
        <f t="shared" si="126"/>
        <v>19315.28762467402</v>
      </c>
      <c r="M1344" s="5">
        <f t="shared" si="127"/>
        <v>0.63368287210636209</v>
      </c>
      <c r="N1344" s="4">
        <f>IF(SUMPRODUCT($O$2:$AD$2,O1344:AD1344)&lt;=Kalkulačka!$B$4,SUMPRODUCT($O$2:$AD$2,O1344:AD1344)*Kalkulačka!$B$5,SUMPRODUCT($O$2:$AD$2,O1344:AD1344))</f>
        <v>63</v>
      </c>
      <c r="O1344" s="4">
        <v>15</v>
      </c>
      <c r="P1344" s="4">
        <v>0</v>
      </c>
      <c r="Q1344" s="4">
        <v>0</v>
      </c>
      <c r="R1344" s="4">
        <v>0</v>
      </c>
      <c r="S1344" s="4">
        <v>27</v>
      </c>
      <c r="T1344" s="4">
        <v>0</v>
      </c>
      <c r="U1344" s="4">
        <v>0</v>
      </c>
      <c r="V1344" s="4">
        <v>26</v>
      </c>
      <c r="W1344" s="4">
        <v>0</v>
      </c>
      <c r="X1344" s="4">
        <v>0</v>
      </c>
      <c r="Y1344" s="4">
        <v>0</v>
      </c>
      <c r="Z1344" s="4">
        <v>0</v>
      </c>
      <c r="AA1344" s="4">
        <v>0</v>
      </c>
      <c r="AB1344" s="4">
        <v>0</v>
      </c>
      <c r="AC1344" s="4">
        <v>0</v>
      </c>
      <c r="AD1344" s="4">
        <v>0</v>
      </c>
    </row>
    <row r="1345" spans="1:30" x14ac:dyDescent="0.3">
      <c r="A1345" s="16" t="s">
        <v>20</v>
      </c>
      <c r="B1345" s="7">
        <v>534722</v>
      </c>
      <c r="C1345" s="7">
        <v>236756</v>
      </c>
      <c r="D1345" s="7" t="s">
        <v>1655</v>
      </c>
      <c r="E1345" s="7">
        <v>2</v>
      </c>
      <c r="F1345" s="4">
        <v>5561091</v>
      </c>
      <c r="G1345" s="4">
        <v>330999</v>
      </c>
      <c r="H1345" s="4">
        <f t="shared" si="122"/>
        <v>5229035.1390847545</v>
      </c>
      <c r="I1345" s="4">
        <f t="shared" si="123"/>
        <v>-332055.86091524549</v>
      </c>
      <c r="J1345" s="5">
        <f t="shared" si="124"/>
        <v>-5.9710560556416992E-2</v>
      </c>
      <c r="K1345" s="4">
        <f t="shared" si="125"/>
        <v>290873.55310920696</v>
      </c>
      <c r="L1345" s="4">
        <f t="shared" si="126"/>
        <v>-40125.446890793042</v>
      </c>
      <c r="M1345" s="5">
        <f t="shared" si="127"/>
        <v>-0.12122528131744514</v>
      </c>
      <c r="N1345" s="4">
        <f>IF(SUMPRODUCT($O$2:$AD$2,O1345:AD1345)&lt;=Kalkulačka!$B$4,SUMPRODUCT($O$2:$AD$2,O1345:AD1345)*Kalkulačka!$B$5,SUMPRODUCT($O$2:$AD$2,O1345:AD1345))</f>
        <v>368</v>
      </c>
      <c r="O1345" s="4">
        <v>70</v>
      </c>
      <c r="P1345" s="4">
        <v>0</v>
      </c>
      <c r="Q1345" s="4">
        <v>0</v>
      </c>
      <c r="R1345" s="4">
        <v>0</v>
      </c>
      <c r="S1345" s="4">
        <v>298</v>
      </c>
      <c r="T1345" s="4">
        <v>0</v>
      </c>
      <c r="U1345" s="4">
        <v>365</v>
      </c>
      <c r="V1345" s="4">
        <v>94</v>
      </c>
      <c r="W1345" s="4">
        <v>140</v>
      </c>
      <c r="X1345" s="4">
        <v>0</v>
      </c>
      <c r="Y1345" s="4">
        <v>0</v>
      </c>
      <c r="Z1345" s="4">
        <v>0</v>
      </c>
      <c r="AA1345" s="4">
        <v>0</v>
      </c>
      <c r="AB1345" s="4">
        <v>0</v>
      </c>
      <c r="AC1345" s="4">
        <v>0</v>
      </c>
      <c r="AD1345" s="4">
        <v>0</v>
      </c>
    </row>
    <row r="1346" spans="1:30" x14ac:dyDescent="0.3">
      <c r="A1346" s="16" t="s">
        <v>25</v>
      </c>
      <c r="B1346" s="7">
        <v>556041</v>
      </c>
      <c r="C1346" s="7">
        <v>255394</v>
      </c>
      <c r="D1346" s="7" t="s">
        <v>1656</v>
      </c>
      <c r="E1346" s="7">
        <v>2</v>
      </c>
      <c r="F1346" s="4">
        <v>1041193</v>
      </c>
      <c r="G1346" s="4">
        <v>34817</v>
      </c>
      <c r="H1346" s="4">
        <f t="shared" si="122"/>
        <v>1129642.1020577119</v>
      </c>
      <c r="I1346" s="4">
        <f t="shared" si="123"/>
        <v>88449.10205771192</v>
      </c>
      <c r="J1346" s="5">
        <f t="shared" si="124"/>
        <v>8.4949766333150434E-2</v>
      </c>
      <c r="K1346" s="4">
        <f t="shared" si="125"/>
        <v>62838.17247875531</v>
      </c>
      <c r="L1346" s="4">
        <f t="shared" si="126"/>
        <v>28021.17247875531</v>
      </c>
      <c r="M1346" s="5">
        <f t="shared" si="127"/>
        <v>0.80481294995994235</v>
      </c>
      <c r="N1346" s="4">
        <f>IF(SUMPRODUCT($O$2:$AD$2,O1346:AD1346)&lt;=Kalkulačka!$B$4,SUMPRODUCT($O$2:$AD$2,O1346:AD1346)*Kalkulačka!$B$5,SUMPRODUCT($O$2:$AD$2,O1346:AD1346))</f>
        <v>79.5</v>
      </c>
      <c r="O1346" s="4">
        <v>28</v>
      </c>
      <c r="P1346" s="4">
        <v>0</v>
      </c>
      <c r="Q1346" s="4">
        <v>0</v>
      </c>
      <c r="R1346" s="4">
        <v>0</v>
      </c>
      <c r="S1346" s="4">
        <v>25</v>
      </c>
      <c r="T1346" s="4">
        <v>0</v>
      </c>
      <c r="U1346" s="4">
        <v>44</v>
      </c>
      <c r="V1346" s="4">
        <v>19</v>
      </c>
      <c r="W1346" s="4">
        <v>0</v>
      </c>
      <c r="X1346" s="4">
        <v>0</v>
      </c>
      <c r="Y1346" s="4">
        <v>0</v>
      </c>
      <c r="Z1346" s="4">
        <v>0</v>
      </c>
      <c r="AA1346" s="4">
        <v>0</v>
      </c>
      <c r="AB1346" s="4">
        <v>0</v>
      </c>
      <c r="AC1346" s="4">
        <v>0</v>
      </c>
      <c r="AD1346" s="4">
        <v>0</v>
      </c>
    </row>
    <row r="1347" spans="1:30" x14ac:dyDescent="0.3">
      <c r="A1347" s="16" t="s">
        <v>20</v>
      </c>
      <c r="B1347" s="7">
        <v>540846</v>
      </c>
      <c r="C1347" s="7">
        <v>242829</v>
      </c>
      <c r="D1347" s="7" t="s">
        <v>1657</v>
      </c>
      <c r="E1347" s="7">
        <v>2</v>
      </c>
      <c r="F1347" s="4">
        <v>825091</v>
      </c>
      <c r="G1347" s="4">
        <v>74331</v>
      </c>
      <c r="H1347" s="4">
        <f t="shared" si="122"/>
        <v>895188.08087592258</v>
      </c>
      <c r="I1347" s="4">
        <f t="shared" si="123"/>
        <v>70097.080875922577</v>
      </c>
      <c r="J1347" s="5">
        <f t="shared" si="124"/>
        <v>8.4956787646359722E-2</v>
      </c>
      <c r="K1347" s="4">
        <f t="shared" si="125"/>
        <v>49796.28762467402</v>
      </c>
      <c r="L1347" s="4">
        <f t="shared" si="126"/>
        <v>-24534.71237532598</v>
      </c>
      <c r="M1347" s="5">
        <f t="shared" si="127"/>
        <v>-0.33007375624337065</v>
      </c>
      <c r="N1347" s="4">
        <f>IF(SUMPRODUCT($O$2:$AD$2,O1347:AD1347)&lt;=Kalkulačka!$B$4,SUMPRODUCT($O$2:$AD$2,O1347:AD1347)*Kalkulačka!$B$5,SUMPRODUCT($O$2:$AD$2,O1347:AD1347))</f>
        <v>63</v>
      </c>
      <c r="O1347" s="4">
        <v>24</v>
      </c>
      <c r="P1347" s="4">
        <v>0</v>
      </c>
      <c r="Q1347" s="4">
        <v>0</v>
      </c>
      <c r="R1347" s="4">
        <v>0</v>
      </c>
      <c r="S1347" s="4">
        <v>18</v>
      </c>
      <c r="T1347" s="4">
        <v>0</v>
      </c>
      <c r="U1347" s="4">
        <v>42</v>
      </c>
      <c r="V1347" s="4">
        <v>18</v>
      </c>
      <c r="W1347" s="4">
        <v>0</v>
      </c>
      <c r="X1347" s="4">
        <v>0</v>
      </c>
      <c r="Y1347" s="4">
        <v>0</v>
      </c>
      <c r="Z1347" s="4">
        <v>0</v>
      </c>
      <c r="AA1347" s="4">
        <v>0</v>
      </c>
      <c r="AB1347" s="4">
        <v>0</v>
      </c>
      <c r="AC1347" s="4">
        <v>0</v>
      </c>
      <c r="AD1347" s="4">
        <v>0</v>
      </c>
    </row>
    <row r="1348" spans="1:30" x14ac:dyDescent="0.3">
      <c r="A1348" s="16" t="s">
        <v>53</v>
      </c>
      <c r="B1348" s="7">
        <v>588997</v>
      </c>
      <c r="C1348" s="7">
        <v>287733</v>
      </c>
      <c r="D1348" s="7" t="s">
        <v>1658</v>
      </c>
      <c r="E1348" s="7">
        <v>2</v>
      </c>
      <c r="F1348" s="4">
        <v>1041172</v>
      </c>
      <c r="G1348" s="4">
        <v>37150</v>
      </c>
      <c r="H1348" s="4">
        <f t="shared" si="122"/>
        <v>1129642.1020577119</v>
      </c>
      <c r="I1348" s="4">
        <f t="shared" si="123"/>
        <v>88470.10205771192</v>
      </c>
      <c r="J1348" s="5">
        <f t="shared" si="124"/>
        <v>8.4971649312228781E-2</v>
      </c>
      <c r="K1348" s="4">
        <f t="shared" si="125"/>
        <v>62838.17247875531</v>
      </c>
      <c r="L1348" s="4">
        <f t="shared" si="126"/>
        <v>25688.17247875531</v>
      </c>
      <c r="M1348" s="5">
        <f t="shared" si="127"/>
        <v>0.6914716683379627</v>
      </c>
      <c r="N1348" s="4">
        <f>IF(SUMPRODUCT($O$2:$AD$2,O1348:AD1348)&lt;=Kalkulačka!$B$4,SUMPRODUCT($O$2:$AD$2,O1348:AD1348)*Kalkulačka!$B$5,SUMPRODUCT($O$2:$AD$2,O1348:AD1348))</f>
        <v>79.5</v>
      </c>
      <c r="O1348" s="4">
        <v>22</v>
      </c>
      <c r="P1348" s="4">
        <v>0</v>
      </c>
      <c r="Q1348" s="4">
        <v>0</v>
      </c>
      <c r="R1348" s="4">
        <v>0</v>
      </c>
      <c r="S1348" s="4">
        <v>31</v>
      </c>
      <c r="T1348" s="4">
        <v>0</v>
      </c>
      <c r="U1348" s="4">
        <v>85</v>
      </c>
      <c r="V1348" s="4">
        <v>20</v>
      </c>
      <c r="W1348" s="4">
        <v>0</v>
      </c>
      <c r="X1348" s="4">
        <v>0</v>
      </c>
      <c r="Y1348" s="4">
        <v>0</v>
      </c>
      <c r="Z1348" s="4">
        <v>0</v>
      </c>
      <c r="AA1348" s="4">
        <v>0</v>
      </c>
      <c r="AB1348" s="4">
        <v>0</v>
      </c>
      <c r="AC1348" s="4">
        <v>0</v>
      </c>
      <c r="AD1348" s="4">
        <v>0</v>
      </c>
    </row>
    <row r="1349" spans="1:30" x14ac:dyDescent="0.3">
      <c r="A1349" s="16" t="s">
        <v>41</v>
      </c>
      <c r="B1349" s="7">
        <v>575054</v>
      </c>
      <c r="C1349" s="7">
        <v>273643</v>
      </c>
      <c r="D1349" s="7" t="s">
        <v>1659</v>
      </c>
      <c r="E1349" s="7">
        <v>2</v>
      </c>
      <c r="F1349" s="4">
        <v>6512868</v>
      </c>
      <c r="G1349" s="4">
        <v>385030</v>
      </c>
      <c r="H1349" s="4">
        <f t="shared" si="122"/>
        <v>6124223.2199606774</v>
      </c>
      <c r="I1349" s="4">
        <f t="shared" si="123"/>
        <v>-388644.78003932256</v>
      </c>
      <c r="J1349" s="5">
        <f t="shared" si="124"/>
        <v>-5.9673369710444346E-2</v>
      </c>
      <c r="K1349" s="4">
        <f t="shared" si="125"/>
        <v>340669.84073388099</v>
      </c>
      <c r="L1349" s="4">
        <f t="shared" si="126"/>
        <v>-44360.159266119008</v>
      </c>
      <c r="M1349" s="5">
        <f t="shared" si="127"/>
        <v>-0.11521221532379033</v>
      </c>
      <c r="N1349" s="4">
        <f>IF(SUMPRODUCT($O$2:$AD$2,O1349:AD1349)&lt;=Kalkulačka!$B$4,SUMPRODUCT($O$2:$AD$2,O1349:AD1349)*Kalkulačka!$B$5,SUMPRODUCT($O$2:$AD$2,O1349:AD1349))</f>
        <v>431</v>
      </c>
      <c r="O1349" s="4">
        <v>71</v>
      </c>
      <c r="P1349" s="4">
        <v>0</v>
      </c>
      <c r="Q1349" s="4">
        <v>0</v>
      </c>
      <c r="R1349" s="4">
        <v>0</v>
      </c>
      <c r="S1349" s="4">
        <v>360</v>
      </c>
      <c r="T1349" s="4">
        <v>0</v>
      </c>
      <c r="U1349" s="4">
        <v>413</v>
      </c>
      <c r="V1349" s="4">
        <v>115</v>
      </c>
      <c r="W1349" s="4">
        <v>0</v>
      </c>
      <c r="X1349" s="4">
        <v>0</v>
      </c>
      <c r="Y1349" s="4">
        <v>0</v>
      </c>
      <c r="Z1349" s="4">
        <v>0</v>
      </c>
      <c r="AA1349" s="4">
        <v>0</v>
      </c>
      <c r="AB1349" s="4">
        <v>0</v>
      </c>
      <c r="AC1349" s="4">
        <v>0</v>
      </c>
      <c r="AD1349" s="4">
        <v>0</v>
      </c>
    </row>
    <row r="1350" spans="1:30" x14ac:dyDescent="0.3">
      <c r="A1350" s="16" t="s">
        <v>41</v>
      </c>
      <c r="B1350" s="7">
        <v>572721</v>
      </c>
      <c r="C1350" s="7">
        <v>579602</v>
      </c>
      <c r="D1350" s="7" t="s">
        <v>1660</v>
      </c>
      <c r="E1350" s="7">
        <v>2</v>
      </c>
      <c r="F1350" s="4">
        <v>1276531</v>
      </c>
      <c r="G1350" s="4">
        <v>46250</v>
      </c>
      <c r="H1350" s="4">
        <f t="shared" ref="H1350:H1413" si="128">N1350*$A$3</f>
        <v>1385410.1251651184</v>
      </c>
      <c r="I1350" s="4">
        <f t="shared" ref="I1350:I1413" si="129">H1350-F1350</f>
        <v>108879.12516511837</v>
      </c>
      <c r="J1350" s="5">
        <f t="shared" ref="J1350:J1413" si="130">IFERROR(H1350/F1350-1,0)</f>
        <v>8.5292973821331719E-2</v>
      </c>
      <c r="K1350" s="4">
        <f t="shared" ref="K1350:K1413" si="131">N1350*$A$4</f>
        <v>77065.683228662165</v>
      </c>
      <c r="L1350" s="4">
        <f t="shared" ref="L1350:L1413" si="132">K1350-G1350</f>
        <v>30815.683228662165</v>
      </c>
      <c r="M1350" s="5">
        <f t="shared" ref="M1350:M1413" si="133">IFERROR(K1350/G1350-1,0)</f>
        <v>0.66628504278188472</v>
      </c>
      <c r="N1350" s="4">
        <f>IF(SUMPRODUCT($O$2:$AD$2,O1350:AD1350)&lt;=Kalkulačka!$B$4,SUMPRODUCT($O$2:$AD$2,O1350:AD1350)*Kalkulačka!$B$5,SUMPRODUCT($O$2:$AD$2,O1350:AD1350))</f>
        <v>97.5</v>
      </c>
      <c r="O1350" s="4">
        <v>25</v>
      </c>
      <c r="P1350" s="4">
        <v>0</v>
      </c>
      <c r="Q1350" s="4">
        <v>0</v>
      </c>
      <c r="R1350" s="4">
        <v>0</v>
      </c>
      <c r="S1350" s="4">
        <v>40</v>
      </c>
      <c r="T1350" s="4">
        <v>0</v>
      </c>
      <c r="U1350" s="4">
        <v>66</v>
      </c>
      <c r="V1350" s="4">
        <v>29</v>
      </c>
      <c r="W1350" s="4">
        <v>0</v>
      </c>
      <c r="X1350" s="4">
        <v>0</v>
      </c>
      <c r="Y1350" s="4">
        <v>0</v>
      </c>
      <c r="Z1350" s="4">
        <v>0</v>
      </c>
      <c r="AA1350" s="4">
        <v>0</v>
      </c>
      <c r="AB1350" s="4">
        <v>0</v>
      </c>
      <c r="AC1350" s="4">
        <v>0</v>
      </c>
      <c r="AD1350" s="4">
        <v>0</v>
      </c>
    </row>
    <row r="1351" spans="1:30" x14ac:dyDescent="0.3">
      <c r="A1351" s="16" t="s">
        <v>23</v>
      </c>
      <c r="B1351" s="7">
        <v>545848</v>
      </c>
      <c r="C1351" s="7">
        <v>246191</v>
      </c>
      <c r="D1351" s="7" t="s">
        <v>1661</v>
      </c>
      <c r="E1351" s="7">
        <v>2</v>
      </c>
      <c r="F1351" s="4">
        <v>5378003</v>
      </c>
      <c r="G1351" s="4">
        <v>295892</v>
      </c>
      <c r="H1351" s="4">
        <f t="shared" si="128"/>
        <v>5058523.1236798167</v>
      </c>
      <c r="I1351" s="4">
        <f t="shared" si="129"/>
        <v>-319479.87632018328</v>
      </c>
      <c r="J1351" s="5">
        <f t="shared" si="130"/>
        <v>-5.9404927130048746E-2</v>
      </c>
      <c r="K1351" s="4">
        <f t="shared" si="131"/>
        <v>281388.54594260239</v>
      </c>
      <c r="L1351" s="4">
        <f t="shared" si="132"/>
        <v>-14503.454057397612</v>
      </c>
      <c r="M1351" s="5">
        <f t="shared" si="133"/>
        <v>-4.9016039830065083E-2</v>
      </c>
      <c r="N1351" s="4">
        <f>IF(SUMPRODUCT($O$2:$AD$2,O1351:AD1351)&lt;=Kalkulačka!$B$4,SUMPRODUCT($O$2:$AD$2,O1351:AD1351)*Kalkulačka!$B$5,SUMPRODUCT($O$2:$AD$2,O1351:AD1351))</f>
        <v>356</v>
      </c>
      <c r="O1351" s="4">
        <v>104</v>
      </c>
      <c r="P1351" s="4">
        <v>0</v>
      </c>
      <c r="Q1351" s="4">
        <v>0</v>
      </c>
      <c r="R1351" s="4">
        <v>0</v>
      </c>
      <c r="S1351" s="4">
        <v>252</v>
      </c>
      <c r="T1351" s="4">
        <v>0</v>
      </c>
      <c r="U1351" s="4">
        <v>337</v>
      </c>
      <c r="V1351" s="4">
        <v>60</v>
      </c>
      <c r="W1351" s="4">
        <v>0</v>
      </c>
      <c r="X1351" s="4">
        <v>0</v>
      </c>
      <c r="Y1351" s="4">
        <v>0</v>
      </c>
      <c r="Z1351" s="4">
        <v>0</v>
      </c>
      <c r="AA1351" s="4">
        <v>0</v>
      </c>
      <c r="AB1351" s="4">
        <v>0</v>
      </c>
      <c r="AC1351" s="4">
        <v>0</v>
      </c>
      <c r="AD1351" s="4">
        <v>0</v>
      </c>
    </row>
    <row r="1352" spans="1:30" x14ac:dyDescent="0.3">
      <c r="A1352" s="16" t="s">
        <v>35</v>
      </c>
      <c r="B1352" s="7">
        <v>564290</v>
      </c>
      <c r="C1352" s="7">
        <v>263061</v>
      </c>
      <c r="D1352" s="7" t="s">
        <v>1662</v>
      </c>
      <c r="E1352" s="7">
        <v>2</v>
      </c>
      <c r="F1352" s="4">
        <v>4275157</v>
      </c>
      <c r="G1352" s="4">
        <v>243529</v>
      </c>
      <c r="H1352" s="4">
        <f t="shared" si="128"/>
        <v>4021241.6966331126</v>
      </c>
      <c r="I1352" s="4">
        <f t="shared" si="129"/>
        <v>-253915.30336688738</v>
      </c>
      <c r="J1352" s="5">
        <f t="shared" si="130"/>
        <v>-5.9393211376070454E-2</v>
      </c>
      <c r="K1352" s="4">
        <f t="shared" si="131"/>
        <v>223688.08567909122</v>
      </c>
      <c r="L1352" s="4">
        <f t="shared" si="132"/>
        <v>-19840.914320908778</v>
      </c>
      <c r="M1352" s="5">
        <f t="shared" si="133"/>
        <v>-8.1472491247074341E-2</v>
      </c>
      <c r="N1352" s="4">
        <f>IF(SUMPRODUCT($O$2:$AD$2,O1352:AD1352)&lt;=Kalkulačka!$B$4,SUMPRODUCT($O$2:$AD$2,O1352:AD1352)*Kalkulačka!$B$5,SUMPRODUCT($O$2:$AD$2,O1352:AD1352))</f>
        <v>283</v>
      </c>
      <c r="O1352" s="4">
        <v>63</v>
      </c>
      <c r="P1352" s="4">
        <v>0</v>
      </c>
      <c r="Q1352" s="4">
        <v>0</v>
      </c>
      <c r="R1352" s="4">
        <v>0</v>
      </c>
      <c r="S1352" s="4">
        <v>220</v>
      </c>
      <c r="T1352" s="4">
        <v>0</v>
      </c>
      <c r="U1352" s="4">
        <v>264</v>
      </c>
      <c r="V1352" s="4">
        <v>100</v>
      </c>
      <c r="W1352" s="4">
        <v>0</v>
      </c>
      <c r="X1352" s="4">
        <v>0</v>
      </c>
      <c r="Y1352" s="4">
        <v>0</v>
      </c>
      <c r="Z1352" s="4">
        <v>0</v>
      </c>
      <c r="AA1352" s="4">
        <v>0</v>
      </c>
      <c r="AB1352" s="4">
        <v>0</v>
      </c>
      <c r="AC1352" s="4">
        <v>0</v>
      </c>
      <c r="AD1352" s="4">
        <v>0</v>
      </c>
    </row>
    <row r="1353" spans="1:30" x14ac:dyDescent="0.3">
      <c r="A1353" s="16" t="s">
        <v>47</v>
      </c>
      <c r="B1353" s="7">
        <v>586161</v>
      </c>
      <c r="C1353" s="7">
        <v>284882</v>
      </c>
      <c r="D1353" s="7" t="s">
        <v>1663</v>
      </c>
      <c r="E1353" s="7">
        <v>2</v>
      </c>
      <c r="F1353" s="4">
        <v>10572409</v>
      </c>
      <c r="G1353" s="4">
        <v>571397</v>
      </c>
      <c r="H1353" s="4">
        <f t="shared" si="128"/>
        <v>9946534.2319546957</v>
      </c>
      <c r="I1353" s="4">
        <f t="shared" si="129"/>
        <v>-625874.76804530434</v>
      </c>
      <c r="J1353" s="5">
        <f t="shared" si="130"/>
        <v>-5.919887965413595E-2</v>
      </c>
      <c r="K1353" s="4">
        <f t="shared" si="131"/>
        <v>553292.08471860015</v>
      </c>
      <c r="L1353" s="4">
        <f t="shared" si="132"/>
        <v>-18104.915281399852</v>
      </c>
      <c r="M1353" s="5">
        <f t="shared" si="133"/>
        <v>-3.1685352358167496E-2</v>
      </c>
      <c r="N1353" s="4">
        <f>IF(SUMPRODUCT($O$2:$AD$2,O1353:AD1353)&lt;=Kalkulačka!$B$4,SUMPRODUCT($O$2:$AD$2,O1353:AD1353)*Kalkulačka!$B$5,SUMPRODUCT($O$2:$AD$2,O1353:AD1353))</f>
        <v>700</v>
      </c>
      <c r="O1353" s="4">
        <v>194</v>
      </c>
      <c r="P1353" s="4">
        <v>0</v>
      </c>
      <c r="Q1353" s="4">
        <v>0</v>
      </c>
      <c r="R1353" s="4">
        <v>0</v>
      </c>
      <c r="S1353" s="4">
        <v>466</v>
      </c>
      <c r="T1353" s="4">
        <v>0</v>
      </c>
      <c r="U1353" s="4">
        <v>582</v>
      </c>
      <c r="V1353" s="4">
        <v>150</v>
      </c>
      <c r="W1353" s="4">
        <v>138</v>
      </c>
      <c r="X1353" s="4">
        <v>0</v>
      </c>
      <c r="Y1353" s="4">
        <v>0</v>
      </c>
      <c r="Z1353" s="4">
        <v>0</v>
      </c>
      <c r="AA1353" s="4">
        <v>400</v>
      </c>
      <c r="AB1353" s="4">
        <v>0</v>
      </c>
      <c r="AC1353" s="4">
        <v>0</v>
      </c>
      <c r="AD1353" s="4">
        <v>0</v>
      </c>
    </row>
    <row r="1354" spans="1:30" x14ac:dyDescent="0.3">
      <c r="A1354" s="16" t="s">
        <v>20</v>
      </c>
      <c r="B1354" s="7">
        <v>531472</v>
      </c>
      <c r="C1354" s="7">
        <v>233528</v>
      </c>
      <c r="D1354" s="7" t="s">
        <v>1664</v>
      </c>
      <c r="E1354" s="7">
        <v>2</v>
      </c>
      <c r="F1354" s="4">
        <v>4470489</v>
      </c>
      <c r="G1354" s="4">
        <v>246709</v>
      </c>
      <c r="H1354" s="4">
        <f t="shared" si="128"/>
        <v>4205963.0466551287</v>
      </c>
      <c r="I1354" s="4">
        <f t="shared" si="129"/>
        <v>-264525.95334487129</v>
      </c>
      <c r="J1354" s="5">
        <f t="shared" si="130"/>
        <v>-5.9171592491307212E-2</v>
      </c>
      <c r="K1354" s="4">
        <f t="shared" si="131"/>
        <v>233963.51010957951</v>
      </c>
      <c r="L1354" s="4">
        <f t="shared" si="132"/>
        <v>-12745.489890420489</v>
      </c>
      <c r="M1354" s="5">
        <f t="shared" si="133"/>
        <v>-5.1662038638316754E-2</v>
      </c>
      <c r="N1354" s="4">
        <f>IF(SUMPRODUCT($O$2:$AD$2,O1354:AD1354)&lt;=Kalkulačka!$B$4,SUMPRODUCT($O$2:$AD$2,O1354:AD1354)*Kalkulačka!$B$5,SUMPRODUCT($O$2:$AD$2,O1354:AD1354))</f>
        <v>296</v>
      </c>
      <c r="O1354" s="4">
        <v>81</v>
      </c>
      <c r="P1354" s="4">
        <v>0</v>
      </c>
      <c r="Q1354" s="4">
        <v>0</v>
      </c>
      <c r="R1354" s="4">
        <v>0</v>
      </c>
      <c r="S1354" s="4">
        <v>215</v>
      </c>
      <c r="T1354" s="4">
        <v>0</v>
      </c>
      <c r="U1354" s="4">
        <v>261</v>
      </c>
      <c r="V1354" s="4">
        <v>90</v>
      </c>
      <c r="W1354" s="4">
        <v>0</v>
      </c>
      <c r="X1354" s="4">
        <v>0</v>
      </c>
      <c r="Y1354" s="4">
        <v>0</v>
      </c>
      <c r="Z1354" s="4">
        <v>0</v>
      </c>
      <c r="AA1354" s="4">
        <v>0</v>
      </c>
      <c r="AB1354" s="4">
        <v>0</v>
      </c>
      <c r="AC1354" s="4">
        <v>0</v>
      </c>
      <c r="AD1354" s="4">
        <v>0</v>
      </c>
    </row>
    <row r="1355" spans="1:30" x14ac:dyDescent="0.3">
      <c r="A1355" s="16" t="s">
        <v>50</v>
      </c>
      <c r="B1355" s="7">
        <v>535532</v>
      </c>
      <c r="C1355" s="7">
        <v>302546</v>
      </c>
      <c r="D1355" s="7" t="s">
        <v>1665</v>
      </c>
      <c r="E1355" s="7">
        <v>2</v>
      </c>
      <c r="F1355" s="4">
        <v>5828680</v>
      </c>
      <c r="G1355" s="4">
        <v>331931</v>
      </c>
      <c r="H1355" s="4">
        <f t="shared" si="128"/>
        <v>5484803.1621921612</v>
      </c>
      <c r="I1355" s="4">
        <f t="shared" si="129"/>
        <v>-343876.83780783881</v>
      </c>
      <c r="J1355" s="5">
        <f t="shared" si="130"/>
        <v>-5.8997378104105658E-2</v>
      </c>
      <c r="K1355" s="4">
        <f t="shared" si="131"/>
        <v>305101.06385911384</v>
      </c>
      <c r="L1355" s="4">
        <f t="shared" si="132"/>
        <v>-26829.936140886159</v>
      </c>
      <c r="M1355" s="5">
        <f t="shared" si="133"/>
        <v>-8.0829859642173152E-2</v>
      </c>
      <c r="N1355" s="4">
        <f>IF(SUMPRODUCT($O$2:$AD$2,O1355:AD1355)&lt;=Kalkulačka!$B$4,SUMPRODUCT($O$2:$AD$2,O1355:AD1355)*Kalkulačka!$B$5,SUMPRODUCT($O$2:$AD$2,O1355:AD1355))</f>
        <v>386</v>
      </c>
      <c r="O1355" s="4">
        <v>81</v>
      </c>
      <c r="P1355" s="4">
        <v>0</v>
      </c>
      <c r="Q1355" s="4">
        <v>0</v>
      </c>
      <c r="R1355" s="4">
        <v>0</v>
      </c>
      <c r="S1355" s="4">
        <v>279</v>
      </c>
      <c r="T1355" s="4">
        <v>13</v>
      </c>
      <c r="U1355" s="4">
        <v>297</v>
      </c>
      <c r="V1355" s="4">
        <v>60</v>
      </c>
      <c r="W1355" s="4">
        <v>0</v>
      </c>
      <c r="X1355" s="4">
        <v>0</v>
      </c>
      <c r="Y1355" s="4">
        <v>0</v>
      </c>
      <c r="Z1355" s="4">
        <v>0</v>
      </c>
      <c r="AA1355" s="4">
        <v>0</v>
      </c>
      <c r="AB1355" s="4">
        <v>0</v>
      </c>
      <c r="AC1355" s="4">
        <v>0</v>
      </c>
      <c r="AD1355" s="4">
        <v>0</v>
      </c>
    </row>
    <row r="1356" spans="1:30" x14ac:dyDescent="0.3">
      <c r="A1356" s="16" t="s">
        <v>56</v>
      </c>
      <c r="B1356" s="7">
        <v>551929</v>
      </c>
      <c r="C1356" s="7">
        <v>575976</v>
      </c>
      <c r="D1356" s="7" t="s">
        <v>1666</v>
      </c>
      <c r="E1356" s="7">
        <v>2</v>
      </c>
      <c r="F1356" s="4">
        <v>1923763</v>
      </c>
      <c r="G1356" s="4">
        <v>98590</v>
      </c>
      <c r="H1356" s="4">
        <f t="shared" si="128"/>
        <v>2088772.1887104861</v>
      </c>
      <c r="I1356" s="4">
        <f t="shared" si="129"/>
        <v>165009.18871048605</v>
      </c>
      <c r="J1356" s="5">
        <f t="shared" si="130"/>
        <v>8.5774177333947099E-2</v>
      </c>
      <c r="K1356" s="4">
        <f t="shared" si="131"/>
        <v>116191.33779090604</v>
      </c>
      <c r="L1356" s="4">
        <f t="shared" si="132"/>
        <v>17601.337790906036</v>
      </c>
      <c r="M1356" s="5">
        <f t="shared" si="133"/>
        <v>0.17853066021813602</v>
      </c>
      <c r="N1356" s="4">
        <f>IF(SUMPRODUCT($O$2:$AD$2,O1356:AD1356)&lt;=Kalkulačka!$B$4,SUMPRODUCT($O$2:$AD$2,O1356:AD1356)*Kalkulačka!$B$5,SUMPRODUCT($O$2:$AD$2,O1356:AD1356))</f>
        <v>147</v>
      </c>
      <c r="O1356" s="4">
        <v>0</v>
      </c>
      <c r="P1356" s="4">
        <v>0</v>
      </c>
      <c r="Q1356" s="4">
        <v>0</v>
      </c>
      <c r="R1356" s="4">
        <v>0</v>
      </c>
      <c r="S1356" s="4">
        <v>98</v>
      </c>
      <c r="T1356" s="4">
        <v>0</v>
      </c>
      <c r="U1356" s="4">
        <v>98</v>
      </c>
      <c r="V1356" s="4">
        <v>46</v>
      </c>
      <c r="W1356" s="4">
        <v>0</v>
      </c>
      <c r="X1356" s="4">
        <v>0</v>
      </c>
      <c r="Y1356" s="4">
        <v>0</v>
      </c>
      <c r="Z1356" s="4">
        <v>0</v>
      </c>
      <c r="AA1356" s="4">
        <v>0</v>
      </c>
      <c r="AB1356" s="4">
        <v>0</v>
      </c>
      <c r="AC1356" s="4">
        <v>0</v>
      </c>
      <c r="AD1356" s="4">
        <v>0</v>
      </c>
    </row>
    <row r="1357" spans="1:30" x14ac:dyDescent="0.3">
      <c r="A1357" s="16" t="s">
        <v>25</v>
      </c>
      <c r="B1357" s="7">
        <v>541621</v>
      </c>
      <c r="C1357" s="7">
        <v>573809</v>
      </c>
      <c r="D1357" s="7" t="s">
        <v>1120</v>
      </c>
      <c r="E1357" s="7">
        <v>2</v>
      </c>
      <c r="F1357" s="4">
        <v>333712</v>
      </c>
      <c r="G1357" s="4">
        <v>8160</v>
      </c>
      <c r="H1357" s="4">
        <f t="shared" si="128"/>
        <v>362338.03273549251</v>
      </c>
      <c r="I1357" s="4">
        <f t="shared" si="129"/>
        <v>28626.03273549251</v>
      </c>
      <c r="J1357" s="5">
        <f t="shared" si="130"/>
        <v>8.5780651386502482E-2</v>
      </c>
      <c r="K1357" s="4">
        <f t="shared" si="131"/>
        <v>20155.640229034721</v>
      </c>
      <c r="L1357" s="4">
        <f t="shared" si="132"/>
        <v>11995.640229034721</v>
      </c>
      <c r="M1357" s="5">
        <f t="shared" si="133"/>
        <v>1.4700539496366081</v>
      </c>
      <c r="N1357" s="4">
        <f>IF(SUMPRODUCT($O$2:$AD$2,O1357:AD1357)&lt;=Kalkulačka!$B$4,SUMPRODUCT($O$2:$AD$2,O1357:AD1357)*Kalkulačka!$B$5,SUMPRODUCT($O$2:$AD$2,O1357:AD1357))</f>
        <v>25.5</v>
      </c>
      <c r="O1357" s="4">
        <v>17</v>
      </c>
      <c r="P1357" s="4">
        <v>0</v>
      </c>
      <c r="Q1357" s="4">
        <v>0</v>
      </c>
      <c r="R1357" s="4">
        <v>0</v>
      </c>
      <c r="S1357" s="4">
        <v>0</v>
      </c>
      <c r="T1357" s="4">
        <v>0</v>
      </c>
      <c r="U1357" s="4">
        <v>18</v>
      </c>
      <c r="V1357" s="4">
        <v>0</v>
      </c>
      <c r="W1357" s="4">
        <v>0</v>
      </c>
      <c r="X1357" s="4">
        <v>0</v>
      </c>
      <c r="Y1357" s="4">
        <v>0</v>
      </c>
      <c r="Z1357" s="4">
        <v>0</v>
      </c>
      <c r="AA1357" s="4">
        <v>0</v>
      </c>
      <c r="AB1357" s="4">
        <v>0</v>
      </c>
      <c r="AC1357" s="4">
        <v>0</v>
      </c>
      <c r="AD1357" s="4">
        <v>0</v>
      </c>
    </row>
    <row r="1358" spans="1:30" x14ac:dyDescent="0.3">
      <c r="A1358" s="16" t="s">
        <v>25</v>
      </c>
      <c r="B1358" s="7">
        <v>553743</v>
      </c>
      <c r="C1358" s="7">
        <v>572543</v>
      </c>
      <c r="D1358" s="7" t="s">
        <v>1667</v>
      </c>
      <c r="E1358" s="7">
        <v>2</v>
      </c>
      <c r="F1358" s="4">
        <v>333712</v>
      </c>
      <c r="G1358" s="4">
        <v>8160</v>
      </c>
      <c r="H1358" s="4">
        <f t="shared" si="128"/>
        <v>362338.03273549251</v>
      </c>
      <c r="I1358" s="4">
        <f t="shared" si="129"/>
        <v>28626.03273549251</v>
      </c>
      <c r="J1358" s="5">
        <f t="shared" si="130"/>
        <v>8.5780651386502482E-2</v>
      </c>
      <c r="K1358" s="4">
        <f t="shared" si="131"/>
        <v>20155.640229034721</v>
      </c>
      <c r="L1358" s="4">
        <f t="shared" si="132"/>
        <v>11995.640229034721</v>
      </c>
      <c r="M1358" s="5">
        <f t="shared" si="133"/>
        <v>1.4700539496366081</v>
      </c>
      <c r="N1358" s="4">
        <f>IF(SUMPRODUCT($O$2:$AD$2,O1358:AD1358)&lt;=Kalkulačka!$B$4,SUMPRODUCT($O$2:$AD$2,O1358:AD1358)*Kalkulačka!$B$5,SUMPRODUCT($O$2:$AD$2,O1358:AD1358))</f>
        <v>25.5</v>
      </c>
      <c r="O1358" s="4">
        <v>17</v>
      </c>
      <c r="P1358" s="4">
        <v>0</v>
      </c>
      <c r="Q1358" s="4">
        <v>0</v>
      </c>
      <c r="R1358" s="4">
        <v>0</v>
      </c>
      <c r="S1358" s="4">
        <v>0</v>
      </c>
      <c r="T1358" s="4">
        <v>0</v>
      </c>
      <c r="U1358" s="4">
        <v>0</v>
      </c>
      <c r="V1358" s="4">
        <v>0</v>
      </c>
      <c r="W1358" s="4">
        <v>0</v>
      </c>
      <c r="X1358" s="4">
        <v>0</v>
      </c>
      <c r="Y1358" s="4">
        <v>0</v>
      </c>
      <c r="Z1358" s="4">
        <v>0</v>
      </c>
      <c r="AA1358" s="4">
        <v>0</v>
      </c>
      <c r="AB1358" s="4">
        <v>0</v>
      </c>
      <c r="AC1358" s="4">
        <v>0</v>
      </c>
      <c r="AD1358" s="4">
        <v>0</v>
      </c>
    </row>
    <row r="1359" spans="1:30" x14ac:dyDescent="0.3">
      <c r="A1359" s="16" t="s">
        <v>25</v>
      </c>
      <c r="B1359" s="7">
        <v>553930</v>
      </c>
      <c r="C1359" s="7">
        <v>253561</v>
      </c>
      <c r="D1359" s="7" t="s">
        <v>1668</v>
      </c>
      <c r="E1359" s="7">
        <v>2</v>
      </c>
      <c r="F1359" s="4">
        <v>333712</v>
      </c>
      <c r="G1359" s="4">
        <v>8160</v>
      </c>
      <c r="H1359" s="4">
        <f t="shared" si="128"/>
        <v>362338.03273549251</v>
      </c>
      <c r="I1359" s="4">
        <f t="shared" si="129"/>
        <v>28626.03273549251</v>
      </c>
      <c r="J1359" s="5">
        <f t="shared" si="130"/>
        <v>8.5780651386502482E-2</v>
      </c>
      <c r="K1359" s="4">
        <f t="shared" si="131"/>
        <v>20155.640229034721</v>
      </c>
      <c r="L1359" s="4">
        <f t="shared" si="132"/>
        <v>11995.640229034721</v>
      </c>
      <c r="M1359" s="5">
        <f t="shared" si="133"/>
        <v>1.4700539496366081</v>
      </c>
      <c r="N1359" s="4">
        <f>IF(SUMPRODUCT($O$2:$AD$2,O1359:AD1359)&lt;=Kalkulačka!$B$4,SUMPRODUCT($O$2:$AD$2,O1359:AD1359)*Kalkulačka!$B$5,SUMPRODUCT($O$2:$AD$2,O1359:AD1359))</f>
        <v>25.5</v>
      </c>
      <c r="O1359" s="4">
        <v>17</v>
      </c>
      <c r="P1359" s="4">
        <v>0</v>
      </c>
      <c r="Q1359" s="4">
        <v>0</v>
      </c>
      <c r="R1359" s="4">
        <v>0</v>
      </c>
      <c r="S1359" s="4">
        <v>0</v>
      </c>
      <c r="T1359" s="4">
        <v>0</v>
      </c>
      <c r="U1359" s="4">
        <v>17</v>
      </c>
      <c r="V1359" s="4">
        <v>0</v>
      </c>
      <c r="W1359" s="4">
        <v>0</v>
      </c>
      <c r="X1359" s="4">
        <v>0</v>
      </c>
      <c r="Y1359" s="4">
        <v>0</v>
      </c>
      <c r="Z1359" s="4">
        <v>0</v>
      </c>
      <c r="AA1359" s="4">
        <v>0</v>
      </c>
      <c r="AB1359" s="4">
        <v>0</v>
      </c>
      <c r="AC1359" s="4">
        <v>0</v>
      </c>
      <c r="AD1359" s="4">
        <v>0</v>
      </c>
    </row>
    <row r="1360" spans="1:30" x14ac:dyDescent="0.3">
      <c r="A1360" s="16" t="s">
        <v>25</v>
      </c>
      <c r="B1360" s="7">
        <v>558095</v>
      </c>
      <c r="C1360" s="7">
        <v>256978</v>
      </c>
      <c r="D1360" s="7" t="s">
        <v>1669</v>
      </c>
      <c r="E1360" s="7">
        <v>2</v>
      </c>
      <c r="F1360" s="4">
        <v>333712</v>
      </c>
      <c r="G1360" s="4">
        <v>8160</v>
      </c>
      <c r="H1360" s="4">
        <f t="shared" si="128"/>
        <v>362338.03273549251</v>
      </c>
      <c r="I1360" s="4">
        <f t="shared" si="129"/>
        <v>28626.03273549251</v>
      </c>
      <c r="J1360" s="5">
        <f t="shared" si="130"/>
        <v>8.5780651386502482E-2</v>
      </c>
      <c r="K1360" s="4">
        <f t="shared" si="131"/>
        <v>20155.640229034721</v>
      </c>
      <c r="L1360" s="4">
        <f t="shared" si="132"/>
        <v>11995.640229034721</v>
      </c>
      <c r="M1360" s="5">
        <f t="shared" si="133"/>
        <v>1.4700539496366081</v>
      </c>
      <c r="N1360" s="4">
        <f>IF(SUMPRODUCT($O$2:$AD$2,O1360:AD1360)&lt;=Kalkulačka!$B$4,SUMPRODUCT($O$2:$AD$2,O1360:AD1360)*Kalkulačka!$B$5,SUMPRODUCT($O$2:$AD$2,O1360:AD1360))</f>
        <v>25.5</v>
      </c>
      <c r="O1360" s="4">
        <v>17</v>
      </c>
      <c r="P1360" s="4">
        <v>0</v>
      </c>
      <c r="Q1360" s="4">
        <v>0</v>
      </c>
      <c r="R1360" s="4">
        <v>0</v>
      </c>
      <c r="S1360" s="4">
        <v>0</v>
      </c>
      <c r="T1360" s="4">
        <v>0</v>
      </c>
      <c r="U1360" s="4">
        <v>16</v>
      </c>
      <c r="V1360" s="4">
        <v>0</v>
      </c>
      <c r="W1360" s="4">
        <v>0</v>
      </c>
      <c r="X1360" s="4">
        <v>0</v>
      </c>
      <c r="Y1360" s="4">
        <v>0</v>
      </c>
      <c r="Z1360" s="4">
        <v>0</v>
      </c>
      <c r="AA1360" s="4">
        <v>0</v>
      </c>
      <c r="AB1360" s="4">
        <v>0</v>
      </c>
      <c r="AC1360" s="4">
        <v>0</v>
      </c>
      <c r="AD1360" s="4">
        <v>0</v>
      </c>
    </row>
    <row r="1361" spans="1:30" x14ac:dyDescent="0.3">
      <c r="A1361" s="16" t="s">
        <v>25</v>
      </c>
      <c r="B1361" s="7">
        <v>558125</v>
      </c>
      <c r="C1361" s="7">
        <v>257001</v>
      </c>
      <c r="D1361" s="7" t="s">
        <v>1670</v>
      </c>
      <c r="E1361" s="7">
        <v>2</v>
      </c>
      <c r="F1361" s="4">
        <v>333712</v>
      </c>
      <c r="G1361" s="4">
        <v>8160</v>
      </c>
      <c r="H1361" s="4">
        <f t="shared" si="128"/>
        <v>362338.03273549251</v>
      </c>
      <c r="I1361" s="4">
        <f t="shared" si="129"/>
        <v>28626.03273549251</v>
      </c>
      <c r="J1361" s="5">
        <f t="shared" si="130"/>
        <v>8.5780651386502482E-2</v>
      </c>
      <c r="K1361" s="4">
        <f t="shared" si="131"/>
        <v>20155.640229034721</v>
      </c>
      <c r="L1361" s="4">
        <f t="shared" si="132"/>
        <v>11995.640229034721</v>
      </c>
      <c r="M1361" s="5">
        <f t="shared" si="133"/>
        <v>1.4700539496366081</v>
      </c>
      <c r="N1361" s="4">
        <f>IF(SUMPRODUCT($O$2:$AD$2,O1361:AD1361)&lt;=Kalkulačka!$B$4,SUMPRODUCT($O$2:$AD$2,O1361:AD1361)*Kalkulačka!$B$5,SUMPRODUCT($O$2:$AD$2,O1361:AD1361))</f>
        <v>25.5</v>
      </c>
      <c r="O1361" s="4">
        <v>17</v>
      </c>
      <c r="P1361" s="4">
        <v>0</v>
      </c>
      <c r="Q1361" s="4">
        <v>0</v>
      </c>
      <c r="R1361" s="4">
        <v>0</v>
      </c>
      <c r="S1361" s="4">
        <v>0</v>
      </c>
      <c r="T1361" s="4">
        <v>0</v>
      </c>
      <c r="U1361" s="4">
        <v>17</v>
      </c>
      <c r="V1361" s="4">
        <v>0</v>
      </c>
      <c r="W1361" s="4">
        <v>0</v>
      </c>
      <c r="X1361" s="4">
        <v>0</v>
      </c>
      <c r="Y1361" s="4">
        <v>0</v>
      </c>
      <c r="Z1361" s="4">
        <v>0</v>
      </c>
      <c r="AA1361" s="4">
        <v>0</v>
      </c>
      <c r="AB1361" s="4">
        <v>0</v>
      </c>
      <c r="AC1361" s="4">
        <v>0</v>
      </c>
      <c r="AD1361" s="4">
        <v>0</v>
      </c>
    </row>
    <row r="1362" spans="1:30" x14ac:dyDescent="0.3">
      <c r="A1362" s="16" t="s">
        <v>47</v>
      </c>
      <c r="B1362" s="7">
        <v>582701</v>
      </c>
      <c r="C1362" s="7">
        <v>281301</v>
      </c>
      <c r="D1362" s="7" t="s">
        <v>1671</v>
      </c>
      <c r="E1362" s="7">
        <v>2</v>
      </c>
      <c r="F1362" s="4">
        <v>1020684</v>
      </c>
      <c r="G1362" s="4">
        <v>36157</v>
      </c>
      <c r="H1362" s="4">
        <f t="shared" si="128"/>
        <v>1108328.1001320947</v>
      </c>
      <c r="I1362" s="4">
        <f t="shared" si="129"/>
        <v>87644.100132094696</v>
      </c>
      <c r="J1362" s="5">
        <f t="shared" si="130"/>
        <v>8.5868006289992582E-2</v>
      </c>
      <c r="K1362" s="4">
        <f t="shared" si="131"/>
        <v>61652.546582929732</v>
      </c>
      <c r="L1362" s="4">
        <f t="shared" si="132"/>
        <v>25495.546582929732</v>
      </c>
      <c r="M1362" s="5">
        <f t="shared" si="133"/>
        <v>0.70513445758579896</v>
      </c>
      <c r="N1362" s="4">
        <f>IF(SUMPRODUCT($O$2:$AD$2,O1362:AD1362)&lt;=Kalkulačka!$B$4,SUMPRODUCT($O$2:$AD$2,O1362:AD1362)*Kalkulačka!$B$5,SUMPRODUCT($O$2:$AD$2,O1362:AD1362))</f>
        <v>78</v>
      </c>
      <c r="O1362" s="4">
        <v>22</v>
      </c>
      <c r="P1362" s="4">
        <v>0</v>
      </c>
      <c r="Q1362" s="4">
        <v>0</v>
      </c>
      <c r="R1362" s="4">
        <v>0</v>
      </c>
      <c r="S1362" s="4">
        <v>30</v>
      </c>
      <c r="T1362" s="4">
        <v>0</v>
      </c>
      <c r="U1362" s="4">
        <v>52</v>
      </c>
      <c r="V1362" s="4">
        <v>21</v>
      </c>
      <c r="W1362" s="4">
        <v>0</v>
      </c>
      <c r="X1362" s="4">
        <v>0</v>
      </c>
      <c r="Y1362" s="4">
        <v>0</v>
      </c>
      <c r="Z1362" s="4">
        <v>0</v>
      </c>
      <c r="AA1362" s="4">
        <v>0</v>
      </c>
      <c r="AB1362" s="4">
        <v>0</v>
      </c>
      <c r="AC1362" s="4">
        <v>0</v>
      </c>
      <c r="AD1362" s="4">
        <v>0</v>
      </c>
    </row>
    <row r="1363" spans="1:30" x14ac:dyDescent="0.3">
      <c r="A1363" s="16" t="s">
        <v>20</v>
      </c>
      <c r="B1363" s="7">
        <v>533840</v>
      </c>
      <c r="C1363" s="7">
        <v>235873</v>
      </c>
      <c r="D1363" s="7" t="s">
        <v>1672</v>
      </c>
      <c r="E1363" s="7">
        <v>2</v>
      </c>
      <c r="F1363" s="4">
        <v>6734070</v>
      </c>
      <c r="G1363" s="4">
        <v>387794</v>
      </c>
      <c r="H1363" s="4">
        <f t="shared" si="128"/>
        <v>6337363.2392168492</v>
      </c>
      <c r="I1363" s="4">
        <f t="shared" si="129"/>
        <v>-396706.76078315079</v>
      </c>
      <c r="J1363" s="5">
        <f t="shared" si="130"/>
        <v>-5.8910400513085048E-2</v>
      </c>
      <c r="K1363" s="4">
        <f t="shared" si="131"/>
        <v>352526.09969213669</v>
      </c>
      <c r="L1363" s="4">
        <f t="shared" si="132"/>
        <v>-35267.90030786331</v>
      </c>
      <c r="M1363" s="5">
        <f t="shared" si="133"/>
        <v>-9.0944935475699262E-2</v>
      </c>
      <c r="N1363" s="4">
        <f>IF(SUMPRODUCT($O$2:$AD$2,O1363:AD1363)&lt;=Kalkulačka!$B$4,SUMPRODUCT($O$2:$AD$2,O1363:AD1363)*Kalkulačka!$B$5,SUMPRODUCT($O$2:$AD$2,O1363:AD1363))</f>
        <v>446</v>
      </c>
      <c r="O1363" s="4">
        <v>90</v>
      </c>
      <c r="P1363" s="4">
        <v>0</v>
      </c>
      <c r="Q1363" s="4">
        <v>0</v>
      </c>
      <c r="R1363" s="4">
        <v>0</v>
      </c>
      <c r="S1363" s="4">
        <v>356</v>
      </c>
      <c r="T1363" s="4">
        <v>0</v>
      </c>
      <c r="U1363" s="4">
        <v>357</v>
      </c>
      <c r="V1363" s="4">
        <v>120</v>
      </c>
      <c r="W1363" s="4">
        <v>76</v>
      </c>
      <c r="X1363" s="4">
        <v>0</v>
      </c>
      <c r="Y1363" s="4">
        <v>0</v>
      </c>
      <c r="Z1363" s="4">
        <v>0</v>
      </c>
      <c r="AA1363" s="4">
        <v>0</v>
      </c>
      <c r="AB1363" s="4">
        <v>0</v>
      </c>
      <c r="AC1363" s="4">
        <v>0</v>
      </c>
      <c r="AD1363" s="4">
        <v>0</v>
      </c>
    </row>
    <row r="1364" spans="1:30" x14ac:dyDescent="0.3">
      <c r="A1364" s="16" t="s">
        <v>29</v>
      </c>
      <c r="B1364" s="7">
        <v>554995</v>
      </c>
      <c r="C1364" s="7">
        <v>254410</v>
      </c>
      <c r="D1364" s="7" t="s">
        <v>276</v>
      </c>
      <c r="E1364" s="7">
        <v>2</v>
      </c>
      <c r="F1364" s="4">
        <v>2178615</v>
      </c>
      <c r="G1364" s="4">
        <v>92701</v>
      </c>
      <c r="H1364" s="4">
        <f t="shared" si="128"/>
        <v>2365854.2137435097</v>
      </c>
      <c r="I1364" s="4">
        <f t="shared" si="129"/>
        <v>187239.21374350972</v>
      </c>
      <c r="J1364" s="5">
        <f t="shared" si="130"/>
        <v>8.5944149720583729E-2</v>
      </c>
      <c r="K1364" s="4">
        <f t="shared" si="131"/>
        <v>131604.47443663847</v>
      </c>
      <c r="L1364" s="4">
        <f t="shared" si="132"/>
        <v>38903.474436638469</v>
      </c>
      <c r="M1364" s="5">
        <f t="shared" si="133"/>
        <v>0.41966617875361067</v>
      </c>
      <c r="N1364" s="4">
        <f>IF(SUMPRODUCT($O$2:$AD$2,O1364:AD1364)&lt;=Kalkulačka!$B$4,SUMPRODUCT($O$2:$AD$2,O1364:AD1364)*Kalkulačka!$B$5,SUMPRODUCT($O$2:$AD$2,O1364:AD1364))</f>
        <v>166.5</v>
      </c>
      <c r="O1364" s="4">
        <v>32</v>
      </c>
      <c r="P1364" s="4">
        <v>0</v>
      </c>
      <c r="Q1364" s="4">
        <v>0</v>
      </c>
      <c r="R1364" s="4">
        <v>0</v>
      </c>
      <c r="S1364" s="4">
        <v>79</v>
      </c>
      <c r="T1364" s="4">
        <v>0</v>
      </c>
      <c r="U1364" s="4">
        <v>0</v>
      </c>
      <c r="V1364" s="4">
        <v>28</v>
      </c>
      <c r="W1364" s="4">
        <v>0</v>
      </c>
      <c r="X1364" s="4">
        <v>0</v>
      </c>
      <c r="Y1364" s="4">
        <v>0</v>
      </c>
      <c r="Z1364" s="4">
        <v>0</v>
      </c>
      <c r="AA1364" s="4">
        <v>0</v>
      </c>
      <c r="AB1364" s="4">
        <v>0</v>
      </c>
      <c r="AC1364" s="4">
        <v>0</v>
      </c>
      <c r="AD1364" s="4">
        <v>0</v>
      </c>
    </row>
    <row r="1365" spans="1:30" x14ac:dyDescent="0.3">
      <c r="A1365" s="16" t="s">
        <v>56</v>
      </c>
      <c r="B1365" s="7">
        <v>598259</v>
      </c>
      <c r="C1365" s="7">
        <v>296759</v>
      </c>
      <c r="D1365" s="7" t="s">
        <v>491</v>
      </c>
      <c r="E1365" s="7">
        <v>2</v>
      </c>
      <c r="F1365" s="4">
        <v>16227022</v>
      </c>
      <c r="G1365" s="4">
        <v>945873</v>
      </c>
      <c r="H1365" s="4">
        <f t="shared" si="128"/>
        <v>15275034.713358996</v>
      </c>
      <c r="I1365" s="4">
        <f t="shared" si="129"/>
        <v>-951987.28664100356</v>
      </c>
      <c r="J1365" s="5">
        <f t="shared" si="130"/>
        <v>-5.8666789669786779E-2</v>
      </c>
      <c r="K1365" s="4">
        <f t="shared" si="131"/>
        <v>849698.55867499311</v>
      </c>
      <c r="L1365" s="4">
        <f t="shared" si="132"/>
        <v>-96174.44132500689</v>
      </c>
      <c r="M1365" s="5">
        <f t="shared" si="133"/>
        <v>-0.10167796451004196</v>
      </c>
      <c r="N1365" s="4">
        <f>IF(SUMPRODUCT($O$2:$AD$2,O1365:AD1365)&lt;=Kalkulačka!$B$4,SUMPRODUCT($O$2:$AD$2,O1365:AD1365)*Kalkulačka!$B$5,SUMPRODUCT($O$2:$AD$2,O1365:AD1365))</f>
        <v>1075</v>
      </c>
      <c r="O1365" s="4">
        <v>215</v>
      </c>
      <c r="P1365" s="4">
        <v>0</v>
      </c>
      <c r="Q1365" s="4">
        <v>13</v>
      </c>
      <c r="R1365" s="4">
        <v>0</v>
      </c>
      <c r="S1365" s="4">
        <v>751</v>
      </c>
      <c r="T1365" s="4">
        <v>48</v>
      </c>
      <c r="U1365" s="4">
        <v>915</v>
      </c>
      <c r="V1365" s="4">
        <v>279</v>
      </c>
      <c r="W1365" s="4">
        <v>0</v>
      </c>
      <c r="X1365" s="4">
        <v>398</v>
      </c>
      <c r="Y1365" s="4">
        <v>0</v>
      </c>
      <c r="Z1365" s="4">
        <v>0</v>
      </c>
      <c r="AA1365" s="4">
        <v>0</v>
      </c>
      <c r="AB1365" s="4">
        <v>0</v>
      </c>
      <c r="AC1365" s="4">
        <v>0</v>
      </c>
      <c r="AD1365" s="4">
        <v>0</v>
      </c>
    </row>
    <row r="1366" spans="1:30" x14ac:dyDescent="0.3">
      <c r="A1366" s="16" t="s">
        <v>53</v>
      </c>
      <c r="B1366" s="7">
        <v>588741</v>
      </c>
      <c r="C1366" s="7">
        <v>287482</v>
      </c>
      <c r="D1366" s="7" t="s">
        <v>1673</v>
      </c>
      <c r="E1366" s="7">
        <v>2</v>
      </c>
      <c r="F1366" s="4">
        <v>1707194</v>
      </c>
      <c r="G1366" s="4">
        <v>55767</v>
      </c>
      <c r="H1366" s="4">
        <f t="shared" si="128"/>
        <v>1854318.1675286968</v>
      </c>
      <c r="I1366" s="4">
        <f t="shared" si="129"/>
        <v>147124.16752869682</v>
      </c>
      <c r="J1366" s="5">
        <f t="shared" si="130"/>
        <v>8.6178938965751239E-2</v>
      </c>
      <c r="K1366" s="4">
        <f t="shared" si="131"/>
        <v>103149.45293682475</v>
      </c>
      <c r="L1366" s="4">
        <f t="shared" si="132"/>
        <v>47382.452936824746</v>
      </c>
      <c r="M1366" s="5">
        <f t="shared" si="133"/>
        <v>0.84965038350323208</v>
      </c>
      <c r="N1366" s="4">
        <f>IF(SUMPRODUCT($O$2:$AD$2,O1366:AD1366)&lt;=Kalkulačka!$B$4,SUMPRODUCT($O$2:$AD$2,O1366:AD1366)*Kalkulačka!$B$5,SUMPRODUCT($O$2:$AD$2,O1366:AD1366))</f>
        <v>130.5</v>
      </c>
      <c r="O1366" s="4">
        <v>50</v>
      </c>
      <c r="P1366" s="4">
        <v>0</v>
      </c>
      <c r="Q1366" s="4">
        <v>0</v>
      </c>
      <c r="R1366" s="4">
        <v>0</v>
      </c>
      <c r="S1366" s="4">
        <v>37</v>
      </c>
      <c r="T1366" s="4">
        <v>0</v>
      </c>
      <c r="U1366" s="4">
        <v>0</v>
      </c>
      <c r="V1366" s="4">
        <v>30</v>
      </c>
      <c r="W1366" s="4">
        <v>0</v>
      </c>
      <c r="X1366" s="4">
        <v>0</v>
      </c>
      <c r="Y1366" s="4">
        <v>0</v>
      </c>
      <c r="Z1366" s="4">
        <v>0</v>
      </c>
      <c r="AA1366" s="4">
        <v>0</v>
      </c>
      <c r="AB1366" s="4">
        <v>0</v>
      </c>
      <c r="AC1366" s="4">
        <v>0</v>
      </c>
      <c r="AD1366" s="4">
        <v>0</v>
      </c>
    </row>
    <row r="1367" spans="1:30" x14ac:dyDescent="0.3">
      <c r="A1367" s="16" t="s">
        <v>47</v>
      </c>
      <c r="B1367" s="7">
        <v>583120</v>
      </c>
      <c r="C1367" s="7">
        <v>281859</v>
      </c>
      <c r="D1367" s="7" t="s">
        <v>414</v>
      </c>
      <c r="E1367" s="7">
        <v>2</v>
      </c>
      <c r="F1367" s="4">
        <v>21624823</v>
      </c>
      <c r="G1367" s="4">
        <v>1247256</v>
      </c>
      <c r="H1367" s="4">
        <f t="shared" si="128"/>
        <v>20361976.506272972</v>
      </c>
      <c r="I1367" s="4">
        <f t="shared" si="129"/>
        <v>-1262846.4937270284</v>
      </c>
      <c r="J1367" s="5">
        <f t="shared" si="130"/>
        <v>-5.8398003707453627E-2</v>
      </c>
      <c r="K1367" s="4">
        <f t="shared" si="131"/>
        <v>1132667.9391453629</v>
      </c>
      <c r="L1367" s="4">
        <f t="shared" si="132"/>
        <v>-114588.06085463706</v>
      </c>
      <c r="M1367" s="5">
        <f t="shared" si="133"/>
        <v>-9.1872126375529217E-2</v>
      </c>
      <c r="N1367" s="4">
        <f>IF(SUMPRODUCT($O$2:$AD$2,O1367:AD1367)&lt;=Kalkulačka!$B$4,SUMPRODUCT($O$2:$AD$2,O1367:AD1367)*Kalkulačka!$B$5,SUMPRODUCT($O$2:$AD$2,O1367:AD1367))</f>
        <v>1433</v>
      </c>
      <c r="O1367" s="4">
        <v>307</v>
      </c>
      <c r="P1367" s="4">
        <v>0</v>
      </c>
      <c r="Q1367" s="4">
        <v>25</v>
      </c>
      <c r="R1367" s="4">
        <v>0</v>
      </c>
      <c r="S1367" s="4">
        <v>1101</v>
      </c>
      <c r="T1367" s="4">
        <v>0</v>
      </c>
      <c r="U1367" s="4">
        <v>1513</v>
      </c>
      <c r="V1367" s="4">
        <v>438</v>
      </c>
      <c r="W1367" s="4">
        <v>0</v>
      </c>
      <c r="X1367" s="4">
        <v>0</v>
      </c>
      <c r="Y1367" s="4">
        <v>0</v>
      </c>
      <c r="Z1367" s="4">
        <v>0</v>
      </c>
      <c r="AA1367" s="4">
        <v>0</v>
      </c>
      <c r="AB1367" s="4">
        <v>0</v>
      </c>
      <c r="AC1367" s="4">
        <v>0</v>
      </c>
      <c r="AD1367" s="4">
        <v>0</v>
      </c>
    </row>
    <row r="1368" spans="1:30" x14ac:dyDescent="0.3">
      <c r="A1368" s="16" t="s">
        <v>38</v>
      </c>
      <c r="B1368" s="7">
        <v>569925</v>
      </c>
      <c r="C1368" s="7">
        <v>268682</v>
      </c>
      <c r="D1368" s="7" t="s">
        <v>1674</v>
      </c>
      <c r="E1368" s="7">
        <v>2</v>
      </c>
      <c r="F1368" s="4">
        <v>1863042</v>
      </c>
      <c r="G1368" s="4">
        <v>66631</v>
      </c>
      <c r="H1368" s="4">
        <f t="shared" si="128"/>
        <v>2024830.1829336346</v>
      </c>
      <c r="I1368" s="4">
        <f t="shared" si="129"/>
        <v>161788.18293363461</v>
      </c>
      <c r="J1368" s="5">
        <f t="shared" si="130"/>
        <v>8.6840867212673922E-2</v>
      </c>
      <c r="K1368" s="4">
        <f t="shared" si="131"/>
        <v>112634.46010342933</v>
      </c>
      <c r="L1368" s="4">
        <f t="shared" si="132"/>
        <v>46003.46010342933</v>
      </c>
      <c r="M1368" s="5">
        <f t="shared" si="133"/>
        <v>0.69042127693459987</v>
      </c>
      <c r="N1368" s="4">
        <f>IF(SUMPRODUCT($O$2:$AD$2,O1368:AD1368)&lt;=Kalkulačka!$B$4,SUMPRODUCT($O$2:$AD$2,O1368:AD1368)*Kalkulačka!$B$5,SUMPRODUCT($O$2:$AD$2,O1368:AD1368))</f>
        <v>142.5</v>
      </c>
      <c r="O1368" s="4">
        <v>39</v>
      </c>
      <c r="P1368" s="4">
        <v>0</v>
      </c>
      <c r="Q1368" s="4">
        <v>0</v>
      </c>
      <c r="R1368" s="4">
        <v>0</v>
      </c>
      <c r="S1368" s="4">
        <v>56</v>
      </c>
      <c r="T1368" s="4">
        <v>0</v>
      </c>
      <c r="U1368" s="4">
        <v>94</v>
      </c>
      <c r="V1368" s="4">
        <v>44</v>
      </c>
      <c r="W1368" s="4">
        <v>0</v>
      </c>
      <c r="X1368" s="4">
        <v>0</v>
      </c>
      <c r="Y1368" s="4">
        <v>0</v>
      </c>
      <c r="Z1368" s="4">
        <v>0</v>
      </c>
      <c r="AA1368" s="4">
        <v>0</v>
      </c>
      <c r="AB1368" s="4">
        <v>0</v>
      </c>
      <c r="AC1368" s="4">
        <v>0</v>
      </c>
      <c r="AD1368" s="4">
        <v>0</v>
      </c>
    </row>
    <row r="1369" spans="1:30" x14ac:dyDescent="0.3">
      <c r="A1369" s="16" t="s">
        <v>47</v>
      </c>
      <c r="B1369" s="7">
        <v>594261</v>
      </c>
      <c r="C1369" s="7">
        <v>292982</v>
      </c>
      <c r="D1369" s="7" t="s">
        <v>1675</v>
      </c>
      <c r="E1369" s="7">
        <v>2</v>
      </c>
      <c r="F1369" s="4">
        <v>4509923</v>
      </c>
      <c r="G1369" s="4">
        <v>261538</v>
      </c>
      <c r="H1369" s="4">
        <f t="shared" si="128"/>
        <v>4248591.0505063627</v>
      </c>
      <c r="I1369" s="4">
        <f t="shared" si="129"/>
        <v>-261331.94949363731</v>
      </c>
      <c r="J1369" s="5">
        <f t="shared" si="130"/>
        <v>-5.7945989209491455E-2</v>
      </c>
      <c r="K1369" s="4">
        <f t="shared" si="131"/>
        <v>236334.76190123064</v>
      </c>
      <c r="L1369" s="4">
        <f t="shared" si="132"/>
        <v>-25203.238098769361</v>
      </c>
      <c r="M1369" s="5">
        <f t="shared" si="133"/>
        <v>-9.6365492199104397E-2</v>
      </c>
      <c r="N1369" s="4">
        <f>IF(SUMPRODUCT($O$2:$AD$2,O1369:AD1369)&lt;=Kalkulačka!$B$4,SUMPRODUCT($O$2:$AD$2,O1369:AD1369)*Kalkulačka!$B$5,SUMPRODUCT($O$2:$AD$2,O1369:AD1369))</f>
        <v>299</v>
      </c>
      <c r="O1369" s="4">
        <v>64</v>
      </c>
      <c r="P1369" s="4">
        <v>0</v>
      </c>
      <c r="Q1369" s="4">
        <v>0</v>
      </c>
      <c r="R1369" s="4">
        <v>0</v>
      </c>
      <c r="S1369" s="4">
        <v>235</v>
      </c>
      <c r="T1369" s="4">
        <v>0</v>
      </c>
      <c r="U1369" s="4">
        <v>264</v>
      </c>
      <c r="V1369" s="4">
        <v>90</v>
      </c>
      <c r="W1369" s="4">
        <v>57</v>
      </c>
      <c r="X1369" s="4">
        <v>0</v>
      </c>
      <c r="Y1369" s="4">
        <v>0</v>
      </c>
      <c r="Z1369" s="4">
        <v>0</v>
      </c>
      <c r="AA1369" s="4">
        <v>0</v>
      </c>
      <c r="AB1369" s="4">
        <v>0</v>
      </c>
      <c r="AC1369" s="4">
        <v>0</v>
      </c>
      <c r="AD1369" s="4">
        <v>0</v>
      </c>
    </row>
    <row r="1370" spans="1:30" x14ac:dyDescent="0.3">
      <c r="A1370" s="16" t="s">
        <v>47</v>
      </c>
      <c r="B1370" s="7">
        <v>586510</v>
      </c>
      <c r="C1370" s="7">
        <v>285242</v>
      </c>
      <c r="D1370" s="7" t="s">
        <v>1676</v>
      </c>
      <c r="E1370" s="7">
        <v>2</v>
      </c>
      <c r="F1370" s="4">
        <v>7479251</v>
      </c>
      <c r="G1370" s="4">
        <v>407559</v>
      </c>
      <c r="H1370" s="4">
        <f t="shared" si="128"/>
        <v>7047829.970070756</v>
      </c>
      <c r="I1370" s="4">
        <f t="shared" si="129"/>
        <v>-431421.02992924396</v>
      </c>
      <c r="J1370" s="5">
        <f t="shared" si="130"/>
        <v>-5.7682384229282291E-2</v>
      </c>
      <c r="K1370" s="4">
        <f t="shared" si="131"/>
        <v>392046.96288632241</v>
      </c>
      <c r="L1370" s="4">
        <f t="shared" si="132"/>
        <v>-15512.037113677594</v>
      </c>
      <c r="M1370" s="5">
        <f t="shared" si="133"/>
        <v>-3.80608380962697E-2</v>
      </c>
      <c r="N1370" s="4">
        <f>IF(SUMPRODUCT($O$2:$AD$2,O1370:AD1370)&lt;=Kalkulačka!$B$4,SUMPRODUCT($O$2:$AD$2,O1370:AD1370)*Kalkulačka!$B$5,SUMPRODUCT($O$2:$AD$2,O1370:AD1370))</f>
        <v>496</v>
      </c>
      <c r="O1370" s="4">
        <v>140</v>
      </c>
      <c r="P1370" s="4">
        <v>0</v>
      </c>
      <c r="Q1370" s="4">
        <v>15</v>
      </c>
      <c r="R1370" s="4">
        <v>0</v>
      </c>
      <c r="S1370" s="4">
        <v>341</v>
      </c>
      <c r="T1370" s="4">
        <v>0</v>
      </c>
      <c r="U1370" s="4">
        <v>462</v>
      </c>
      <c r="V1370" s="4">
        <v>125</v>
      </c>
      <c r="W1370" s="4">
        <v>0</v>
      </c>
      <c r="X1370" s="4">
        <v>0</v>
      </c>
      <c r="Y1370" s="4">
        <v>0</v>
      </c>
      <c r="Z1370" s="4">
        <v>0</v>
      </c>
      <c r="AA1370" s="4">
        <v>0</v>
      </c>
      <c r="AB1370" s="4">
        <v>0</v>
      </c>
      <c r="AC1370" s="4">
        <v>0</v>
      </c>
      <c r="AD1370" s="4">
        <v>0</v>
      </c>
    </row>
    <row r="1371" spans="1:30" x14ac:dyDescent="0.3">
      <c r="A1371" s="16" t="s">
        <v>20</v>
      </c>
      <c r="B1371" s="7">
        <v>535443</v>
      </c>
      <c r="C1371" s="7">
        <v>237434</v>
      </c>
      <c r="D1371" s="7" t="s">
        <v>1677</v>
      </c>
      <c r="E1371" s="7">
        <v>2</v>
      </c>
      <c r="F1371" s="4">
        <v>9830065</v>
      </c>
      <c r="G1371" s="4">
        <v>565700</v>
      </c>
      <c r="H1371" s="4">
        <f t="shared" si="128"/>
        <v>9264486.1703349445</v>
      </c>
      <c r="I1371" s="4">
        <f t="shared" si="129"/>
        <v>-565578.8296650555</v>
      </c>
      <c r="J1371" s="5">
        <f t="shared" si="130"/>
        <v>-5.7535614430327287E-2</v>
      </c>
      <c r="K1371" s="4">
        <f t="shared" si="131"/>
        <v>515352.05605218187</v>
      </c>
      <c r="L1371" s="4">
        <f t="shared" si="132"/>
        <v>-50347.94394781813</v>
      </c>
      <c r="M1371" s="5">
        <f t="shared" si="133"/>
        <v>-8.9001138320343176E-2</v>
      </c>
      <c r="N1371" s="4">
        <f>IF(SUMPRODUCT($O$2:$AD$2,O1371:AD1371)&lt;=Kalkulačka!$B$4,SUMPRODUCT($O$2:$AD$2,O1371:AD1371)*Kalkulačka!$B$5,SUMPRODUCT($O$2:$AD$2,O1371:AD1371))</f>
        <v>652</v>
      </c>
      <c r="O1371" s="4">
        <v>155</v>
      </c>
      <c r="P1371" s="4">
        <v>0</v>
      </c>
      <c r="Q1371" s="4">
        <v>0</v>
      </c>
      <c r="R1371" s="4">
        <v>0</v>
      </c>
      <c r="S1371" s="4">
        <v>497</v>
      </c>
      <c r="T1371" s="4">
        <v>0</v>
      </c>
      <c r="U1371" s="4">
        <v>544</v>
      </c>
      <c r="V1371" s="4">
        <v>150</v>
      </c>
      <c r="W1371" s="4">
        <v>375</v>
      </c>
      <c r="X1371" s="4">
        <v>0</v>
      </c>
      <c r="Y1371" s="4">
        <v>0</v>
      </c>
      <c r="Z1371" s="4">
        <v>0</v>
      </c>
      <c r="AA1371" s="4">
        <v>0</v>
      </c>
      <c r="AB1371" s="4">
        <v>0</v>
      </c>
      <c r="AC1371" s="4">
        <v>0</v>
      </c>
      <c r="AD1371" s="4">
        <v>0</v>
      </c>
    </row>
    <row r="1372" spans="1:30" x14ac:dyDescent="0.3">
      <c r="A1372" s="16" t="s">
        <v>38</v>
      </c>
      <c r="B1372" s="7">
        <v>576671</v>
      </c>
      <c r="C1372" s="7">
        <v>275271</v>
      </c>
      <c r="D1372" s="7" t="s">
        <v>374</v>
      </c>
      <c r="E1372" s="7">
        <v>2</v>
      </c>
      <c r="F1372" s="4">
        <v>1920752</v>
      </c>
      <c r="G1372" s="4">
        <v>68822</v>
      </c>
      <c r="H1372" s="4">
        <f t="shared" si="128"/>
        <v>2088772.1887104861</v>
      </c>
      <c r="I1372" s="4">
        <f t="shared" si="129"/>
        <v>168020.18871048605</v>
      </c>
      <c r="J1372" s="5">
        <f t="shared" si="130"/>
        <v>8.7476253420788241E-2</v>
      </c>
      <c r="K1372" s="4">
        <f t="shared" si="131"/>
        <v>116191.33779090604</v>
      </c>
      <c r="L1372" s="4">
        <f t="shared" si="132"/>
        <v>47369.337790906036</v>
      </c>
      <c r="M1372" s="5">
        <f t="shared" si="133"/>
        <v>0.68828772472328659</v>
      </c>
      <c r="N1372" s="4">
        <f>IF(SUMPRODUCT($O$2:$AD$2,O1372:AD1372)&lt;=Kalkulačka!$B$4,SUMPRODUCT($O$2:$AD$2,O1372:AD1372)*Kalkulačka!$B$5,SUMPRODUCT($O$2:$AD$2,O1372:AD1372))</f>
        <v>147</v>
      </c>
      <c r="O1372" s="4">
        <v>40</v>
      </c>
      <c r="P1372" s="4">
        <v>0</v>
      </c>
      <c r="Q1372" s="4">
        <v>0</v>
      </c>
      <c r="R1372" s="4">
        <v>0</v>
      </c>
      <c r="S1372" s="4">
        <v>58</v>
      </c>
      <c r="T1372" s="4">
        <v>0</v>
      </c>
      <c r="U1372" s="4">
        <v>95</v>
      </c>
      <c r="V1372" s="4">
        <v>46</v>
      </c>
      <c r="W1372" s="4">
        <v>0</v>
      </c>
      <c r="X1372" s="4">
        <v>0</v>
      </c>
      <c r="Y1372" s="4">
        <v>0</v>
      </c>
      <c r="Z1372" s="4">
        <v>0</v>
      </c>
      <c r="AA1372" s="4">
        <v>0</v>
      </c>
      <c r="AB1372" s="4">
        <v>0</v>
      </c>
      <c r="AC1372" s="4">
        <v>0</v>
      </c>
      <c r="AD1372" s="4">
        <v>0</v>
      </c>
    </row>
    <row r="1373" spans="1:30" x14ac:dyDescent="0.3">
      <c r="A1373" s="16" t="s">
        <v>50</v>
      </c>
      <c r="B1373" s="7">
        <v>505668</v>
      </c>
      <c r="C1373" s="7">
        <v>299677</v>
      </c>
      <c r="D1373" s="7" t="s">
        <v>1678</v>
      </c>
      <c r="E1373" s="7">
        <v>2</v>
      </c>
      <c r="F1373" s="4">
        <v>5367081</v>
      </c>
      <c r="G1373" s="4">
        <v>320045</v>
      </c>
      <c r="H1373" s="4">
        <f t="shared" si="128"/>
        <v>5058523.1236798167</v>
      </c>
      <c r="I1373" s="4">
        <f t="shared" si="129"/>
        <v>-308557.87632018328</v>
      </c>
      <c r="J1373" s="5">
        <f t="shared" si="130"/>
        <v>-5.7490817880368028E-2</v>
      </c>
      <c r="K1373" s="4">
        <f t="shared" si="131"/>
        <v>281388.54594260239</v>
      </c>
      <c r="L1373" s="4">
        <f t="shared" si="132"/>
        <v>-38656.454057397612</v>
      </c>
      <c r="M1373" s="5">
        <f t="shared" si="133"/>
        <v>-0.12078443361838997</v>
      </c>
      <c r="N1373" s="4">
        <f>IF(SUMPRODUCT($O$2:$AD$2,O1373:AD1373)&lt;=Kalkulačka!$B$4,SUMPRODUCT($O$2:$AD$2,O1373:AD1373)*Kalkulačka!$B$5,SUMPRODUCT($O$2:$AD$2,O1373:AD1373))</f>
        <v>356</v>
      </c>
      <c r="O1373" s="4">
        <v>62</v>
      </c>
      <c r="P1373" s="4">
        <v>0</v>
      </c>
      <c r="Q1373" s="4">
        <v>0</v>
      </c>
      <c r="R1373" s="4">
        <v>0</v>
      </c>
      <c r="S1373" s="4">
        <v>294</v>
      </c>
      <c r="T1373" s="4">
        <v>0</v>
      </c>
      <c r="U1373" s="4">
        <v>0</v>
      </c>
      <c r="V1373" s="4">
        <v>107</v>
      </c>
      <c r="W1373" s="4">
        <v>0</v>
      </c>
      <c r="X1373" s="4">
        <v>0</v>
      </c>
      <c r="Y1373" s="4">
        <v>0</v>
      </c>
      <c r="Z1373" s="4">
        <v>0</v>
      </c>
      <c r="AA1373" s="4">
        <v>0</v>
      </c>
      <c r="AB1373" s="4">
        <v>0</v>
      </c>
      <c r="AC1373" s="4">
        <v>0</v>
      </c>
      <c r="AD1373" s="4">
        <v>0</v>
      </c>
    </row>
    <row r="1374" spans="1:30" x14ac:dyDescent="0.3">
      <c r="A1374" s="16" t="s">
        <v>23</v>
      </c>
      <c r="B1374" s="7">
        <v>553166</v>
      </c>
      <c r="C1374" s="7">
        <v>252964</v>
      </c>
      <c r="D1374" s="7" t="s">
        <v>1679</v>
      </c>
      <c r="E1374" s="7">
        <v>2</v>
      </c>
      <c r="F1374" s="4">
        <v>3018100</v>
      </c>
      <c r="G1374" s="4">
        <v>128119</v>
      </c>
      <c r="H1374" s="4">
        <f t="shared" si="128"/>
        <v>3282356.2965450496</v>
      </c>
      <c r="I1374" s="4">
        <f t="shared" si="129"/>
        <v>264256.29654504964</v>
      </c>
      <c r="J1374" s="5">
        <f t="shared" si="130"/>
        <v>8.7557170585815358E-2</v>
      </c>
      <c r="K1374" s="4">
        <f t="shared" si="131"/>
        <v>182586.38795713807</v>
      </c>
      <c r="L1374" s="4">
        <f t="shared" si="132"/>
        <v>54467.387957138068</v>
      </c>
      <c r="M1374" s="5">
        <f t="shared" si="133"/>
        <v>0.42513122922547053</v>
      </c>
      <c r="N1374" s="4">
        <f>IF(SUMPRODUCT($O$2:$AD$2,O1374:AD1374)&lt;=Kalkulačka!$B$4,SUMPRODUCT($O$2:$AD$2,O1374:AD1374)*Kalkulačka!$B$5,SUMPRODUCT($O$2:$AD$2,O1374:AD1374))</f>
        <v>231</v>
      </c>
      <c r="O1374" s="4">
        <v>48</v>
      </c>
      <c r="P1374" s="4">
        <v>0</v>
      </c>
      <c r="Q1374" s="4">
        <v>0</v>
      </c>
      <c r="R1374" s="4">
        <v>0</v>
      </c>
      <c r="S1374" s="4">
        <v>106</v>
      </c>
      <c r="T1374" s="4">
        <v>0</v>
      </c>
      <c r="U1374" s="4">
        <v>145</v>
      </c>
      <c r="V1374" s="4">
        <v>50</v>
      </c>
      <c r="W1374" s="4">
        <v>0</v>
      </c>
      <c r="X1374" s="4">
        <v>0</v>
      </c>
      <c r="Y1374" s="4">
        <v>0</v>
      </c>
      <c r="Z1374" s="4">
        <v>0</v>
      </c>
      <c r="AA1374" s="4">
        <v>0</v>
      </c>
      <c r="AB1374" s="4">
        <v>0</v>
      </c>
      <c r="AC1374" s="4">
        <v>0</v>
      </c>
      <c r="AD1374" s="4">
        <v>0</v>
      </c>
    </row>
    <row r="1375" spans="1:30" x14ac:dyDescent="0.3">
      <c r="A1375" s="16" t="s">
        <v>35</v>
      </c>
      <c r="B1375" s="7">
        <v>561631</v>
      </c>
      <c r="C1375" s="7">
        <v>260576</v>
      </c>
      <c r="D1375" s="7" t="s">
        <v>300</v>
      </c>
      <c r="E1375" s="7">
        <v>2</v>
      </c>
      <c r="F1375" s="4">
        <v>9751429</v>
      </c>
      <c r="G1375" s="4">
        <v>546953</v>
      </c>
      <c r="H1375" s="4">
        <f t="shared" si="128"/>
        <v>9192018.5637878459</v>
      </c>
      <c r="I1375" s="4">
        <f t="shared" si="129"/>
        <v>-559410.43621215411</v>
      </c>
      <c r="J1375" s="5">
        <f t="shared" si="130"/>
        <v>-5.7367021409083119E-2</v>
      </c>
      <c r="K1375" s="4">
        <f t="shared" si="131"/>
        <v>511320.92800637492</v>
      </c>
      <c r="L1375" s="4">
        <f t="shared" si="132"/>
        <v>-35632.071993625083</v>
      </c>
      <c r="M1375" s="5">
        <f t="shared" si="133"/>
        <v>-6.5146497036537077E-2</v>
      </c>
      <c r="N1375" s="4">
        <f>IF(SUMPRODUCT($O$2:$AD$2,O1375:AD1375)&lt;=Kalkulačka!$B$4,SUMPRODUCT($O$2:$AD$2,O1375:AD1375)*Kalkulačka!$B$5,SUMPRODUCT($O$2:$AD$2,O1375:AD1375))</f>
        <v>646.9</v>
      </c>
      <c r="O1375" s="4">
        <v>153</v>
      </c>
      <c r="P1375" s="4">
        <v>0</v>
      </c>
      <c r="Q1375" s="4">
        <v>0</v>
      </c>
      <c r="R1375" s="4">
        <v>0</v>
      </c>
      <c r="S1375" s="4">
        <v>416</v>
      </c>
      <c r="T1375" s="4">
        <v>33</v>
      </c>
      <c r="U1375" s="4">
        <v>462</v>
      </c>
      <c r="V1375" s="4">
        <v>134</v>
      </c>
      <c r="W1375" s="4">
        <v>0</v>
      </c>
      <c r="X1375" s="4">
        <v>0</v>
      </c>
      <c r="Y1375" s="4">
        <v>0</v>
      </c>
      <c r="Z1375" s="4">
        <v>0</v>
      </c>
      <c r="AA1375" s="4">
        <v>119</v>
      </c>
      <c r="AB1375" s="4">
        <v>0</v>
      </c>
      <c r="AC1375" s="4">
        <v>0</v>
      </c>
      <c r="AD1375" s="4">
        <v>0</v>
      </c>
    </row>
    <row r="1376" spans="1:30" x14ac:dyDescent="0.3">
      <c r="A1376" s="16" t="s">
        <v>23</v>
      </c>
      <c r="B1376" s="7">
        <v>547441</v>
      </c>
      <c r="C1376" s="7">
        <v>247715</v>
      </c>
      <c r="D1376" s="7" t="s">
        <v>1680</v>
      </c>
      <c r="E1376" s="7">
        <v>2</v>
      </c>
      <c r="F1376" s="4">
        <v>823027</v>
      </c>
      <c r="G1376" s="4">
        <v>28615</v>
      </c>
      <c r="H1376" s="4">
        <f t="shared" si="128"/>
        <v>895188.08087592258</v>
      </c>
      <c r="I1376" s="4">
        <f t="shared" si="129"/>
        <v>72161.080875922577</v>
      </c>
      <c r="J1376" s="5">
        <f t="shared" si="130"/>
        <v>8.7677659269893349E-2</v>
      </c>
      <c r="K1376" s="4">
        <f t="shared" si="131"/>
        <v>49796.28762467402</v>
      </c>
      <c r="L1376" s="4">
        <f t="shared" si="132"/>
        <v>21181.28762467402</v>
      </c>
      <c r="M1376" s="5">
        <f t="shared" si="133"/>
        <v>0.74021623710201023</v>
      </c>
      <c r="N1376" s="4">
        <f>IF(SUMPRODUCT($O$2:$AD$2,O1376:AD1376)&lt;=Kalkulačka!$B$4,SUMPRODUCT($O$2:$AD$2,O1376:AD1376)*Kalkulačka!$B$5,SUMPRODUCT($O$2:$AD$2,O1376:AD1376))</f>
        <v>63</v>
      </c>
      <c r="O1376" s="4">
        <v>20</v>
      </c>
      <c r="P1376" s="4">
        <v>0</v>
      </c>
      <c r="Q1376" s="4">
        <v>0</v>
      </c>
      <c r="R1376" s="4">
        <v>0</v>
      </c>
      <c r="S1376" s="4">
        <v>22</v>
      </c>
      <c r="T1376" s="4">
        <v>0</v>
      </c>
      <c r="U1376" s="4">
        <v>42</v>
      </c>
      <c r="V1376" s="4">
        <v>22</v>
      </c>
      <c r="W1376" s="4">
        <v>0</v>
      </c>
      <c r="X1376" s="4">
        <v>0</v>
      </c>
      <c r="Y1376" s="4">
        <v>0</v>
      </c>
      <c r="Z1376" s="4">
        <v>0</v>
      </c>
      <c r="AA1376" s="4">
        <v>0</v>
      </c>
      <c r="AB1376" s="4">
        <v>0</v>
      </c>
      <c r="AC1376" s="4">
        <v>0</v>
      </c>
      <c r="AD1376" s="4">
        <v>0</v>
      </c>
    </row>
    <row r="1377" spans="1:30" x14ac:dyDescent="0.3">
      <c r="A1377" s="16" t="s">
        <v>20</v>
      </c>
      <c r="B1377" s="7">
        <v>537039</v>
      </c>
      <c r="C1377" s="7">
        <v>238996</v>
      </c>
      <c r="D1377" s="7" t="s">
        <v>1681</v>
      </c>
      <c r="E1377" s="7">
        <v>2</v>
      </c>
      <c r="F1377" s="4">
        <v>1332227</v>
      </c>
      <c r="G1377" s="4">
        <v>47119</v>
      </c>
      <c r="H1377" s="4">
        <f t="shared" si="128"/>
        <v>1449352.13094197</v>
      </c>
      <c r="I1377" s="4">
        <f t="shared" si="129"/>
        <v>117125.13094197004</v>
      </c>
      <c r="J1377" s="5">
        <f t="shared" si="130"/>
        <v>8.7916797168928529E-2</v>
      </c>
      <c r="K1377" s="4">
        <f t="shared" si="131"/>
        <v>80622.560916138886</v>
      </c>
      <c r="L1377" s="4">
        <f t="shared" si="132"/>
        <v>33503.560916138886</v>
      </c>
      <c r="M1377" s="5">
        <f t="shared" si="133"/>
        <v>0.71104142524541869</v>
      </c>
      <c r="N1377" s="4">
        <f>IF(SUMPRODUCT($O$2:$AD$2,O1377:AD1377)&lt;=Kalkulačka!$B$4,SUMPRODUCT($O$2:$AD$2,O1377:AD1377)*Kalkulačka!$B$5,SUMPRODUCT($O$2:$AD$2,O1377:AD1377))</f>
        <v>102</v>
      </c>
      <c r="O1377" s="4">
        <v>29</v>
      </c>
      <c r="P1377" s="4">
        <v>0</v>
      </c>
      <c r="Q1377" s="4">
        <v>0</v>
      </c>
      <c r="R1377" s="4">
        <v>0</v>
      </c>
      <c r="S1377" s="4">
        <v>39</v>
      </c>
      <c r="T1377" s="4">
        <v>0</v>
      </c>
      <c r="U1377" s="4">
        <v>67</v>
      </c>
      <c r="V1377" s="4">
        <v>24</v>
      </c>
      <c r="W1377" s="4">
        <v>0</v>
      </c>
      <c r="X1377" s="4">
        <v>0</v>
      </c>
      <c r="Y1377" s="4">
        <v>0</v>
      </c>
      <c r="Z1377" s="4">
        <v>0</v>
      </c>
      <c r="AA1377" s="4">
        <v>0</v>
      </c>
      <c r="AB1377" s="4">
        <v>0</v>
      </c>
      <c r="AC1377" s="4">
        <v>0</v>
      </c>
      <c r="AD1377" s="4">
        <v>0</v>
      </c>
    </row>
    <row r="1378" spans="1:30" x14ac:dyDescent="0.3">
      <c r="A1378" s="16" t="s">
        <v>38</v>
      </c>
      <c r="B1378" s="7">
        <v>573159</v>
      </c>
      <c r="C1378" s="7">
        <v>271799</v>
      </c>
      <c r="D1378" s="7" t="s">
        <v>1682</v>
      </c>
      <c r="E1378" s="7">
        <v>2</v>
      </c>
      <c r="F1378" s="4">
        <v>1351789</v>
      </c>
      <c r="G1378" s="4">
        <v>47017</v>
      </c>
      <c r="H1378" s="4">
        <f t="shared" si="128"/>
        <v>1470666.1328675873</v>
      </c>
      <c r="I1378" s="4">
        <f t="shared" si="129"/>
        <v>118877.13286758726</v>
      </c>
      <c r="J1378" s="5">
        <f t="shared" si="130"/>
        <v>8.7940597879985205E-2</v>
      </c>
      <c r="K1378" s="4">
        <f t="shared" si="131"/>
        <v>81808.18681196445</v>
      </c>
      <c r="L1378" s="4">
        <f t="shared" si="132"/>
        <v>34791.18681196445</v>
      </c>
      <c r="M1378" s="5">
        <f t="shared" si="133"/>
        <v>0.73997036841917718</v>
      </c>
      <c r="N1378" s="4">
        <f>IF(SUMPRODUCT($O$2:$AD$2,O1378:AD1378)&lt;=Kalkulačka!$B$4,SUMPRODUCT($O$2:$AD$2,O1378:AD1378)*Kalkulačka!$B$5,SUMPRODUCT($O$2:$AD$2,O1378:AD1378))</f>
        <v>103.5</v>
      </c>
      <c r="O1378" s="4">
        <v>32</v>
      </c>
      <c r="P1378" s="4">
        <v>0</v>
      </c>
      <c r="Q1378" s="4">
        <v>0</v>
      </c>
      <c r="R1378" s="4">
        <v>0</v>
      </c>
      <c r="S1378" s="4">
        <v>37</v>
      </c>
      <c r="T1378" s="4">
        <v>0</v>
      </c>
      <c r="U1378" s="4">
        <v>91</v>
      </c>
      <c r="V1378" s="4">
        <v>20</v>
      </c>
      <c r="W1378" s="4">
        <v>0</v>
      </c>
      <c r="X1378" s="4">
        <v>0</v>
      </c>
      <c r="Y1378" s="4">
        <v>0</v>
      </c>
      <c r="Z1378" s="4">
        <v>0</v>
      </c>
      <c r="AA1378" s="4">
        <v>0</v>
      </c>
      <c r="AB1378" s="4">
        <v>0</v>
      </c>
      <c r="AC1378" s="4">
        <v>0</v>
      </c>
      <c r="AD1378" s="4">
        <v>0</v>
      </c>
    </row>
    <row r="1379" spans="1:30" x14ac:dyDescent="0.3">
      <c r="A1379" s="16" t="s">
        <v>41</v>
      </c>
      <c r="B1379" s="7">
        <v>578789</v>
      </c>
      <c r="C1379" s="7">
        <v>277380</v>
      </c>
      <c r="D1379" s="7" t="s">
        <v>253</v>
      </c>
      <c r="E1379" s="7">
        <v>2</v>
      </c>
      <c r="F1379" s="4">
        <v>1939034</v>
      </c>
      <c r="G1379" s="4">
        <v>71965</v>
      </c>
      <c r="H1379" s="4">
        <f t="shared" si="128"/>
        <v>2110086.1906361035</v>
      </c>
      <c r="I1379" s="4">
        <f t="shared" si="129"/>
        <v>171052.19063610351</v>
      </c>
      <c r="J1379" s="5">
        <f t="shared" si="130"/>
        <v>8.8215157978716929E-2</v>
      </c>
      <c r="K1379" s="4">
        <f t="shared" si="131"/>
        <v>117376.96368673161</v>
      </c>
      <c r="L1379" s="4">
        <f t="shared" si="132"/>
        <v>45411.963686731615</v>
      </c>
      <c r="M1379" s="5">
        <f t="shared" si="133"/>
        <v>0.63102846782090749</v>
      </c>
      <c r="N1379" s="4">
        <f>IF(SUMPRODUCT($O$2:$AD$2,O1379:AD1379)&lt;=Kalkulačka!$B$4,SUMPRODUCT($O$2:$AD$2,O1379:AD1379)*Kalkulačka!$B$5,SUMPRODUCT($O$2:$AD$2,O1379:AD1379))</f>
        <v>148.5</v>
      </c>
      <c r="O1379" s="4">
        <v>34</v>
      </c>
      <c r="P1379" s="4">
        <v>0</v>
      </c>
      <c r="Q1379" s="4">
        <v>0</v>
      </c>
      <c r="R1379" s="4">
        <v>0</v>
      </c>
      <c r="S1379" s="4">
        <v>65</v>
      </c>
      <c r="T1379" s="4">
        <v>0</v>
      </c>
      <c r="U1379" s="4">
        <v>101</v>
      </c>
      <c r="V1379" s="4">
        <v>25</v>
      </c>
      <c r="W1379" s="4">
        <v>0</v>
      </c>
      <c r="X1379" s="4">
        <v>0</v>
      </c>
      <c r="Y1379" s="4">
        <v>0</v>
      </c>
      <c r="Z1379" s="4">
        <v>0</v>
      </c>
      <c r="AA1379" s="4">
        <v>0</v>
      </c>
      <c r="AB1379" s="4">
        <v>0</v>
      </c>
      <c r="AC1379" s="4">
        <v>0</v>
      </c>
      <c r="AD1379" s="4">
        <v>0</v>
      </c>
    </row>
    <row r="1380" spans="1:30" x14ac:dyDescent="0.3">
      <c r="A1380" s="16" t="s">
        <v>47</v>
      </c>
      <c r="B1380" s="7">
        <v>586722</v>
      </c>
      <c r="C1380" s="7">
        <v>285455</v>
      </c>
      <c r="D1380" s="7" t="s">
        <v>447</v>
      </c>
      <c r="E1380" s="7">
        <v>2</v>
      </c>
      <c r="F1380" s="4">
        <v>10937874</v>
      </c>
      <c r="G1380" s="4">
        <v>554472</v>
      </c>
      <c r="H1380" s="4">
        <f t="shared" si="128"/>
        <v>10315976.931998728</v>
      </c>
      <c r="I1380" s="4">
        <f t="shared" si="129"/>
        <v>-621897.06800127216</v>
      </c>
      <c r="J1380" s="5">
        <f t="shared" si="130"/>
        <v>-5.6857216311073988E-2</v>
      </c>
      <c r="K1380" s="4">
        <f t="shared" si="131"/>
        <v>573842.93357957678</v>
      </c>
      <c r="L1380" s="4">
        <f t="shared" si="132"/>
        <v>19370.933579576784</v>
      </c>
      <c r="M1380" s="5">
        <f t="shared" si="133"/>
        <v>3.4935819265133006E-2</v>
      </c>
      <c r="N1380" s="4">
        <f>IF(SUMPRODUCT($O$2:$AD$2,O1380:AD1380)&lt;=Kalkulačka!$B$4,SUMPRODUCT($O$2:$AD$2,O1380:AD1380)*Kalkulačka!$B$5,SUMPRODUCT($O$2:$AD$2,O1380:AD1380))</f>
        <v>726</v>
      </c>
      <c r="O1380" s="4">
        <v>291</v>
      </c>
      <c r="P1380" s="4">
        <v>14</v>
      </c>
      <c r="Q1380" s="4">
        <v>0</v>
      </c>
      <c r="R1380" s="4">
        <v>0</v>
      </c>
      <c r="S1380" s="4">
        <v>407</v>
      </c>
      <c r="T1380" s="4">
        <v>0</v>
      </c>
      <c r="U1380" s="4">
        <v>636</v>
      </c>
      <c r="V1380" s="4">
        <v>129</v>
      </c>
      <c r="W1380" s="4">
        <v>74</v>
      </c>
      <c r="X1380" s="4">
        <v>0</v>
      </c>
      <c r="Y1380" s="4">
        <v>0</v>
      </c>
      <c r="Z1380" s="4">
        <v>0</v>
      </c>
      <c r="AA1380" s="4">
        <v>0</v>
      </c>
      <c r="AB1380" s="4">
        <v>0</v>
      </c>
      <c r="AC1380" s="4">
        <v>0</v>
      </c>
      <c r="AD1380" s="4">
        <v>0</v>
      </c>
    </row>
    <row r="1381" spans="1:30" x14ac:dyDescent="0.3">
      <c r="A1381" s="16" t="s">
        <v>47</v>
      </c>
      <c r="B1381" s="7">
        <v>594806</v>
      </c>
      <c r="C1381" s="7">
        <v>293512</v>
      </c>
      <c r="D1381" s="7" t="s">
        <v>1683</v>
      </c>
      <c r="E1381" s="7">
        <v>2</v>
      </c>
      <c r="F1381" s="4">
        <v>332954</v>
      </c>
      <c r="G1381" s="4">
        <v>8152</v>
      </c>
      <c r="H1381" s="4">
        <f t="shared" si="128"/>
        <v>362338.03273549251</v>
      </c>
      <c r="I1381" s="4">
        <f t="shared" si="129"/>
        <v>29384.03273549251</v>
      </c>
      <c r="J1381" s="5">
        <f t="shared" si="130"/>
        <v>8.8252529585145512E-2</v>
      </c>
      <c r="K1381" s="4">
        <f t="shared" si="131"/>
        <v>20155.640229034721</v>
      </c>
      <c r="L1381" s="4">
        <f t="shared" si="132"/>
        <v>12003.640229034721</v>
      </c>
      <c r="M1381" s="5">
        <f t="shared" si="133"/>
        <v>1.4724779476244754</v>
      </c>
      <c r="N1381" s="4">
        <f>IF(SUMPRODUCT($O$2:$AD$2,O1381:AD1381)&lt;=Kalkulačka!$B$4,SUMPRODUCT($O$2:$AD$2,O1381:AD1381)*Kalkulačka!$B$5,SUMPRODUCT($O$2:$AD$2,O1381:AD1381))</f>
        <v>25.5</v>
      </c>
      <c r="O1381" s="4">
        <v>17</v>
      </c>
      <c r="P1381" s="4">
        <v>0</v>
      </c>
      <c r="Q1381" s="4">
        <v>0</v>
      </c>
      <c r="R1381" s="4">
        <v>0</v>
      </c>
      <c r="S1381" s="4">
        <v>0</v>
      </c>
      <c r="T1381" s="4">
        <v>0</v>
      </c>
      <c r="U1381" s="4">
        <v>17</v>
      </c>
      <c r="V1381" s="4">
        <v>0</v>
      </c>
      <c r="W1381" s="4">
        <v>0</v>
      </c>
      <c r="X1381" s="4">
        <v>0</v>
      </c>
      <c r="Y1381" s="4">
        <v>0</v>
      </c>
      <c r="Z1381" s="4">
        <v>0</v>
      </c>
      <c r="AA1381" s="4">
        <v>0</v>
      </c>
      <c r="AB1381" s="4">
        <v>0</v>
      </c>
      <c r="AC1381" s="4">
        <v>0</v>
      </c>
      <c r="AD1381" s="4">
        <v>0</v>
      </c>
    </row>
    <row r="1382" spans="1:30" x14ac:dyDescent="0.3">
      <c r="A1382" s="16" t="s">
        <v>20</v>
      </c>
      <c r="B1382" s="7">
        <v>531324</v>
      </c>
      <c r="C1382" s="7">
        <v>233382</v>
      </c>
      <c r="D1382" s="7" t="s">
        <v>1684</v>
      </c>
      <c r="E1382" s="7">
        <v>2</v>
      </c>
      <c r="F1382" s="4">
        <v>6553063</v>
      </c>
      <c r="G1382" s="4">
        <v>383158</v>
      </c>
      <c r="H1382" s="4">
        <f t="shared" si="128"/>
        <v>6181060.5584289897</v>
      </c>
      <c r="I1382" s="4">
        <f t="shared" si="129"/>
        <v>-372002.44157101028</v>
      </c>
      <c r="J1382" s="5">
        <f t="shared" si="130"/>
        <v>-5.676771939641212E-2</v>
      </c>
      <c r="K1382" s="4">
        <f t="shared" si="131"/>
        <v>343831.50978941581</v>
      </c>
      <c r="L1382" s="4">
        <f t="shared" si="132"/>
        <v>-39326.49021058419</v>
      </c>
      <c r="M1382" s="5">
        <f t="shared" si="133"/>
        <v>-0.10263778966009895</v>
      </c>
      <c r="N1382" s="4">
        <f>IF(SUMPRODUCT($O$2:$AD$2,O1382:AD1382)&lt;=Kalkulačka!$B$4,SUMPRODUCT($O$2:$AD$2,O1382:AD1382)*Kalkulačka!$B$5,SUMPRODUCT($O$2:$AD$2,O1382:AD1382))</f>
        <v>435</v>
      </c>
      <c r="O1382" s="4">
        <v>96</v>
      </c>
      <c r="P1382" s="4">
        <v>0</v>
      </c>
      <c r="Q1382" s="4">
        <v>0</v>
      </c>
      <c r="R1382" s="4">
        <v>0</v>
      </c>
      <c r="S1382" s="4">
        <v>339</v>
      </c>
      <c r="T1382" s="4">
        <v>0</v>
      </c>
      <c r="U1382" s="4">
        <v>374</v>
      </c>
      <c r="V1382" s="4">
        <v>113</v>
      </c>
      <c r="W1382" s="4">
        <v>0</v>
      </c>
      <c r="X1382" s="4">
        <v>0</v>
      </c>
      <c r="Y1382" s="4">
        <v>0</v>
      </c>
      <c r="Z1382" s="4">
        <v>0</v>
      </c>
      <c r="AA1382" s="4">
        <v>0</v>
      </c>
      <c r="AB1382" s="4">
        <v>0</v>
      </c>
      <c r="AC1382" s="4">
        <v>0</v>
      </c>
      <c r="AD1382" s="4">
        <v>0</v>
      </c>
    </row>
    <row r="1383" spans="1:30" x14ac:dyDescent="0.3">
      <c r="A1383" s="16" t="s">
        <v>53</v>
      </c>
      <c r="B1383" s="7">
        <v>549720</v>
      </c>
      <c r="C1383" s="7">
        <v>544531</v>
      </c>
      <c r="D1383" s="7" t="s">
        <v>1685</v>
      </c>
      <c r="E1383" s="7">
        <v>2</v>
      </c>
      <c r="F1383" s="4">
        <v>1723328</v>
      </c>
      <c r="G1383" s="4">
        <v>64875</v>
      </c>
      <c r="H1383" s="4">
        <f t="shared" si="128"/>
        <v>1875632.169454314</v>
      </c>
      <c r="I1383" s="4">
        <f t="shared" si="129"/>
        <v>152304.16945431405</v>
      </c>
      <c r="J1383" s="5">
        <f t="shared" si="130"/>
        <v>8.8377934702107863E-2</v>
      </c>
      <c r="K1383" s="4">
        <f t="shared" si="131"/>
        <v>104335.07883265032</v>
      </c>
      <c r="L1383" s="4">
        <f t="shared" si="132"/>
        <v>39460.078832650324</v>
      </c>
      <c r="M1383" s="5">
        <f t="shared" si="133"/>
        <v>0.60824784327784709</v>
      </c>
      <c r="N1383" s="4">
        <f>IF(SUMPRODUCT($O$2:$AD$2,O1383:AD1383)&lt;=Kalkulačka!$B$4,SUMPRODUCT($O$2:$AD$2,O1383:AD1383)*Kalkulačka!$B$5,SUMPRODUCT($O$2:$AD$2,O1383:AD1383))</f>
        <v>132</v>
      </c>
      <c r="O1383" s="4">
        <v>28</v>
      </c>
      <c r="P1383" s="4">
        <v>0</v>
      </c>
      <c r="Q1383" s="4">
        <v>0</v>
      </c>
      <c r="R1383" s="4">
        <v>0</v>
      </c>
      <c r="S1383" s="4">
        <v>60</v>
      </c>
      <c r="T1383" s="4">
        <v>0</v>
      </c>
      <c r="U1383" s="4">
        <v>88</v>
      </c>
      <c r="V1383" s="4">
        <v>28</v>
      </c>
      <c r="W1383" s="4">
        <v>0</v>
      </c>
      <c r="X1383" s="4">
        <v>0</v>
      </c>
      <c r="Y1383" s="4">
        <v>0</v>
      </c>
      <c r="Z1383" s="4">
        <v>0</v>
      </c>
      <c r="AA1383" s="4">
        <v>0</v>
      </c>
      <c r="AB1383" s="4">
        <v>0</v>
      </c>
      <c r="AC1383" s="4">
        <v>0</v>
      </c>
      <c r="AD1383" s="4">
        <v>0</v>
      </c>
    </row>
    <row r="1384" spans="1:30" x14ac:dyDescent="0.3">
      <c r="A1384" s="16" t="s">
        <v>56</v>
      </c>
      <c r="B1384" s="7">
        <v>512869</v>
      </c>
      <c r="C1384" s="7">
        <v>534668</v>
      </c>
      <c r="D1384" s="7" t="s">
        <v>1686</v>
      </c>
      <c r="E1384" s="7">
        <v>2</v>
      </c>
      <c r="F1384" s="4">
        <v>1233641</v>
      </c>
      <c r="G1384" s="4">
        <v>43158</v>
      </c>
      <c r="H1384" s="4">
        <f t="shared" si="128"/>
        <v>1342782.1213138839</v>
      </c>
      <c r="I1384" s="4">
        <f t="shared" si="129"/>
        <v>109141.12131388392</v>
      </c>
      <c r="J1384" s="5">
        <f t="shared" si="130"/>
        <v>8.8470731204526976E-2</v>
      </c>
      <c r="K1384" s="4">
        <f t="shared" si="131"/>
        <v>74694.431437011022</v>
      </c>
      <c r="L1384" s="4">
        <f t="shared" si="132"/>
        <v>31536.431437011022</v>
      </c>
      <c r="M1384" s="5">
        <f t="shared" si="133"/>
        <v>0.73072040958828088</v>
      </c>
      <c r="N1384" s="4">
        <f>IF(SUMPRODUCT($O$2:$AD$2,O1384:AD1384)&lt;=Kalkulačka!$B$4,SUMPRODUCT($O$2:$AD$2,O1384:AD1384)*Kalkulačka!$B$5,SUMPRODUCT($O$2:$AD$2,O1384:AD1384))</f>
        <v>94.5</v>
      </c>
      <c r="O1384" s="4">
        <v>28</v>
      </c>
      <c r="P1384" s="4">
        <v>0</v>
      </c>
      <c r="Q1384" s="4">
        <v>0</v>
      </c>
      <c r="R1384" s="4">
        <v>0</v>
      </c>
      <c r="S1384" s="4">
        <v>35</v>
      </c>
      <c r="T1384" s="4">
        <v>0</v>
      </c>
      <c r="U1384" s="4">
        <v>61</v>
      </c>
      <c r="V1384" s="4">
        <v>30</v>
      </c>
      <c r="W1384" s="4">
        <v>0</v>
      </c>
      <c r="X1384" s="4">
        <v>0</v>
      </c>
      <c r="Y1384" s="4">
        <v>0</v>
      </c>
      <c r="Z1384" s="4">
        <v>0</v>
      </c>
      <c r="AA1384" s="4">
        <v>0</v>
      </c>
      <c r="AB1384" s="4">
        <v>0</v>
      </c>
      <c r="AC1384" s="4">
        <v>0</v>
      </c>
      <c r="AD1384" s="4">
        <v>0</v>
      </c>
    </row>
    <row r="1385" spans="1:30" x14ac:dyDescent="0.3">
      <c r="A1385" s="16" t="s">
        <v>41</v>
      </c>
      <c r="B1385" s="7">
        <v>572004</v>
      </c>
      <c r="C1385" s="7">
        <v>270661</v>
      </c>
      <c r="D1385" s="7" t="s">
        <v>1687</v>
      </c>
      <c r="E1385" s="7">
        <v>2</v>
      </c>
      <c r="F1385" s="4">
        <v>1018216</v>
      </c>
      <c r="G1385" s="4">
        <v>36996</v>
      </c>
      <c r="H1385" s="4">
        <f t="shared" si="128"/>
        <v>1108328.1001320947</v>
      </c>
      <c r="I1385" s="4">
        <f t="shared" si="129"/>
        <v>90112.100132094696</v>
      </c>
      <c r="J1385" s="5">
        <f t="shared" si="130"/>
        <v>8.8499984415973287E-2</v>
      </c>
      <c r="K1385" s="4">
        <f t="shared" si="131"/>
        <v>61652.546582929732</v>
      </c>
      <c r="L1385" s="4">
        <f t="shared" si="132"/>
        <v>24656.546582929732</v>
      </c>
      <c r="M1385" s="5">
        <f t="shared" si="133"/>
        <v>0.66646520118201247</v>
      </c>
      <c r="N1385" s="4">
        <f>IF(SUMPRODUCT($O$2:$AD$2,O1385:AD1385)&lt;=Kalkulačka!$B$4,SUMPRODUCT($O$2:$AD$2,O1385:AD1385)*Kalkulačka!$B$5,SUMPRODUCT($O$2:$AD$2,O1385:AD1385))</f>
        <v>78</v>
      </c>
      <c r="O1385" s="4">
        <v>20</v>
      </c>
      <c r="P1385" s="4">
        <v>0</v>
      </c>
      <c r="Q1385" s="4">
        <v>0</v>
      </c>
      <c r="R1385" s="4">
        <v>0</v>
      </c>
      <c r="S1385" s="4">
        <v>32</v>
      </c>
      <c r="T1385" s="4">
        <v>0</v>
      </c>
      <c r="U1385" s="4">
        <v>52</v>
      </c>
      <c r="V1385" s="4">
        <v>25</v>
      </c>
      <c r="W1385" s="4">
        <v>0</v>
      </c>
      <c r="X1385" s="4">
        <v>0</v>
      </c>
      <c r="Y1385" s="4">
        <v>0</v>
      </c>
      <c r="Z1385" s="4">
        <v>0</v>
      </c>
      <c r="AA1385" s="4">
        <v>0</v>
      </c>
      <c r="AB1385" s="4">
        <v>0</v>
      </c>
      <c r="AC1385" s="4">
        <v>0</v>
      </c>
      <c r="AD1385" s="4">
        <v>0</v>
      </c>
    </row>
    <row r="1386" spans="1:30" x14ac:dyDescent="0.3">
      <c r="A1386" s="16" t="s">
        <v>23</v>
      </c>
      <c r="B1386" s="7">
        <v>535206</v>
      </c>
      <c r="C1386" s="7">
        <v>581232</v>
      </c>
      <c r="D1386" s="7" t="s">
        <v>1688</v>
      </c>
      <c r="E1386" s="7">
        <v>2</v>
      </c>
      <c r="F1386" s="4">
        <v>6535504</v>
      </c>
      <c r="G1386" s="4">
        <v>376483</v>
      </c>
      <c r="H1386" s="4">
        <f t="shared" si="128"/>
        <v>6166851.2238119114</v>
      </c>
      <c r="I1386" s="4">
        <f t="shared" si="129"/>
        <v>-368652.77618808858</v>
      </c>
      <c r="J1386" s="5">
        <f t="shared" si="130"/>
        <v>-5.6407704162997785E-2</v>
      </c>
      <c r="K1386" s="4">
        <f t="shared" si="131"/>
        <v>343041.09252553212</v>
      </c>
      <c r="L1386" s="4">
        <f t="shared" si="132"/>
        <v>-33441.90747446788</v>
      </c>
      <c r="M1386" s="5">
        <f t="shared" si="133"/>
        <v>-8.8827138209342515E-2</v>
      </c>
      <c r="N1386" s="4">
        <f>IF(SUMPRODUCT($O$2:$AD$2,O1386:AD1386)&lt;=Kalkulačka!$B$4,SUMPRODUCT($O$2:$AD$2,O1386:AD1386)*Kalkulačka!$B$5,SUMPRODUCT($O$2:$AD$2,O1386:AD1386))</f>
        <v>434</v>
      </c>
      <c r="O1386" s="4">
        <v>97</v>
      </c>
      <c r="P1386" s="4">
        <v>0</v>
      </c>
      <c r="Q1386" s="4">
        <v>0</v>
      </c>
      <c r="R1386" s="4">
        <v>0</v>
      </c>
      <c r="S1386" s="4">
        <v>337</v>
      </c>
      <c r="T1386" s="4">
        <v>0</v>
      </c>
      <c r="U1386" s="4">
        <v>423</v>
      </c>
      <c r="V1386" s="4">
        <v>120</v>
      </c>
      <c r="W1386" s="4">
        <v>0</v>
      </c>
      <c r="X1386" s="4">
        <v>0</v>
      </c>
      <c r="Y1386" s="4">
        <v>0</v>
      </c>
      <c r="Z1386" s="4">
        <v>0</v>
      </c>
      <c r="AA1386" s="4">
        <v>0</v>
      </c>
      <c r="AB1386" s="4">
        <v>0</v>
      </c>
      <c r="AC1386" s="4">
        <v>0</v>
      </c>
      <c r="AD1386" s="4">
        <v>0</v>
      </c>
    </row>
    <row r="1387" spans="1:30" x14ac:dyDescent="0.3">
      <c r="A1387" s="16" t="s">
        <v>38</v>
      </c>
      <c r="B1387" s="7">
        <v>573230</v>
      </c>
      <c r="C1387" s="7">
        <v>271870</v>
      </c>
      <c r="D1387" s="7" t="s">
        <v>1689</v>
      </c>
      <c r="E1387" s="7">
        <v>2</v>
      </c>
      <c r="F1387" s="4">
        <v>469810</v>
      </c>
      <c r="G1387" s="4">
        <v>22102</v>
      </c>
      <c r="H1387" s="4">
        <f t="shared" si="128"/>
        <v>511536.0462148129</v>
      </c>
      <c r="I1387" s="4">
        <f t="shared" si="129"/>
        <v>41726.046214812901</v>
      </c>
      <c r="J1387" s="5">
        <f t="shared" si="130"/>
        <v>8.8814725558870489E-2</v>
      </c>
      <c r="K1387" s="4">
        <f t="shared" si="131"/>
        <v>28455.021499813723</v>
      </c>
      <c r="L1387" s="4">
        <f t="shared" si="132"/>
        <v>6353.0214998137235</v>
      </c>
      <c r="M1387" s="5">
        <f t="shared" si="133"/>
        <v>0.28744102342836508</v>
      </c>
      <c r="N1387" s="4">
        <f>IF(SUMPRODUCT($O$2:$AD$2,O1387:AD1387)&lt;=Kalkulačka!$B$4,SUMPRODUCT($O$2:$AD$2,O1387:AD1387)*Kalkulačka!$B$5,SUMPRODUCT($O$2:$AD$2,O1387:AD1387))</f>
        <v>36</v>
      </c>
      <c r="O1387" s="4">
        <v>0</v>
      </c>
      <c r="P1387" s="4">
        <v>0</v>
      </c>
      <c r="Q1387" s="4">
        <v>0</v>
      </c>
      <c r="R1387" s="4">
        <v>0</v>
      </c>
      <c r="S1387" s="4">
        <v>24</v>
      </c>
      <c r="T1387" s="4">
        <v>0</v>
      </c>
      <c r="U1387" s="4">
        <v>0</v>
      </c>
      <c r="V1387" s="4">
        <v>23</v>
      </c>
      <c r="W1387" s="4">
        <v>0</v>
      </c>
      <c r="X1387" s="4">
        <v>0</v>
      </c>
      <c r="Y1387" s="4">
        <v>0</v>
      </c>
      <c r="Z1387" s="4">
        <v>0</v>
      </c>
      <c r="AA1387" s="4">
        <v>0</v>
      </c>
      <c r="AB1387" s="4">
        <v>0</v>
      </c>
      <c r="AC1387" s="4">
        <v>0</v>
      </c>
      <c r="AD1387" s="4">
        <v>0</v>
      </c>
    </row>
    <row r="1388" spans="1:30" x14ac:dyDescent="0.3">
      <c r="A1388" s="16" t="s">
        <v>23</v>
      </c>
      <c r="B1388" s="7">
        <v>545571</v>
      </c>
      <c r="C1388" s="7">
        <v>245950</v>
      </c>
      <c r="D1388" s="7" t="s">
        <v>1690</v>
      </c>
      <c r="E1388" s="7">
        <v>2</v>
      </c>
      <c r="F1388" s="4">
        <v>7799121</v>
      </c>
      <c r="G1388" s="4">
        <v>447065</v>
      </c>
      <c r="H1388" s="4">
        <f t="shared" si="128"/>
        <v>7360435.331646475</v>
      </c>
      <c r="I1388" s="4">
        <f t="shared" si="129"/>
        <v>-438685.66835352499</v>
      </c>
      <c r="J1388" s="5">
        <f t="shared" si="130"/>
        <v>-5.6248091080203122E-2</v>
      </c>
      <c r="K1388" s="4">
        <f t="shared" si="131"/>
        <v>409436.14269176417</v>
      </c>
      <c r="L1388" s="4">
        <f t="shared" si="132"/>
        <v>-37628.857308235834</v>
      </c>
      <c r="M1388" s="5">
        <f t="shared" si="133"/>
        <v>-8.416864954365888E-2</v>
      </c>
      <c r="N1388" s="4">
        <f>IF(SUMPRODUCT($O$2:$AD$2,O1388:AD1388)&lt;=Kalkulačka!$B$4,SUMPRODUCT($O$2:$AD$2,O1388:AD1388)*Kalkulačka!$B$5,SUMPRODUCT($O$2:$AD$2,O1388:AD1388))</f>
        <v>518</v>
      </c>
      <c r="O1388" s="4">
        <v>132</v>
      </c>
      <c r="P1388" s="4">
        <v>0</v>
      </c>
      <c r="Q1388" s="4">
        <v>0</v>
      </c>
      <c r="R1388" s="4">
        <v>0</v>
      </c>
      <c r="S1388" s="4">
        <v>386</v>
      </c>
      <c r="T1388" s="4">
        <v>0</v>
      </c>
      <c r="U1388" s="4">
        <v>607</v>
      </c>
      <c r="V1388" s="4">
        <v>125</v>
      </c>
      <c r="W1388" s="4">
        <v>0</v>
      </c>
      <c r="X1388" s="4">
        <v>0</v>
      </c>
      <c r="Y1388" s="4">
        <v>0</v>
      </c>
      <c r="Z1388" s="4">
        <v>0</v>
      </c>
      <c r="AA1388" s="4">
        <v>0</v>
      </c>
      <c r="AB1388" s="4">
        <v>0</v>
      </c>
      <c r="AC1388" s="4">
        <v>0</v>
      </c>
      <c r="AD1388" s="4">
        <v>0</v>
      </c>
    </row>
    <row r="1389" spans="1:30" x14ac:dyDescent="0.3">
      <c r="A1389" s="16" t="s">
        <v>50</v>
      </c>
      <c r="B1389" s="7">
        <v>540234</v>
      </c>
      <c r="C1389" s="7">
        <v>302961</v>
      </c>
      <c r="D1389" s="7" t="s">
        <v>1164</v>
      </c>
      <c r="E1389" s="7">
        <v>2</v>
      </c>
      <c r="F1389" s="4">
        <v>1037328</v>
      </c>
      <c r="G1389" s="4">
        <v>35147</v>
      </c>
      <c r="H1389" s="4">
        <f t="shared" si="128"/>
        <v>1129642.1020577119</v>
      </c>
      <c r="I1389" s="4">
        <f t="shared" si="129"/>
        <v>92314.10205771192</v>
      </c>
      <c r="J1389" s="5">
        <f t="shared" si="130"/>
        <v>8.8992201172350516E-2</v>
      </c>
      <c r="K1389" s="4">
        <f t="shared" si="131"/>
        <v>62838.17247875531</v>
      </c>
      <c r="L1389" s="4">
        <f t="shared" si="132"/>
        <v>27691.17247875531</v>
      </c>
      <c r="M1389" s="5">
        <f t="shared" si="133"/>
        <v>0.78786731381783115</v>
      </c>
      <c r="N1389" s="4">
        <f>IF(SUMPRODUCT($O$2:$AD$2,O1389:AD1389)&lt;=Kalkulačka!$B$4,SUMPRODUCT($O$2:$AD$2,O1389:AD1389)*Kalkulačka!$B$5,SUMPRODUCT($O$2:$AD$2,O1389:AD1389))</f>
        <v>79.5</v>
      </c>
      <c r="O1389" s="4">
        <v>27</v>
      </c>
      <c r="P1389" s="4">
        <v>0</v>
      </c>
      <c r="Q1389" s="4">
        <v>0</v>
      </c>
      <c r="R1389" s="4">
        <v>0</v>
      </c>
      <c r="S1389" s="4">
        <v>26</v>
      </c>
      <c r="T1389" s="4">
        <v>0</v>
      </c>
      <c r="U1389" s="4">
        <v>50</v>
      </c>
      <c r="V1389" s="4">
        <v>22</v>
      </c>
      <c r="W1389" s="4">
        <v>0</v>
      </c>
      <c r="X1389" s="4">
        <v>0</v>
      </c>
      <c r="Y1389" s="4">
        <v>0</v>
      </c>
      <c r="Z1389" s="4">
        <v>0</v>
      </c>
      <c r="AA1389" s="4">
        <v>0</v>
      </c>
      <c r="AB1389" s="4">
        <v>0</v>
      </c>
      <c r="AC1389" s="4">
        <v>0</v>
      </c>
      <c r="AD1389" s="4">
        <v>0</v>
      </c>
    </row>
    <row r="1390" spans="1:30" x14ac:dyDescent="0.3">
      <c r="A1390" s="16" t="s">
        <v>53</v>
      </c>
      <c r="B1390" s="7">
        <v>542814</v>
      </c>
      <c r="C1390" s="7">
        <v>303836</v>
      </c>
      <c r="D1390" s="7" t="s">
        <v>1691</v>
      </c>
      <c r="E1390" s="7">
        <v>2</v>
      </c>
      <c r="F1390" s="4">
        <v>4395822</v>
      </c>
      <c r="G1390" s="4">
        <v>246598</v>
      </c>
      <c r="H1390" s="4">
        <f t="shared" si="128"/>
        <v>4149125.708186816</v>
      </c>
      <c r="I1390" s="4">
        <f t="shared" si="129"/>
        <v>-246696.29181318404</v>
      </c>
      <c r="J1390" s="5">
        <f t="shared" si="130"/>
        <v>-5.6120628135803541E-2</v>
      </c>
      <c r="K1390" s="4">
        <f t="shared" si="131"/>
        <v>230801.84105404466</v>
      </c>
      <c r="L1390" s="4">
        <f t="shared" si="132"/>
        <v>-15796.158945955336</v>
      </c>
      <c r="M1390" s="5">
        <f t="shared" si="133"/>
        <v>-6.405631410617818E-2</v>
      </c>
      <c r="N1390" s="4">
        <f>IF(SUMPRODUCT($O$2:$AD$2,O1390:AD1390)&lt;=Kalkulačka!$B$4,SUMPRODUCT($O$2:$AD$2,O1390:AD1390)*Kalkulačka!$B$5,SUMPRODUCT($O$2:$AD$2,O1390:AD1390))</f>
        <v>292</v>
      </c>
      <c r="O1390" s="4">
        <v>74</v>
      </c>
      <c r="P1390" s="4">
        <v>0</v>
      </c>
      <c r="Q1390" s="4">
        <v>12</v>
      </c>
      <c r="R1390" s="4">
        <v>0</v>
      </c>
      <c r="S1390" s="4">
        <v>206</v>
      </c>
      <c r="T1390" s="4">
        <v>0</v>
      </c>
      <c r="U1390" s="4">
        <v>289</v>
      </c>
      <c r="V1390" s="4">
        <v>82</v>
      </c>
      <c r="W1390" s="4">
        <v>0</v>
      </c>
      <c r="X1390" s="4">
        <v>0</v>
      </c>
      <c r="Y1390" s="4">
        <v>0</v>
      </c>
      <c r="Z1390" s="4">
        <v>0</v>
      </c>
      <c r="AA1390" s="4">
        <v>0</v>
      </c>
      <c r="AB1390" s="4">
        <v>0</v>
      </c>
      <c r="AC1390" s="4">
        <v>0</v>
      </c>
      <c r="AD1390" s="4">
        <v>0</v>
      </c>
    </row>
    <row r="1391" spans="1:30" x14ac:dyDescent="0.3">
      <c r="A1391" s="16" t="s">
        <v>20</v>
      </c>
      <c r="B1391" s="7">
        <v>530298</v>
      </c>
      <c r="C1391" s="7">
        <v>232360</v>
      </c>
      <c r="D1391" s="7" t="s">
        <v>1692</v>
      </c>
      <c r="E1391" s="7">
        <v>2</v>
      </c>
      <c r="F1391" s="4">
        <v>4831593</v>
      </c>
      <c r="G1391" s="4">
        <v>276435</v>
      </c>
      <c r="H1391" s="4">
        <f t="shared" si="128"/>
        <v>4561196.4120820817</v>
      </c>
      <c r="I1391" s="4">
        <f t="shared" si="129"/>
        <v>-270396.58791791834</v>
      </c>
      <c r="J1391" s="5">
        <f t="shared" si="130"/>
        <v>-5.5964272635943946E-2</v>
      </c>
      <c r="K1391" s="4">
        <f t="shared" si="131"/>
        <v>253723.94170667237</v>
      </c>
      <c r="L1391" s="4">
        <f t="shared" si="132"/>
        <v>-22711.058293327631</v>
      </c>
      <c r="M1391" s="5">
        <f t="shared" si="133"/>
        <v>-8.2156956584107044E-2</v>
      </c>
      <c r="N1391" s="4">
        <f>IF(SUMPRODUCT($O$2:$AD$2,O1391:AD1391)&lt;=Kalkulačka!$B$4,SUMPRODUCT($O$2:$AD$2,O1391:AD1391)*Kalkulačka!$B$5,SUMPRODUCT($O$2:$AD$2,O1391:AD1391))</f>
        <v>321</v>
      </c>
      <c r="O1391" s="4">
        <v>78</v>
      </c>
      <c r="P1391" s="4">
        <v>0</v>
      </c>
      <c r="Q1391" s="4">
        <v>0</v>
      </c>
      <c r="R1391" s="4">
        <v>0</v>
      </c>
      <c r="S1391" s="4">
        <v>243</v>
      </c>
      <c r="T1391" s="4">
        <v>0</v>
      </c>
      <c r="U1391" s="4">
        <v>289</v>
      </c>
      <c r="V1391" s="4">
        <v>81</v>
      </c>
      <c r="W1391" s="4">
        <v>0</v>
      </c>
      <c r="X1391" s="4">
        <v>0</v>
      </c>
      <c r="Y1391" s="4">
        <v>0</v>
      </c>
      <c r="Z1391" s="4">
        <v>0</v>
      </c>
      <c r="AA1391" s="4">
        <v>0</v>
      </c>
      <c r="AB1391" s="4">
        <v>0</v>
      </c>
      <c r="AC1391" s="4">
        <v>0</v>
      </c>
      <c r="AD1391" s="4">
        <v>0</v>
      </c>
    </row>
    <row r="1392" spans="1:30" x14ac:dyDescent="0.3">
      <c r="A1392" s="16" t="s">
        <v>32</v>
      </c>
      <c r="B1392" s="7">
        <v>564923</v>
      </c>
      <c r="C1392" s="7">
        <v>263699</v>
      </c>
      <c r="D1392" s="7" t="s">
        <v>1693</v>
      </c>
      <c r="E1392" s="7">
        <v>2</v>
      </c>
      <c r="F1392" s="4">
        <v>763120</v>
      </c>
      <c r="G1392" s="4">
        <v>26019</v>
      </c>
      <c r="H1392" s="4">
        <f t="shared" si="128"/>
        <v>831246.07509907102</v>
      </c>
      <c r="I1392" s="4">
        <f t="shared" si="129"/>
        <v>68126.075099071022</v>
      </c>
      <c r="J1392" s="5">
        <f t="shared" si="130"/>
        <v>8.9273083000145581E-2</v>
      </c>
      <c r="K1392" s="4">
        <f t="shared" si="131"/>
        <v>46239.409937197299</v>
      </c>
      <c r="L1392" s="4">
        <f t="shared" si="132"/>
        <v>20220.409937197299</v>
      </c>
      <c r="M1392" s="5">
        <f t="shared" si="133"/>
        <v>0.77714016438745914</v>
      </c>
      <c r="N1392" s="4">
        <f>IF(SUMPRODUCT($O$2:$AD$2,O1392:AD1392)&lt;=Kalkulačka!$B$4,SUMPRODUCT($O$2:$AD$2,O1392:AD1392)*Kalkulačka!$B$5,SUMPRODUCT($O$2:$AD$2,O1392:AD1392))</f>
        <v>58.5</v>
      </c>
      <c r="O1392" s="4">
        <v>19</v>
      </c>
      <c r="P1392" s="4">
        <v>0</v>
      </c>
      <c r="Q1392" s="4">
        <v>0</v>
      </c>
      <c r="R1392" s="4">
        <v>0</v>
      </c>
      <c r="S1392" s="4">
        <v>20</v>
      </c>
      <c r="T1392" s="4">
        <v>0</v>
      </c>
      <c r="U1392" s="4">
        <v>49</v>
      </c>
      <c r="V1392" s="4">
        <v>16</v>
      </c>
      <c r="W1392" s="4">
        <v>0</v>
      </c>
      <c r="X1392" s="4">
        <v>0</v>
      </c>
      <c r="Y1392" s="4">
        <v>0</v>
      </c>
      <c r="Z1392" s="4">
        <v>0</v>
      </c>
      <c r="AA1392" s="4">
        <v>0</v>
      </c>
      <c r="AB1392" s="4">
        <v>0</v>
      </c>
      <c r="AC1392" s="4">
        <v>0</v>
      </c>
      <c r="AD1392" s="4">
        <v>0</v>
      </c>
    </row>
    <row r="1393" spans="1:30" x14ac:dyDescent="0.3">
      <c r="A1393" s="16" t="s">
        <v>41</v>
      </c>
      <c r="B1393" s="7">
        <v>578932</v>
      </c>
      <c r="C1393" s="7">
        <v>277541</v>
      </c>
      <c r="D1393" s="7" t="s">
        <v>1694</v>
      </c>
      <c r="E1393" s="7">
        <v>2</v>
      </c>
      <c r="F1393" s="4">
        <v>1389198</v>
      </c>
      <c r="G1393" s="4">
        <v>45004</v>
      </c>
      <c r="H1393" s="4">
        <f t="shared" si="128"/>
        <v>1513294.1367188215</v>
      </c>
      <c r="I1393" s="4">
        <f t="shared" si="129"/>
        <v>124096.13671882148</v>
      </c>
      <c r="J1393" s="5">
        <f t="shared" si="130"/>
        <v>8.9329337300241951E-2</v>
      </c>
      <c r="K1393" s="4">
        <f t="shared" si="131"/>
        <v>84179.438603615607</v>
      </c>
      <c r="L1393" s="4">
        <f t="shared" si="132"/>
        <v>39175.438603615607</v>
      </c>
      <c r="M1393" s="5">
        <f t="shared" si="133"/>
        <v>0.87048792559807153</v>
      </c>
      <c r="N1393" s="4">
        <f>IF(SUMPRODUCT($O$2:$AD$2,O1393:AD1393)&lt;=Kalkulačka!$B$4,SUMPRODUCT($O$2:$AD$2,O1393:AD1393)*Kalkulačka!$B$5,SUMPRODUCT($O$2:$AD$2,O1393:AD1393))</f>
        <v>106.5</v>
      </c>
      <c r="O1393" s="4">
        <v>42</v>
      </c>
      <c r="P1393" s="4">
        <v>0</v>
      </c>
      <c r="Q1393" s="4">
        <v>0</v>
      </c>
      <c r="R1393" s="4">
        <v>0</v>
      </c>
      <c r="S1393" s="4">
        <v>29</v>
      </c>
      <c r="T1393" s="4">
        <v>0</v>
      </c>
      <c r="U1393" s="4">
        <v>67</v>
      </c>
      <c r="V1393" s="4">
        <v>29</v>
      </c>
      <c r="W1393" s="4">
        <v>0</v>
      </c>
      <c r="X1393" s="4">
        <v>0</v>
      </c>
      <c r="Y1393" s="4">
        <v>0</v>
      </c>
      <c r="Z1393" s="4">
        <v>0</v>
      </c>
      <c r="AA1393" s="4">
        <v>0</v>
      </c>
      <c r="AB1393" s="4">
        <v>0</v>
      </c>
      <c r="AC1393" s="4">
        <v>0</v>
      </c>
      <c r="AD1393" s="4">
        <v>0</v>
      </c>
    </row>
    <row r="1394" spans="1:30" x14ac:dyDescent="0.3">
      <c r="A1394" s="16" t="s">
        <v>47</v>
      </c>
      <c r="B1394" s="7">
        <v>586498</v>
      </c>
      <c r="C1394" s="7">
        <v>285226</v>
      </c>
      <c r="D1394" s="7" t="s">
        <v>1695</v>
      </c>
      <c r="E1394" s="7">
        <v>2</v>
      </c>
      <c r="F1394" s="4">
        <v>4950809</v>
      </c>
      <c r="G1394" s="4">
        <v>274604</v>
      </c>
      <c r="H1394" s="4">
        <f t="shared" si="128"/>
        <v>4674871.0890187072</v>
      </c>
      <c r="I1394" s="4">
        <f t="shared" si="129"/>
        <v>-275937.91098129284</v>
      </c>
      <c r="J1394" s="5">
        <f t="shared" si="130"/>
        <v>-5.5735923357433714E-2</v>
      </c>
      <c r="K1394" s="4">
        <f t="shared" si="131"/>
        <v>260047.27981774209</v>
      </c>
      <c r="L1394" s="4">
        <f t="shared" si="132"/>
        <v>-14556.720182257908</v>
      </c>
      <c r="M1394" s="5">
        <f t="shared" si="133"/>
        <v>-5.3009862136960573E-2</v>
      </c>
      <c r="N1394" s="4">
        <f>IF(SUMPRODUCT($O$2:$AD$2,O1394:AD1394)&lt;=Kalkulačka!$B$4,SUMPRODUCT($O$2:$AD$2,O1394:AD1394)*Kalkulačka!$B$5,SUMPRODUCT($O$2:$AD$2,O1394:AD1394))</f>
        <v>329</v>
      </c>
      <c r="O1394" s="4">
        <v>87</v>
      </c>
      <c r="P1394" s="4">
        <v>0</v>
      </c>
      <c r="Q1394" s="4">
        <v>0</v>
      </c>
      <c r="R1394" s="4">
        <v>0</v>
      </c>
      <c r="S1394" s="4">
        <v>242</v>
      </c>
      <c r="T1394" s="4">
        <v>0</v>
      </c>
      <c r="U1394" s="4">
        <v>312</v>
      </c>
      <c r="V1394" s="4">
        <v>75</v>
      </c>
      <c r="W1394" s="4">
        <v>50</v>
      </c>
      <c r="X1394" s="4">
        <v>0</v>
      </c>
      <c r="Y1394" s="4">
        <v>0</v>
      </c>
      <c r="Z1394" s="4">
        <v>0</v>
      </c>
      <c r="AA1394" s="4">
        <v>0</v>
      </c>
      <c r="AB1394" s="4">
        <v>0</v>
      </c>
      <c r="AC1394" s="4">
        <v>0</v>
      </c>
      <c r="AD1394" s="4">
        <v>0</v>
      </c>
    </row>
    <row r="1395" spans="1:30" x14ac:dyDescent="0.3">
      <c r="A1395" s="16" t="s">
        <v>44</v>
      </c>
      <c r="B1395" s="7">
        <v>569089</v>
      </c>
      <c r="C1395" s="7">
        <v>267856</v>
      </c>
      <c r="D1395" s="7" t="s">
        <v>1696</v>
      </c>
      <c r="E1395" s="7">
        <v>2</v>
      </c>
      <c r="F1395" s="4">
        <v>2347360</v>
      </c>
      <c r="G1395" s="4">
        <v>101435</v>
      </c>
      <c r="H1395" s="4">
        <f t="shared" si="128"/>
        <v>2557680.2310740645</v>
      </c>
      <c r="I1395" s="4">
        <f t="shared" si="129"/>
        <v>210320.2310740645</v>
      </c>
      <c r="J1395" s="5">
        <f t="shared" si="130"/>
        <v>8.9598626147699756E-2</v>
      </c>
      <c r="K1395" s="4">
        <f t="shared" si="131"/>
        <v>142275.10749906863</v>
      </c>
      <c r="L1395" s="4">
        <f t="shared" si="132"/>
        <v>40840.107499068632</v>
      </c>
      <c r="M1395" s="5">
        <f t="shared" si="133"/>
        <v>0.4026234287875845</v>
      </c>
      <c r="N1395" s="4">
        <f>IF(SUMPRODUCT($O$2:$AD$2,O1395:AD1395)&lt;=Kalkulačka!$B$4,SUMPRODUCT($O$2:$AD$2,O1395:AD1395)*Kalkulačka!$B$5,SUMPRODUCT($O$2:$AD$2,O1395:AD1395))</f>
        <v>180</v>
      </c>
      <c r="O1395" s="4">
        <v>34</v>
      </c>
      <c r="P1395" s="4">
        <v>0</v>
      </c>
      <c r="Q1395" s="4">
        <v>0</v>
      </c>
      <c r="R1395" s="4">
        <v>0</v>
      </c>
      <c r="S1395" s="4">
        <v>86</v>
      </c>
      <c r="T1395" s="4">
        <v>0</v>
      </c>
      <c r="U1395" s="4">
        <v>109</v>
      </c>
      <c r="V1395" s="4">
        <v>38</v>
      </c>
      <c r="W1395" s="4">
        <v>0</v>
      </c>
      <c r="X1395" s="4">
        <v>0</v>
      </c>
      <c r="Y1395" s="4">
        <v>0</v>
      </c>
      <c r="Z1395" s="4">
        <v>0</v>
      </c>
      <c r="AA1395" s="4">
        <v>0</v>
      </c>
      <c r="AB1395" s="4">
        <v>0</v>
      </c>
      <c r="AC1395" s="4">
        <v>0</v>
      </c>
      <c r="AD1395" s="4">
        <v>0</v>
      </c>
    </row>
    <row r="1396" spans="1:30" x14ac:dyDescent="0.3">
      <c r="A1396" s="16" t="s">
        <v>23</v>
      </c>
      <c r="B1396" s="7">
        <v>549631</v>
      </c>
      <c r="C1396" s="7">
        <v>249891</v>
      </c>
      <c r="D1396" s="7" t="s">
        <v>1697</v>
      </c>
      <c r="E1396" s="7">
        <v>2</v>
      </c>
      <c r="F1396" s="4">
        <v>606365</v>
      </c>
      <c r="G1396" s="4">
        <v>19962</v>
      </c>
      <c r="H1396" s="4">
        <f t="shared" si="128"/>
        <v>660734.05969413335</v>
      </c>
      <c r="I1396" s="4">
        <f t="shared" si="129"/>
        <v>54369.05969413335</v>
      </c>
      <c r="J1396" s="5">
        <f t="shared" si="130"/>
        <v>8.966391479411473E-2</v>
      </c>
      <c r="K1396" s="4">
        <f t="shared" si="131"/>
        <v>36754.402770592729</v>
      </c>
      <c r="L1396" s="4">
        <f t="shared" si="132"/>
        <v>16792.402770592729</v>
      </c>
      <c r="M1396" s="5">
        <f t="shared" si="133"/>
        <v>0.84121845359146019</v>
      </c>
      <c r="N1396" s="4">
        <f>IF(SUMPRODUCT($O$2:$AD$2,O1396:AD1396)&lt;=Kalkulačka!$B$4,SUMPRODUCT($O$2:$AD$2,O1396:AD1396)*Kalkulačka!$B$5,SUMPRODUCT($O$2:$AD$2,O1396:AD1396))</f>
        <v>46.5</v>
      </c>
      <c r="O1396" s="4">
        <v>22</v>
      </c>
      <c r="P1396" s="4">
        <v>0</v>
      </c>
      <c r="Q1396" s="4">
        <v>0</v>
      </c>
      <c r="R1396" s="4">
        <v>0</v>
      </c>
      <c r="S1396" s="4">
        <v>9</v>
      </c>
      <c r="T1396" s="4">
        <v>0</v>
      </c>
      <c r="U1396" s="4">
        <v>29</v>
      </c>
      <c r="V1396" s="4">
        <v>9</v>
      </c>
      <c r="W1396" s="4">
        <v>0</v>
      </c>
      <c r="X1396" s="4">
        <v>0</v>
      </c>
      <c r="Y1396" s="4">
        <v>0</v>
      </c>
      <c r="Z1396" s="4">
        <v>0</v>
      </c>
      <c r="AA1396" s="4">
        <v>0</v>
      </c>
      <c r="AB1396" s="4">
        <v>0</v>
      </c>
      <c r="AC1396" s="4">
        <v>0</v>
      </c>
      <c r="AD1396" s="4">
        <v>0</v>
      </c>
    </row>
    <row r="1397" spans="1:30" x14ac:dyDescent="0.3">
      <c r="A1397" s="16" t="s">
        <v>23</v>
      </c>
      <c r="B1397" s="7">
        <v>545392</v>
      </c>
      <c r="C1397" s="7">
        <v>245836</v>
      </c>
      <c r="D1397" s="7" t="s">
        <v>236</v>
      </c>
      <c r="E1397" s="7">
        <v>2</v>
      </c>
      <c r="F1397" s="4">
        <v>32347179</v>
      </c>
      <c r="G1397" s="4">
        <v>1918362</v>
      </c>
      <c r="H1397" s="4">
        <f t="shared" si="128"/>
        <v>30550069.426717993</v>
      </c>
      <c r="I1397" s="4">
        <f t="shared" si="129"/>
        <v>-1797109.5732820071</v>
      </c>
      <c r="J1397" s="5">
        <f t="shared" si="130"/>
        <v>-5.5556918063303318E-2</v>
      </c>
      <c r="K1397" s="4">
        <f t="shared" si="131"/>
        <v>1699397.1173499862</v>
      </c>
      <c r="L1397" s="4">
        <f t="shared" si="132"/>
        <v>-218964.88265001378</v>
      </c>
      <c r="M1397" s="5">
        <f t="shared" si="133"/>
        <v>-0.11414158675474895</v>
      </c>
      <c r="N1397" s="4">
        <f>IF(SUMPRODUCT($O$2:$AD$2,O1397:AD1397)&lt;=Kalkulačka!$B$4,SUMPRODUCT($O$2:$AD$2,O1397:AD1397)*Kalkulačka!$B$5,SUMPRODUCT($O$2:$AD$2,O1397:AD1397))</f>
        <v>2150</v>
      </c>
      <c r="O1397" s="4">
        <v>451</v>
      </c>
      <c r="P1397" s="4">
        <v>0</v>
      </c>
      <c r="Q1397" s="4">
        <v>0</v>
      </c>
      <c r="R1397" s="4">
        <v>0</v>
      </c>
      <c r="S1397" s="4">
        <v>1699</v>
      </c>
      <c r="T1397" s="4">
        <v>0</v>
      </c>
      <c r="U1397" s="4">
        <v>1939</v>
      </c>
      <c r="V1397" s="4">
        <v>397</v>
      </c>
      <c r="W1397" s="4">
        <v>63</v>
      </c>
      <c r="X1397" s="4">
        <v>0</v>
      </c>
      <c r="Y1397" s="4">
        <v>0</v>
      </c>
      <c r="Z1397" s="4">
        <v>0</v>
      </c>
      <c r="AA1397" s="4">
        <v>0</v>
      </c>
      <c r="AB1397" s="4">
        <v>0</v>
      </c>
      <c r="AC1397" s="4">
        <v>0</v>
      </c>
      <c r="AD1397" s="4">
        <v>0</v>
      </c>
    </row>
    <row r="1398" spans="1:30" x14ac:dyDescent="0.3">
      <c r="A1398" s="16" t="s">
        <v>50</v>
      </c>
      <c r="B1398" s="7">
        <v>552437</v>
      </c>
      <c r="C1398" s="7">
        <v>575640</v>
      </c>
      <c r="D1398" s="7" t="s">
        <v>1698</v>
      </c>
      <c r="E1398" s="7">
        <v>2</v>
      </c>
      <c r="F1398" s="4">
        <v>332472</v>
      </c>
      <c r="G1398" s="4">
        <v>8146</v>
      </c>
      <c r="H1398" s="4">
        <f t="shared" si="128"/>
        <v>362338.03273549251</v>
      </c>
      <c r="I1398" s="4">
        <f t="shared" si="129"/>
        <v>29866.03273549251</v>
      </c>
      <c r="J1398" s="5">
        <f t="shared" si="130"/>
        <v>8.9830219493649111E-2</v>
      </c>
      <c r="K1398" s="4">
        <f t="shared" si="131"/>
        <v>20155.640229034721</v>
      </c>
      <c r="L1398" s="4">
        <f t="shared" si="132"/>
        <v>12009.640229034721</v>
      </c>
      <c r="M1398" s="5">
        <f t="shared" si="133"/>
        <v>1.4742990705910533</v>
      </c>
      <c r="N1398" s="4">
        <f>IF(SUMPRODUCT($O$2:$AD$2,O1398:AD1398)&lt;=Kalkulačka!$B$4,SUMPRODUCT($O$2:$AD$2,O1398:AD1398)*Kalkulačka!$B$5,SUMPRODUCT($O$2:$AD$2,O1398:AD1398))</f>
        <v>25.5</v>
      </c>
      <c r="O1398" s="4">
        <v>17</v>
      </c>
      <c r="P1398" s="4">
        <v>0</v>
      </c>
      <c r="Q1398" s="4">
        <v>0</v>
      </c>
      <c r="R1398" s="4">
        <v>0</v>
      </c>
      <c r="S1398" s="4">
        <v>0</v>
      </c>
      <c r="T1398" s="4">
        <v>0</v>
      </c>
      <c r="U1398" s="4">
        <v>0</v>
      </c>
      <c r="V1398" s="4">
        <v>0</v>
      </c>
      <c r="W1398" s="4">
        <v>0</v>
      </c>
      <c r="X1398" s="4">
        <v>0</v>
      </c>
      <c r="Y1398" s="4">
        <v>0</v>
      </c>
      <c r="Z1398" s="4">
        <v>0</v>
      </c>
      <c r="AA1398" s="4">
        <v>0</v>
      </c>
      <c r="AB1398" s="4">
        <v>0</v>
      </c>
      <c r="AC1398" s="4">
        <v>0</v>
      </c>
      <c r="AD1398" s="4">
        <v>0</v>
      </c>
    </row>
    <row r="1399" spans="1:30" x14ac:dyDescent="0.3">
      <c r="A1399" s="16" t="s">
        <v>50</v>
      </c>
      <c r="B1399" s="7">
        <v>553352</v>
      </c>
      <c r="C1399" s="7">
        <v>635961</v>
      </c>
      <c r="D1399" s="7" t="s">
        <v>1699</v>
      </c>
      <c r="E1399" s="7">
        <v>2</v>
      </c>
      <c r="F1399" s="4">
        <v>332472</v>
      </c>
      <c r="G1399" s="4">
        <v>8146</v>
      </c>
      <c r="H1399" s="4">
        <f t="shared" si="128"/>
        <v>362338.03273549251</v>
      </c>
      <c r="I1399" s="4">
        <f t="shared" si="129"/>
        <v>29866.03273549251</v>
      </c>
      <c r="J1399" s="5">
        <f t="shared" si="130"/>
        <v>8.9830219493649111E-2</v>
      </c>
      <c r="K1399" s="4">
        <f t="shared" si="131"/>
        <v>20155.640229034721</v>
      </c>
      <c r="L1399" s="4">
        <f t="shared" si="132"/>
        <v>12009.640229034721</v>
      </c>
      <c r="M1399" s="5">
        <f t="shared" si="133"/>
        <v>1.4742990705910533</v>
      </c>
      <c r="N1399" s="4">
        <f>IF(SUMPRODUCT($O$2:$AD$2,O1399:AD1399)&lt;=Kalkulačka!$B$4,SUMPRODUCT($O$2:$AD$2,O1399:AD1399)*Kalkulačka!$B$5,SUMPRODUCT($O$2:$AD$2,O1399:AD1399))</f>
        <v>25.5</v>
      </c>
      <c r="O1399" s="4">
        <v>17</v>
      </c>
      <c r="P1399" s="4">
        <v>0</v>
      </c>
      <c r="Q1399" s="4">
        <v>0</v>
      </c>
      <c r="R1399" s="4">
        <v>0</v>
      </c>
      <c r="S1399" s="4">
        <v>0</v>
      </c>
      <c r="T1399" s="4">
        <v>0</v>
      </c>
      <c r="U1399" s="4">
        <v>0</v>
      </c>
      <c r="V1399" s="4">
        <v>0</v>
      </c>
      <c r="W1399" s="4">
        <v>0</v>
      </c>
      <c r="X1399" s="4">
        <v>0</v>
      </c>
      <c r="Y1399" s="4">
        <v>0</v>
      </c>
      <c r="Z1399" s="4">
        <v>0</v>
      </c>
      <c r="AA1399" s="4">
        <v>0</v>
      </c>
      <c r="AB1399" s="4">
        <v>0</v>
      </c>
      <c r="AC1399" s="4">
        <v>0</v>
      </c>
      <c r="AD1399" s="4">
        <v>0</v>
      </c>
    </row>
    <row r="1400" spans="1:30" x14ac:dyDescent="0.3">
      <c r="A1400" s="16" t="s">
        <v>50</v>
      </c>
      <c r="B1400" s="7">
        <v>590177</v>
      </c>
      <c r="C1400" s="7">
        <v>288926</v>
      </c>
      <c r="D1400" s="7" t="s">
        <v>1700</v>
      </c>
      <c r="E1400" s="7">
        <v>2</v>
      </c>
      <c r="F1400" s="4">
        <v>332472</v>
      </c>
      <c r="G1400" s="4">
        <v>8146</v>
      </c>
      <c r="H1400" s="4">
        <f t="shared" si="128"/>
        <v>362338.03273549251</v>
      </c>
      <c r="I1400" s="4">
        <f t="shared" si="129"/>
        <v>29866.03273549251</v>
      </c>
      <c r="J1400" s="5">
        <f t="shared" si="130"/>
        <v>8.9830219493649111E-2</v>
      </c>
      <c r="K1400" s="4">
        <f t="shared" si="131"/>
        <v>20155.640229034721</v>
      </c>
      <c r="L1400" s="4">
        <f t="shared" si="132"/>
        <v>12009.640229034721</v>
      </c>
      <c r="M1400" s="5">
        <f t="shared" si="133"/>
        <v>1.4742990705910533</v>
      </c>
      <c r="N1400" s="4">
        <f>IF(SUMPRODUCT($O$2:$AD$2,O1400:AD1400)&lt;=Kalkulačka!$B$4,SUMPRODUCT($O$2:$AD$2,O1400:AD1400)*Kalkulačka!$B$5,SUMPRODUCT($O$2:$AD$2,O1400:AD1400))</f>
        <v>25.5</v>
      </c>
      <c r="O1400" s="4">
        <v>17</v>
      </c>
      <c r="P1400" s="4">
        <v>0</v>
      </c>
      <c r="Q1400" s="4">
        <v>0</v>
      </c>
      <c r="R1400" s="4">
        <v>0</v>
      </c>
      <c r="S1400" s="4">
        <v>0</v>
      </c>
      <c r="T1400" s="4">
        <v>0</v>
      </c>
      <c r="U1400" s="4">
        <v>0</v>
      </c>
      <c r="V1400" s="4">
        <v>0</v>
      </c>
      <c r="W1400" s="4">
        <v>0</v>
      </c>
      <c r="X1400" s="4">
        <v>0</v>
      </c>
      <c r="Y1400" s="4">
        <v>0</v>
      </c>
      <c r="Z1400" s="4">
        <v>0</v>
      </c>
      <c r="AA1400" s="4">
        <v>0</v>
      </c>
      <c r="AB1400" s="4">
        <v>0</v>
      </c>
      <c r="AC1400" s="4">
        <v>0</v>
      </c>
      <c r="AD1400" s="4">
        <v>0</v>
      </c>
    </row>
    <row r="1401" spans="1:30" x14ac:dyDescent="0.3">
      <c r="A1401" s="16" t="s">
        <v>50</v>
      </c>
      <c r="B1401" s="7">
        <v>554944</v>
      </c>
      <c r="C1401" s="7">
        <v>64990940</v>
      </c>
      <c r="D1401" s="7" t="s">
        <v>1701</v>
      </c>
      <c r="E1401" s="7">
        <v>2</v>
      </c>
      <c r="F1401" s="4">
        <v>664943</v>
      </c>
      <c r="G1401" s="4">
        <v>16293</v>
      </c>
      <c r="H1401" s="4">
        <f t="shared" si="128"/>
        <v>724676.06547098502</v>
      </c>
      <c r="I1401" s="4">
        <f t="shared" si="129"/>
        <v>59733.065470985021</v>
      </c>
      <c r="J1401" s="5">
        <f t="shared" si="130"/>
        <v>8.9831858476568716E-2</v>
      </c>
      <c r="K1401" s="4">
        <f t="shared" si="131"/>
        <v>40311.280458069443</v>
      </c>
      <c r="L1401" s="4">
        <f t="shared" si="132"/>
        <v>24018.280458069443</v>
      </c>
      <c r="M1401" s="5">
        <f t="shared" si="133"/>
        <v>1.4741472078849469</v>
      </c>
      <c r="N1401" s="4">
        <f>IF(SUMPRODUCT($O$2:$AD$2,O1401:AD1401)&lt;=Kalkulačka!$B$4,SUMPRODUCT($O$2:$AD$2,O1401:AD1401)*Kalkulačka!$B$5,SUMPRODUCT($O$2:$AD$2,O1401:AD1401))</f>
        <v>51</v>
      </c>
      <c r="O1401" s="4">
        <v>34</v>
      </c>
      <c r="P1401" s="4">
        <v>0</v>
      </c>
      <c r="Q1401" s="4">
        <v>0</v>
      </c>
      <c r="R1401" s="4">
        <v>0</v>
      </c>
      <c r="S1401" s="4">
        <v>0</v>
      </c>
      <c r="T1401" s="4">
        <v>0</v>
      </c>
      <c r="U1401" s="4">
        <v>0</v>
      </c>
      <c r="V1401" s="4">
        <v>0</v>
      </c>
      <c r="W1401" s="4">
        <v>0</v>
      </c>
      <c r="X1401" s="4">
        <v>0</v>
      </c>
      <c r="Y1401" s="4">
        <v>0</v>
      </c>
      <c r="Z1401" s="4">
        <v>0</v>
      </c>
      <c r="AA1401" s="4">
        <v>0</v>
      </c>
      <c r="AB1401" s="4">
        <v>0</v>
      </c>
      <c r="AC1401" s="4">
        <v>0</v>
      </c>
      <c r="AD1401" s="4">
        <v>0</v>
      </c>
    </row>
    <row r="1402" spans="1:30" x14ac:dyDescent="0.3">
      <c r="A1402" s="16" t="s">
        <v>38</v>
      </c>
      <c r="B1402" s="7">
        <v>574139</v>
      </c>
      <c r="C1402" s="7">
        <v>272736</v>
      </c>
      <c r="D1402" s="7" t="s">
        <v>1702</v>
      </c>
      <c r="E1402" s="7">
        <v>2</v>
      </c>
      <c r="F1402" s="4">
        <v>1818468</v>
      </c>
      <c r="G1402" s="4">
        <v>63045</v>
      </c>
      <c r="H1402" s="4">
        <f t="shared" si="128"/>
        <v>1982202.1790824002</v>
      </c>
      <c r="I1402" s="4">
        <f t="shared" si="129"/>
        <v>163734.17908240017</v>
      </c>
      <c r="J1402" s="5">
        <f t="shared" si="130"/>
        <v>9.0039626258147099E-2</v>
      </c>
      <c r="K1402" s="4">
        <f t="shared" si="131"/>
        <v>110263.20831177817</v>
      </c>
      <c r="L1402" s="4">
        <f t="shared" si="132"/>
        <v>47218.208311778173</v>
      </c>
      <c r="M1402" s="5">
        <f t="shared" si="133"/>
        <v>0.74896039831514272</v>
      </c>
      <c r="N1402" s="4">
        <f>IF(SUMPRODUCT($O$2:$AD$2,O1402:AD1402)&lt;=Kalkulačka!$B$4,SUMPRODUCT($O$2:$AD$2,O1402:AD1402)*Kalkulačka!$B$5,SUMPRODUCT($O$2:$AD$2,O1402:AD1402))</f>
        <v>139.5</v>
      </c>
      <c r="O1402" s="4">
        <v>44</v>
      </c>
      <c r="P1402" s="4">
        <v>0</v>
      </c>
      <c r="Q1402" s="4">
        <v>0</v>
      </c>
      <c r="R1402" s="4">
        <v>0</v>
      </c>
      <c r="S1402" s="4">
        <v>49</v>
      </c>
      <c r="T1402" s="4">
        <v>0</v>
      </c>
      <c r="U1402" s="4">
        <v>94</v>
      </c>
      <c r="V1402" s="4">
        <v>25</v>
      </c>
      <c r="W1402" s="4">
        <v>0</v>
      </c>
      <c r="X1402" s="4">
        <v>0</v>
      </c>
      <c r="Y1402" s="4">
        <v>0</v>
      </c>
      <c r="Z1402" s="4">
        <v>0</v>
      </c>
      <c r="AA1402" s="4">
        <v>0</v>
      </c>
      <c r="AB1402" s="4">
        <v>0</v>
      </c>
      <c r="AC1402" s="4">
        <v>0</v>
      </c>
      <c r="AD1402" s="4">
        <v>0</v>
      </c>
    </row>
    <row r="1403" spans="1:30" x14ac:dyDescent="0.3">
      <c r="A1403" s="16" t="s">
        <v>20</v>
      </c>
      <c r="B1403" s="7">
        <v>540315</v>
      </c>
      <c r="C1403" s="7">
        <v>242292</v>
      </c>
      <c r="D1403" s="7" t="s">
        <v>1703</v>
      </c>
      <c r="E1403" s="7">
        <v>2</v>
      </c>
      <c r="F1403" s="4">
        <v>2072603</v>
      </c>
      <c r="G1403" s="4">
        <v>106629</v>
      </c>
      <c r="H1403" s="4">
        <f t="shared" si="128"/>
        <v>2259284.2041154238</v>
      </c>
      <c r="I1403" s="4">
        <f t="shared" si="129"/>
        <v>186681.20411542384</v>
      </c>
      <c r="J1403" s="5">
        <f t="shared" si="130"/>
        <v>9.0070893516714934E-2</v>
      </c>
      <c r="K1403" s="4">
        <f t="shared" si="131"/>
        <v>125676.34495751062</v>
      </c>
      <c r="L1403" s="4">
        <f t="shared" si="132"/>
        <v>19047.344957510621</v>
      </c>
      <c r="M1403" s="5">
        <f t="shared" si="133"/>
        <v>0.17863193837990243</v>
      </c>
      <c r="N1403" s="4">
        <f>IF(SUMPRODUCT($O$2:$AD$2,O1403:AD1403)&lt;=Kalkulačka!$B$4,SUMPRODUCT($O$2:$AD$2,O1403:AD1403)*Kalkulačka!$B$5,SUMPRODUCT($O$2:$AD$2,O1403:AD1403))</f>
        <v>159</v>
      </c>
      <c r="O1403" s="4">
        <v>27</v>
      </c>
      <c r="P1403" s="4">
        <v>0</v>
      </c>
      <c r="Q1403" s="4">
        <v>0</v>
      </c>
      <c r="R1403" s="4">
        <v>0</v>
      </c>
      <c r="S1403" s="4">
        <v>79</v>
      </c>
      <c r="T1403" s="4">
        <v>0</v>
      </c>
      <c r="U1403" s="4">
        <v>97</v>
      </c>
      <c r="V1403" s="4">
        <v>25</v>
      </c>
      <c r="W1403" s="4">
        <v>0</v>
      </c>
      <c r="X1403" s="4">
        <v>0</v>
      </c>
      <c r="Y1403" s="4">
        <v>0</v>
      </c>
      <c r="Z1403" s="4">
        <v>0</v>
      </c>
      <c r="AA1403" s="4">
        <v>0</v>
      </c>
      <c r="AB1403" s="4">
        <v>0</v>
      </c>
      <c r="AC1403" s="4">
        <v>0</v>
      </c>
      <c r="AD1403" s="4">
        <v>0</v>
      </c>
    </row>
    <row r="1404" spans="1:30" x14ac:dyDescent="0.3">
      <c r="A1404" s="16" t="s">
        <v>47</v>
      </c>
      <c r="B1404" s="7">
        <v>583201</v>
      </c>
      <c r="C1404" s="7">
        <v>375322</v>
      </c>
      <c r="D1404" s="7" t="s">
        <v>1704</v>
      </c>
      <c r="E1404" s="7">
        <v>2</v>
      </c>
      <c r="F1404" s="4">
        <v>1427331</v>
      </c>
      <c r="G1404" s="4">
        <v>50705</v>
      </c>
      <c r="H1404" s="4">
        <f t="shared" si="128"/>
        <v>1555922.1405700559</v>
      </c>
      <c r="I1404" s="4">
        <f t="shared" si="129"/>
        <v>128591.14057005593</v>
      </c>
      <c r="J1404" s="5">
        <f t="shared" si="130"/>
        <v>9.0092025304611134E-2</v>
      </c>
      <c r="K1404" s="4">
        <f t="shared" si="131"/>
        <v>86550.690395266749</v>
      </c>
      <c r="L1404" s="4">
        <f t="shared" si="132"/>
        <v>35845.690395266749</v>
      </c>
      <c r="M1404" s="5">
        <f t="shared" si="133"/>
        <v>0.70694587112250762</v>
      </c>
      <c r="N1404" s="4">
        <f>IF(SUMPRODUCT($O$2:$AD$2,O1404:AD1404)&lt;=Kalkulačka!$B$4,SUMPRODUCT($O$2:$AD$2,O1404:AD1404)*Kalkulačka!$B$5,SUMPRODUCT($O$2:$AD$2,O1404:AD1404))</f>
        <v>109.5</v>
      </c>
      <c r="O1404" s="4">
        <v>31</v>
      </c>
      <c r="P1404" s="4">
        <v>0</v>
      </c>
      <c r="Q1404" s="4">
        <v>0</v>
      </c>
      <c r="R1404" s="4">
        <v>0</v>
      </c>
      <c r="S1404" s="4">
        <v>42</v>
      </c>
      <c r="T1404" s="4">
        <v>0</v>
      </c>
      <c r="U1404" s="4">
        <v>71</v>
      </c>
      <c r="V1404" s="4">
        <v>33</v>
      </c>
      <c r="W1404" s="4">
        <v>0</v>
      </c>
      <c r="X1404" s="4">
        <v>0</v>
      </c>
      <c r="Y1404" s="4">
        <v>0</v>
      </c>
      <c r="Z1404" s="4">
        <v>0</v>
      </c>
      <c r="AA1404" s="4">
        <v>0</v>
      </c>
      <c r="AB1404" s="4">
        <v>0</v>
      </c>
      <c r="AC1404" s="4">
        <v>0</v>
      </c>
      <c r="AD1404" s="4">
        <v>0</v>
      </c>
    </row>
    <row r="1405" spans="1:30" x14ac:dyDescent="0.3">
      <c r="A1405" s="16" t="s">
        <v>20</v>
      </c>
      <c r="B1405" s="7">
        <v>529451</v>
      </c>
      <c r="C1405" s="7">
        <v>231525</v>
      </c>
      <c r="D1405" s="7" t="s">
        <v>1705</v>
      </c>
      <c r="E1405" s="7">
        <v>2</v>
      </c>
      <c r="F1405" s="4">
        <v>7790478</v>
      </c>
      <c r="G1405" s="4">
        <v>442254</v>
      </c>
      <c r="H1405" s="4">
        <f t="shared" si="128"/>
        <v>7360435.331646475</v>
      </c>
      <c r="I1405" s="4">
        <f t="shared" si="129"/>
        <v>-430042.66835352499</v>
      </c>
      <c r="J1405" s="5">
        <f t="shared" si="130"/>
        <v>-5.5201063189386446E-2</v>
      </c>
      <c r="K1405" s="4">
        <f t="shared" si="131"/>
        <v>409436.14269176417</v>
      </c>
      <c r="L1405" s="4">
        <f t="shared" si="132"/>
        <v>-32817.857308235834</v>
      </c>
      <c r="M1405" s="5">
        <f t="shared" si="133"/>
        <v>-7.4205902735160922E-2</v>
      </c>
      <c r="N1405" s="4">
        <f>IF(SUMPRODUCT($O$2:$AD$2,O1405:AD1405)&lt;=Kalkulačka!$B$4,SUMPRODUCT($O$2:$AD$2,O1405:AD1405)*Kalkulačka!$B$5,SUMPRODUCT($O$2:$AD$2,O1405:AD1405))</f>
        <v>518</v>
      </c>
      <c r="O1405" s="4">
        <v>130</v>
      </c>
      <c r="P1405" s="4">
        <v>0</v>
      </c>
      <c r="Q1405" s="4">
        <v>0</v>
      </c>
      <c r="R1405" s="4">
        <v>0</v>
      </c>
      <c r="S1405" s="4">
        <v>388</v>
      </c>
      <c r="T1405" s="4">
        <v>0</v>
      </c>
      <c r="U1405" s="4">
        <v>503</v>
      </c>
      <c r="V1405" s="4">
        <v>146</v>
      </c>
      <c r="W1405" s="4">
        <v>31</v>
      </c>
      <c r="X1405" s="4">
        <v>0</v>
      </c>
      <c r="Y1405" s="4">
        <v>0</v>
      </c>
      <c r="Z1405" s="4">
        <v>0</v>
      </c>
      <c r="AA1405" s="4">
        <v>0</v>
      </c>
      <c r="AB1405" s="4">
        <v>0</v>
      </c>
      <c r="AC1405" s="4">
        <v>0</v>
      </c>
      <c r="AD1405" s="4">
        <v>0</v>
      </c>
    </row>
    <row r="1406" spans="1:30" x14ac:dyDescent="0.3">
      <c r="A1406" s="16" t="s">
        <v>50</v>
      </c>
      <c r="B1406" s="7">
        <v>501751</v>
      </c>
      <c r="C1406" s="7">
        <v>298841</v>
      </c>
      <c r="D1406" s="7" t="s">
        <v>1706</v>
      </c>
      <c r="E1406" s="7">
        <v>2</v>
      </c>
      <c r="F1406" s="4">
        <v>2404811</v>
      </c>
      <c r="G1406" s="4">
        <v>82942</v>
      </c>
      <c r="H1406" s="4">
        <f t="shared" si="128"/>
        <v>2621622.2368509164</v>
      </c>
      <c r="I1406" s="4">
        <f t="shared" si="129"/>
        <v>216811.23685091641</v>
      </c>
      <c r="J1406" s="5">
        <f t="shared" si="130"/>
        <v>9.0157287558530141E-2</v>
      </c>
      <c r="K1406" s="4">
        <f t="shared" si="131"/>
        <v>145831.98518654532</v>
      </c>
      <c r="L1406" s="4">
        <f t="shared" si="132"/>
        <v>62889.985186545324</v>
      </c>
      <c r="M1406" s="5">
        <f t="shared" si="133"/>
        <v>0.75824051971914508</v>
      </c>
      <c r="N1406" s="4">
        <f>IF(SUMPRODUCT($O$2:$AD$2,O1406:AD1406)&lt;=Kalkulačka!$B$4,SUMPRODUCT($O$2:$AD$2,O1406:AD1406)*Kalkulačka!$B$5,SUMPRODUCT($O$2:$AD$2,O1406:AD1406))</f>
        <v>184.5</v>
      </c>
      <c r="O1406" s="4">
        <v>59</v>
      </c>
      <c r="P1406" s="4">
        <v>0</v>
      </c>
      <c r="Q1406" s="4">
        <v>0</v>
      </c>
      <c r="R1406" s="4">
        <v>0</v>
      </c>
      <c r="S1406" s="4">
        <v>64</v>
      </c>
      <c r="T1406" s="4">
        <v>0</v>
      </c>
      <c r="U1406" s="4">
        <v>118</v>
      </c>
      <c r="V1406" s="4">
        <v>25</v>
      </c>
      <c r="W1406" s="4">
        <v>0</v>
      </c>
      <c r="X1406" s="4">
        <v>0</v>
      </c>
      <c r="Y1406" s="4">
        <v>0</v>
      </c>
      <c r="Z1406" s="4">
        <v>0</v>
      </c>
      <c r="AA1406" s="4">
        <v>0</v>
      </c>
      <c r="AB1406" s="4">
        <v>0</v>
      </c>
      <c r="AC1406" s="4">
        <v>0</v>
      </c>
      <c r="AD1406" s="4">
        <v>0</v>
      </c>
    </row>
    <row r="1407" spans="1:30" x14ac:dyDescent="0.3">
      <c r="A1407" s="16" t="s">
        <v>44</v>
      </c>
      <c r="B1407" s="7">
        <v>587788</v>
      </c>
      <c r="C1407" s="7">
        <v>543730</v>
      </c>
      <c r="D1407" s="7" t="s">
        <v>1707</v>
      </c>
      <c r="E1407" s="7">
        <v>2</v>
      </c>
      <c r="F1407" s="4">
        <v>684245</v>
      </c>
      <c r="G1407" s="4">
        <v>16911</v>
      </c>
      <c r="H1407" s="4">
        <f t="shared" si="128"/>
        <v>745990.06739660224</v>
      </c>
      <c r="I1407" s="4">
        <f t="shared" si="129"/>
        <v>61745.067396602244</v>
      </c>
      <c r="J1407" s="5">
        <f t="shared" si="130"/>
        <v>9.0238244191192196E-2</v>
      </c>
      <c r="K1407" s="4">
        <f t="shared" si="131"/>
        <v>41496.906353895014</v>
      </c>
      <c r="L1407" s="4">
        <f t="shared" si="132"/>
        <v>24585.906353895014</v>
      </c>
      <c r="M1407" s="5">
        <f t="shared" si="133"/>
        <v>1.4538410711309213</v>
      </c>
      <c r="N1407" s="4">
        <f>IF(SUMPRODUCT($O$2:$AD$2,O1407:AD1407)&lt;=Kalkulačka!$B$4,SUMPRODUCT($O$2:$AD$2,O1407:AD1407)*Kalkulačka!$B$5,SUMPRODUCT($O$2:$AD$2,O1407:AD1407))</f>
        <v>52.5</v>
      </c>
      <c r="O1407" s="4">
        <v>35</v>
      </c>
      <c r="P1407" s="4">
        <v>0</v>
      </c>
      <c r="Q1407" s="4">
        <v>0</v>
      </c>
      <c r="R1407" s="4">
        <v>0</v>
      </c>
      <c r="S1407" s="4">
        <v>0</v>
      </c>
      <c r="T1407" s="4">
        <v>0</v>
      </c>
      <c r="U1407" s="4">
        <v>0</v>
      </c>
      <c r="V1407" s="4">
        <v>0</v>
      </c>
      <c r="W1407" s="4">
        <v>0</v>
      </c>
      <c r="X1407" s="4">
        <v>0</v>
      </c>
      <c r="Y1407" s="4">
        <v>0</v>
      </c>
      <c r="Z1407" s="4">
        <v>0</v>
      </c>
      <c r="AA1407" s="4">
        <v>0</v>
      </c>
      <c r="AB1407" s="4">
        <v>0</v>
      </c>
      <c r="AC1407" s="4">
        <v>0</v>
      </c>
      <c r="AD1407" s="4">
        <v>0</v>
      </c>
    </row>
    <row r="1408" spans="1:30" x14ac:dyDescent="0.3">
      <c r="A1408" s="16" t="s">
        <v>44</v>
      </c>
      <c r="B1408" s="7">
        <v>591785</v>
      </c>
      <c r="C1408" s="7">
        <v>378691</v>
      </c>
      <c r="D1408" s="7" t="s">
        <v>1708</v>
      </c>
      <c r="E1408" s="7">
        <v>2</v>
      </c>
      <c r="F1408" s="4">
        <v>684245</v>
      </c>
      <c r="G1408" s="4">
        <v>16911</v>
      </c>
      <c r="H1408" s="4">
        <f t="shared" si="128"/>
        <v>745990.06739660224</v>
      </c>
      <c r="I1408" s="4">
        <f t="shared" si="129"/>
        <v>61745.067396602244</v>
      </c>
      <c r="J1408" s="5">
        <f t="shared" si="130"/>
        <v>9.0238244191192196E-2</v>
      </c>
      <c r="K1408" s="4">
        <f t="shared" si="131"/>
        <v>41496.906353895014</v>
      </c>
      <c r="L1408" s="4">
        <f t="shared" si="132"/>
        <v>24585.906353895014</v>
      </c>
      <c r="M1408" s="5">
        <f t="shared" si="133"/>
        <v>1.4538410711309213</v>
      </c>
      <c r="N1408" s="4">
        <f>IF(SUMPRODUCT($O$2:$AD$2,O1408:AD1408)&lt;=Kalkulačka!$B$4,SUMPRODUCT($O$2:$AD$2,O1408:AD1408)*Kalkulačka!$B$5,SUMPRODUCT($O$2:$AD$2,O1408:AD1408))</f>
        <v>52.5</v>
      </c>
      <c r="O1408" s="4">
        <v>35</v>
      </c>
      <c r="P1408" s="4">
        <v>0</v>
      </c>
      <c r="Q1408" s="4">
        <v>0</v>
      </c>
      <c r="R1408" s="4">
        <v>0</v>
      </c>
      <c r="S1408" s="4">
        <v>0</v>
      </c>
      <c r="T1408" s="4">
        <v>0</v>
      </c>
      <c r="U1408" s="4">
        <v>0</v>
      </c>
      <c r="V1408" s="4">
        <v>0</v>
      </c>
      <c r="W1408" s="4">
        <v>0</v>
      </c>
      <c r="X1408" s="4">
        <v>0</v>
      </c>
      <c r="Y1408" s="4">
        <v>0</v>
      </c>
      <c r="Z1408" s="4">
        <v>0</v>
      </c>
      <c r="AA1408" s="4">
        <v>0</v>
      </c>
      <c r="AB1408" s="4">
        <v>0</v>
      </c>
      <c r="AC1408" s="4">
        <v>0</v>
      </c>
      <c r="AD1408" s="4">
        <v>0</v>
      </c>
    </row>
    <row r="1409" spans="1:30" x14ac:dyDescent="0.3">
      <c r="A1409" s="16" t="s">
        <v>38</v>
      </c>
      <c r="B1409" s="7">
        <v>573965</v>
      </c>
      <c r="C1409" s="7">
        <v>272566</v>
      </c>
      <c r="D1409" s="7" t="s">
        <v>1709</v>
      </c>
      <c r="E1409" s="7">
        <v>2</v>
      </c>
      <c r="F1409" s="4">
        <v>16418408</v>
      </c>
      <c r="G1409" s="4">
        <v>924792</v>
      </c>
      <c r="H1409" s="4">
        <f t="shared" si="128"/>
        <v>15516593.401849326</v>
      </c>
      <c r="I1409" s="4">
        <f t="shared" si="129"/>
        <v>-901814.59815067425</v>
      </c>
      <c r="J1409" s="5">
        <f t="shared" si="130"/>
        <v>-5.4927042752907274E-2</v>
      </c>
      <c r="K1409" s="4">
        <f t="shared" si="131"/>
        <v>863135.65216101625</v>
      </c>
      <c r="L1409" s="4">
        <f t="shared" si="132"/>
        <v>-61656.347838983755</v>
      </c>
      <c r="M1409" s="5">
        <f t="shared" si="133"/>
        <v>-6.6670503030934247E-2</v>
      </c>
      <c r="N1409" s="4">
        <f>IF(SUMPRODUCT($O$2:$AD$2,O1409:AD1409)&lt;=Kalkulačka!$B$4,SUMPRODUCT($O$2:$AD$2,O1409:AD1409)*Kalkulačka!$B$5,SUMPRODUCT($O$2:$AD$2,O1409:AD1409))</f>
        <v>1092</v>
      </c>
      <c r="O1409" s="4">
        <v>225</v>
      </c>
      <c r="P1409" s="4">
        <v>12</v>
      </c>
      <c r="Q1409" s="4">
        <v>0</v>
      </c>
      <c r="R1409" s="4">
        <v>0</v>
      </c>
      <c r="S1409" s="4">
        <v>801</v>
      </c>
      <c r="T1409" s="4">
        <v>0</v>
      </c>
      <c r="U1409" s="4">
        <v>960</v>
      </c>
      <c r="V1409" s="4">
        <v>213</v>
      </c>
      <c r="W1409" s="4">
        <v>0</v>
      </c>
      <c r="X1409" s="4">
        <v>0</v>
      </c>
      <c r="Y1409" s="4">
        <v>0</v>
      </c>
      <c r="Z1409" s="4">
        <v>0</v>
      </c>
      <c r="AA1409" s="4">
        <v>420</v>
      </c>
      <c r="AB1409" s="4">
        <v>0</v>
      </c>
      <c r="AC1409" s="4">
        <v>0</v>
      </c>
      <c r="AD1409" s="4">
        <v>0</v>
      </c>
    </row>
    <row r="1410" spans="1:30" x14ac:dyDescent="0.3">
      <c r="A1410" s="16" t="s">
        <v>47</v>
      </c>
      <c r="B1410" s="7">
        <v>581968</v>
      </c>
      <c r="C1410" s="7">
        <v>280569</v>
      </c>
      <c r="D1410" s="7" t="s">
        <v>1710</v>
      </c>
      <c r="E1410" s="7">
        <v>2</v>
      </c>
      <c r="F1410" s="4">
        <v>4704810</v>
      </c>
      <c r="G1410" s="4">
        <v>276876</v>
      </c>
      <c r="H1410" s="4">
        <f t="shared" si="128"/>
        <v>4447521.7351454571</v>
      </c>
      <c r="I1410" s="4">
        <f t="shared" si="129"/>
        <v>-257288.26485454291</v>
      </c>
      <c r="J1410" s="5">
        <f t="shared" si="130"/>
        <v>-5.4686217903495149E-2</v>
      </c>
      <c r="K1410" s="4">
        <f t="shared" si="131"/>
        <v>247400.60359560265</v>
      </c>
      <c r="L1410" s="4">
        <f t="shared" si="132"/>
        <v>-29475.396404397354</v>
      </c>
      <c r="M1410" s="5">
        <f t="shared" si="133"/>
        <v>-0.10645702915528021</v>
      </c>
      <c r="N1410" s="4">
        <f>IF(SUMPRODUCT($O$2:$AD$2,O1410:AD1410)&lt;=Kalkulačka!$B$4,SUMPRODUCT($O$2:$AD$2,O1410:AD1410)*Kalkulačka!$B$5,SUMPRODUCT($O$2:$AD$2,O1410:AD1410))</f>
        <v>313</v>
      </c>
      <c r="O1410" s="4">
        <v>49</v>
      </c>
      <c r="P1410" s="4">
        <v>0</v>
      </c>
      <c r="Q1410" s="4">
        <v>0</v>
      </c>
      <c r="R1410" s="4">
        <v>0</v>
      </c>
      <c r="S1410" s="4">
        <v>264</v>
      </c>
      <c r="T1410" s="4">
        <v>0</v>
      </c>
      <c r="U1410" s="4">
        <v>287</v>
      </c>
      <c r="V1410" s="4">
        <v>108</v>
      </c>
      <c r="W1410" s="4">
        <v>32</v>
      </c>
      <c r="X1410" s="4">
        <v>0</v>
      </c>
      <c r="Y1410" s="4">
        <v>0</v>
      </c>
      <c r="Z1410" s="4">
        <v>0</v>
      </c>
      <c r="AA1410" s="4">
        <v>0</v>
      </c>
      <c r="AB1410" s="4">
        <v>0</v>
      </c>
      <c r="AC1410" s="4">
        <v>0</v>
      </c>
      <c r="AD1410" s="4">
        <v>0</v>
      </c>
    </row>
    <row r="1411" spans="1:30" x14ac:dyDescent="0.3">
      <c r="A1411" s="16" t="s">
        <v>32</v>
      </c>
      <c r="B1411" s="7">
        <v>564851</v>
      </c>
      <c r="C1411" s="7">
        <v>263621</v>
      </c>
      <c r="D1411" s="7" t="s">
        <v>1711</v>
      </c>
      <c r="E1411" s="7">
        <v>2</v>
      </c>
      <c r="F1411" s="4">
        <v>3786712</v>
      </c>
      <c r="G1411" s="4">
        <v>222301</v>
      </c>
      <c r="H1411" s="4">
        <f t="shared" si="128"/>
        <v>3580752.3235036903</v>
      </c>
      <c r="I1411" s="4">
        <f t="shared" si="129"/>
        <v>-205959.67649630969</v>
      </c>
      <c r="J1411" s="5">
        <f t="shared" si="130"/>
        <v>-5.4390108488923783E-2</v>
      </c>
      <c r="K1411" s="4">
        <f t="shared" si="131"/>
        <v>199185.15049869608</v>
      </c>
      <c r="L1411" s="4">
        <f t="shared" si="132"/>
        <v>-23115.849501303921</v>
      </c>
      <c r="M1411" s="5">
        <f t="shared" si="133"/>
        <v>-0.10398446026470376</v>
      </c>
      <c r="N1411" s="4">
        <f>IF(SUMPRODUCT($O$2:$AD$2,O1411:AD1411)&lt;=Kalkulačka!$B$4,SUMPRODUCT($O$2:$AD$2,O1411:AD1411)*Kalkulačka!$B$5,SUMPRODUCT($O$2:$AD$2,O1411:AD1411))</f>
        <v>252</v>
      </c>
      <c r="O1411" s="4">
        <v>47</v>
      </c>
      <c r="P1411" s="4">
        <v>0</v>
      </c>
      <c r="Q1411" s="4">
        <v>0</v>
      </c>
      <c r="R1411" s="4">
        <v>0</v>
      </c>
      <c r="S1411" s="4">
        <v>205</v>
      </c>
      <c r="T1411" s="4">
        <v>0</v>
      </c>
      <c r="U1411" s="4">
        <v>185</v>
      </c>
      <c r="V1411" s="4">
        <v>52</v>
      </c>
      <c r="W1411" s="4">
        <v>0</v>
      </c>
      <c r="X1411" s="4">
        <v>0</v>
      </c>
      <c r="Y1411" s="4">
        <v>0</v>
      </c>
      <c r="Z1411" s="4">
        <v>0</v>
      </c>
      <c r="AA1411" s="4">
        <v>0</v>
      </c>
      <c r="AB1411" s="4">
        <v>0</v>
      </c>
      <c r="AC1411" s="4">
        <v>0</v>
      </c>
      <c r="AD1411" s="4">
        <v>0</v>
      </c>
    </row>
    <row r="1412" spans="1:30" x14ac:dyDescent="0.3">
      <c r="A1412" s="16" t="s">
        <v>47</v>
      </c>
      <c r="B1412" s="7">
        <v>584207</v>
      </c>
      <c r="C1412" s="7">
        <v>488399</v>
      </c>
      <c r="D1412" s="7" t="s">
        <v>425</v>
      </c>
      <c r="E1412" s="7">
        <v>2</v>
      </c>
      <c r="F1412" s="4">
        <v>7690046</v>
      </c>
      <c r="G1412" s="4">
        <v>453799</v>
      </c>
      <c r="H1412" s="4">
        <f t="shared" si="128"/>
        <v>7275179.3239440061</v>
      </c>
      <c r="I1412" s="4">
        <f t="shared" si="129"/>
        <v>-414866.67605599388</v>
      </c>
      <c r="J1412" s="5">
        <f t="shared" si="130"/>
        <v>-5.3948529834020986E-2</v>
      </c>
      <c r="K1412" s="4">
        <f t="shared" si="131"/>
        <v>404693.63910846185</v>
      </c>
      <c r="L1412" s="4">
        <f t="shared" si="132"/>
        <v>-49105.360891538148</v>
      </c>
      <c r="M1412" s="5">
        <f t="shared" si="133"/>
        <v>-0.10820949559505011</v>
      </c>
      <c r="N1412" s="4">
        <f>IF(SUMPRODUCT($O$2:$AD$2,O1412:AD1412)&lt;=Kalkulačka!$B$4,SUMPRODUCT($O$2:$AD$2,O1412:AD1412)*Kalkulačka!$B$5,SUMPRODUCT($O$2:$AD$2,O1412:AD1412))</f>
        <v>512</v>
      </c>
      <c r="O1412" s="4">
        <v>108</v>
      </c>
      <c r="P1412" s="4">
        <v>0</v>
      </c>
      <c r="Q1412" s="4">
        <v>0</v>
      </c>
      <c r="R1412" s="4">
        <v>0</v>
      </c>
      <c r="S1412" s="4">
        <v>404</v>
      </c>
      <c r="T1412" s="4">
        <v>0</v>
      </c>
      <c r="U1412" s="4">
        <v>108</v>
      </c>
      <c r="V1412" s="4">
        <v>120</v>
      </c>
      <c r="W1412" s="4">
        <v>0</v>
      </c>
      <c r="X1412" s="4">
        <v>487</v>
      </c>
      <c r="Y1412" s="4">
        <v>0</v>
      </c>
      <c r="Z1412" s="4">
        <v>0</v>
      </c>
      <c r="AA1412" s="4">
        <v>0</v>
      </c>
      <c r="AB1412" s="4">
        <v>0</v>
      </c>
      <c r="AC1412" s="4">
        <v>0</v>
      </c>
      <c r="AD1412" s="4">
        <v>0</v>
      </c>
    </row>
    <row r="1413" spans="1:30" x14ac:dyDescent="0.3">
      <c r="A1413" s="16" t="s">
        <v>44</v>
      </c>
      <c r="B1413" s="7">
        <v>590550</v>
      </c>
      <c r="C1413" s="7">
        <v>289302</v>
      </c>
      <c r="D1413" s="7" t="s">
        <v>1712</v>
      </c>
      <c r="E1413" s="7">
        <v>2</v>
      </c>
      <c r="F1413" s="4">
        <v>917367</v>
      </c>
      <c r="G1413" s="4">
        <v>31334</v>
      </c>
      <c r="H1413" s="4">
        <f t="shared" si="128"/>
        <v>1001758.0905040087</v>
      </c>
      <c r="I1413" s="4">
        <f t="shared" si="129"/>
        <v>84391.090504008695</v>
      </c>
      <c r="J1413" s="5">
        <f t="shared" si="130"/>
        <v>9.1992725380364293E-2</v>
      </c>
      <c r="K1413" s="4">
        <f t="shared" si="131"/>
        <v>55724.417103801876</v>
      </c>
      <c r="L1413" s="4">
        <f t="shared" si="132"/>
        <v>24390.417103801876</v>
      </c>
      <c r="M1413" s="5">
        <f t="shared" si="133"/>
        <v>0.77840100541909352</v>
      </c>
      <c r="N1413" s="4">
        <f>IF(SUMPRODUCT($O$2:$AD$2,O1413:AD1413)&lt;=Kalkulačka!$B$4,SUMPRODUCT($O$2:$AD$2,O1413:AD1413)*Kalkulačka!$B$5,SUMPRODUCT($O$2:$AD$2,O1413:AD1413))</f>
        <v>70.5</v>
      </c>
      <c r="O1413" s="4">
        <v>24</v>
      </c>
      <c r="P1413" s="4">
        <v>0</v>
      </c>
      <c r="Q1413" s="4">
        <v>0</v>
      </c>
      <c r="R1413" s="4">
        <v>0</v>
      </c>
      <c r="S1413" s="4">
        <v>23</v>
      </c>
      <c r="T1413" s="4">
        <v>0</v>
      </c>
      <c r="U1413" s="4">
        <v>105</v>
      </c>
      <c r="V1413" s="4">
        <v>21</v>
      </c>
      <c r="W1413" s="4">
        <v>0</v>
      </c>
      <c r="X1413" s="4">
        <v>0</v>
      </c>
      <c r="Y1413" s="4">
        <v>0</v>
      </c>
      <c r="Z1413" s="4">
        <v>0</v>
      </c>
      <c r="AA1413" s="4">
        <v>0</v>
      </c>
      <c r="AB1413" s="4">
        <v>0</v>
      </c>
      <c r="AC1413" s="4">
        <v>0</v>
      </c>
      <c r="AD1413" s="4">
        <v>0</v>
      </c>
    </row>
    <row r="1414" spans="1:30" x14ac:dyDescent="0.3">
      <c r="A1414" s="16" t="s">
        <v>41</v>
      </c>
      <c r="B1414" s="7">
        <v>580376</v>
      </c>
      <c r="C1414" s="7">
        <v>278963</v>
      </c>
      <c r="D1414" s="7" t="s">
        <v>1713</v>
      </c>
      <c r="E1414" s="7">
        <v>2</v>
      </c>
      <c r="F1414" s="4">
        <v>8316681</v>
      </c>
      <c r="G1414" s="4">
        <v>480680</v>
      </c>
      <c r="H1414" s="4">
        <f t="shared" ref="H1414:H1477" si="134">N1414*$A$3</f>
        <v>7871971.3778612874</v>
      </c>
      <c r="I1414" s="4">
        <f t="shared" ref="I1414:I1477" si="135">H1414-F1414</f>
        <v>-444709.62213871256</v>
      </c>
      <c r="J1414" s="5">
        <f t="shared" ref="J1414:J1477" si="136">IFERROR(H1414/F1414-1,0)</f>
        <v>-5.3472006698190411E-2</v>
      </c>
      <c r="K1414" s="4">
        <f t="shared" ref="K1414:K1477" si="137">N1414*$A$4</f>
        <v>437891.16419157787</v>
      </c>
      <c r="L1414" s="4">
        <f t="shared" ref="L1414:L1477" si="138">K1414-G1414</f>
        <v>-42788.835808422125</v>
      </c>
      <c r="M1414" s="5">
        <f t="shared" ref="M1414:M1477" si="139">IFERROR(K1414/G1414-1,0)</f>
        <v>-8.9017300092415153E-2</v>
      </c>
      <c r="N1414" s="4">
        <f>IF(SUMPRODUCT($O$2:$AD$2,O1414:AD1414)&lt;=Kalkulačka!$B$4,SUMPRODUCT($O$2:$AD$2,O1414:AD1414)*Kalkulačka!$B$5,SUMPRODUCT($O$2:$AD$2,O1414:AD1414))</f>
        <v>554</v>
      </c>
      <c r="O1414" s="4">
        <v>124</v>
      </c>
      <c r="P1414" s="4">
        <v>0</v>
      </c>
      <c r="Q1414" s="4">
        <v>0</v>
      </c>
      <c r="R1414" s="4">
        <v>0</v>
      </c>
      <c r="S1414" s="4">
        <v>405</v>
      </c>
      <c r="T1414" s="4">
        <v>0</v>
      </c>
      <c r="U1414" s="4">
        <v>512</v>
      </c>
      <c r="V1414" s="4">
        <v>90</v>
      </c>
      <c r="W1414" s="4">
        <v>0</v>
      </c>
      <c r="X1414" s="4">
        <v>0</v>
      </c>
      <c r="Y1414" s="4">
        <v>0</v>
      </c>
      <c r="Z1414" s="4">
        <v>0</v>
      </c>
      <c r="AA1414" s="4">
        <v>250</v>
      </c>
      <c r="AB1414" s="4">
        <v>0</v>
      </c>
      <c r="AC1414" s="4">
        <v>0</v>
      </c>
      <c r="AD1414" s="4">
        <v>0</v>
      </c>
    </row>
    <row r="1415" spans="1:30" x14ac:dyDescent="0.3">
      <c r="A1415" s="16" t="s">
        <v>41</v>
      </c>
      <c r="B1415" s="7">
        <v>579891</v>
      </c>
      <c r="C1415" s="7">
        <v>279676</v>
      </c>
      <c r="D1415" s="7" t="s">
        <v>394</v>
      </c>
      <c r="E1415" s="7">
        <v>2</v>
      </c>
      <c r="F1415" s="4">
        <v>28321736</v>
      </c>
      <c r="G1415" s="4">
        <v>1567331</v>
      </c>
      <c r="H1415" s="4">
        <f t="shared" si="134"/>
        <v>26808751.622041322</v>
      </c>
      <c r="I1415" s="4">
        <f t="shared" si="135"/>
        <v>-1512984.3779586777</v>
      </c>
      <c r="J1415" s="5">
        <f t="shared" si="136"/>
        <v>-5.3421314920761853E-2</v>
      </c>
      <c r="K1415" s="4">
        <f t="shared" si="137"/>
        <v>1491280.2517694044</v>
      </c>
      <c r="L1415" s="4">
        <f t="shared" si="138"/>
        <v>-76050.748230595607</v>
      </c>
      <c r="M1415" s="5">
        <f t="shared" si="139"/>
        <v>-4.8522455199696557E-2</v>
      </c>
      <c r="N1415" s="4">
        <f>IF(SUMPRODUCT($O$2:$AD$2,O1415:AD1415)&lt;=Kalkulačka!$B$4,SUMPRODUCT($O$2:$AD$2,O1415:AD1415)*Kalkulačka!$B$5,SUMPRODUCT($O$2:$AD$2,O1415:AD1415))</f>
        <v>1886.7</v>
      </c>
      <c r="O1415" s="4">
        <v>486</v>
      </c>
      <c r="P1415" s="4">
        <v>0</v>
      </c>
      <c r="Q1415" s="4">
        <v>14</v>
      </c>
      <c r="R1415" s="4">
        <v>0</v>
      </c>
      <c r="S1415" s="4">
        <v>1301</v>
      </c>
      <c r="T1415" s="4">
        <v>0</v>
      </c>
      <c r="U1415" s="4">
        <v>2346</v>
      </c>
      <c r="V1415" s="4">
        <v>403</v>
      </c>
      <c r="W1415" s="4">
        <v>0</v>
      </c>
      <c r="X1415" s="4">
        <v>743</v>
      </c>
      <c r="Y1415" s="4">
        <v>0</v>
      </c>
      <c r="Z1415" s="4">
        <v>0</v>
      </c>
      <c r="AA1415" s="4">
        <v>857</v>
      </c>
      <c r="AB1415" s="4">
        <v>0</v>
      </c>
      <c r="AC1415" s="4">
        <v>0</v>
      </c>
      <c r="AD1415" s="4">
        <v>0</v>
      </c>
    </row>
    <row r="1416" spans="1:30" x14ac:dyDescent="0.3">
      <c r="A1416" s="16" t="s">
        <v>44</v>
      </c>
      <c r="B1416" s="7">
        <v>596493</v>
      </c>
      <c r="C1416" s="7">
        <v>295167</v>
      </c>
      <c r="D1416" s="7" t="s">
        <v>961</v>
      </c>
      <c r="E1416" s="7">
        <v>2</v>
      </c>
      <c r="F1416" s="4">
        <v>819528</v>
      </c>
      <c r="G1416" s="4">
        <v>29668</v>
      </c>
      <c r="H1416" s="4">
        <f t="shared" si="134"/>
        <v>895188.08087592258</v>
      </c>
      <c r="I1416" s="4">
        <f t="shared" si="135"/>
        <v>75660.080875922577</v>
      </c>
      <c r="J1416" s="5">
        <f t="shared" si="136"/>
        <v>9.2321532486898006E-2</v>
      </c>
      <c r="K1416" s="4">
        <f t="shared" si="137"/>
        <v>49796.28762467402</v>
      </c>
      <c r="L1416" s="4">
        <f t="shared" si="138"/>
        <v>20128.28762467402</v>
      </c>
      <c r="M1416" s="5">
        <f t="shared" si="139"/>
        <v>0.6784511131412303</v>
      </c>
      <c r="N1416" s="4">
        <f>IF(SUMPRODUCT($O$2:$AD$2,O1416:AD1416)&lt;=Kalkulačka!$B$4,SUMPRODUCT($O$2:$AD$2,O1416:AD1416)*Kalkulačka!$B$5,SUMPRODUCT($O$2:$AD$2,O1416:AD1416))</f>
        <v>63</v>
      </c>
      <c r="O1416" s="4">
        <v>17</v>
      </c>
      <c r="P1416" s="4">
        <v>0</v>
      </c>
      <c r="Q1416" s="4">
        <v>0</v>
      </c>
      <c r="R1416" s="4">
        <v>0</v>
      </c>
      <c r="S1416" s="4">
        <v>25</v>
      </c>
      <c r="T1416" s="4">
        <v>0</v>
      </c>
      <c r="U1416" s="4">
        <v>42</v>
      </c>
      <c r="V1416" s="4">
        <v>25</v>
      </c>
      <c r="W1416" s="4">
        <v>0</v>
      </c>
      <c r="X1416" s="4">
        <v>0</v>
      </c>
      <c r="Y1416" s="4">
        <v>0</v>
      </c>
      <c r="Z1416" s="4">
        <v>0</v>
      </c>
      <c r="AA1416" s="4">
        <v>0</v>
      </c>
      <c r="AB1416" s="4">
        <v>0</v>
      </c>
      <c r="AC1416" s="4">
        <v>0</v>
      </c>
      <c r="AD1416" s="4">
        <v>0</v>
      </c>
    </row>
    <row r="1417" spans="1:30" x14ac:dyDescent="0.3">
      <c r="A1417" s="16" t="s">
        <v>47</v>
      </c>
      <c r="B1417" s="7">
        <v>581976</v>
      </c>
      <c r="C1417" s="7">
        <v>280577</v>
      </c>
      <c r="D1417" s="7" t="s">
        <v>410</v>
      </c>
      <c r="E1417" s="7">
        <v>2</v>
      </c>
      <c r="F1417" s="4">
        <v>5553423</v>
      </c>
      <c r="G1417" s="4">
        <v>316565</v>
      </c>
      <c r="H1417" s="4">
        <f t="shared" si="134"/>
        <v>5257453.8083189111</v>
      </c>
      <c r="I1417" s="4">
        <f t="shared" si="135"/>
        <v>-295969.19168108888</v>
      </c>
      <c r="J1417" s="5">
        <f t="shared" si="136"/>
        <v>-5.3294912287626728E-2</v>
      </c>
      <c r="K1417" s="4">
        <f t="shared" si="137"/>
        <v>292454.3876369744</v>
      </c>
      <c r="L1417" s="4">
        <f t="shared" si="138"/>
        <v>-24110.612363025604</v>
      </c>
      <c r="M1417" s="5">
        <f t="shared" si="139"/>
        <v>-7.6163228288110174E-2</v>
      </c>
      <c r="N1417" s="4">
        <f>IF(SUMPRODUCT($O$2:$AD$2,O1417:AD1417)&lt;=Kalkulačka!$B$4,SUMPRODUCT($O$2:$AD$2,O1417:AD1417)*Kalkulačka!$B$5,SUMPRODUCT($O$2:$AD$2,O1417:AD1417))</f>
        <v>370</v>
      </c>
      <c r="O1417" s="4">
        <v>62</v>
      </c>
      <c r="P1417" s="4">
        <v>0</v>
      </c>
      <c r="Q1417" s="4">
        <v>10</v>
      </c>
      <c r="R1417" s="4">
        <v>0</v>
      </c>
      <c r="S1417" s="4">
        <v>276</v>
      </c>
      <c r="T1417" s="4">
        <v>8</v>
      </c>
      <c r="U1417" s="4">
        <v>373</v>
      </c>
      <c r="V1417" s="4">
        <v>138</v>
      </c>
      <c r="W1417" s="4">
        <v>78</v>
      </c>
      <c r="X1417" s="4">
        <v>0</v>
      </c>
      <c r="Y1417" s="4">
        <v>0</v>
      </c>
      <c r="Z1417" s="4">
        <v>0</v>
      </c>
      <c r="AA1417" s="4">
        <v>60</v>
      </c>
      <c r="AB1417" s="4">
        <v>0</v>
      </c>
      <c r="AC1417" s="4">
        <v>0</v>
      </c>
      <c r="AD1417" s="4">
        <v>0</v>
      </c>
    </row>
    <row r="1418" spans="1:30" x14ac:dyDescent="0.3">
      <c r="A1418" s="16" t="s">
        <v>56</v>
      </c>
      <c r="B1418" s="7">
        <v>568422</v>
      </c>
      <c r="C1418" s="7">
        <v>600679</v>
      </c>
      <c r="D1418" s="7" t="s">
        <v>1714</v>
      </c>
      <c r="E1418" s="7">
        <v>2</v>
      </c>
      <c r="F1418" s="4">
        <v>1580243</v>
      </c>
      <c r="G1418" s="4">
        <v>52859</v>
      </c>
      <c r="H1418" s="4">
        <f t="shared" si="134"/>
        <v>1726434.1559749937</v>
      </c>
      <c r="I1418" s="4">
        <f t="shared" si="135"/>
        <v>146191.15597499372</v>
      </c>
      <c r="J1418" s="5">
        <f t="shared" si="136"/>
        <v>9.2511820001729861E-2</v>
      </c>
      <c r="K1418" s="4">
        <f t="shared" si="137"/>
        <v>96035.697561871319</v>
      </c>
      <c r="L1418" s="4">
        <f t="shared" si="138"/>
        <v>43176.697561871319</v>
      </c>
      <c r="M1418" s="5">
        <f t="shared" si="139"/>
        <v>0.81682774100666533</v>
      </c>
      <c r="N1418" s="4">
        <f>IF(SUMPRODUCT($O$2:$AD$2,O1418:AD1418)&lt;=Kalkulačka!$B$4,SUMPRODUCT($O$2:$AD$2,O1418:AD1418)*Kalkulačka!$B$5,SUMPRODUCT($O$2:$AD$2,O1418:AD1418))</f>
        <v>121.5</v>
      </c>
      <c r="O1418" s="4">
        <v>43</v>
      </c>
      <c r="P1418" s="4">
        <v>0</v>
      </c>
      <c r="Q1418" s="4">
        <v>0</v>
      </c>
      <c r="R1418" s="4">
        <v>0</v>
      </c>
      <c r="S1418" s="4">
        <v>38</v>
      </c>
      <c r="T1418" s="4">
        <v>0</v>
      </c>
      <c r="U1418" s="4">
        <v>78</v>
      </c>
      <c r="V1418" s="4">
        <v>30</v>
      </c>
      <c r="W1418" s="4">
        <v>0</v>
      </c>
      <c r="X1418" s="4">
        <v>0</v>
      </c>
      <c r="Y1418" s="4">
        <v>0</v>
      </c>
      <c r="Z1418" s="4">
        <v>0</v>
      </c>
      <c r="AA1418" s="4">
        <v>0</v>
      </c>
      <c r="AB1418" s="4">
        <v>0</v>
      </c>
      <c r="AC1418" s="4">
        <v>0</v>
      </c>
      <c r="AD1418" s="4">
        <v>0</v>
      </c>
    </row>
    <row r="1419" spans="1:30" x14ac:dyDescent="0.3">
      <c r="A1419" s="16" t="s">
        <v>20</v>
      </c>
      <c r="B1419" s="7">
        <v>537853</v>
      </c>
      <c r="C1419" s="7">
        <v>239810</v>
      </c>
      <c r="D1419" s="7" t="s">
        <v>1715</v>
      </c>
      <c r="E1419" s="7">
        <v>2</v>
      </c>
      <c r="F1419" s="4">
        <v>780348</v>
      </c>
      <c r="G1419" s="4">
        <v>26614</v>
      </c>
      <c r="H1419" s="4">
        <f t="shared" si="134"/>
        <v>852560.07702468825</v>
      </c>
      <c r="I1419" s="4">
        <f t="shared" si="135"/>
        <v>72212.077024688246</v>
      </c>
      <c r="J1419" s="5">
        <f t="shared" si="136"/>
        <v>9.2538299610799513E-2</v>
      </c>
      <c r="K1419" s="4">
        <f t="shared" si="137"/>
        <v>47425.03583302287</v>
      </c>
      <c r="L1419" s="4">
        <f t="shared" si="138"/>
        <v>20811.03583302287</v>
      </c>
      <c r="M1419" s="5">
        <f t="shared" si="139"/>
        <v>0.78195821120548836</v>
      </c>
      <c r="N1419" s="4">
        <f>IF(SUMPRODUCT($O$2:$AD$2,O1419:AD1419)&lt;=Kalkulačka!$B$4,SUMPRODUCT($O$2:$AD$2,O1419:AD1419)*Kalkulačka!$B$5,SUMPRODUCT($O$2:$AD$2,O1419:AD1419))</f>
        <v>60</v>
      </c>
      <c r="O1419" s="4">
        <v>20</v>
      </c>
      <c r="P1419" s="4">
        <v>0</v>
      </c>
      <c r="Q1419" s="4">
        <v>0</v>
      </c>
      <c r="R1419" s="4">
        <v>0</v>
      </c>
      <c r="S1419" s="4">
        <v>20</v>
      </c>
      <c r="T1419" s="4">
        <v>0</v>
      </c>
      <c r="U1419" s="4">
        <v>40</v>
      </c>
      <c r="V1419" s="4">
        <v>20</v>
      </c>
      <c r="W1419" s="4">
        <v>0</v>
      </c>
      <c r="X1419" s="4">
        <v>0</v>
      </c>
      <c r="Y1419" s="4">
        <v>0</v>
      </c>
      <c r="Z1419" s="4">
        <v>0</v>
      </c>
      <c r="AA1419" s="4">
        <v>0</v>
      </c>
      <c r="AB1419" s="4">
        <v>0</v>
      </c>
      <c r="AC1419" s="4">
        <v>0</v>
      </c>
      <c r="AD1419" s="4">
        <v>0</v>
      </c>
    </row>
    <row r="1420" spans="1:30" x14ac:dyDescent="0.3">
      <c r="A1420" s="16" t="s">
        <v>44</v>
      </c>
      <c r="B1420" s="7">
        <v>596116</v>
      </c>
      <c r="C1420" s="7">
        <v>294799</v>
      </c>
      <c r="D1420" s="7" t="s">
        <v>1716</v>
      </c>
      <c r="E1420" s="7">
        <v>2</v>
      </c>
      <c r="F1420" s="4">
        <v>7621734</v>
      </c>
      <c r="G1420" s="4">
        <v>448094</v>
      </c>
      <c r="H1420" s="4">
        <f t="shared" si="134"/>
        <v>7218341.9854756938</v>
      </c>
      <c r="I1420" s="4">
        <f t="shared" si="135"/>
        <v>-403392.01452430617</v>
      </c>
      <c r="J1420" s="5">
        <f t="shared" si="136"/>
        <v>-5.2926540669656852E-2</v>
      </c>
      <c r="K1420" s="4">
        <f t="shared" si="137"/>
        <v>401531.97005292698</v>
      </c>
      <c r="L1420" s="4">
        <f t="shared" si="138"/>
        <v>-46562.029947073024</v>
      </c>
      <c r="M1420" s="5">
        <f t="shared" si="139"/>
        <v>-0.103911299743074</v>
      </c>
      <c r="N1420" s="4">
        <f>IF(SUMPRODUCT($O$2:$AD$2,O1420:AD1420)&lt;=Kalkulačka!$B$4,SUMPRODUCT($O$2:$AD$2,O1420:AD1420)*Kalkulačka!$B$5,SUMPRODUCT($O$2:$AD$2,O1420:AD1420))</f>
        <v>508</v>
      </c>
      <c r="O1420" s="4">
        <v>112</v>
      </c>
      <c r="P1420" s="4">
        <v>0</v>
      </c>
      <c r="Q1420" s="4">
        <v>0</v>
      </c>
      <c r="R1420" s="4">
        <v>0</v>
      </c>
      <c r="S1420" s="4">
        <v>396</v>
      </c>
      <c r="T1420" s="4">
        <v>0</v>
      </c>
      <c r="U1420" s="4">
        <v>512</v>
      </c>
      <c r="V1420" s="4">
        <v>115</v>
      </c>
      <c r="W1420" s="4">
        <v>0</v>
      </c>
      <c r="X1420" s="4">
        <v>0</v>
      </c>
      <c r="Y1420" s="4">
        <v>0</v>
      </c>
      <c r="Z1420" s="4">
        <v>0</v>
      </c>
      <c r="AA1420" s="4">
        <v>0</v>
      </c>
      <c r="AB1420" s="4">
        <v>0</v>
      </c>
      <c r="AC1420" s="4">
        <v>0</v>
      </c>
      <c r="AD1420" s="4">
        <v>0</v>
      </c>
    </row>
    <row r="1421" spans="1:30" x14ac:dyDescent="0.3">
      <c r="A1421" s="16" t="s">
        <v>38</v>
      </c>
      <c r="B1421" s="7">
        <v>574350</v>
      </c>
      <c r="C1421" s="7">
        <v>272957</v>
      </c>
      <c r="D1421" s="7" t="s">
        <v>1717</v>
      </c>
      <c r="E1421" s="7">
        <v>2</v>
      </c>
      <c r="F1421" s="4">
        <v>1930465</v>
      </c>
      <c r="G1421" s="4">
        <v>70057</v>
      </c>
      <c r="H1421" s="4">
        <f t="shared" si="134"/>
        <v>2110086.1906361035</v>
      </c>
      <c r="I1421" s="4">
        <f t="shared" si="135"/>
        <v>179621.19063610351</v>
      </c>
      <c r="J1421" s="5">
        <f t="shared" si="136"/>
        <v>9.3045556711001565E-2</v>
      </c>
      <c r="K1421" s="4">
        <f t="shared" si="137"/>
        <v>117376.96368673161</v>
      </c>
      <c r="L1421" s="4">
        <f t="shared" si="138"/>
        <v>47319.963686731615</v>
      </c>
      <c r="M1421" s="5">
        <f t="shared" si="139"/>
        <v>0.67544947238293984</v>
      </c>
      <c r="N1421" s="4">
        <f>IF(SUMPRODUCT($O$2:$AD$2,O1421:AD1421)&lt;=Kalkulačka!$B$4,SUMPRODUCT($O$2:$AD$2,O1421:AD1421)*Kalkulačka!$B$5,SUMPRODUCT($O$2:$AD$2,O1421:AD1421))</f>
        <v>148.5</v>
      </c>
      <c r="O1421" s="4">
        <v>39</v>
      </c>
      <c r="P1421" s="4">
        <v>0</v>
      </c>
      <c r="Q1421" s="4">
        <v>0</v>
      </c>
      <c r="R1421" s="4">
        <v>0</v>
      </c>
      <c r="S1421" s="4">
        <v>60</v>
      </c>
      <c r="T1421" s="4">
        <v>0</v>
      </c>
      <c r="U1421" s="4">
        <v>97</v>
      </c>
      <c r="V1421" s="4">
        <v>40</v>
      </c>
      <c r="W1421" s="4">
        <v>0</v>
      </c>
      <c r="X1421" s="4">
        <v>0</v>
      </c>
      <c r="Y1421" s="4">
        <v>0</v>
      </c>
      <c r="Z1421" s="4">
        <v>0</v>
      </c>
      <c r="AA1421" s="4">
        <v>0</v>
      </c>
      <c r="AB1421" s="4">
        <v>0</v>
      </c>
      <c r="AC1421" s="4">
        <v>0</v>
      </c>
      <c r="AD1421" s="4">
        <v>0</v>
      </c>
    </row>
    <row r="1422" spans="1:30" x14ac:dyDescent="0.3">
      <c r="A1422" s="16" t="s">
        <v>47</v>
      </c>
      <c r="B1422" s="7">
        <v>583847</v>
      </c>
      <c r="C1422" s="7">
        <v>282545</v>
      </c>
      <c r="D1422" s="7" t="s">
        <v>1718</v>
      </c>
      <c r="E1422" s="7">
        <v>2</v>
      </c>
      <c r="F1422" s="4">
        <v>896761</v>
      </c>
      <c r="G1422" s="4">
        <v>25784</v>
      </c>
      <c r="H1422" s="4">
        <f t="shared" si="134"/>
        <v>980444.08857839147</v>
      </c>
      <c r="I1422" s="4">
        <f t="shared" si="135"/>
        <v>83683.088578391471</v>
      </c>
      <c r="J1422" s="5">
        <f t="shared" si="136"/>
        <v>9.3317047215915272E-2</v>
      </c>
      <c r="K1422" s="4">
        <f t="shared" si="137"/>
        <v>54538.791207976305</v>
      </c>
      <c r="L1422" s="4">
        <f t="shared" si="138"/>
        <v>28754.791207976305</v>
      </c>
      <c r="M1422" s="5">
        <f t="shared" si="139"/>
        <v>1.115218399316487</v>
      </c>
      <c r="N1422" s="4">
        <f>IF(SUMPRODUCT($O$2:$AD$2,O1422:AD1422)&lt;=Kalkulačka!$B$4,SUMPRODUCT($O$2:$AD$2,O1422:AD1422)*Kalkulačka!$B$5,SUMPRODUCT($O$2:$AD$2,O1422:AD1422))</f>
        <v>69</v>
      </c>
      <c r="O1422" s="4">
        <v>36</v>
      </c>
      <c r="P1422" s="4">
        <v>0</v>
      </c>
      <c r="Q1422" s="4">
        <v>0</v>
      </c>
      <c r="R1422" s="4">
        <v>0</v>
      </c>
      <c r="S1422" s="4">
        <v>10</v>
      </c>
      <c r="T1422" s="4">
        <v>0</v>
      </c>
      <c r="U1422" s="4">
        <v>47</v>
      </c>
      <c r="V1422" s="4">
        <v>10</v>
      </c>
      <c r="W1422" s="4">
        <v>0</v>
      </c>
      <c r="X1422" s="4">
        <v>0</v>
      </c>
      <c r="Y1422" s="4">
        <v>0</v>
      </c>
      <c r="Z1422" s="4">
        <v>0</v>
      </c>
      <c r="AA1422" s="4">
        <v>0</v>
      </c>
      <c r="AB1422" s="4">
        <v>0</v>
      </c>
      <c r="AC1422" s="4">
        <v>0</v>
      </c>
      <c r="AD1422" s="4">
        <v>0</v>
      </c>
    </row>
    <row r="1423" spans="1:30" x14ac:dyDescent="0.3">
      <c r="A1423" s="16" t="s">
        <v>25</v>
      </c>
      <c r="B1423" s="7">
        <v>558141</v>
      </c>
      <c r="C1423" s="7">
        <v>257028</v>
      </c>
      <c r="D1423" s="7" t="s">
        <v>1719</v>
      </c>
      <c r="E1423" s="7">
        <v>2</v>
      </c>
      <c r="F1423" s="4">
        <v>6537322</v>
      </c>
      <c r="G1423" s="4">
        <v>415985</v>
      </c>
      <c r="H1423" s="4">
        <f t="shared" si="134"/>
        <v>6195269.893046068</v>
      </c>
      <c r="I1423" s="4">
        <f t="shared" si="135"/>
        <v>-342052.10695393197</v>
      </c>
      <c r="J1423" s="5">
        <f t="shared" si="136"/>
        <v>-5.2322970622210696E-2</v>
      </c>
      <c r="K1423" s="4">
        <f t="shared" si="137"/>
        <v>344621.92705329956</v>
      </c>
      <c r="L1423" s="4">
        <f t="shared" si="138"/>
        <v>-71363.072946700442</v>
      </c>
      <c r="M1423" s="5">
        <f t="shared" si="139"/>
        <v>-0.17155203420003229</v>
      </c>
      <c r="N1423" s="4">
        <f>IF(SUMPRODUCT($O$2:$AD$2,O1423:AD1423)&lt;=Kalkulačka!$B$4,SUMPRODUCT($O$2:$AD$2,O1423:AD1423)*Kalkulačka!$B$5,SUMPRODUCT($O$2:$AD$2,O1423:AD1423))</f>
        <v>436</v>
      </c>
      <c r="O1423" s="4">
        <v>70</v>
      </c>
      <c r="P1423" s="4">
        <v>0</v>
      </c>
      <c r="Q1423" s="4">
        <v>0</v>
      </c>
      <c r="R1423" s="4">
        <v>0</v>
      </c>
      <c r="S1423" s="4">
        <v>366</v>
      </c>
      <c r="T1423" s="4">
        <v>0</v>
      </c>
      <c r="U1423" s="4">
        <v>413</v>
      </c>
      <c r="V1423" s="4">
        <v>93</v>
      </c>
      <c r="W1423" s="4">
        <v>0</v>
      </c>
      <c r="X1423" s="4">
        <v>0</v>
      </c>
      <c r="Y1423" s="4">
        <v>0</v>
      </c>
      <c r="Z1423" s="4">
        <v>0</v>
      </c>
      <c r="AA1423" s="4">
        <v>0</v>
      </c>
      <c r="AB1423" s="4">
        <v>0</v>
      </c>
      <c r="AC1423" s="4">
        <v>0</v>
      </c>
      <c r="AD1423" s="4">
        <v>0</v>
      </c>
    </row>
    <row r="1424" spans="1:30" x14ac:dyDescent="0.3">
      <c r="A1424" s="16" t="s">
        <v>35</v>
      </c>
      <c r="B1424" s="7">
        <v>577553</v>
      </c>
      <c r="C1424" s="7">
        <v>276162</v>
      </c>
      <c r="D1424" s="7" t="s">
        <v>1720</v>
      </c>
      <c r="E1424" s="7">
        <v>2</v>
      </c>
      <c r="F1424" s="4">
        <v>5637347</v>
      </c>
      <c r="G1424" s="4">
        <v>327395</v>
      </c>
      <c r="H1424" s="4">
        <f t="shared" si="134"/>
        <v>5342709.8160213791</v>
      </c>
      <c r="I1424" s="4">
        <f t="shared" si="135"/>
        <v>-294637.18397862092</v>
      </c>
      <c r="J1424" s="5">
        <f t="shared" si="136"/>
        <v>-5.2265220497979104E-2</v>
      </c>
      <c r="K1424" s="4">
        <f t="shared" si="137"/>
        <v>297196.89122027665</v>
      </c>
      <c r="L1424" s="4">
        <f t="shared" si="138"/>
        <v>-30198.108779723349</v>
      </c>
      <c r="M1424" s="5">
        <f t="shared" si="139"/>
        <v>-9.2237538080066406E-2</v>
      </c>
      <c r="N1424" s="4">
        <f>IF(SUMPRODUCT($O$2:$AD$2,O1424:AD1424)&lt;=Kalkulačka!$B$4,SUMPRODUCT($O$2:$AD$2,O1424:AD1424)*Kalkulačka!$B$5,SUMPRODUCT($O$2:$AD$2,O1424:AD1424))</f>
        <v>376</v>
      </c>
      <c r="O1424" s="4">
        <v>91</v>
      </c>
      <c r="P1424" s="4">
        <v>0</v>
      </c>
      <c r="Q1424" s="4">
        <v>0</v>
      </c>
      <c r="R1424" s="4">
        <v>0</v>
      </c>
      <c r="S1424" s="4">
        <v>285</v>
      </c>
      <c r="T1424" s="4">
        <v>0</v>
      </c>
      <c r="U1424" s="4">
        <v>371</v>
      </c>
      <c r="V1424" s="4">
        <v>81</v>
      </c>
      <c r="W1424" s="4">
        <v>25</v>
      </c>
      <c r="X1424" s="4">
        <v>0</v>
      </c>
      <c r="Y1424" s="4">
        <v>0</v>
      </c>
      <c r="Z1424" s="4">
        <v>0</v>
      </c>
      <c r="AA1424" s="4">
        <v>0</v>
      </c>
      <c r="AB1424" s="4">
        <v>0</v>
      </c>
      <c r="AC1424" s="4">
        <v>0</v>
      </c>
      <c r="AD1424" s="4">
        <v>0</v>
      </c>
    </row>
    <row r="1425" spans="1:30" x14ac:dyDescent="0.3">
      <c r="A1425" s="16" t="s">
        <v>56</v>
      </c>
      <c r="B1425" s="7">
        <v>507547</v>
      </c>
      <c r="C1425" s="7">
        <v>492621</v>
      </c>
      <c r="D1425" s="7" t="s">
        <v>1721</v>
      </c>
      <c r="E1425" s="7">
        <v>2</v>
      </c>
      <c r="F1425" s="4">
        <v>1617669</v>
      </c>
      <c r="G1425" s="4">
        <v>58687</v>
      </c>
      <c r="H1425" s="4">
        <f t="shared" si="134"/>
        <v>1769062.1598262282</v>
      </c>
      <c r="I1425" s="4">
        <f t="shared" si="135"/>
        <v>151393.15982622816</v>
      </c>
      <c r="J1425" s="5">
        <f t="shared" si="136"/>
        <v>9.3587229418520268E-2</v>
      </c>
      <c r="K1425" s="4">
        <f t="shared" si="137"/>
        <v>98406.949353522461</v>
      </c>
      <c r="L1425" s="4">
        <f t="shared" si="138"/>
        <v>39719.949353522461</v>
      </c>
      <c r="M1425" s="5">
        <f t="shared" si="139"/>
        <v>0.67681001505482419</v>
      </c>
      <c r="N1425" s="4">
        <f>IF(SUMPRODUCT($O$2:$AD$2,O1425:AD1425)&lt;=Kalkulačka!$B$4,SUMPRODUCT($O$2:$AD$2,O1425:AD1425)*Kalkulačka!$B$5,SUMPRODUCT($O$2:$AD$2,O1425:AD1425))</f>
        <v>124.5</v>
      </c>
      <c r="O1425" s="4">
        <v>32</v>
      </c>
      <c r="P1425" s="4">
        <v>0</v>
      </c>
      <c r="Q1425" s="4">
        <v>0</v>
      </c>
      <c r="R1425" s="4">
        <v>0</v>
      </c>
      <c r="S1425" s="4">
        <v>51</v>
      </c>
      <c r="T1425" s="4">
        <v>0</v>
      </c>
      <c r="U1425" s="4">
        <v>78</v>
      </c>
      <c r="V1425" s="4">
        <v>42</v>
      </c>
      <c r="W1425" s="4">
        <v>0</v>
      </c>
      <c r="X1425" s="4">
        <v>0</v>
      </c>
      <c r="Y1425" s="4">
        <v>0</v>
      </c>
      <c r="Z1425" s="4">
        <v>0</v>
      </c>
      <c r="AA1425" s="4">
        <v>0</v>
      </c>
      <c r="AB1425" s="4">
        <v>0</v>
      </c>
      <c r="AC1425" s="4">
        <v>0</v>
      </c>
      <c r="AD1425" s="4">
        <v>0</v>
      </c>
    </row>
    <row r="1426" spans="1:30" x14ac:dyDescent="0.3">
      <c r="A1426" s="16" t="s">
        <v>47</v>
      </c>
      <c r="B1426" s="7">
        <v>583421</v>
      </c>
      <c r="C1426" s="7">
        <v>488208</v>
      </c>
      <c r="D1426" s="7" t="s">
        <v>1722</v>
      </c>
      <c r="E1426" s="7">
        <v>2</v>
      </c>
      <c r="F1426" s="4">
        <v>1442006</v>
      </c>
      <c r="G1426" s="4">
        <v>47058</v>
      </c>
      <c r="H1426" s="4">
        <f t="shared" si="134"/>
        <v>1577236.1424956731</v>
      </c>
      <c r="I1426" s="4">
        <f t="shared" si="135"/>
        <v>135230.14249567315</v>
      </c>
      <c r="J1426" s="5">
        <f t="shared" si="136"/>
        <v>9.3779181567672509E-2</v>
      </c>
      <c r="K1426" s="4">
        <f t="shared" si="137"/>
        <v>87736.316291092313</v>
      </c>
      <c r="L1426" s="4">
        <f t="shared" si="138"/>
        <v>40678.316291092313</v>
      </c>
      <c r="M1426" s="5">
        <f t="shared" si="139"/>
        <v>0.86442934869931398</v>
      </c>
      <c r="N1426" s="4">
        <f>IF(SUMPRODUCT($O$2:$AD$2,O1426:AD1426)&lt;=Kalkulačka!$B$4,SUMPRODUCT($O$2:$AD$2,O1426:AD1426)*Kalkulačka!$B$5,SUMPRODUCT($O$2:$AD$2,O1426:AD1426))</f>
        <v>111</v>
      </c>
      <c r="O1426" s="4">
        <v>43</v>
      </c>
      <c r="P1426" s="4">
        <v>0</v>
      </c>
      <c r="Q1426" s="4">
        <v>0</v>
      </c>
      <c r="R1426" s="4">
        <v>0</v>
      </c>
      <c r="S1426" s="4">
        <v>31</v>
      </c>
      <c r="T1426" s="4">
        <v>0</v>
      </c>
      <c r="U1426" s="4">
        <v>74</v>
      </c>
      <c r="V1426" s="4">
        <v>31</v>
      </c>
      <c r="W1426" s="4">
        <v>0</v>
      </c>
      <c r="X1426" s="4">
        <v>0</v>
      </c>
      <c r="Y1426" s="4">
        <v>0</v>
      </c>
      <c r="Z1426" s="4">
        <v>0</v>
      </c>
      <c r="AA1426" s="4">
        <v>0</v>
      </c>
      <c r="AB1426" s="4">
        <v>0</v>
      </c>
      <c r="AC1426" s="4">
        <v>0</v>
      </c>
      <c r="AD1426" s="4">
        <v>0</v>
      </c>
    </row>
    <row r="1427" spans="1:30" x14ac:dyDescent="0.3">
      <c r="A1427" s="16" t="s">
        <v>56</v>
      </c>
      <c r="B1427" s="7">
        <v>598879</v>
      </c>
      <c r="C1427" s="7">
        <v>297372</v>
      </c>
      <c r="D1427" s="7" t="s">
        <v>1723</v>
      </c>
      <c r="E1427" s="7">
        <v>2</v>
      </c>
      <c r="F1427" s="4">
        <v>15182276</v>
      </c>
      <c r="G1427" s="4">
        <v>853825</v>
      </c>
      <c r="H1427" s="4">
        <f t="shared" si="134"/>
        <v>14394055.967100153</v>
      </c>
      <c r="I1427" s="4">
        <f t="shared" si="135"/>
        <v>-788220.03289984725</v>
      </c>
      <c r="J1427" s="5">
        <f t="shared" si="136"/>
        <v>-5.1917119205305395E-2</v>
      </c>
      <c r="K1427" s="4">
        <f t="shared" si="137"/>
        <v>800692.68831420282</v>
      </c>
      <c r="L1427" s="4">
        <f t="shared" si="138"/>
        <v>-53132.311685797176</v>
      </c>
      <c r="M1427" s="5">
        <f t="shared" si="139"/>
        <v>-6.2228573402977383E-2</v>
      </c>
      <c r="N1427" s="4">
        <f>IF(SUMPRODUCT($O$2:$AD$2,O1427:AD1427)&lt;=Kalkulačka!$B$4,SUMPRODUCT($O$2:$AD$2,O1427:AD1427)*Kalkulačka!$B$5,SUMPRODUCT($O$2:$AD$2,O1427:AD1427))</f>
        <v>1013</v>
      </c>
      <c r="O1427" s="4">
        <v>221</v>
      </c>
      <c r="P1427" s="4">
        <v>11</v>
      </c>
      <c r="Q1427" s="4">
        <v>0</v>
      </c>
      <c r="R1427" s="4">
        <v>0</v>
      </c>
      <c r="S1427" s="4">
        <v>731</v>
      </c>
      <c r="T1427" s="4">
        <v>0</v>
      </c>
      <c r="U1427" s="4">
        <v>850</v>
      </c>
      <c r="V1427" s="4">
        <v>240</v>
      </c>
      <c r="W1427" s="4">
        <v>0</v>
      </c>
      <c r="X1427" s="4">
        <v>506</v>
      </c>
      <c r="Y1427" s="4">
        <v>0</v>
      </c>
      <c r="Z1427" s="4">
        <v>0</v>
      </c>
      <c r="AA1427" s="4">
        <v>390</v>
      </c>
      <c r="AB1427" s="4">
        <v>0</v>
      </c>
      <c r="AC1427" s="4">
        <v>0</v>
      </c>
      <c r="AD1427" s="4">
        <v>0</v>
      </c>
    </row>
    <row r="1428" spans="1:30" x14ac:dyDescent="0.3">
      <c r="A1428" s="16" t="s">
        <v>44</v>
      </c>
      <c r="B1428" s="7">
        <v>569712</v>
      </c>
      <c r="C1428" s="7">
        <v>268470</v>
      </c>
      <c r="D1428" s="7" t="s">
        <v>632</v>
      </c>
      <c r="E1428" s="7">
        <v>2</v>
      </c>
      <c r="F1428" s="4">
        <v>2396312</v>
      </c>
      <c r="G1428" s="4">
        <v>103819</v>
      </c>
      <c r="H1428" s="4">
        <f t="shared" si="134"/>
        <v>2621622.2368509164</v>
      </c>
      <c r="I1428" s="4">
        <f t="shared" si="135"/>
        <v>225310.23685091641</v>
      </c>
      <c r="J1428" s="5">
        <f t="shared" si="136"/>
        <v>9.4023748514766137E-2</v>
      </c>
      <c r="K1428" s="4">
        <f t="shared" si="137"/>
        <v>145831.98518654532</v>
      </c>
      <c r="L1428" s="4">
        <f t="shared" si="138"/>
        <v>42012.985186545324</v>
      </c>
      <c r="M1428" s="5">
        <f t="shared" si="139"/>
        <v>0.40467530207905411</v>
      </c>
      <c r="N1428" s="4">
        <f>IF(SUMPRODUCT($O$2:$AD$2,O1428:AD1428)&lt;=Kalkulačka!$B$4,SUMPRODUCT($O$2:$AD$2,O1428:AD1428)*Kalkulačka!$B$5,SUMPRODUCT($O$2:$AD$2,O1428:AD1428))</f>
        <v>184.5</v>
      </c>
      <c r="O1428" s="4">
        <v>36</v>
      </c>
      <c r="P1428" s="4">
        <v>0</v>
      </c>
      <c r="Q1428" s="4">
        <v>0</v>
      </c>
      <c r="R1428" s="4">
        <v>0</v>
      </c>
      <c r="S1428" s="4">
        <v>87</v>
      </c>
      <c r="T1428" s="4">
        <v>0</v>
      </c>
      <c r="U1428" s="4">
        <v>113</v>
      </c>
      <c r="V1428" s="4">
        <v>28</v>
      </c>
      <c r="W1428" s="4">
        <v>0</v>
      </c>
      <c r="X1428" s="4">
        <v>0</v>
      </c>
      <c r="Y1428" s="4">
        <v>0</v>
      </c>
      <c r="Z1428" s="4">
        <v>0</v>
      </c>
      <c r="AA1428" s="4">
        <v>0</v>
      </c>
      <c r="AB1428" s="4">
        <v>0</v>
      </c>
      <c r="AC1428" s="4">
        <v>0</v>
      </c>
      <c r="AD1428" s="4">
        <v>0</v>
      </c>
    </row>
    <row r="1429" spans="1:30" x14ac:dyDescent="0.3">
      <c r="A1429" s="16" t="s">
        <v>20</v>
      </c>
      <c r="B1429" s="7">
        <v>533581</v>
      </c>
      <c r="C1429" s="7">
        <v>235636</v>
      </c>
      <c r="D1429" s="7" t="s">
        <v>1724</v>
      </c>
      <c r="E1429" s="7">
        <v>2</v>
      </c>
      <c r="F1429" s="4">
        <v>6623718</v>
      </c>
      <c r="G1429" s="4">
        <v>401689</v>
      </c>
      <c r="H1429" s="4">
        <f t="shared" si="134"/>
        <v>6280525.9007485369</v>
      </c>
      <c r="I1429" s="4">
        <f t="shared" si="135"/>
        <v>-343192.09925146308</v>
      </c>
      <c r="J1429" s="5">
        <f t="shared" si="136"/>
        <v>-5.1812607247389342E-2</v>
      </c>
      <c r="K1429" s="4">
        <f t="shared" si="137"/>
        <v>349364.43063660181</v>
      </c>
      <c r="L1429" s="4">
        <f t="shared" si="138"/>
        <v>-52324.569363398186</v>
      </c>
      <c r="M1429" s="5">
        <f t="shared" si="139"/>
        <v>-0.13026139466950348</v>
      </c>
      <c r="N1429" s="4">
        <f>IF(SUMPRODUCT($O$2:$AD$2,O1429:AD1429)&lt;=Kalkulačka!$B$4,SUMPRODUCT($O$2:$AD$2,O1429:AD1429)*Kalkulačka!$B$5,SUMPRODUCT($O$2:$AD$2,O1429:AD1429))</f>
        <v>442</v>
      </c>
      <c r="O1429" s="4">
        <v>70</v>
      </c>
      <c r="P1429" s="4">
        <v>0</v>
      </c>
      <c r="Q1429" s="4">
        <v>0</v>
      </c>
      <c r="R1429" s="4">
        <v>0</v>
      </c>
      <c r="S1429" s="4">
        <v>372</v>
      </c>
      <c r="T1429" s="4">
        <v>0</v>
      </c>
      <c r="U1429" s="4">
        <v>357</v>
      </c>
      <c r="V1429" s="4">
        <v>121</v>
      </c>
      <c r="W1429" s="4">
        <v>29</v>
      </c>
      <c r="X1429" s="4">
        <v>0</v>
      </c>
      <c r="Y1429" s="4">
        <v>0</v>
      </c>
      <c r="Z1429" s="4">
        <v>0</v>
      </c>
      <c r="AA1429" s="4">
        <v>0</v>
      </c>
      <c r="AB1429" s="4">
        <v>0</v>
      </c>
      <c r="AC1429" s="4">
        <v>0</v>
      </c>
      <c r="AD1429" s="4">
        <v>0</v>
      </c>
    </row>
    <row r="1430" spans="1:30" x14ac:dyDescent="0.3">
      <c r="A1430" s="16" t="s">
        <v>47</v>
      </c>
      <c r="B1430" s="7">
        <v>586030</v>
      </c>
      <c r="C1430" s="7">
        <v>284751</v>
      </c>
      <c r="D1430" s="7" t="s">
        <v>1725</v>
      </c>
      <c r="E1430" s="7">
        <v>2</v>
      </c>
      <c r="F1430" s="4">
        <v>3174983</v>
      </c>
      <c r="G1430" s="4">
        <v>126587</v>
      </c>
      <c r="H1430" s="4">
        <f t="shared" si="134"/>
        <v>3474182.3138756044</v>
      </c>
      <c r="I1430" s="4">
        <f t="shared" si="135"/>
        <v>299199.31387560442</v>
      </c>
      <c r="J1430" s="5">
        <f t="shared" si="136"/>
        <v>9.4236508943702724E-2</v>
      </c>
      <c r="K1430" s="4">
        <f t="shared" si="137"/>
        <v>193257.0210195682</v>
      </c>
      <c r="L1430" s="4">
        <f t="shared" si="138"/>
        <v>66670.021019568201</v>
      </c>
      <c r="M1430" s="5">
        <f t="shared" si="139"/>
        <v>0.52667352113225063</v>
      </c>
      <c r="N1430" s="4">
        <f>IF(SUMPRODUCT($O$2:$AD$2,O1430:AD1430)&lt;=Kalkulačka!$B$4,SUMPRODUCT($O$2:$AD$2,O1430:AD1430)*Kalkulačka!$B$5,SUMPRODUCT($O$2:$AD$2,O1430:AD1430))</f>
        <v>244.5</v>
      </c>
      <c r="O1430" s="4">
        <v>65</v>
      </c>
      <c r="P1430" s="4">
        <v>0</v>
      </c>
      <c r="Q1430" s="4">
        <v>0</v>
      </c>
      <c r="R1430" s="4">
        <v>0</v>
      </c>
      <c r="S1430" s="4">
        <v>98</v>
      </c>
      <c r="T1430" s="4">
        <v>0</v>
      </c>
      <c r="U1430" s="4">
        <v>142</v>
      </c>
      <c r="V1430" s="4">
        <v>25</v>
      </c>
      <c r="W1430" s="4">
        <v>0</v>
      </c>
      <c r="X1430" s="4">
        <v>0</v>
      </c>
      <c r="Y1430" s="4">
        <v>0</v>
      </c>
      <c r="Z1430" s="4">
        <v>0</v>
      </c>
      <c r="AA1430" s="4">
        <v>0</v>
      </c>
      <c r="AB1430" s="4">
        <v>0</v>
      </c>
      <c r="AC1430" s="4">
        <v>0</v>
      </c>
      <c r="AD1430" s="4">
        <v>0</v>
      </c>
    </row>
    <row r="1431" spans="1:30" x14ac:dyDescent="0.3">
      <c r="A1431" s="16" t="s">
        <v>25</v>
      </c>
      <c r="B1431" s="7">
        <v>559857</v>
      </c>
      <c r="C1431" s="7">
        <v>258750</v>
      </c>
      <c r="D1431" s="7" t="s">
        <v>1726</v>
      </c>
      <c r="E1431" s="7">
        <v>2</v>
      </c>
      <c r="F1431" s="4">
        <v>1343915</v>
      </c>
      <c r="G1431" s="4">
        <v>45122</v>
      </c>
      <c r="H1431" s="4">
        <f t="shared" si="134"/>
        <v>1470666.1328675873</v>
      </c>
      <c r="I1431" s="4">
        <f t="shared" si="135"/>
        <v>126751.13286758726</v>
      </c>
      <c r="J1431" s="5">
        <f t="shared" si="136"/>
        <v>9.4314843474168519E-2</v>
      </c>
      <c r="K1431" s="4">
        <f t="shared" si="137"/>
        <v>81808.18681196445</v>
      </c>
      <c r="L1431" s="4">
        <f t="shared" si="138"/>
        <v>36686.18681196445</v>
      </c>
      <c r="M1431" s="5">
        <f t="shared" si="139"/>
        <v>0.81304434227127453</v>
      </c>
      <c r="N1431" s="4">
        <f>IF(SUMPRODUCT($O$2:$AD$2,O1431:AD1431)&lt;=Kalkulačka!$B$4,SUMPRODUCT($O$2:$AD$2,O1431:AD1431)*Kalkulačka!$B$5,SUMPRODUCT($O$2:$AD$2,O1431:AD1431))</f>
        <v>103.5</v>
      </c>
      <c r="O1431" s="4">
        <v>37</v>
      </c>
      <c r="P1431" s="4">
        <v>0</v>
      </c>
      <c r="Q1431" s="4">
        <v>0</v>
      </c>
      <c r="R1431" s="4">
        <v>0</v>
      </c>
      <c r="S1431" s="4">
        <v>32</v>
      </c>
      <c r="T1431" s="4">
        <v>0</v>
      </c>
      <c r="U1431" s="4">
        <v>65</v>
      </c>
      <c r="V1431" s="4">
        <v>26</v>
      </c>
      <c r="W1431" s="4">
        <v>0</v>
      </c>
      <c r="X1431" s="4">
        <v>0</v>
      </c>
      <c r="Y1431" s="4">
        <v>0</v>
      </c>
      <c r="Z1431" s="4">
        <v>0</v>
      </c>
      <c r="AA1431" s="4">
        <v>0</v>
      </c>
      <c r="AB1431" s="4">
        <v>0</v>
      </c>
      <c r="AC1431" s="4">
        <v>0</v>
      </c>
      <c r="AD1431" s="4">
        <v>0</v>
      </c>
    </row>
    <row r="1432" spans="1:30" x14ac:dyDescent="0.3">
      <c r="A1432" s="16" t="s">
        <v>56</v>
      </c>
      <c r="B1432" s="7">
        <v>597589</v>
      </c>
      <c r="C1432" s="7">
        <v>296198</v>
      </c>
      <c r="D1432" s="7" t="s">
        <v>410</v>
      </c>
      <c r="E1432" s="7">
        <v>2</v>
      </c>
      <c r="F1432" s="4">
        <v>837278</v>
      </c>
      <c r="G1432" s="4">
        <v>34111</v>
      </c>
      <c r="H1432" s="4">
        <f t="shared" si="134"/>
        <v>916502.0828015398</v>
      </c>
      <c r="I1432" s="4">
        <f t="shared" si="135"/>
        <v>79224.0828015398</v>
      </c>
      <c r="J1432" s="5">
        <f t="shared" si="136"/>
        <v>9.4621001389669557E-2</v>
      </c>
      <c r="K1432" s="4">
        <f t="shared" si="137"/>
        <v>50981.913520499591</v>
      </c>
      <c r="L1432" s="4">
        <f t="shared" si="138"/>
        <v>16870.913520499591</v>
      </c>
      <c r="M1432" s="5">
        <f t="shared" si="139"/>
        <v>0.49458865235553318</v>
      </c>
      <c r="N1432" s="4">
        <f>IF(SUMPRODUCT($O$2:$AD$2,O1432:AD1432)&lt;=Kalkulačka!$B$4,SUMPRODUCT($O$2:$AD$2,O1432:AD1432)*Kalkulačka!$B$5,SUMPRODUCT($O$2:$AD$2,O1432:AD1432))</f>
        <v>64.5</v>
      </c>
      <c r="O1432" s="4">
        <v>15</v>
      </c>
      <c r="P1432" s="4">
        <v>0</v>
      </c>
      <c r="Q1432" s="4">
        <v>0</v>
      </c>
      <c r="R1432" s="4">
        <v>0</v>
      </c>
      <c r="S1432" s="4">
        <v>28</v>
      </c>
      <c r="T1432" s="4">
        <v>0</v>
      </c>
      <c r="U1432" s="4">
        <v>42</v>
      </c>
      <c r="V1432" s="4">
        <v>20</v>
      </c>
      <c r="W1432" s="4">
        <v>0</v>
      </c>
      <c r="X1432" s="4">
        <v>0</v>
      </c>
      <c r="Y1432" s="4">
        <v>0</v>
      </c>
      <c r="Z1432" s="4">
        <v>0</v>
      </c>
      <c r="AA1432" s="4">
        <v>0</v>
      </c>
      <c r="AB1432" s="4">
        <v>0</v>
      </c>
      <c r="AC1432" s="4">
        <v>0</v>
      </c>
      <c r="AD1432" s="4">
        <v>0</v>
      </c>
    </row>
    <row r="1433" spans="1:30" x14ac:dyDescent="0.3">
      <c r="A1433" s="16" t="s">
        <v>56</v>
      </c>
      <c r="B1433" s="7">
        <v>598062</v>
      </c>
      <c r="C1433" s="7">
        <v>296562</v>
      </c>
      <c r="D1433" s="7" t="s">
        <v>1705</v>
      </c>
      <c r="E1433" s="7">
        <v>2</v>
      </c>
      <c r="F1433" s="4">
        <v>13985952</v>
      </c>
      <c r="G1433" s="4">
        <v>800940</v>
      </c>
      <c r="H1433" s="4">
        <f t="shared" si="134"/>
        <v>13271518.53235098</v>
      </c>
      <c r="I1433" s="4">
        <f t="shared" si="135"/>
        <v>-714433.46764902025</v>
      </c>
      <c r="J1433" s="5">
        <f t="shared" si="136"/>
        <v>-5.1082219333301038E-2</v>
      </c>
      <c r="K1433" s="4">
        <f t="shared" si="137"/>
        <v>738249.7244673894</v>
      </c>
      <c r="L1433" s="4">
        <f t="shared" si="138"/>
        <v>-62690.275532610598</v>
      </c>
      <c r="M1433" s="5">
        <f t="shared" si="139"/>
        <v>-7.8270876136303125E-2</v>
      </c>
      <c r="N1433" s="4">
        <f>IF(SUMPRODUCT($O$2:$AD$2,O1433:AD1433)&lt;=Kalkulačka!$B$4,SUMPRODUCT($O$2:$AD$2,O1433:AD1433)*Kalkulačka!$B$5,SUMPRODUCT($O$2:$AD$2,O1433:AD1433))</f>
        <v>934</v>
      </c>
      <c r="O1433" s="4">
        <v>234</v>
      </c>
      <c r="P1433" s="4">
        <v>11</v>
      </c>
      <c r="Q1433" s="4">
        <v>0</v>
      </c>
      <c r="R1433" s="4">
        <v>0</v>
      </c>
      <c r="S1433" s="4">
        <v>678</v>
      </c>
      <c r="T1433" s="4">
        <v>0</v>
      </c>
      <c r="U1433" s="4">
        <v>870</v>
      </c>
      <c r="V1433" s="4">
        <v>250</v>
      </c>
      <c r="W1433" s="4">
        <v>0</v>
      </c>
      <c r="X1433" s="4">
        <v>483</v>
      </c>
      <c r="Y1433" s="4">
        <v>0</v>
      </c>
      <c r="Z1433" s="4">
        <v>0</v>
      </c>
      <c r="AA1433" s="4">
        <v>0</v>
      </c>
      <c r="AB1433" s="4">
        <v>0</v>
      </c>
      <c r="AC1433" s="4">
        <v>0</v>
      </c>
      <c r="AD1433" s="4">
        <v>0</v>
      </c>
    </row>
    <row r="1434" spans="1:30" x14ac:dyDescent="0.3">
      <c r="A1434" s="16" t="s">
        <v>53</v>
      </c>
      <c r="B1434" s="7">
        <v>542831</v>
      </c>
      <c r="C1434" s="7">
        <v>303844</v>
      </c>
      <c r="D1434" s="7" t="s">
        <v>1727</v>
      </c>
      <c r="E1434" s="7">
        <v>2</v>
      </c>
      <c r="F1434" s="4">
        <v>1459892</v>
      </c>
      <c r="G1434" s="4">
        <v>52622</v>
      </c>
      <c r="H1434" s="4">
        <f t="shared" si="134"/>
        <v>1598550.1444212904</v>
      </c>
      <c r="I1434" s="4">
        <f t="shared" si="135"/>
        <v>138658.14442129037</v>
      </c>
      <c r="J1434" s="5">
        <f t="shared" si="136"/>
        <v>9.4978357591719353E-2</v>
      </c>
      <c r="K1434" s="4">
        <f t="shared" si="137"/>
        <v>88921.942186917891</v>
      </c>
      <c r="L1434" s="4">
        <f t="shared" si="138"/>
        <v>36299.942186917891</v>
      </c>
      <c r="M1434" s="5">
        <f t="shared" si="139"/>
        <v>0.68982444960126732</v>
      </c>
      <c r="N1434" s="4">
        <f>IF(SUMPRODUCT($O$2:$AD$2,O1434:AD1434)&lt;=Kalkulačka!$B$4,SUMPRODUCT($O$2:$AD$2,O1434:AD1434)*Kalkulačka!$B$5,SUMPRODUCT($O$2:$AD$2,O1434:AD1434))</f>
        <v>112.5</v>
      </c>
      <c r="O1434" s="4">
        <v>31</v>
      </c>
      <c r="P1434" s="4">
        <v>0</v>
      </c>
      <c r="Q1434" s="4">
        <v>0</v>
      </c>
      <c r="R1434" s="4">
        <v>0</v>
      </c>
      <c r="S1434" s="4">
        <v>44</v>
      </c>
      <c r="T1434" s="4">
        <v>0</v>
      </c>
      <c r="U1434" s="4">
        <v>72</v>
      </c>
      <c r="V1434" s="4">
        <v>40</v>
      </c>
      <c r="W1434" s="4">
        <v>0</v>
      </c>
      <c r="X1434" s="4">
        <v>0</v>
      </c>
      <c r="Y1434" s="4">
        <v>0</v>
      </c>
      <c r="Z1434" s="4">
        <v>0</v>
      </c>
      <c r="AA1434" s="4">
        <v>0</v>
      </c>
      <c r="AB1434" s="4">
        <v>0</v>
      </c>
      <c r="AC1434" s="4">
        <v>0</v>
      </c>
      <c r="AD1434" s="4">
        <v>0</v>
      </c>
    </row>
    <row r="1435" spans="1:30" x14ac:dyDescent="0.3">
      <c r="A1435" s="16" t="s">
        <v>35</v>
      </c>
      <c r="B1435" s="7">
        <v>563935</v>
      </c>
      <c r="C1435" s="7">
        <v>262692</v>
      </c>
      <c r="D1435" s="7" t="s">
        <v>1728</v>
      </c>
      <c r="E1435" s="7">
        <v>2</v>
      </c>
      <c r="F1435" s="4">
        <v>1304095</v>
      </c>
      <c r="G1435" s="4">
        <v>49010</v>
      </c>
      <c r="H1435" s="4">
        <f t="shared" si="134"/>
        <v>1428038.1290163528</v>
      </c>
      <c r="I1435" s="4">
        <f t="shared" si="135"/>
        <v>123943.12901635282</v>
      </c>
      <c r="J1435" s="5">
        <f t="shared" si="136"/>
        <v>9.5041487787586698E-2</v>
      </c>
      <c r="K1435" s="4">
        <f t="shared" si="137"/>
        <v>79436.935020313307</v>
      </c>
      <c r="L1435" s="4">
        <f t="shared" si="138"/>
        <v>30426.935020313307</v>
      </c>
      <c r="M1435" s="5">
        <f t="shared" si="139"/>
        <v>0.6208311573212264</v>
      </c>
      <c r="N1435" s="4">
        <f>IF(SUMPRODUCT($O$2:$AD$2,O1435:AD1435)&lt;=Kalkulačka!$B$4,SUMPRODUCT($O$2:$AD$2,O1435:AD1435)*Kalkulačka!$B$5,SUMPRODUCT($O$2:$AD$2,O1435:AD1435))</f>
        <v>100.5</v>
      </c>
      <c r="O1435" s="4">
        <v>21</v>
      </c>
      <c r="P1435" s="4">
        <v>0</v>
      </c>
      <c r="Q1435" s="4">
        <v>0</v>
      </c>
      <c r="R1435" s="4">
        <v>0</v>
      </c>
      <c r="S1435" s="4">
        <v>46</v>
      </c>
      <c r="T1435" s="4">
        <v>0</v>
      </c>
      <c r="U1435" s="4">
        <v>64</v>
      </c>
      <c r="V1435" s="4">
        <v>30</v>
      </c>
      <c r="W1435" s="4">
        <v>0</v>
      </c>
      <c r="X1435" s="4">
        <v>0</v>
      </c>
      <c r="Y1435" s="4">
        <v>0</v>
      </c>
      <c r="Z1435" s="4">
        <v>0</v>
      </c>
      <c r="AA1435" s="4">
        <v>0</v>
      </c>
      <c r="AB1435" s="4">
        <v>0</v>
      </c>
      <c r="AC1435" s="4">
        <v>0</v>
      </c>
      <c r="AD1435" s="4">
        <v>0</v>
      </c>
    </row>
    <row r="1436" spans="1:30" x14ac:dyDescent="0.3">
      <c r="A1436" s="16" t="s">
        <v>20</v>
      </c>
      <c r="B1436" s="7">
        <v>533122</v>
      </c>
      <c r="C1436" s="7">
        <v>235181</v>
      </c>
      <c r="D1436" s="7" t="s">
        <v>1729</v>
      </c>
      <c r="E1436" s="7">
        <v>2</v>
      </c>
      <c r="F1436" s="4">
        <v>4147143</v>
      </c>
      <c r="G1436" s="4">
        <v>243909</v>
      </c>
      <c r="H1436" s="4">
        <f t="shared" si="134"/>
        <v>3935985.6889306437</v>
      </c>
      <c r="I1436" s="4">
        <f t="shared" si="135"/>
        <v>-211157.31106935628</v>
      </c>
      <c r="J1436" s="5">
        <f t="shared" si="136"/>
        <v>-5.0916332296560896E-2</v>
      </c>
      <c r="K1436" s="4">
        <f t="shared" si="137"/>
        <v>218945.58209578894</v>
      </c>
      <c r="L1436" s="4">
        <f t="shared" si="138"/>
        <v>-24963.417904211063</v>
      </c>
      <c r="M1436" s="5">
        <f t="shared" si="139"/>
        <v>-0.10234726026596419</v>
      </c>
      <c r="N1436" s="4">
        <f>IF(SUMPRODUCT($O$2:$AD$2,O1436:AD1436)&lt;=Kalkulačka!$B$4,SUMPRODUCT($O$2:$AD$2,O1436:AD1436)*Kalkulačka!$B$5,SUMPRODUCT($O$2:$AD$2,O1436:AD1436))</f>
        <v>277</v>
      </c>
      <c r="O1436" s="4">
        <v>46</v>
      </c>
      <c r="P1436" s="4">
        <v>0</v>
      </c>
      <c r="Q1436" s="4">
        <v>0</v>
      </c>
      <c r="R1436" s="4">
        <v>0</v>
      </c>
      <c r="S1436" s="4">
        <v>231</v>
      </c>
      <c r="T1436" s="4">
        <v>0</v>
      </c>
      <c r="U1436" s="4">
        <v>235</v>
      </c>
      <c r="V1436" s="4">
        <v>50</v>
      </c>
      <c r="W1436" s="4">
        <v>0</v>
      </c>
      <c r="X1436" s="4">
        <v>0</v>
      </c>
      <c r="Y1436" s="4">
        <v>0</v>
      </c>
      <c r="Z1436" s="4">
        <v>0</v>
      </c>
      <c r="AA1436" s="4">
        <v>0</v>
      </c>
      <c r="AB1436" s="4">
        <v>0</v>
      </c>
      <c r="AC1436" s="4">
        <v>0</v>
      </c>
      <c r="AD1436" s="4">
        <v>0</v>
      </c>
    </row>
    <row r="1437" spans="1:30" x14ac:dyDescent="0.3">
      <c r="A1437" s="16" t="s">
        <v>20</v>
      </c>
      <c r="B1437" s="7">
        <v>534102</v>
      </c>
      <c r="C1437" s="7">
        <v>236128</v>
      </c>
      <c r="D1437" s="7" t="s">
        <v>1730</v>
      </c>
      <c r="E1437" s="7">
        <v>2</v>
      </c>
      <c r="F1437" s="4">
        <v>1381819</v>
      </c>
      <c r="G1437" s="4">
        <v>45235</v>
      </c>
      <c r="H1437" s="4">
        <f t="shared" si="134"/>
        <v>1513294.1367188215</v>
      </c>
      <c r="I1437" s="4">
        <f t="shared" si="135"/>
        <v>131475.13671882148</v>
      </c>
      <c r="J1437" s="5">
        <f t="shared" si="136"/>
        <v>9.5146424183501166E-2</v>
      </c>
      <c r="K1437" s="4">
        <f t="shared" si="137"/>
        <v>84179.438603615607</v>
      </c>
      <c r="L1437" s="4">
        <f t="shared" si="138"/>
        <v>38944.438603615607</v>
      </c>
      <c r="M1437" s="5">
        <f t="shared" si="139"/>
        <v>0.86093597001471434</v>
      </c>
      <c r="N1437" s="4">
        <f>IF(SUMPRODUCT($O$2:$AD$2,O1437:AD1437)&lt;=Kalkulačka!$B$4,SUMPRODUCT($O$2:$AD$2,O1437:AD1437)*Kalkulačka!$B$5,SUMPRODUCT($O$2:$AD$2,O1437:AD1437))</f>
        <v>106.5</v>
      </c>
      <c r="O1437" s="4">
        <v>45</v>
      </c>
      <c r="P1437" s="4">
        <v>0</v>
      </c>
      <c r="Q1437" s="4">
        <v>0</v>
      </c>
      <c r="R1437" s="4">
        <v>0</v>
      </c>
      <c r="S1437" s="4">
        <v>26</v>
      </c>
      <c r="T1437" s="4">
        <v>0</v>
      </c>
      <c r="U1437" s="4">
        <v>73</v>
      </c>
      <c r="V1437" s="4">
        <v>22</v>
      </c>
      <c r="W1437" s="4">
        <v>0</v>
      </c>
      <c r="X1437" s="4">
        <v>0</v>
      </c>
      <c r="Y1437" s="4">
        <v>0</v>
      </c>
      <c r="Z1437" s="4">
        <v>0</v>
      </c>
      <c r="AA1437" s="4">
        <v>0</v>
      </c>
      <c r="AB1437" s="4">
        <v>0</v>
      </c>
      <c r="AC1437" s="4">
        <v>0</v>
      </c>
      <c r="AD1437" s="4">
        <v>0</v>
      </c>
    </row>
    <row r="1438" spans="1:30" x14ac:dyDescent="0.3">
      <c r="A1438" s="16" t="s">
        <v>25</v>
      </c>
      <c r="B1438" s="7">
        <v>553786</v>
      </c>
      <c r="C1438" s="7">
        <v>253464</v>
      </c>
      <c r="D1438" s="7" t="s">
        <v>1731</v>
      </c>
      <c r="E1438" s="7">
        <v>2</v>
      </c>
      <c r="F1438" s="4">
        <v>11871018</v>
      </c>
      <c r="G1438" s="4">
        <v>677609</v>
      </c>
      <c r="H1438" s="4">
        <f t="shared" si="134"/>
        <v>11268002.351342963</v>
      </c>
      <c r="I1438" s="4">
        <f t="shared" si="135"/>
        <v>-603015.64865703695</v>
      </c>
      <c r="J1438" s="5">
        <f t="shared" si="136"/>
        <v>-5.0797298821132042E-2</v>
      </c>
      <c r="K1438" s="4">
        <f t="shared" si="137"/>
        <v>626800.89025978569</v>
      </c>
      <c r="L1438" s="4">
        <f t="shared" si="138"/>
        <v>-50808.109740214306</v>
      </c>
      <c r="M1438" s="5">
        <f t="shared" si="139"/>
        <v>-7.4981456474477626E-2</v>
      </c>
      <c r="N1438" s="4">
        <f>IF(SUMPRODUCT($O$2:$AD$2,O1438:AD1438)&lt;=Kalkulačka!$B$4,SUMPRODUCT($O$2:$AD$2,O1438:AD1438)*Kalkulačka!$B$5,SUMPRODUCT($O$2:$AD$2,O1438:AD1438))</f>
        <v>793</v>
      </c>
      <c r="O1438" s="4">
        <v>185</v>
      </c>
      <c r="P1438" s="4">
        <v>0</v>
      </c>
      <c r="Q1438" s="4">
        <v>14</v>
      </c>
      <c r="R1438" s="4">
        <v>0</v>
      </c>
      <c r="S1438" s="4">
        <v>568</v>
      </c>
      <c r="T1438" s="4">
        <v>0</v>
      </c>
      <c r="U1438" s="4">
        <v>612</v>
      </c>
      <c r="V1438" s="4">
        <v>116</v>
      </c>
      <c r="W1438" s="4">
        <v>0</v>
      </c>
      <c r="X1438" s="4">
        <v>0</v>
      </c>
      <c r="Y1438" s="4">
        <v>0</v>
      </c>
      <c r="Z1438" s="4">
        <v>0</v>
      </c>
      <c r="AA1438" s="4">
        <v>260</v>
      </c>
      <c r="AB1438" s="4">
        <v>0</v>
      </c>
      <c r="AC1438" s="4">
        <v>0</v>
      </c>
      <c r="AD1438" s="4">
        <v>0</v>
      </c>
    </row>
    <row r="1439" spans="1:30" x14ac:dyDescent="0.3">
      <c r="A1439" s="16" t="s">
        <v>41</v>
      </c>
      <c r="B1439" s="7">
        <v>571393</v>
      </c>
      <c r="C1439" s="7">
        <v>270059</v>
      </c>
      <c r="D1439" s="7" t="s">
        <v>353</v>
      </c>
      <c r="E1439" s="7">
        <v>2</v>
      </c>
      <c r="F1439" s="4">
        <v>22223561</v>
      </c>
      <c r="G1439" s="4">
        <v>1249479</v>
      </c>
      <c r="H1439" s="4">
        <f t="shared" si="134"/>
        <v>21098020.039437618</v>
      </c>
      <c r="I1439" s="4">
        <f t="shared" si="135"/>
        <v>-1125540.9605623819</v>
      </c>
      <c r="J1439" s="5">
        <f t="shared" si="136"/>
        <v>-5.0646292039443264E-2</v>
      </c>
      <c r="K1439" s="4">
        <f t="shared" si="137"/>
        <v>1173611.5534145394</v>
      </c>
      <c r="L1439" s="4">
        <f t="shared" si="138"/>
        <v>-75867.446585460566</v>
      </c>
      <c r="M1439" s="5">
        <f t="shared" si="139"/>
        <v>-6.0719265058044591E-2</v>
      </c>
      <c r="N1439" s="4">
        <f>IF(SUMPRODUCT($O$2:$AD$2,O1439:AD1439)&lt;=Kalkulačka!$B$4,SUMPRODUCT($O$2:$AD$2,O1439:AD1439)*Kalkulačka!$B$5,SUMPRODUCT($O$2:$AD$2,O1439:AD1439))</f>
        <v>1484.8</v>
      </c>
      <c r="O1439" s="4">
        <v>346</v>
      </c>
      <c r="P1439" s="4">
        <v>0</v>
      </c>
      <c r="Q1439" s="4">
        <v>28</v>
      </c>
      <c r="R1439" s="4">
        <v>0</v>
      </c>
      <c r="S1439" s="4">
        <v>1014</v>
      </c>
      <c r="T1439" s="4">
        <v>32</v>
      </c>
      <c r="U1439" s="4">
        <v>1516</v>
      </c>
      <c r="V1439" s="4">
        <v>387</v>
      </c>
      <c r="W1439" s="4">
        <v>0</v>
      </c>
      <c r="X1439" s="4">
        <v>561</v>
      </c>
      <c r="Y1439" s="4">
        <v>0</v>
      </c>
      <c r="Z1439" s="4">
        <v>0</v>
      </c>
      <c r="AA1439" s="4">
        <v>328</v>
      </c>
      <c r="AB1439" s="4">
        <v>0</v>
      </c>
      <c r="AC1439" s="4">
        <v>0</v>
      </c>
      <c r="AD1439" s="4">
        <v>0</v>
      </c>
    </row>
    <row r="1440" spans="1:30" x14ac:dyDescent="0.3">
      <c r="A1440" s="16" t="s">
        <v>20</v>
      </c>
      <c r="B1440" s="7">
        <v>531839</v>
      </c>
      <c r="C1440" s="7">
        <v>233889</v>
      </c>
      <c r="D1440" s="7" t="s">
        <v>1732</v>
      </c>
      <c r="E1440" s="7">
        <v>2</v>
      </c>
      <c r="F1440" s="4">
        <v>2042760</v>
      </c>
      <c r="G1440" s="4">
        <v>82656</v>
      </c>
      <c r="H1440" s="4">
        <f t="shared" si="134"/>
        <v>2237970.2021898064</v>
      </c>
      <c r="I1440" s="4">
        <f t="shared" si="135"/>
        <v>195210.20218980638</v>
      </c>
      <c r="J1440" s="5">
        <f t="shared" si="136"/>
        <v>9.5561985837693264E-2</v>
      </c>
      <c r="K1440" s="4">
        <f t="shared" si="137"/>
        <v>124490.71906168504</v>
      </c>
      <c r="L1440" s="4">
        <f t="shared" si="138"/>
        <v>41834.719061685042</v>
      </c>
      <c r="M1440" s="5">
        <f t="shared" si="139"/>
        <v>0.50613045709549276</v>
      </c>
      <c r="N1440" s="4">
        <f>IF(SUMPRODUCT($O$2:$AD$2,O1440:AD1440)&lt;=Kalkulačka!$B$4,SUMPRODUCT($O$2:$AD$2,O1440:AD1440)*Kalkulačka!$B$5,SUMPRODUCT($O$2:$AD$2,O1440:AD1440))</f>
        <v>157.5</v>
      </c>
      <c r="O1440" s="4">
        <v>35</v>
      </c>
      <c r="P1440" s="4">
        <v>0</v>
      </c>
      <c r="Q1440" s="4">
        <v>0</v>
      </c>
      <c r="R1440" s="4">
        <v>0</v>
      </c>
      <c r="S1440" s="4">
        <v>70</v>
      </c>
      <c r="T1440" s="4">
        <v>0</v>
      </c>
      <c r="U1440" s="4">
        <v>0</v>
      </c>
      <c r="V1440" s="4">
        <v>64</v>
      </c>
      <c r="W1440" s="4">
        <v>0</v>
      </c>
      <c r="X1440" s="4">
        <v>0</v>
      </c>
      <c r="Y1440" s="4">
        <v>0</v>
      </c>
      <c r="Z1440" s="4">
        <v>0</v>
      </c>
      <c r="AA1440" s="4">
        <v>0</v>
      </c>
      <c r="AB1440" s="4">
        <v>0</v>
      </c>
      <c r="AC1440" s="4">
        <v>0</v>
      </c>
      <c r="AD1440" s="4">
        <v>0</v>
      </c>
    </row>
    <row r="1441" spans="1:30" x14ac:dyDescent="0.3">
      <c r="A1441" s="16" t="s">
        <v>53</v>
      </c>
      <c r="B1441" s="7">
        <v>592269</v>
      </c>
      <c r="C1441" s="7">
        <v>291013</v>
      </c>
      <c r="D1441" s="7" t="s">
        <v>1733</v>
      </c>
      <c r="E1441" s="7">
        <v>2</v>
      </c>
      <c r="F1441" s="4">
        <v>1361483</v>
      </c>
      <c r="G1441" s="4">
        <v>46081</v>
      </c>
      <c r="H1441" s="4">
        <f t="shared" si="134"/>
        <v>1491980.1347932045</v>
      </c>
      <c r="I1441" s="4">
        <f t="shared" si="135"/>
        <v>130497.13479320449</v>
      </c>
      <c r="J1441" s="5">
        <f t="shared" si="136"/>
        <v>9.5849257606010818E-2</v>
      </c>
      <c r="K1441" s="4">
        <f t="shared" si="137"/>
        <v>82993.812707790028</v>
      </c>
      <c r="L1441" s="4">
        <f t="shared" si="138"/>
        <v>36912.812707790028</v>
      </c>
      <c r="M1441" s="5">
        <f t="shared" si="139"/>
        <v>0.80104191983225248</v>
      </c>
      <c r="N1441" s="4">
        <f>IF(SUMPRODUCT($O$2:$AD$2,O1441:AD1441)&lt;=Kalkulačka!$B$4,SUMPRODUCT($O$2:$AD$2,O1441:AD1441)*Kalkulačka!$B$5,SUMPRODUCT($O$2:$AD$2,O1441:AD1441))</f>
        <v>105</v>
      </c>
      <c r="O1441" s="4">
        <v>37</v>
      </c>
      <c r="P1441" s="4">
        <v>0</v>
      </c>
      <c r="Q1441" s="4">
        <v>0</v>
      </c>
      <c r="R1441" s="4">
        <v>0</v>
      </c>
      <c r="S1441" s="4">
        <v>33</v>
      </c>
      <c r="T1441" s="4">
        <v>0</v>
      </c>
      <c r="U1441" s="4">
        <v>71</v>
      </c>
      <c r="V1441" s="4">
        <v>33</v>
      </c>
      <c r="W1441" s="4">
        <v>0</v>
      </c>
      <c r="X1441" s="4">
        <v>0</v>
      </c>
      <c r="Y1441" s="4">
        <v>0</v>
      </c>
      <c r="Z1441" s="4">
        <v>0</v>
      </c>
      <c r="AA1441" s="4">
        <v>0</v>
      </c>
      <c r="AB1441" s="4">
        <v>0</v>
      </c>
      <c r="AC1441" s="4">
        <v>0</v>
      </c>
      <c r="AD1441" s="4">
        <v>0</v>
      </c>
    </row>
    <row r="1442" spans="1:30" x14ac:dyDescent="0.3">
      <c r="A1442" s="16" t="s">
        <v>47</v>
      </c>
      <c r="B1442" s="7">
        <v>584061</v>
      </c>
      <c r="C1442" s="7">
        <v>488356</v>
      </c>
      <c r="D1442" s="7" t="s">
        <v>1734</v>
      </c>
      <c r="E1442" s="7">
        <v>2</v>
      </c>
      <c r="F1442" s="4">
        <v>1478035</v>
      </c>
      <c r="G1442" s="4">
        <v>55516</v>
      </c>
      <c r="H1442" s="4">
        <f t="shared" si="134"/>
        <v>1619864.1463469076</v>
      </c>
      <c r="I1442" s="4">
        <f t="shared" si="135"/>
        <v>141829.1463469076</v>
      </c>
      <c r="J1442" s="5">
        <f t="shared" si="136"/>
        <v>9.595790786206515E-2</v>
      </c>
      <c r="K1442" s="4">
        <f t="shared" si="137"/>
        <v>90107.568082743455</v>
      </c>
      <c r="L1442" s="4">
        <f t="shared" si="138"/>
        <v>34591.568082743455</v>
      </c>
      <c r="M1442" s="5">
        <f t="shared" si="139"/>
        <v>0.62309186689861407</v>
      </c>
      <c r="N1442" s="4">
        <f>IF(SUMPRODUCT($O$2:$AD$2,O1442:AD1442)&lt;=Kalkulačka!$B$4,SUMPRODUCT($O$2:$AD$2,O1442:AD1442)*Kalkulačka!$B$5,SUMPRODUCT($O$2:$AD$2,O1442:AD1442))</f>
        <v>114</v>
      </c>
      <c r="O1442" s="4">
        <v>25</v>
      </c>
      <c r="P1442" s="4">
        <v>0</v>
      </c>
      <c r="Q1442" s="4">
        <v>0</v>
      </c>
      <c r="R1442" s="4">
        <v>0</v>
      </c>
      <c r="S1442" s="4">
        <v>51</v>
      </c>
      <c r="T1442" s="4">
        <v>0</v>
      </c>
      <c r="U1442" s="4">
        <v>71</v>
      </c>
      <c r="V1442" s="4">
        <v>41</v>
      </c>
      <c r="W1442" s="4">
        <v>0</v>
      </c>
      <c r="X1442" s="4">
        <v>0</v>
      </c>
      <c r="Y1442" s="4">
        <v>0</v>
      </c>
      <c r="Z1442" s="4">
        <v>0</v>
      </c>
      <c r="AA1442" s="4">
        <v>0</v>
      </c>
      <c r="AB1442" s="4">
        <v>0</v>
      </c>
      <c r="AC1442" s="4">
        <v>0</v>
      </c>
      <c r="AD1442" s="4">
        <v>0</v>
      </c>
    </row>
    <row r="1443" spans="1:30" x14ac:dyDescent="0.3">
      <c r="A1443" s="16" t="s">
        <v>44</v>
      </c>
      <c r="B1443" s="7">
        <v>590584</v>
      </c>
      <c r="C1443" s="7">
        <v>289337</v>
      </c>
      <c r="D1443" s="7" t="s">
        <v>1735</v>
      </c>
      <c r="E1443" s="7">
        <v>2</v>
      </c>
      <c r="F1443" s="4">
        <v>816708</v>
      </c>
      <c r="G1443" s="4">
        <v>28544</v>
      </c>
      <c r="H1443" s="4">
        <f t="shared" si="134"/>
        <v>895188.08087592258</v>
      </c>
      <c r="I1443" s="4">
        <f t="shared" si="135"/>
        <v>78480.080875922577</v>
      </c>
      <c r="J1443" s="5">
        <f t="shared" si="136"/>
        <v>9.6093194723110953E-2</v>
      </c>
      <c r="K1443" s="4">
        <f t="shared" si="137"/>
        <v>49796.28762467402</v>
      </c>
      <c r="L1443" s="4">
        <f t="shared" si="138"/>
        <v>21252.28762467402</v>
      </c>
      <c r="M1443" s="5">
        <f t="shared" si="139"/>
        <v>0.74454482990029502</v>
      </c>
      <c r="N1443" s="4">
        <f>IF(SUMPRODUCT($O$2:$AD$2,O1443:AD1443)&lt;=Kalkulačka!$B$4,SUMPRODUCT($O$2:$AD$2,O1443:AD1443)*Kalkulačka!$B$5,SUMPRODUCT($O$2:$AD$2,O1443:AD1443))</f>
        <v>63</v>
      </c>
      <c r="O1443" s="4">
        <v>20</v>
      </c>
      <c r="P1443" s="4">
        <v>0</v>
      </c>
      <c r="Q1443" s="4">
        <v>0</v>
      </c>
      <c r="R1443" s="4">
        <v>0</v>
      </c>
      <c r="S1443" s="4">
        <v>22</v>
      </c>
      <c r="T1443" s="4">
        <v>0</v>
      </c>
      <c r="U1443" s="4">
        <v>42</v>
      </c>
      <c r="V1443" s="4">
        <v>19</v>
      </c>
      <c r="W1443" s="4">
        <v>0</v>
      </c>
      <c r="X1443" s="4">
        <v>0</v>
      </c>
      <c r="Y1443" s="4">
        <v>0</v>
      </c>
      <c r="Z1443" s="4">
        <v>0</v>
      </c>
      <c r="AA1443" s="4">
        <v>0</v>
      </c>
      <c r="AB1443" s="4">
        <v>0</v>
      </c>
      <c r="AC1443" s="4">
        <v>0</v>
      </c>
      <c r="AD1443" s="4">
        <v>0</v>
      </c>
    </row>
    <row r="1444" spans="1:30" x14ac:dyDescent="0.3">
      <c r="A1444" s="16" t="s">
        <v>20</v>
      </c>
      <c r="B1444" s="7">
        <v>530441</v>
      </c>
      <c r="C1444" s="7">
        <v>232513</v>
      </c>
      <c r="D1444" s="7" t="s">
        <v>1736</v>
      </c>
      <c r="E1444" s="7">
        <v>2</v>
      </c>
      <c r="F1444" s="4">
        <v>6461340</v>
      </c>
      <c r="G1444" s="4">
        <v>374273</v>
      </c>
      <c r="H1444" s="4">
        <f t="shared" si="134"/>
        <v>6138432.5545777548</v>
      </c>
      <c r="I1444" s="4">
        <f t="shared" si="135"/>
        <v>-322907.44542224519</v>
      </c>
      <c r="J1444" s="5">
        <f t="shared" si="136"/>
        <v>-4.9975306271182962E-2</v>
      </c>
      <c r="K1444" s="4">
        <f t="shared" si="137"/>
        <v>341460.25799776468</v>
      </c>
      <c r="L1444" s="4">
        <f t="shared" si="138"/>
        <v>-32812.742002235318</v>
      </c>
      <c r="M1444" s="5">
        <f t="shared" si="139"/>
        <v>-8.767060942743754E-2</v>
      </c>
      <c r="N1444" s="4">
        <f>IF(SUMPRODUCT($O$2:$AD$2,O1444:AD1444)&lt;=Kalkulačka!$B$4,SUMPRODUCT($O$2:$AD$2,O1444:AD1444)*Kalkulačka!$B$5,SUMPRODUCT($O$2:$AD$2,O1444:AD1444))</f>
        <v>432</v>
      </c>
      <c r="O1444" s="4">
        <v>86</v>
      </c>
      <c r="P1444" s="4">
        <v>0</v>
      </c>
      <c r="Q1444" s="4">
        <v>0</v>
      </c>
      <c r="R1444" s="4">
        <v>0</v>
      </c>
      <c r="S1444" s="4">
        <v>346</v>
      </c>
      <c r="T1444" s="4">
        <v>0</v>
      </c>
      <c r="U1444" s="4">
        <v>423</v>
      </c>
      <c r="V1444" s="4">
        <v>149</v>
      </c>
      <c r="W1444" s="4">
        <v>0</v>
      </c>
      <c r="X1444" s="4">
        <v>0</v>
      </c>
      <c r="Y1444" s="4">
        <v>0</v>
      </c>
      <c r="Z1444" s="4">
        <v>0</v>
      </c>
      <c r="AA1444" s="4">
        <v>0</v>
      </c>
      <c r="AB1444" s="4">
        <v>0</v>
      </c>
      <c r="AC1444" s="4">
        <v>0</v>
      </c>
      <c r="AD1444" s="4">
        <v>0</v>
      </c>
    </row>
    <row r="1445" spans="1:30" x14ac:dyDescent="0.3">
      <c r="A1445" s="16" t="s">
        <v>47</v>
      </c>
      <c r="B1445" s="7">
        <v>594709</v>
      </c>
      <c r="C1445" s="7">
        <v>293415</v>
      </c>
      <c r="D1445" s="7" t="s">
        <v>1737</v>
      </c>
      <c r="E1445" s="7">
        <v>2</v>
      </c>
      <c r="F1445" s="4">
        <v>6012366</v>
      </c>
      <c r="G1445" s="4">
        <v>374883</v>
      </c>
      <c r="H1445" s="4">
        <f t="shared" si="134"/>
        <v>5712152.5160654113</v>
      </c>
      <c r="I1445" s="4">
        <f t="shared" si="135"/>
        <v>-300213.48393458873</v>
      </c>
      <c r="J1445" s="5">
        <f t="shared" si="136"/>
        <v>-4.993266942408181E-2</v>
      </c>
      <c r="K1445" s="4">
        <f t="shared" si="137"/>
        <v>317747.74008125323</v>
      </c>
      <c r="L1445" s="4">
        <f t="shared" si="138"/>
        <v>-57135.259918746771</v>
      </c>
      <c r="M1445" s="5">
        <f t="shared" si="139"/>
        <v>-0.15240824448893864</v>
      </c>
      <c r="N1445" s="4">
        <f>IF(SUMPRODUCT($O$2:$AD$2,O1445:AD1445)&lt;=Kalkulačka!$B$4,SUMPRODUCT($O$2:$AD$2,O1445:AD1445)*Kalkulačka!$B$5,SUMPRODUCT($O$2:$AD$2,O1445:AD1445))</f>
        <v>402</v>
      </c>
      <c r="O1445" s="4">
        <v>53</v>
      </c>
      <c r="P1445" s="4">
        <v>0</v>
      </c>
      <c r="Q1445" s="4">
        <v>0</v>
      </c>
      <c r="R1445" s="4">
        <v>0</v>
      </c>
      <c r="S1445" s="4">
        <v>349</v>
      </c>
      <c r="T1445" s="4">
        <v>0</v>
      </c>
      <c r="U1445" s="4">
        <v>352</v>
      </c>
      <c r="V1445" s="4">
        <v>59</v>
      </c>
      <c r="W1445" s="4">
        <v>0</v>
      </c>
      <c r="X1445" s="4">
        <v>0</v>
      </c>
      <c r="Y1445" s="4">
        <v>0</v>
      </c>
      <c r="Z1445" s="4">
        <v>0</v>
      </c>
      <c r="AA1445" s="4">
        <v>0</v>
      </c>
      <c r="AB1445" s="4">
        <v>0</v>
      </c>
      <c r="AC1445" s="4">
        <v>0</v>
      </c>
      <c r="AD1445" s="4">
        <v>0</v>
      </c>
    </row>
    <row r="1446" spans="1:30" x14ac:dyDescent="0.3">
      <c r="A1446" s="16" t="s">
        <v>23</v>
      </c>
      <c r="B1446" s="7">
        <v>550515</v>
      </c>
      <c r="C1446" s="7">
        <v>250678</v>
      </c>
      <c r="D1446" s="7" t="s">
        <v>1738</v>
      </c>
      <c r="E1446" s="7">
        <v>2</v>
      </c>
      <c r="F1446" s="4">
        <v>2951028</v>
      </c>
      <c r="G1446" s="4">
        <v>120215</v>
      </c>
      <c r="H1446" s="4">
        <f t="shared" si="134"/>
        <v>3235465.4923086921</v>
      </c>
      <c r="I1446" s="4">
        <f t="shared" si="135"/>
        <v>284437.49230869208</v>
      </c>
      <c r="J1446" s="5">
        <f t="shared" si="136"/>
        <v>9.6385900882232312E-2</v>
      </c>
      <c r="K1446" s="4">
        <f t="shared" si="137"/>
        <v>179978.01098632181</v>
      </c>
      <c r="L1446" s="4">
        <f t="shared" si="138"/>
        <v>59763.010986321809</v>
      </c>
      <c r="M1446" s="5">
        <f t="shared" si="139"/>
        <v>0.49713439243290614</v>
      </c>
      <c r="N1446" s="4">
        <f>IF(SUMPRODUCT($O$2:$AD$2,O1446:AD1446)&lt;=Kalkulačka!$B$4,SUMPRODUCT($O$2:$AD$2,O1446:AD1446)*Kalkulačka!$B$5,SUMPRODUCT($O$2:$AD$2,O1446:AD1446))</f>
        <v>227.70000000000002</v>
      </c>
      <c r="O1446" s="4">
        <v>46</v>
      </c>
      <c r="P1446" s="4">
        <v>0</v>
      </c>
      <c r="Q1446" s="4">
        <v>0</v>
      </c>
      <c r="R1446" s="4">
        <v>0</v>
      </c>
      <c r="S1446" s="4">
        <v>90</v>
      </c>
      <c r="T1446" s="4">
        <v>0</v>
      </c>
      <c r="U1446" s="4">
        <v>132</v>
      </c>
      <c r="V1446" s="4">
        <v>34</v>
      </c>
      <c r="W1446" s="4">
        <v>0</v>
      </c>
      <c r="X1446" s="4">
        <v>0</v>
      </c>
      <c r="Y1446" s="4">
        <v>0</v>
      </c>
      <c r="Z1446" s="4">
        <v>0</v>
      </c>
      <c r="AA1446" s="4">
        <v>158</v>
      </c>
      <c r="AB1446" s="4">
        <v>0</v>
      </c>
      <c r="AC1446" s="4">
        <v>0</v>
      </c>
      <c r="AD1446" s="4">
        <v>0</v>
      </c>
    </row>
    <row r="1447" spans="1:30" x14ac:dyDescent="0.3">
      <c r="A1447" s="16" t="s">
        <v>20</v>
      </c>
      <c r="B1447" s="7">
        <v>534099</v>
      </c>
      <c r="C1447" s="7">
        <v>236110</v>
      </c>
      <c r="D1447" s="7" t="s">
        <v>1739</v>
      </c>
      <c r="E1447" s="7">
        <v>2</v>
      </c>
      <c r="F1447" s="4">
        <v>330443</v>
      </c>
      <c r="G1447" s="4">
        <v>8123</v>
      </c>
      <c r="H1447" s="4">
        <f t="shared" si="134"/>
        <v>362338.03273549251</v>
      </c>
      <c r="I1447" s="4">
        <f t="shared" si="135"/>
        <v>31895.03273549251</v>
      </c>
      <c r="J1447" s="5">
        <f t="shared" si="136"/>
        <v>9.6522040822448973E-2</v>
      </c>
      <c r="K1447" s="4">
        <f t="shared" si="137"/>
        <v>20155.640229034721</v>
      </c>
      <c r="L1447" s="4">
        <f t="shared" si="138"/>
        <v>12032.640229034721</v>
      </c>
      <c r="M1447" s="5">
        <f t="shared" si="139"/>
        <v>1.4813049647956076</v>
      </c>
      <c r="N1447" s="4">
        <f>IF(SUMPRODUCT($O$2:$AD$2,O1447:AD1447)&lt;=Kalkulačka!$B$4,SUMPRODUCT($O$2:$AD$2,O1447:AD1447)*Kalkulačka!$B$5,SUMPRODUCT($O$2:$AD$2,O1447:AD1447))</f>
        <v>25.5</v>
      </c>
      <c r="O1447" s="4">
        <v>17</v>
      </c>
      <c r="P1447" s="4">
        <v>0</v>
      </c>
      <c r="Q1447" s="4">
        <v>0</v>
      </c>
      <c r="R1447" s="4">
        <v>0</v>
      </c>
      <c r="S1447" s="4">
        <v>0</v>
      </c>
      <c r="T1447" s="4">
        <v>0</v>
      </c>
      <c r="U1447" s="4">
        <v>0</v>
      </c>
      <c r="V1447" s="4">
        <v>0</v>
      </c>
      <c r="W1447" s="4">
        <v>0</v>
      </c>
      <c r="X1447" s="4">
        <v>0</v>
      </c>
      <c r="Y1447" s="4">
        <v>0</v>
      </c>
      <c r="Z1447" s="4">
        <v>0</v>
      </c>
      <c r="AA1447" s="4">
        <v>0</v>
      </c>
      <c r="AB1447" s="4">
        <v>0</v>
      </c>
      <c r="AC1447" s="4">
        <v>0</v>
      </c>
      <c r="AD1447" s="4">
        <v>0</v>
      </c>
    </row>
    <row r="1448" spans="1:30" x14ac:dyDescent="0.3">
      <c r="A1448" s="16" t="s">
        <v>20</v>
      </c>
      <c r="B1448" s="7">
        <v>534226</v>
      </c>
      <c r="C1448" s="7">
        <v>236250</v>
      </c>
      <c r="D1448" s="7" t="s">
        <v>1740</v>
      </c>
      <c r="E1448" s="7">
        <v>2</v>
      </c>
      <c r="F1448" s="4">
        <v>330443</v>
      </c>
      <c r="G1448" s="4">
        <v>8123</v>
      </c>
      <c r="H1448" s="4">
        <f t="shared" si="134"/>
        <v>362338.03273549251</v>
      </c>
      <c r="I1448" s="4">
        <f t="shared" si="135"/>
        <v>31895.03273549251</v>
      </c>
      <c r="J1448" s="5">
        <f t="shared" si="136"/>
        <v>9.6522040822448973E-2</v>
      </c>
      <c r="K1448" s="4">
        <f t="shared" si="137"/>
        <v>20155.640229034721</v>
      </c>
      <c r="L1448" s="4">
        <f t="shared" si="138"/>
        <v>12032.640229034721</v>
      </c>
      <c r="M1448" s="5">
        <f t="shared" si="139"/>
        <v>1.4813049647956076</v>
      </c>
      <c r="N1448" s="4">
        <f>IF(SUMPRODUCT($O$2:$AD$2,O1448:AD1448)&lt;=Kalkulačka!$B$4,SUMPRODUCT($O$2:$AD$2,O1448:AD1448)*Kalkulačka!$B$5,SUMPRODUCT($O$2:$AD$2,O1448:AD1448))</f>
        <v>25.5</v>
      </c>
      <c r="O1448" s="4">
        <v>17</v>
      </c>
      <c r="P1448" s="4">
        <v>0</v>
      </c>
      <c r="Q1448" s="4">
        <v>0</v>
      </c>
      <c r="R1448" s="4">
        <v>0</v>
      </c>
      <c r="S1448" s="4">
        <v>0</v>
      </c>
      <c r="T1448" s="4">
        <v>0</v>
      </c>
      <c r="U1448" s="4">
        <v>17</v>
      </c>
      <c r="V1448" s="4">
        <v>0</v>
      </c>
      <c r="W1448" s="4">
        <v>0</v>
      </c>
      <c r="X1448" s="4">
        <v>0</v>
      </c>
      <c r="Y1448" s="4">
        <v>0</v>
      </c>
      <c r="Z1448" s="4">
        <v>0</v>
      </c>
      <c r="AA1448" s="4">
        <v>0</v>
      </c>
      <c r="AB1448" s="4">
        <v>0</v>
      </c>
      <c r="AC1448" s="4">
        <v>0</v>
      </c>
      <c r="AD1448" s="4">
        <v>0</v>
      </c>
    </row>
    <row r="1449" spans="1:30" x14ac:dyDescent="0.3">
      <c r="A1449" s="16" t="s">
        <v>20</v>
      </c>
      <c r="B1449" s="7">
        <v>537250</v>
      </c>
      <c r="C1449" s="7">
        <v>239216</v>
      </c>
      <c r="D1449" s="7" t="s">
        <v>1741</v>
      </c>
      <c r="E1449" s="7">
        <v>2</v>
      </c>
      <c r="F1449" s="4">
        <v>330443</v>
      </c>
      <c r="G1449" s="4">
        <v>8123</v>
      </c>
      <c r="H1449" s="4">
        <f t="shared" si="134"/>
        <v>362338.03273549251</v>
      </c>
      <c r="I1449" s="4">
        <f t="shared" si="135"/>
        <v>31895.03273549251</v>
      </c>
      <c r="J1449" s="5">
        <f t="shared" si="136"/>
        <v>9.6522040822448973E-2</v>
      </c>
      <c r="K1449" s="4">
        <f t="shared" si="137"/>
        <v>20155.640229034721</v>
      </c>
      <c r="L1449" s="4">
        <f t="shared" si="138"/>
        <v>12032.640229034721</v>
      </c>
      <c r="M1449" s="5">
        <f t="shared" si="139"/>
        <v>1.4813049647956076</v>
      </c>
      <c r="N1449" s="4">
        <f>IF(SUMPRODUCT($O$2:$AD$2,O1449:AD1449)&lt;=Kalkulačka!$B$4,SUMPRODUCT($O$2:$AD$2,O1449:AD1449)*Kalkulačka!$B$5,SUMPRODUCT($O$2:$AD$2,O1449:AD1449))</f>
        <v>25.5</v>
      </c>
      <c r="O1449" s="4">
        <v>17</v>
      </c>
      <c r="P1449" s="4">
        <v>0</v>
      </c>
      <c r="Q1449" s="4">
        <v>0</v>
      </c>
      <c r="R1449" s="4">
        <v>0</v>
      </c>
      <c r="S1449" s="4">
        <v>0</v>
      </c>
      <c r="T1449" s="4">
        <v>0</v>
      </c>
      <c r="U1449" s="4">
        <v>0</v>
      </c>
      <c r="V1449" s="4">
        <v>0</v>
      </c>
      <c r="W1449" s="4">
        <v>0</v>
      </c>
      <c r="X1449" s="4">
        <v>0</v>
      </c>
      <c r="Y1449" s="4">
        <v>0</v>
      </c>
      <c r="Z1449" s="4">
        <v>0</v>
      </c>
      <c r="AA1449" s="4">
        <v>0</v>
      </c>
      <c r="AB1449" s="4">
        <v>0</v>
      </c>
      <c r="AC1449" s="4">
        <v>0</v>
      </c>
      <c r="AD1449" s="4">
        <v>0</v>
      </c>
    </row>
    <row r="1450" spans="1:30" x14ac:dyDescent="0.3">
      <c r="A1450" s="16" t="s">
        <v>20</v>
      </c>
      <c r="B1450" s="7">
        <v>536938</v>
      </c>
      <c r="C1450" s="7">
        <v>238902</v>
      </c>
      <c r="D1450" s="7" t="s">
        <v>1742</v>
      </c>
      <c r="E1450" s="7">
        <v>2</v>
      </c>
      <c r="F1450" s="4">
        <v>660885</v>
      </c>
      <c r="G1450" s="4">
        <v>16247</v>
      </c>
      <c r="H1450" s="4">
        <f t="shared" si="134"/>
        <v>724676.06547098502</v>
      </c>
      <c r="I1450" s="4">
        <f t="shared" si="135"/>
        <v>63791.065470985021</v>
      </c>
      <c r="J1450" s="5">
        <f t="shared" si="136"/>
        <v>9.6523699994681467E-2</v>
      </c>
      <c r="K1450" s="4">
        <f t="shared" si="137"/>
        <v>40311.280458069443</v>
      </c>
      <c r="L1450" s="4">
        <f t="shared" si="138"/>
        <v>24064.280458069443</v>
      </c>
      <c r="M1450" s="5">
        <f t="shared" si="139"/>
        <v>1.4811522409102875</v>
      </c>
      <c r="N1450" s="4">
        <f>IF(SUMPRODUCT($O$2:$AD$2,O1450:AD1450)&lt;=Kalkulačka!$B$4,SUMPRODUCT($O$2:$AD$2,O1450:AD1450)*Kalkulačka!$B$5,SUMPRODUCT($O$2:$AD$2,O1450:AD1450))</f>
        <v>51</v>
      </c>
      <c r="O1450" s="4">
        <v>34</v>
      </c>
      <c r="P1450" s="4">
        <v>0</v>
      </c>
      <c r="Q1450" s="4">
        <v>0</v>
      </c>
      <c r="R1450" s="4">
        <v>0</v>
      </c>
      <c r="S1450" s="4">
        <v>0</v>
      </c>
      <c r="T1450" s="4">
        <v>0</v>
      </c>
      <c r="U1450" s="4">
        <v>79</v>
      </c>
      <c r="V1450" s="4">
        <v>0</v>
      </c>
      <c r="W1450" s="4">
        <v>0</v>
      </c>
      <c r="X1450" s="4">
        <v>0</v>
      </c>
      <c r="Y1450" s="4">
        <v>0</v>
      </c>
      <c r="Z1450" s="4">
        <v>0</v>
      </c>
      <c r="AA1450" s="4">
        <v>0</v>
      </c>
      <c r="AB1450" s="4">
        <v>0</v>
      </c>
      <c r="AC1450" s="4">
        <v>0</v>
      </c>
      <c r="AD1450" s="4">
        <v>0</v>
      </c>
    </row>
    <row r="1451" spans="1:30" x14ac:dyDescent="0.3">
      <c r="A1451" s="16" t="s">
        <v>20</v>
      </c>
      <c r="B1451" s="7">
        <v>532363</v>
      </c>
      <c r="C1451" s="7">
        <v>234419</v>
      </c>
      <c r="D1451" s="7" t="s">
        <v>1743</v>
      </c>
      <c r="E1451" s="7">
        <v>2</v>
      </c>
      <c r="F1451" s="4">
        <v>660885</v>
      </c>
      <c r="G1451" s="4">
        <v>16247</v>
      </c>
      <c r="H1451" s="4">
        <f t="shared" si="134"/>
        <v>724676.06547098502</v>
      </c>
      <c r="I1451" s="4">
        <f t="shared" si="135"/>
        <v>63791.065470985021</v>
      </c>
      <c r="J1451" s="5">
        <f t="shared" si="136"/>
        <v>9.6523699994681467E-2</v>
      </c>
      <c r="K1451" s="4">
        <f t="shared" si="137"/>
        <v>40311.280458069443</v>
      </c>
      <c r="L1451" s="4">
        <f t="shared" si="138"/>
        <v>24064.280458069443</v>
      </c>
      <c r="M1451" s="5">
        <f t="shared" si="139"/>
        <v>1.4811522409102875</v>
      </c>
      <c r="N1451" s="4">
        <f>IF(SUMPRODUCT($O$2:$AD$2,O1451:AD1451)&lt;=Kalkulačka!$B$4,SUMPRODUCT($O$2:$AD$2,O1451:AD1451)*Kalkulačka!$B$5,SUMPRODUCT($O$2:$AD$2,O1451:AD1451))</f>
        <v>51</v>
      </c>
      <c r="O1451" s="4">
        <v>34</v>
      </c>
      <c r="P1451" s="4">
        <v>0</v>
      </c>
      <c r="Q1451" s="4">
        <v>0</v>
      </c>
      <c r="R1451" s="4">
        <v>0</v>
      </c>
      <c r="S1451" s="4">
        <v>0</v>
      </c>
      <c r="T1451" s="4">
        <v>0</v>
      </c>
      <c r="U1451" s="4">
        <v>34</v>
      </c>
      <c r="V1451" s="4">
        <v>0</v>
      </c>
      <c r="W1451" s="4">
        <v>0</v>
      </c>
      <c r="X1451" s="4">
        <v>0</v>
      </c>
      <c r="Y1451" s="4">
        <v>0</v>
      </c>
      <c r="Z1451" s="4">
        <v>0</v>
      </c>
      <c r="AA1451" s="4">
        <v>0</v>
      </c>
      <c r="AB1451" s="4">
        <v>0</v>
      </c>
      <c r="AC1451" s="4">
        <v>0</v>
      </c>
      <c r="AD1451" s="4">
        <v>0</v>
      </c>
    </row>
    <row r="1452" spans="1:30" x14ac:dyDescent="0.3">
      <c r="A1452" s="16" t="s">
        <v>20</v>
      </c>
      <c r="B1452" s="7">
        <v>598291</v>
      </c>
      <c r="C1452" s="7">
        <v>640115</v>
      </c>
      <c r="D1452" s="7" t="s">
        <v>1744</v>
      </c>
      <c r="E1452" s="7">
        <v>2</v>
      </c>
      <c r="F1452" s="4">
        <v>660885</v>
      </c>
      <c r="G1452" s="4">
        <v>16247</v>
      </c>
      <c r="H1452" s="4">
        <f t="shared" si="134"/>
        <v>724676.06547098502</v>
      </c>
      <c r="I1452" s="4">
        <f t="shared" si="135"/>
        <v>63791.065470985021</v>
      </c>
      <c r="J1452" s="5">
        <f t="shared" si="136"/>
        <v>9.6523699994681467E-2</v>
      </c>
      <c r="K1452" s="4">
        <f t="shared" si="137"/>
        <v>40311.280458069443</v>
      </c>
      <c r="L1452" s="4">
        <f t="shared" si="138"/>
        <v>24064.280458069443</v>
      </c>
      <c r="M1452" s="5">
        <f t="shared" si="139"/>
        <v>1.4811522409102875</v>
      </c>
      <c r="N1452" s="4">
        <f>IF(SUMPRODUCT($O$2:$AD$2,O1452:AD1452)&lt;=Kalkulačka!$B$4,SUMPRODUCT($O$2:$AD$2,O1452:AD1452)*Kalkulačka!$B$5,SUMPRODUCT($O$2:$AD$2,O1452:AD1452))</f>
        <v>51</v>
      </c>
      <c r="O1452" s="4">
        <v>34</v>
      </c>
      <c r="P1452" s="4">
        <v>0</v>
      </c>
      <c r="Q1452" s="4">
        <v>0</v>
      </c>
      <c r="R1452" s="4">
        <v>0</v>
      </c>
      <c r="S1452" s="4">
        <v>0</v>
      </c>
      <c r="T1452" s="4">
        <v>0</v>
      </c>
      <c r="U1452" s="4">
        <v>33</v>
      </c>
      <c r="V1452" s="4">
        <v>0</v>
      </c>
      <c r="W1452" s="4">
        <v>0</v>
      </c>
      <c r="X1452" s="4">
        <v>0</v>
      </c>
      <c r="Y1452" s="4">
        <v>0</v>
      </c>
      <c r="Z1452" s="4">
        <v>0</v>
      </c>
      <c r="AA1452" s="4">
        <v>0</v>
      </c>
      <c r="AB1452" s="4">
        <v>0</v>
      </c>
      <c r="AC1452" s="4">
        <v>0</v>
      </c>
      <c r="AD1452" s="4">
        <v>0</v>
      </c>
    </row>
    <row r="1453" spans="1:30" x14ac:dyDescent="0.3">
      <c r="A1453" s="16" t="s">
        <v>20</v>
      </c>
      <c r="B1453" s="7">
        <v>599719</v>
      </c>
      <c r="C1453" s="7">
        <v>43750648</v>
      </c>
      <c r="D1453" s="7" t="s">
        <v>1745</v>
      </c>
      <c r="E1453" s="7">
        <v>2</v>
      </c>
      <c r="F1453" s="4">
        <v>660885</v>
      </c>
      <c r="G1453" s="4">
        <v>16247</v>
      </c>
      <c r="H1453" s="4">
        <f t="shared" si="134"/>
        <v>724676.06547098502</v>
      </c>
      <c r="I1453" s="4">
        <f t="shared" si="135"/>
        <v>63791.065470985021</v>
      </c>
      <c r="J1453" s="5">
        <f t="shared" si="136"/>
        <v>9.6523699994681467E-2</v>
      </c>
      <c r="K1453" s="4">
        <f t="shared" si="137"/>
        <v>40311.280458069443</v>
      </c>
      <c r="L1453" s="4">
        <f t="shared" si="138"/>
        <v>24064.280458069443</v>
      </c>
      <c r="M1453" s="5">
        <f t="shared" si="139"/>
        <v>1.4811522409102875</v>
      </c>
      <c r="N1453" s="4">
        <f>IF(SUMPRODUCT($O$2:$AD$2,O1453:AD1453)&lt;=Kalkulačka!$B$4,SUMPRODUCT($O$2:$AD$2,O1453:AD1453)*Kalkulačka!$B$5,SUMPRODUCT($O$2:$AD$2,O1453:AD1453))</f>
        <v>51</v>
      </c>
      <c r="O1453" s="4">
        <v>34</v>
      </c>
      <c r="P1453" s="4">
        <v>0</v>
      </c>
      <c r="Q1453" s="4">
        <v>0</v>
      </c>
      <c r="R1453" s="4">
        <v>0</v>
      </c>
      <c r="S1453" s="4">
        <v>0</v>
      </c>
      <c r="T1453" s="4">
        <v>0</v>
      </c>
      <c r="U1453" s="4">
        <v>35</v>
      </c>
      <c r="V1453" s="4">
        <v>0</v>
      </c>
      <c r="W1453" s="4">
        <v>0</v>
      </c>
      <c r="X1453" s="4">
        <v>0</v>
      </c>
      <c r="Y1453" s="4">
        <v>0</v>
      </c>
      <c r="Z1453" s="4">
        <v>0</v>
      </c>
      <c r="AA1453" s="4">
        <v>0</v>
      </c>
      <c r="AB1453" s="4">
        <v>0</v>
      </c>
      <c r="AC1453" s="4">
        <v>0</v>
      </c>
      <c r="AD1453" s="4">
        <v>0</v>
      </c>
    </row>
    <row r="1454" spans="1:30" x14ac:dyDescent="0.3">
      <c r="A1454" s="16" t="s">
        <v>20</v>
      </c>
      <c r="B1454" s="7">
        <v>539872</v>
      </c>
      <c r="C1454" s="7">
        <v>640221</v>
      </c>
      <c r="D1454" s="7" t="s">
        <v>1746</v>
      </c>
      <c r="E1454" s="7">
        <v>2</v>
      </c>
      <c r="F1454" s="4">
        <v>991327</v>
      </c>
      <c r="G1454" s="4">
        <v>24370</v>
      </c>
      <c r="H1454" s="4">
        <f t="shared" si="134"/>
        <v>1087014.0982064775</v>
      </c>
      <c r="I1454" s="4">
        <f t="shared" si="135"/>
        <v>95687.098206477473</v>
      </c>
      <c r="J1454" s="5">
        <f t="shared" si="136"/>
        <v>9.6524253053207998E-2</v>
      </c>
      <c r="K1454" s="4">
        <f t="shared" si="137"/>
        <v>60466.920687104161</v>
      </c>
      <c r="L1454" s="4">
        <f t="shared" si="138"/>
        <v>36096.920687104161</v>
      </c>
      <c r="M1454" s="5">
        <f t="shared" si="139"/>
        <v>1.4812031467831006</v>
      </c>
      <c r="N1454" s="4">
        <f>IF(SUMPRODUCT($O$2:$AD$2,O1454:AD1454)&lt;=Kalkulačka!$B$4,SUMPRODUCT($O$2:$AD$2,O1454:AD1454)*Kalkulačka!$B$5,SUMPRODUCT($O$2:$AD$2,O1454:AD1454))</f>
        <v>76.5</v>
      </c>
      <c r="O1454" s="4">
        <v>51</v>
      </c>
      <c r="P1454" s="4">
        <v>0</v>
      </c>
      <c r="Q1454" s="4">
        <v>0</v>
      </c>
      <c r="R1454" s="4">
        <v>0</v>
      </c>
      <c r="S1454" s="4">
        <v>0</v>
      </c>
      <c r="T1454" s="4">
        <v>0</v>
      </c>
      <c r="U1454" s="4">
        <v>0</v>
      </c>
      <c r="V1454" s="4">
        <v>0</v>
      </c>
      <c r="W1454" s="4">
        <v>0</v>
      </c>
      <c r="X1454" s="4">
        <v>0</v>
      </c>
      <c r="Y1454" s="4">
        <v>0</v>
      </c>
      <c r="Z1454" s="4">
        <v>0</v>
      </c>
      <c r="AA1454" s="4">
        <v>0</v>
      </c>
      <c r="AB1454" s="4">
        <v>0</v>
      </c>
      <c r="AC1454" s="4">
        <v>0</v>
      </c>
      <c r="AD1454" s="4">
        <v>0</v>
      </c>
    </row>
    <row r="1455" spans="1:30" x14ac:dyDescent="0.3">
      <c r="A1455" s="16" t="s">
        <v>20</v>
      </c>
      <c r="B1455" s="7">
        <v>533114</v>
      </c>
      <c r="C1455" s="7">
        <v>235172</v>
      </c>
      <c r="D1455" s="7" t="s">
        <v>1747</v>
      </c>
      <c r="E1455" s="7">
        <v>2</v>
      </c>
      <c r="F1455" s="4">
        <v>6772159</v>
      </c>
      <c r="G1455" s="4">
        <v>400183</v>
      </c>
      <c r="H1455" s="4">
        <f t="shared" si="134"/>
        <v>6436828.5815363964</v>
      </c>
      <c r="I1455" s="4">
        <f t="shared" si="135"/>
        <v>-335330.41846360359</v>
      </c>
      <c r="J1455" s="5">
        <f t="shared" si="136"/>
        <v>-4.9516028560995573E-2</v>
      </c>
      <c r="K1455" s="4">
        <f t="shared" si="137"/>
        <v>358059.02053932269</v>
      </c>
      <c r="L1455" s="4">
        <f t="shared" si="138"/>
        <v>-42123.979460677307</v>
      </c>
      <c r="M1455" s="5">
        <f t="shared" si="139"/>
        <v>-0.10526179138213598</v>
      </c>
      <c r="N1455" s="4">
        <f>IF(SUMPRODUCT($O$2:$AD$2,O1455:AD1455)&lt;=Kalkulačka!$B$4,SUMPRODUCT($O$2:$AD$2,O1455:AD1455)*Kalkulačka!$B$5,SUMPRODUCT($O$2:$AD$2,O1455:AD1455))</f>
        <v>453</v>
      </c>
      <c r="O1455" s="4">
        <v>71</v>
      </c>
      <c r="P1455" s="4">
        <v>0</v>
      </c>
      <c r="Q1455" s="4">
        <v>15</v>
      </c>
      <c r="R1455" s="4">
        <v>0</v>
      </c>
      <c r="S1455" s="4">
        <v>367</v>
      </c>
      <c r="T1455" s="4">
        <v>0</v>
      </c>
      <c r="U1455" s="4">
        <v>460</v>
      </c>
      <c r="V1455" s="4">
        <v>136</v>
      </c>
      <c r="W1455" s="4">
        <v>0</v>
      </c>
      <c r="X1455" s="4">
        <v>0</v>
      </c>
      <c r="Y1455" s="4">
        <v>0</v>
      </c>
      <c r="Z1455" s="4">
        <v>0</v>
      </c>
      <c r="AA1455" s="4">
        <v>0</v>
      </c>
      <c r="AB1455" s="4">
        <v>0</v>
      </c>
      <c r="AC1455" s="4">
        <v>0</v>
      </c>
      <c r="AD1455" s="4">
        <v>0</v>
      </c>
    </row>
    <row r="1456" spans="1:30" x14ac:dyDescent="0.3">
      <c r="A1456" s="16" t="s">
        <v>20</v>
      </c>
      <c r="B1456" s="7">
        <v>537446</v>
      </c>
      <c r="C1456" s="7">
        <v>239399</v>
      </c>
      <c r="D1456" s="7" t="s">
        <v>1748</v>
      </c>
      <c r="E1456" s="7">
        <v>2</v>
      </c>
      <c r="F1456" s="4">
        <v>4708799</v>
      </c>
      <c r="G1456" s="4">
        <v>274634</v>
      </c>
      <c r="H1456" s="4">
        <f t="shared" si="134"/>
        <v>4475940.4043796128</v>
      </c>
      <c r="I1456" s="4">
        <f t="shared" si="135"/>
        <v>-232858.59562038723</v>
      </c>
      <c r="J1456" s="5">
        <f t="shared" si="136"/>
        <v>-4.9451801960624597E-2</v>
      </c>
      <c r="K1456" s="4">
        <f t="shared" si="137"/>
        <v>248981.43812337008</v>
      </c>
      <c r="L1456" s="4">
        <f t="shared" si="138"/>
        <v>-25652.561876629916</v>
      </c>
      <c r="M1456" s="5">
        <f t="shared" si="139"/>
        <v>-9.3406358559500746E-2</v>
      </c>
      <c r="N1456" s="4">
        <f>IF(SUMPRODUCT($O$2:$AD$2,O1456:AD1456)&lt;=Kalkulačka!$B$4,SUMPRODUCT($O$2:$AD$2,O1456:AD1456)*Kalkulačka!$B$5,SUMPRODUCT($O$2:$AD$2,O1456:AD1456))</f>
        <v>315</v>
      </c>
      <c r="O1456" s="4">
        <v>64</v>
      </c>
      <c r="P1456" s="4">
        <v>0</v>
      </c>
      <c r="Q1456" s="4">
        <v>0</v>
      </c>
      <c r="R1456" s="4">
        <v>0</v>
      </c>
      <c r="S1456" s="4">
        <v>251</v>
      </c>
      <c r="T1456" s="4">
        <v>0</v>
      </c>
      <c r="U1456" s="4">
        <v>338</v>
      </c>
      <c r="V1456" s="4">
        <v>90</v>
      </c>
      <c r="W1456" s="4">
        <v>0</v>
      </c>
      <c r="X1456" s="4">
        <v>0</v>
      </c>
      <c r="Y1456" s="4">
        <v>0</v>
      </c>
      <c r="Z1456" s="4">
        <v>0</v>
      </c>
      <c r="AA1456" s="4">
        <v>0</v>
      </c>
      <c r="AB1456" s="4">
        <v>0</v>
      </c>
      <c r="AC1456" s="4">
        <v>0</v>
      </c>
      <c r="AD1456" s="4">
        <v>0</v>
      </c>
    </row>
    <row r="1457" spans="1:30" x14ac:dyDescent="0.3">
      <c r="A1457" s="16" t="s">
        <v>38</v>
      </c>
      <c r="B1457" s="7">
        <v>569917</v>
      </c>
      <c r="C1457" s="7">
        <v>268674</v>
      </c>
      <c r="D1457" s="7" t="s">
        <v>1749</v>
      </c>
      <c r="E1457" s="7">
        <v>2</v>
      </c>
      <c r="F1457" s="4">
        <v>7115397</v>
      </c>
      <c r="G1457" s="4">
        <v>408533</v>
      </c>
      <c r="H1457" s="4">
        <f t="shared" si="134"/>
        <v>6763643.2777291927</v>
      </c>
      <c r="I1457" s="4">
        <f t="shared" si="135"/>
        <v>-351753.72227080725</v>
      </c>
      <c r="J1457" s="5">
        <f t="shared" si="136"/>
        <v>-4.9435572220468793E-2</v>
      </c>
      <c r="K1457" s="4">
        <f t="shared" si="137"/>
        <v>376238.61760864814</v>
      </c>
      <c r="L1457" s="4">
        <f t="shared" si="138"/>
        <v>-32294.382391351857</v>
      </c>
      <c r="M1457" s="5">
        <f t="shared" si="139"/>
        <v>-7.9049629751701489E-2</v>
      </c>
      <c r="N1457" s="4">
        <f>IF(SUMPRODUCT($O$2:$AD$2,O1457:AD1457)&lt;=Kalkulačka!$B$4,SUMPRODUCT($O$2:$AD$2,O1457:AD1457)*Kalkulačka!$B$5,SUMPRODUCT($O$2:$AD$2,O1457:AD1457))</f>
        <v>476</v>
      </c>
      <c r="O1457" s="4">
        <v>115</v>
      </c>
      <c r="P1457" s="4">
        <v>0</v>
      </c>
      <c r="Q1457" s="4">
        <v>0</v>
      </c>
      <c r="R1457" s="4">
        <v>0</v>
      </c>
      <c r="S1457" s="4">
        <v>361</v>
      </c>
      <c r="T1457" s="4">
        <v>0</v>
      </c>
      <c r="U1457" s="4">
        <v>550</v>
      </c>
      <c r="V1457" s="4">
        <v>112</v>
      </c>
      <c r="W1457" s="4">
        <v>0</v>
      </c>
      <c r="X1457" s="4">
        <v>0</v>
      </c>
      <c r="Y1457" s="4">
        <v>0</v>
      </c>
      <c r="Z1457" s="4">
        <v>0</v>
      </c>
      <c r="AA1457" s="4">
        <v>0</v>
      </c>
      <c r="AB1457" s="4">
        <v>0</v>
      </c>
      <c r="AC1457" s="4">
        <v>0</v>
      </c>
      <c r="AD1457" s="4">
        <v>0</v>
      </c>
    </row>
    <row r="1458" spans="1:30" x14ac:dyDescent="0.3">
      <c r="A1458" s="16" t="s">
        <v>50</v>
      </c>
      <c r="B1458" s="7">
        <v>590126</v>
      </c>
      <c r="C1458" s="7">
        <v>288870</v>
      </c>
      <c r="D1458" s="7" t="s">
        <v>1750</v>
      </c>
      <c r="E1458" s="7">
        <v>2</v>
      </c>
      <c r="F1458" s="4">
        <v>5709406</v>
      </c>
      <c r="G1458" s="4">
        <v>327375</v>
      </c>
      <c r="H1458" s="4">
        <f t="shared" si="134"/>
        <v>5427965.823723848</v>
      </c>
      <c r="I1458" s="4">
        <f t="shared" si="135"/>
        <v>-281440.17627615202</v>
      </c>
      <c r="J1458" s="5">
        <f t="shared" si="136"/>
        <v>-4.9294125566854419E-2</v>
      </c>
      <c r="K1458" s="4">
        <f t="shared" si="137"/>
        <v>301939.39480357897</v>
      </c>
      <c r="L1458" s="4">
        <f t="shared" si="138"/>
        <v>-25435.605196421035</v>
      </c>
      <c r="M1458" s="5">
        <f t="shared" si="139"/>
        <v>-7.7695624884065784E-2</v>
      </c>
      <c r="N1458" s="4">
        <f>IF(SUMPRODUCT($O$2:$AD$2,O1458:AD1458)&lt;=Kalkulačka!$B$4,SUMPRODUCT($O$2:$AD$2,O1458:AD1458)*Kalkulačka!$B$5,SUMPRODUCT($O$2:$AD$2,O1458:AD1458))</f>
        <v>382</v>
      </c>
      <c r="O1458" s="4">
        <v>95</v>
      </c>
      <c r="P1458" s="4">
        <v>0</v>
      </c>
      <c r="Q1458" s="4">
        <v>0</v>
      </c>
      <c r="R1458" s="4">
        <v>0</v>
      </c>
      <c r="S1458" s="4">
        <v>287</v>
      </c>
      <c r="T1458" s="4">
        <v>0</v>
      </c>
      <c r="U1458" s="4">
        <v>363</v>
      </c>
      <c r="V1458" s="4">
        <v>112</v>
      </c>
      <c r="W1458" s="4">
        <v>0</v>
      </c>
      <c r="X1458" s="4">
        <v>0</v>
      </c>
      <c r="Y1458" s="4">
        <v>0</v>
      </c>
      <c r="Z1458" s="4">
        <v>0</v>
      </c>
      <c r="AA1458" s="4">
        <v>0</v>
      </c>
      <c r="AB1458" s="4">
        <v>0</v>
      </c>
      <c r="AC1458" s="4">
        <v>0</v>
      </c>
      <c r="AD1458" s="4">
        <v>0</v>
      </c>
    </row>
    <row r="1459" spans="1:30" x14ac:dyDescent="0.3">
      <c r="A1459" s="16" t="s">
        <v>23</v>
      </c>
      <c r="B1459" s="7">
        <v>535699</v>
      </c>
      <c r="C1459" s="7">
        <v>581836</v>
      </c>
      <c r="D1459" s="7" t="s">
        <v>1751</v>
      </c>
      <c r="E1459" s="7">
        <v>2</v>
      </c>
      <c r="F1459" s="4">
        <v>1068619</v>
      </c>
      <c r="G1459" s="4">
        <v>41657</v>
      </c>
      <c r="H1459" s="4">
        <f t="shared" si="134"/>
        <v>1172270.1059089464</v>
      </c>
      <c r="I1459" s="4">
        <f t="shared" si="135"/>
        <v>103651.10590894637</v>
      </c>
      <c r="J1459" s="5">
        <f t="shared" si="136"/>
        <v>9.6995379933302983E-2</v>
      </c>
      <c r="K1459" s="4">
        <f t="shared" si="137"/>
        <v>65209.424270406453</v>
      </c>
      <c r="L1459" s="4">
        <f t="shared" si="138"/>
        <v>23552.424270406453</v>
      </c>
      <c r="M1459" s="5">
        <f t="shared" si="139"/>
        <v>0.565389352819609</v>
      </c>
      <c r="N1459" s="4">
        <f>IF(SUMPRODUCT($O$2:$AD$2,O1459:AD1459)&lt;=Kalkulačka!$B$4,SUMPRODUCT($O$2:$AD$2,O1459:AD1459)*Kalkulačka!$B$5,SUMPRODUCT($O$2:$AD$2,O1459:AD1459))</f>
        <v>82.5</v>
      </c>
      <c r="O1459" s="4">
        <v>15</v>
      </c>
      <c r="P1459" s="4">
        <v>0</v>
      </c>
      <c r="Q1459" s="4">
        <v>0</v>
      </c>
      <c r="R1459" s="4">
        <v>0</v>
      </c>
      <c r="S1459" s="4">
        <v>40</v>
      </c>
      <c r="T1459" s="4">
        <v>0</v>
      </c>
      <c r="U1459" s="4">
        <v>0</v>
      </c>
      <c r="V1459" s="4">
        <v>30</v>
      </c>
      <c r="W1459" s="4">
        <v>0</v>
      </c>
      <c r="X1459" s="4">
        <v>0</v>
      </c>
      <c r="Y1459" s="4">
        <v>0</v>
      </c>
      <c r="Z1459" s="4">
        <v>0</v>
      </c>
      <c r="AA1459" s="4">
        <v>0</v>
      </c>
      <c r="AB1459" s="4">
        <v>0</v>
      </c>
      <c r="AC1459" s="4">
        <v>0</v>
      </c>
      <c r="AD1459" s="4">
        <v>0</v>
      </c>
    </row>
    <row r="1460" spans="1:30" x14ac:dyDescent="0.3">
      <c r="A1460" s="16" t="s">
        <v>32</v>
      </c>
      <c r="B1460" s="7">
        <v>563501</v>
      </c>
      <c r="C1460" s="7">
        <v>262242</v>
      </c>
      <c r="D1460" s="7" t="s">
        <v>317</v>
      </c>
      <c r="E1460" s="7">
        <v>2</v>
      </c>
      <c r="F1460" s="4">
        <v>543961</v>
      </c>
      <c r="G1460" s="4">
        <v>16296</v>
      </c>
      <c r="H1460" s="4">
        <f t="shared" si="134"/>
        <v>596792.0539172818</v>
      </c>
      <c r="I1460" s="4">
        <f t="shared" si="135"/>
        <v>52831.053917281795</v>
      </c>
      <c r="J1460" s="5">
        <f t="shared" si="136"/>
        <v>9.7122870789048799E-2</v>
      </c>
      <c r="K1460" s="4">
        <f t="shared" si="137"/>
        <v>33197.525083116008</v>
      </c>
      <c r="L1460" s="4">
        <f t="shared" si="138"/>
        <v>16901.525083116008</v>
      </c>
      <c r="M1460" s="5">
        <f t="shared" si="139"/>
        <v>1.0371578966075115</v>
      </c>
      <c r="N1460" s="4">
        <f>IF(SUMPRODUCT($O$2:$AD$2,O1460:AD1460)&lt;=Kalkulačka!$B$4,SUMPRODUCT($O$2:$AD$2,O1460:AD1460)*Kalkulačka!$B$5,SUMPRODUCT($O$2:$AD$2,O1460:AD1460))</f>
        <v>42</v>
      </c>
      <c r="O1460" s="4">
        <v>20</v>
      </c>
      <c r="P1460" s="4">
        <v>0</v>
      </c>
      <c r="Q1460" s="4">
        <v>0</v>
      </c>
      <c r="R1460" s="4">
        <v>0</v>
      </c>
      <c r="S1460" s="4">
        <v>8</v>
      </c>
      <c r="T1460" s="4">
        <v>0</v>
      </c>
      <c r="U1460" s="4">
        <v>28</v>
      </c>
      <c r="V1460" s="4">
        <v>8</v>
      </c>
      <c r="W1460" s="4">
        <v>0</v>
      </c>
      <c r="X1460" s="4">
        <v>0</v>
      </c>
      <c r="Y1460" s="4">
        <v>0</v>
      </c>
      <c r="Z1460" s="4">
        <v>0</v>
      </c>
      <c r="AA1460" s="4">
        <v>0</v>
      </c>
      <c r="AB1460" s="4">
        <v>0</v>
      </c>
      <c r="AC1460" s="4">
        <v>0</v>
      </c>
      <c r="AD1460" s="4">
        <v>0</v>
      </c>
    </row>
    <row r="1461" spans="1:30" x14ac:dyDescent="0.3">
      <c r="A1461" s="16" t="s">
        <v>38</v>
      </c>
      <c r="B1461" s="7">
        <v>579629</v>
      </c>
      <c r="C1461" s="7">
        <v>278220</v>
      </c>
      <c r="D1461" s="7" t="s">
        <v>1752</v>
      </c>
      <c r="E1461" s="7">
        <v>2</v>
      </c>
      <c r="F1461" s="4">
        <v>2796909</v>
      </c>
      <c r="G1461" s="4">
        <v>128722</v>
      </c>
      <c r="H1461" s="4">
        <f t="shared" si="134"/>
        <v>3069216.2772888774</v>
      </c>
      <c r="I1461" s="4">
        <f t="shared" si="135"/>
        <v>272307.27728887741</v>
      </c>
      <c r="J1461" s="5">
        <f t="shared" si="136"/>
        <v>9.7360077603124484E-2</v>
      </c>
      <c r="K1461" s="4">
        <f t="shared" si="137"/>
        <v>170730.12899888234</v>
      </c>
      <c r="L1461" s="4">
        <f t="shared" si="138"/>
        <v>42008.128998882341</v>
      </c>
      <c r="M1461" s="5">
        <f t="shared" si="139"/>
        <v>0.32634770279270309</v>
      </c>
      <c r="N1461" s="4">
        <f>IF(SUMPRODUCT($O$2:$AD$2,O1461:AD1461)&lt;=Kalkulačka!$B$4,SUMPRODUCT($O$2:$AD$2,O1461:AD1461)*Kalkulačka!$B$5,SUMPRODUCT($O$2:$AD$2,O1461:AD1461))</f>
        <v>216</v>
      </c>
      <c r="O1461" s="4">
        <v>27</v>
      </c>
      <c r="P1461" s="4">
        <v>0</v>
      </c>
      <c r="Q1461" s="4">
        <v>0</v>
      </c>
      <c r="R1461" s="4">
        <v>0</v>
      </c>
      <c r="S1461" s="4">
        <v>117</v>
      </c>
      <c r="T1461" s="4">
        <v>0</v>
      </c>
      <c r="U1461" s="4">
        <v>127</v>
      </c>
      <c r="V1461" s="4">
        <v>30</v>
      </c>
      <c r="W1461" s="4">
        <v>0</v>
      </c>
      <c r="X1461" s="4">
        <v>0</v>
      </c>
      <c r="Y1461" s="4">
        <v>0</v>
      </c>
      <c r="Z1461" s="4">
        <v>0</v>
      </c>
      <c r="AA1461" s="4">
        <v>0</v>
      </c>
      <c r="AB1461" s="4">
        <v>0</v>
      </c>
      <c r="AC1461" s="4">
        <v>0</v>
      </c>
      <c r="AD1461" s="4">
        <v>0</v>
      </c>
    </row>
    <row r="1462" spans="1:30" x14ac:dyDescent="0.3">
      <c r="A1462" s="16" t="s">
        <v>47</v>
      </c>
      <c r="B1462" s="7">
        <v>586765</v>
      </c>
      <c r="C1462" s="7">
        <v>285498</v>
      </c>
      <c r="D1462" s="7" t="s">
        <v>448</v>
      </c>
      <c r="E1462" s="7">
        <v>2</v>
      </c>
      <c r="F1462" s="4">
        <v>8007690</v>
      </c>
      <c r="G1462" s="4">
        <v>452985</v>
      </c>
      <c r="H1462" s="4">
        <f t="shared" si="134"/>
        <v>7616203.3547538817</v>
      </c>
      <c r="I1462" s="4">
        <f t="shared" si="135"/>
        <v>-391486.64524611831</v>
      </c>
      <c r="J1462" s="5">
        <f t="shared" si="136"/>
        <v>-4.8888836261907986E-2</v>
      </c>
      <c r="K1462" s="4">
        <f t="shared" si="137"/>
        <v>423663.65344167099</v>
      </c>
      <c r="L1462" s="4">
        <f t="shared" si="138"/>
        <v>-29321.346558329009</v>
      </c>
      <c r="M1462" s="5">
        <f t="shared" si="139"/>
        <v>-6.4729177695351914E-2</v>
      </c>
      <c r="N1462" s="4">
        <f>IF(SUMPRODUCT($O$2:$AD$2,O1462:AD1462)&lt;=Kalkulačka!$B$4,SUMPRODUCT($O$2:$AD$2,O1462:AD1462)*Kalkulačka!$B$5,SUMPRODUCT($O$2:$AD$2,O1462:AD1462))</f>
        <v>536</v>
      </c>
      <c r="O1462" s="4">
        <v>126</v>
      </c>
      <c r="P1462" s="4">
        <v>0</v>
      </c>
      <c r="Q1462" s="4">
        <v>13</v>
      </c>
      <c r="R1462" s="4">
        <v>0</v>
      </c>
      <c r="S1462" s="4">
        <v>386</v>
      </c>
      <c r="T1462" s="4">
        <v>0</v>
      </c>
      <c r="U1462" s="4">
        <v>437</v>
      </c>
      <c r="V1462" s="4">
        <v>90</v>
      </c>
      <c r="W1462" s="4">
        <v>0</v>
      </c>
      <c r="X1462" s="4">
        <v>0</v>
      </c>
      <c r="Y1462" s="4">
        <v>0</v>
      </c>
      <c r="Z1462" s="4">
        <v>0</v>
      </c>
      <c r="AA1462" s="4">
        <v>110</v>
      </c>
      <c r="AB1462" s="4">
        <v>0</v>
      </c>
      <c r="AC1462" s="4">
        <v>0</v>
      </c>
      <c r="AD1462" s="4">
        <v>0</v>
      </c>
    </row>
    <row r="1463" spans="1:30" x14ac:dyDescent="0.3">
      <c r="A1463" s="16" t="s">
        <v>23</v>
      </c>
      <c r="B1463" s="7">
        <v>545724</v>
      </c>
      <c r="C1463" s="7">
        <v>246093</v>
      </c>
      <c r="D1463" s="7" t="s">
        <v>1753</v>
      </c>
      <c r="E1463" s="7">
        <v>2</v>
      </c>
      <c r="F1463" s="4">
        <v>1573061</v>
      </c>
      <c r="G1463" s="4">
        <v>55008</v>
      </c>
      <c r="H1463" s="4">
        <f t="shared" si="134"/>
        <v>1726434.1559749937</v>
      </c>
      <c r="I1463" s="4">
        <f t="shared" si="135"/>
        <v>153373.15597499372</v>
      </c>
      <c r="J1463" s="5">
        <f t="shared" si="136"/>
        <v>9.749981467660418E-2</v>
      </c>
      <c r="K1463" s="4">
        <f t="shared" si="137"/>
        <v>96035.697561871319</v>
      </c>
      <c r="L1463" s="4">
        <f t="shared" si="138"/>
        <v>41027.697561871319</v>
      </c>
      <c r="M1463" s="5">
        <f t="shared" si="139"/>
        <v>0.74584965026671246</v>
      </c>
      <c r="N1463" s="4">
        <f>IF(SUMPRODUCT($O$2:$AD$2,O1463:AD1463)&lt;=Kalkulačka!$B$4,SUMPRODUCT($O$2:$AD$2,O1463:AD1463)*Kalkulačka!$B$5,SUMPRODUCT($O$2:$AD$2,O1463:AD1463))</f>
        <v>121.5</v>
      </c>
      <c r="O1463" s="4">
        <v>39</v>
      </c>
      <c r="P1463" s="4">
        <v>0</v>
      </c>
      <c r="Q1463" s="4">
        <v>0</v>
      </c>
      <c r="R1463" s="4">
        <v>0</v>
      </c>
      <c r="S1463" s="4">
        <v>42</v>
      </c>
      <c r="T1463" s="4">
        <v>0</v>
      </c>
      <c r="U1463" s="4">
        <v>80</v>
      </c>
      <c r="V1463" s="4">
        <v>38</v>
      </c>
      <c r="W1463" s="4">
        <v>0</v>
      </c>
      <c r="X1463" s="4">
        <v>0</v>
      </c>
      <c r="Y1463" s="4">
        <v>0</v>
      </c>
      <c r="Z1463" s="4">
        <v>0</v>
      </c>
      <c r="AA1463" s="4">
        <v>0</v>
      </c>
      <c r="AB1463" s="4">
        <v>0</v>
      </c>
      <c r="AC1463" s="4">
        <v>0</v>
      </c>
      <c r="AD1463" s="4">
        <v>0</v>
      </c>
    </row>
    <row r="1464" spans="1:30" x14ac:dyDescent="0.3">
      <c r="A1464" s="16" t="s">
        <v>56</v>
      </c>
      <c r="B1464" s="7">
        <v>599549</v>
      </c>
      <c r="C1464" s="7">
        <v>298051</v>
      </c>
      <c r="D1464" s="7" t="s">
        <v>502</v>
      </c>
      <c r="E1464" s="7">
        <v>2</v>
      </c>
      <c r="F1464" s="4">
        <v>9724503</v>
      </c>
      <c r="G1464" s="4">
        <v>572306</v>
      </c>
      <c r="H1464" s="4">
        <f t="shared" si="134"/>
        <v>9250276.8357178681</v>
      </c>
      <c r="I1464" s="4">
        <f t="shared" si="135"/>
        <v>-474226.16428213194</v>
      </c>
      <c r="J1464" s="5">
        <f t="shared" si="136"/>
        <v>-4.8766108075871006E-2</v>
      </c>
      <c r="K1464" s="4">
        <f t="shared" si="137"/>
        <v>514561.63878829818</v>
      </c>
      <c r="L1464" s="4">
        <f t="shared" si="138"/>
        <v>-57744.36121170182</v>
      </c>
      <c r="M1464" s="5">
        <f t="shared" si="139"/>
        <v>-0.10089770369645223</v>
      </c>
      <c r="N1464" s="4">
        <f>IF(SUMPRODUCT($O$2:$AD$2,O1464:AD1464)&lt;=Kalkulačka!$B$4,SUMPRODUCT($O$2:$AD$2,O1464:AD1464)*Kalkulačka!$B$5,SUMPRODUCT($O$2:$AD$2,O1464:AD1464))</f>
        <v>651</v>
      </c>
      <c r="O1464" s="4">
        <v>151</v>
      </c>
      <c r="P1464" s="4">
        <v>0</v>
      </c>
      <c r="Q1464" s="4">
        <v>0</v>
      </c>
      <c r="R1464" s="4">
        <v>0</v>
      </c>
      <c r="S1464" s="4">
        <v>500</v>
      </c>
      <c r="T1464" s="4">
        <v>0</v>
      </c>
      <c r="U1464" s="4">
        <v>590</v>
      </c>
      <c r="V1464" s="4">
        <v>144</v>
      </c>
      <c r="W1464" s="4">
        <v>0</v>
      </c>
      <c r="X1464" s="4">
        <v>0</v>
      </c>
      <c r="Y1464" s="4">
        <v>0</v>
      </c>
      <c r="Z1464" s="4">
        <v>0</v>
      </c>
      <c r="AA1464" s="4">
        <v>0</v>
      </c>
      <c r="AB1464" s="4">
        <v>0</v>
      </c>
      <c r="AC1464" s="4">
        <v>0</v>
      </c>
      <c r="AD1464" s="4">
        <v>0</v>
      </c>
    </row>
    <row r="1465" spans="1:30" x14ac:dyDescent="0.3">
      <c r="A1465" s="16" t="s">
        <v>47</v>
      </c>
      <c r="B1465" s="7">
        <v>583685</v>
      </c>
      <c r="C1465" s="7">
        <v>599247</v>
      </c>
      <c r="D1465" s="7" t="s">
        <v>1754</v>
      </c>
      <c r="E1465" s="7">
        <v>2</v>
      </c>
      <c r="F1465" s="4">
        <v>1864182</v>
      </c>
      <c r="G1465" s="4">
        <v>68093</v>
      </c>
      <c r="H1465" s="4">
        <f t="shared" si="134"/>
        <v>2046144.1848592516</v>
      </c>
      <c r="I1465" s="4">
        <f t="shared" si="135"/>
        <v>181962.1848592516</v>
      </c>
      <c r="J1465" s="5">
        <f t="shared" si="136"/>
        <v>9.7609667328217631E-2</v>
      </c>
      <c r="K1465" s="4">
        <f t="shared" si="137"/>
        <v>113820.08599925489</v>
      </c>
      <c r="L1465" s="4">
        <f t="shared" si="138"/>
        <v>45727.085999254894</v>
      </c>
      <c r="M1465" s="5">
        <f t="shared" si="139"/>
        <v>0.67153871909381135</v>
      </c>
      <c r="N1465" s="4">
        <f>IF(SUMPRODUCT($O$2:$AD$2,O1465:AD1465)&lt;=Kalkulačka!$B$4,SUMPRODUCT($O$2:$AD$2,O1465:AD1465)*Kalkulačka!$B$5,SUMPRODUCT($O$2:$AD$2,O1465:AD1465))</f>
        <v>144</v>
      </c>
      <c r="O1465" s="4">
        <v>37</v>
      </c>
      <c r="P1465" s="4">
        <v>0</v>
      </c>
      <c r="Q1465" s="4">
        <v>0</v>
      </c>
      <c r="R1465" s="4">
        <v>0</v>
      </c>
      <c r="S1465" s="4">
        <v>59</v>
      </c>
      <c r="T1465" s="4">
        <v>0</v>
      </c>
      <c r="U1465" s="4">
        <v>135</v>
      </c>
      <c r="V1465" s="4">
        <v>35</v>
      </c>
      <c r="W1465" s="4">
        <v>0</v>
      </c>
      <c r="X1465" s="4">
        <v>0</v>
      </c>
      <c r="Y1465" s="4">
        <v>0</v>
      </c>
      <c r="Z1465" s="4">
        <v>0</v>
      </c>
      <c r="AA1465" s="4">
        <v>0</v>
      </c>
      <c r="AB1465" s="4">
        <v>0</v>
      </c>
      <c r="AC1465" s="4">
        <v>0</v>
      </c>
      <c r="AD1465" s="4">
        <v>0</v>
      </c>
    </row>
    <row r="1466" spans="1:30" x14ac:dyDescent="0.3">
      <c r="A1466" s="16" t="s">
        <v>44</v>
      </c>
      <c r="B1466" s="7">
        <v>568601</v>
      </c>
      <c r="C1466" s="7">
        <v>267376</v>
      </c>
      <c r="D1466" s="7" t="s">
        <v>1755</v>
      </c>
      <c r="E1466" s="7">
        <v>2</v>
      </c>
      <c r="F1466" s="4">
        <v>1863962</v>
      </c>
      <c r="G1466" s="4">
        <v>64384</v>
      </c>
      <c r="H1466" s="4">
        <f t="shared" si="134"/>
        <v>2046144.1848592516</v>
      </c>
      <c r="I1466" s="4">
        <f t="shared" si="135"/>
        <v>182182.1848592516</v>
      </c>
      <c r="J1466" s="5">
        <f t="shared" si="136"/>
        <v>9.7739216174606458E-2</v>
      </c>
      <c r="K1466" s="4">
        <f t="shared" si="137"/>
        <v>113820.08599925489</v>
      </c>
      <c r="L1466" s="4">
        <f t="shared" si="138"/>
        <v>49436.085999254894</v>
      </c>
      <c r="M1466" s="5">
        <f t="shared" si="139"/>
        <v>0.76783185262262199</v>
      </c>
      <c r="N1466" s="4">
        <f>IF(SUMPRODUCT($O$2:$AD$2,O1466:AD1466)&lt;=Kalkulačka!$B$4,SUMPRODUCT($O$2:$AD$2,O1466:AD1466)*Kalkulačka!$B$5,SUMPRODUCT($O$2:$AD$2,O1466:AD1466))</f>
        <v>144</v>
      </c>
      <c r="O1466" s="4">
        <v>48</v>
      </c>
      <c r="P1466" s="4">
        <v>0</v>
      </c>
      <c r="Q1466" s="4">
        <v>0</v>
      </c>
      <c r="R1466" s="4">
        <v>0</v>
      </c>
      <c r="S1466" s="4">
        <v>48</v>
      </c>
      <c r="T1466" s="4">
        <v>0</v>
      </c>
      <c r="U1466" s="4">
        <v>95</v>
      </c>
      <c r="V1466" s="4">
        <v>38</v>
      </c>
      <c r="W1466" s="4">
        <v>0</v>
      </c>
      <c r="X1466" s="4">
        <v>0</v>
      </c>
      <c r="Y1466" s="4">
        <v>0</v>
      </c>
      <c r="Z1466" s="4">
        <v>0</v>
      </c>
      <c r="AA1466" s="4">
        <v>0</v>
      </c>
      <c r="AB1466" s="4">
        <v>0</v>
      </c>
      <c r="AC1466" s="4">
        <v>0</v>
      </c>
      <c r="AD1466" s="4">
        <v>0</v>
      </c>
    </row>
    <row r="1467" spans="1:30" x14ac:dyDescent="0.3">
      <c r="A1467" s="16" t="s">
        <v>56</v>
      </c>
      <c r="B1467" s="7">
        <v>598551</v>
      </c>
      <c r="C1467" s="7">
        <v>297054</v>
      </c>
      <c r="D1467" s="7" t="s">
        <v>1756</v>
      </c>
      <c r="E1467" s="7">
        <v>2</v>
      </c>
      <c r="F1467" s="4">
        <v>6915029</v>
      </c>
      <c r="G1467" s="4">
        <v>384395</v>
      </c>
      <c r="H1467" s="4">
        <f t="shared" si="134"/>
        <v>6578921.9277071776</v>
      </c>
      <c r="I1467" s="4">
        <f t="shared" si="135"/>
        <v>-336107.07229282241</v>
      </c>
      <c r="J1467" s="5">
        <f t="shared" si="136"/>
        <v>-4.8605301914543264E-2</v>
      </c>
      <c r="K1467" s="4">
        <f t="shared" si="137"/>
        <v>365963.19317815983</v>
      </c>
      <c r="L1467" s="4">
        <f t="shared" si="138"/>
        <v>-18431.806821840175</v>
      </c>
      <c r="M1467" s="5">
        <f t="shared" si="139"/>
        <v>-4.7950173186020018E-2</v>
      </c>
      <c r="N1467" s="4">
        <f>IF(SUMPRODUCT($O$2:$AD$2,O1467:AD1467)&lt;=Kalkulačka!$B$4,SUMPRODUCT($O$2:$AD$2,O1467:AD1467)*Kalkulačka!$B$5,SUMPRODUCT($O$2:$AD$2,O1467:AD1467))</f>
        <v>463</v>
      </c>
      <c r="O1467" s="4">
        <v>128</v>
      </c>
      <c r="P1467" s="4">
        <v>0</v>
      </c>
      <c r="Q1467" s="4">
        <v>0</v>
      </c>
      <c r="R1467" s="4">
        <v>0</v>
      </c>
      <c r="S1467" s="4">
        <v>335</v>
      </c>
      <c r="T1467" s="4">
        <v>0</v>
      </c>
      <c r="U1467" s="4">
        <v>431</v>
      </c>
      <c r="V1467" s="4">
        <v>147</v>
      </c>
      <c r="W1467" s="4">
        <v>0</v>
      </c>
      <c r="X1467" s="4">
        <v>0</v>
      </c>
      <c r="Y1467" s="4">
        <v>0</v>
      </c>
      <c r="Z1467" s="4">
        <v>0</v>
      </c>
      <c r="AA1467" s="4">
        <v>0</v>
      </c>
      <c r="AB1467" s="4">
        <v>0</v>
      </c>
      <c r="AC1467" s="4">
        <v>0</v>
      </c>
      <c r="AD1467" s="4">
        <v>0</v>
      </c>
    </row>
    <row r="1468" spans="1:30" x14ac:dyDescent="0.3">
      <c r="A1468" s="16" t="s">
        <v>20</v>
      </c>
      <c r="B1468" s="7">
        <v>541231</v>
      </c>
      <c r="C1468" s="7">
        <v>243221</v>
      </c>
      <c r="D1468" s="7" t="s">
        <v>1757</v>
      </c>
      <c r="E1468" s="7">
        <v>2</v>
      </c>
      <c r="F1468" s="4">
        <v>11680017</v>
      </c>
      <c r="G1468" s="4">
        <v>651734</v>
      </c>
      <c r="H1468" s="4">
        <f t="shared" si="134"/>
        <v>11113120.604016811</v>
      </c>
      <c r="I1468" s="4">
        <f t="shared" si="135"/>
        <v>-566896.39598318934</v>
      </c>
      <c r="J1468" s="5">
        <f t="shared" si="136"/>
        <v>-4.8535579698487541E-2</v>
      </c>
      <c r="K1468" s="4">
        <f t="shared" si="137"/>
        <v>618185.3420834532</v>
      </c>
      <c r="L1468" s="4">
        <f t="shared" si="138"/>
        <v>-33548.657916546799</v>
      </c>
      <c r="M1468" s="5">
        <f t="shared" si="139"/>
        <v>-5.1475997748386293E-2</v>
      </c>
      <c r="N1468" s="4">
        <f>IF(SUMPRODUCT($O$2:$AD$2,O1468:AD1468)&lt;=Kalkulačka!$B$4,SUMPRODUCT($O$2:$AD$2,O1468:AD1468)*Kalkulačka!$B$5,SUMPRODUCT($O$2:$AD$2,O1468:AD1468))</f>
        <v>782.1</v>
      </c>
      <c r="O1468" s="4">
        <v>142</v>
      </c>
      <c r="P1468" s="4">
        <v>0</v>
      </c>
      <c r="Q1468" s="4">
        <v>0</v>
      </c>
      <c r="R1468" s="4">
        <v>0</v>
      </c>
      <c r="S1468" s="4">
        <v>477</v>
      </c>
      <c r="T1468" s="4">
        <v>42</v>
      </c>
      <c r="U1468" s="4">
        <v>142</v>
      </c>
      <c r="V1468" s="4">
        <v>204</v>
      </c>
      <c r="W1468" s="4">
        <v>55</v>
      </c>
      <c r="X1468" s="4">
        <v>0</v>
      </c>
      <c r="Y1468" s="4">
        <v>0</v>
      </c>
      <c r="Z1468" s="4">
        <v>0</v>
      </c>
      <c r="AA1468" s="4">
        <v>791</v>
      </c>
      <c r="AB1468" s="4">
        <v>0</v>
      </c>
      <c r="AC1468" s="4">
        <v>0</v>
      </c>
      <c r="AD1468" s="4">
        <v>0</v>
      </c>
    </row>
    <row r="1469" spans="1:30" x14ac:dyDescent="0.3">
      <c r="A1469" s="16" t="s">
        <v>44</v>
      </c>
      <c r="B1469" s="7">
        <v>591840</v>
      </c>
      <c r="C1469" s="7">
        <v>290599</v>
      </c>
      <c r="D1469" s="7" t="s">
        <v>1758</v>
      </c>
      <c r="E1469" s="7">
        <v>2</v>
      </c>
      <c r="F1469" s="4">
        <v>1708440</v>
      </c>
      <c r="G1469" s="4">
        <v>60144</v>
      </c>
      <c r="H1469" s="4">
        <f t="shared" si="134"/>
        <v>1875632.169454314</v>
      </c>
      <c r="I1469" s="4">
        <f t="shared" si="135"/>
        <v>167192.16945431405</v>
      </c>
      <c r="J1469" s="5">
        <f t="shared" si="136"/>
        <v>9.7862476560086398E-2</v>
      </c>
      <c r="K1469" s="4">
        <f t="shared" si="137"/>
        <v>104335.07883265032</v>
      </c>
      <c r="L1469" s="4">
        <f t="shared" si="138"/>
        <v>44191.078832650324</v>
      </c>
      <c r="M1469" s="5">
        <f t="shared" si="139"/>
        <v>0.73475456957718688</v>
      </c>
      <c r="N1469" s="4">
        <f>IF(SUMPRODUCT($O$2:$AD$2,O1469:AD1469)&lt;=Kalkulačka!$B$4,SUMPRODUCT($O$2:$AD$2,O1469:AD1469)*Kalkulačka!$B$5,SUMPRODUCT($O$2:$AD$2,O1469:AD1469))</f>
        <v>132</v>
      </c>
      <c r="O1469" s="4">
        <v>41</v>
      </c>
      <c r="P1469" s="4">
        <v>0</v>
      </c>
      <c r="Q1469" s="4">
        <v>0</v>
      </c>
      <c r="R1469" s="4">
        <v>0</v>
      </c>
      <c r="S1469" s="4">
        <v>47</v>
      </c>
      <c r="T1469" s="4">
        <v>0</v>
      </c>
      <c r="U1469" s="4">
        <v>86</v>
      </c>
      <c r="V1469" s="4">
        <v>40</v>
      </c>
      <c r="W1469" s="4">
        <v>0</v>
      </c>
      <c r="X1469" s="4">
        <v>0</v>
      </c>
      <c r="Y1469" s="4">
        <v>0</v>
      </c>
      <c r="Z1469" s="4">
        <v>0</v>
      </c>
      <c r="AA1469" s="4">
        <v>0</v>
      </c>
      <c r="AB1469" s="4">
        <v>0</v>
      </c>
      <c r="AC1469" s="4">
        <v>0</v>
      </c>
      <c r="AD1469" s="4">
        <v>0</v>
      </c>
    </row>
    <row r="1470" spans="1:30" x14ac:dyDescent="0.3">
      <c r="A1470" s="16" t="s">
        <v>56</v>
      </c>
      <c r="B1470" s="7">
        <v>512907</v>
      </c>
      <c r="C1470" s="7">
        <v>534722</v>
      </c>
      <c r="D1470" s="7" t="s">
        <v>1759</v>
      </c>
      <c r="E1470" s="7">
        <v>2</v>
      </c>
      <c r="F1470" s="4">
        <v>1630568</v>
      </c>
      <c r="G1470" s="4">
        <v>56539</v>
      </c>
      <c r="H1470" s="4">
        <f t="shared" si="134"/>
        <v>1790376.1617518452</v>
      </c>
      <c r="I1470" s="4">
        <f t="shared" si="135"/>
        <v>159808.16175184515</v>
      </c>
      <c r="J1470" s="5">
        <f t="shared" si="136"/>
        <v>9.8007664661544425E-2</v>
      </c>
      <c r="K1470" s="4">
        <f t="shared" si="137"/>
        <v>99592.57524934804</v>
      </c>
      <c r="L1470" s="4">
        <f t="shared" si="138"/>
        <v>43053.57524934804</v>
      </c>
      <c r="M1470" s="5">
        <f t="shared" si="139"/>
        <v>0.7614845548974698</v>
      </c>
      <c r="N1470" s="4">
        <f>IF(SUMPRODUCT($O$2:$AD$2,O1470:AD1470)&lt;=Kalkulačka!$B$4,SUMPRODUCT($O$2:$AD$2,O1470:AD1470)*Kalkulačka!$B$5,SUMPRODUCT($O$2:$AD$2,O1470:AD1470))</f>
        <v>126</v>
      </c>
      <c r="O1470" s="4">
        <v>40</v>
      </c>
      <c r="P1470" s="4">
        <v>0</v>
      </c>
      <c r="Q1470" s="4">
        <v>0</v>
      </c>
      <c r="R1470" s="4">
        <v>0</v>
      </c>
      <c r="S1470" s="4">
        <v>44</v>
      </c>
      <c r="T1470" s="4">
        <v>0</v>
      </c>
      <c r="U1470" s="4">
        <v>84</v>
      </c>
      <c r="V1470" s="4">
        <v>30</v>
      </c>
      <c r="W1470" s="4">
        <v>0</v>
      </c>
      <c r="X1470" s="4">
        <v>0</v>
      </c>
      <c r="Y1470" s="4">
        <v>0</v>
      </c>
      <c r="Z1470" s="4">
        <v>0</v>
      </c>
      <c r="AA1470" s="4">
        <v>0</v>
      </c>
      <c r="AB1470" s="4">
        <v>0</v>
      </c>
      <c r="AC1470" s="4">
        <v>0</v>
      </c>
      <c r="AD1470" s="4">
        <v>0</v>
      </c>
    </row>
    <row r="1471" spans="1:30" x14ac:dyDescent="0.3">
      <c r="A1471" s="16" t="s">
        <v>44</v>
      </c>
      <c r="B1471" s="7">
        <v>568759</v>
      </c>
      <c r="C1471" s="7">
        <v>267538</v>
      </c>
      <c r="D1471" s="7" t="s">
        <v>344</v>
      </c>
      <c r="E1471" s="7">
        <v>2</v>
      </c>
      <c r="F1471" s="4">
        <v>18347797</v>
      </c>
      <c r="G1471" s="4">
        <v>1049560</v>
      </c>
      <c r="H1471" s="4">
        <f t="shared" si="134"/>
        <v>17466114.111312445</v>
      </c>
      <c r="I1471" s="4">
        <f t="shared" si="135"/>
        <v>-881682.88868755475</v>
      </c>
      <c r="J1471" s="5">
        <f t="shared" si="136"/>
        <v>-4.8053882909624202E-2</v>
      </c>
      <c r="K1471" s="4">
        <f t="shared" si="137"/>
        <v>971580.90076586197</v>
      </c>
      <c r="L1471" s="4">
        <f t="shared" si="138"/>
        <v>-77979.099234138033</v>
      </c>
      <c r="M1471" s="5">
        <f t="shared" si="139"/>
        <v>-7.4296942751379658E-2</v>
      </c>
      <c r="N1471" s="4">
        <f>IF(SUMPRODUCT($O$2:$AD$2,O1471:AD1471)&lt;=Kalkulačka!$B$4,SUMPRODUCT($O$2:$AD$2,O1471:AD1471)*Kalkulačka!$B$5,SUMPRODUCT($O$2:$AD$2,O1471:AD1471))</f>
        <v>1229.2</v>
      </c>
      <c r="O1471" s="4">
        <v>259</v>
      </c>
      <c r="P1471" s="4">
        <v>13</v>
      </c>
      <c r="Q1471" s="4">
        <v>0</v>
      </c>
      <c r="R1471" s="4">
        <v>0</v>
      </c>
      <c r="S1471" s="4">
        <v>894</v>
      </c>
      <c r="T1471" s="4">
        <v>0</v>
      </c>
      <c r="U1471" s="4">
        <v>1443</v>
      </c>
      <c r="V1471" s="4">
        <v>313</v>
      </c>
      <c r="W1471" s="4">
        <v>23</v>
      </c>
      <c r="X1471" s="4">
        <v>571</v>
      </c>
      <c r="Y1471" s="4">
        <v>0</v>
      </c>
      <c r="Z1471" s="4">
        <v>0</v>
      </c>
      <c r="AA1471" s="4">
        <v>502</v>
      </c>
      <c r="AB1471" s="4">
        <v>0</v>
      </c>
      <c r="AC1471" s="4">
        <v>0</v>
      </c>
      <c r="AD1471" s="4">
        <v>0</v>
      </c>
    </row>
    <row r="1472" spans="1:30" x14ac:dyDescent="0.3">
      <c r="A1472" s="16" t="s">
        <v>56</v>
      </c>
      <c r="B1472" s="7">
        <v>599930</v>
      </c>
      <c r="C1472" s="7">
        <v>298450</v>
      </c>
      <c r="D1472" s="7" t="s">
        <v>1760</v>
      </c>
      <c r="E1472" s="7">
        <v>2</v>
      </c>
      <c r="F1472" s="4">
        <v>6089520</v>
      </c>
      <c r="G1472" s="4">
        <v>334229</v>
      </c>
      <c r="H1472" s="4">
        <f t="shared" si="134"/>
        <v>5797408.5237678802</v>
      </c>
      <c r="I1472" s="4">
        <f t="shared" si="135"/>
        <v>-292111.47623211984</v>
      </c>
      <c r="J1472" s="5">
        <f t="shared" si="136"/>
        <v>-4.7969540494508522E-2</v>
      </c>
      <c r="K1472" s="4">
        <f t="shared" si="137"/>
        <v>322490.24366455554</v>
      </c>
      <c r="L1472" s="4">
        <f t="shared" si="138"/>
        <v>-11738.756335444457</v>
      </c>
      <c r="M1472" s="5">
        <f t="shared" si="139"/>
        <v>-3.5121896470517111E-2</v>
      </c>
      <c r="N1472" s="4">
        <f>IF(SUMPRODUCT($O$2:$AD$2,O1472:AD1472)&lt;=Kalkulačka!$B$4,SUMPRODUCT($O$2:$AD$2,O1472:AD1472)*Kalkulačka!$B$5,SUMPRODUCT($O$2:$AD$2,O1472:AD1472))</f>
        <v>408</v>
      </c>
      <c r="O1472" s="4">
        <v>113</v>
      </c>
      <c r="P1472" s="4">
        <v>0</v>
      </c>
      <c r="Q1472" s="4">
        <v>0</v>
      </c>
      <c r="R1472" s="4">
        <v>0</v>
      </c>
      <c r="S1472" s="4">
        <v>295</v>
      </c>
      <c r="T1472" s="4">
        <v>0</v>
      </c>
      <c r="U1472" s="4">
        <v>370</v>
      </c>
      <c r="V1472" s="4">
        <v>106</v>
      </c>
      <c r="W1472" s="4">
        <v>75</v>
      </c>
      <c r="X1472" s="4">
        <v>0</v>
      </c>
      <c r="Y1472" s="4">
        <v>0</v>
      </c>
      <c r="Z1472" s="4">
        <v>0</v>
      </c>
      <c r="AA1472" s="4">
        <v>0</v>
      </c>
      <c r="AB1472" s="4">
        <v>0</v>
      </c>
      <c r="AC1472" s="4">
        <v>0</v>
      </c>
      <c r="AD1472" s="4">
        <v>0</v>
      </c>
    </row>
    <row r="1473" spans="1:30" x14ac:dyDescent="0.3">
      <c r="A1473" s="16" t="s">
        <v>23</v>
      </c>
      <c r="B1473" s="7">
        <v>552496</v>
      </c>
      <c r="C1473" s="7">
        <v>252387</v>
      </c>
      <c r="D1473" s="7" t="s">
        <v>1761</v>
      </c>
      <c r="E1473" s="7">
        <v>2</v>
      </c>
      <c r="F1473" s="4">
        <v>7566013</v>
      </c>
      <c r="G1473" s="4">
        <v>446075</v>
      </c>
      <c r="H1473" s="4">
        <f t="shared" si="134"/>
        <v>7204132.6508586155</v>
      </c>
      <c r="I1473" s="4">
        <f t="shared" si="135"/>
        <v>-361880.34914138447</v>
      </c>
      <c r="J1473" s="5">
        <f t="shared" si="136"/>
        <v>-4.7829728701415775E-2</v>
      </c>
      <c r="K1473" s="4">
        <f t="shared" si="137"/>
        <v>400741.55278904329</v>
      </c>
      <c r="L1473" s="4">
        <f t="shared" si="138"/>
        <v>-45333.447210956714</v>
      </c>
      <c r="M1473" s="5">
        <f t="shared" si="139"/>
        <v>-0.10162741066178715</v>
      </c>
      <c r="N1473" s="4">
        <f>IF(SUMPRODUCT($O$2:$AD$2,O1473:AD1473)&lt;=Kalkulačka!$B$4,SUMPRODUCT($O$2:$AD$2,O1473:AD1473)*Kalkulačka!$B$5,SUMPRODUCT($O$2:$AD$2,O1473:AD1473))</f>
        <v>507</v>
      </c>
      <c r="O1473" s="4">
        <v>102</v>
      </c>
      <c r="P1473" s="4">
        <v>0</v>
      </c>
      <c r="Q1473" s="4">
        <v>14</v>
      </c>
      <c r="R1473" s="4">
        <v>0</v>
      </c>
      <c r="S1473" s="4">
        <v>391</v>
      </c>
      <c r="T1473" s="4">
        <v>0</v>
      </c>
      <c r="U1473" s="4">
        <v>519</v>
      </c>
      <c r="V1473" s="4">
        <v>138</v>
      </c>
      <c r="W1473" s="4">
        <v>90</v>
      </c>
      <c r="X1473" s="4">
        <v>0</v>
      </c>
      <c r="Y1473" s="4">
        <v>0</v>
      </c>
      <c r="Z1473" s="4">
        <v>0</v>
      </c>
      <c r="AA1473" s="4">
        <v>0</v>
      </c>
      <c r="AB1473" s="4">
        <v>0</v>
      </c>
      <c r="AC1473" s="4">
        <v>0</v>
      </c>
      <c r="AD1473" s="4">
        <v>0</v>
      </c>
    </row>
    <row r="1474" spans="1:30" x14ac:dyDescent="0.3">
      <c r="A1474" s="16" t="s">
        <v>32</v>
      </c>
      <c r="B1474" s="7">
        <v>567167</v>
      </c>
      <c r="C1474" s="7">
        <v>265934</v>
      </c>
      <c r="D1474" s="7" t="s">
        <v>334</v>
      </c>
      <c r="E1474" s="7">
        <v>2</v>
      </c>
      <c r="F1474" s="4">
        <v>2599418</v>
      </c>
      <c r="G1474" s="4">
        <v>118166</v>
      </c>
      <c r="H1474" s="4">
        <f t="shared" si="134"/>
        <v>2856076.2580327056</v>
      </c>
      <c r="I1474" s="4">
        <f t="shared" si="135"/>
        <v>256658.25803270563</v>
      </c>
      <c r="J1474" s="5">
        <f t="shared" si="136"/>
        <v>9.8736816484576773E-2</v>
      </c>
      <c r="K1474" s="4">
        <f t="shared" si="137"/>
        <v>158873.87004062661</v>
      </c>
      <c r="L1474" s="4">
        <f t="shared" si="138"/>
        <v>40707.870040626614</v>
      </c>
      <c r="M1474" s="5">
        <f t="shared" si="139"/>
        <v>0.34449731767705272</v>
      </c>
      <c r="N1474" s="4">
        <f>IF(SUMPRODUCT($O$2:$AD$2,O1474:AD1474)&lt;=Kalkulačka!$B$4,SUMPRODUCT($O$2:$AD$2,O1474:AD1474)*Kalkulačka!$B$5,SUMPRODUCT($O$2:$AD$2,O1474:AD1474))</f>
        <v>201</v>
      </c>
      <c r="O1474" s="4">
        <v>32</v>
      </c>
      <c r="P1474" s="4">
        <v>0</v>
      </c>
      <c r="Q1474" s="4">
        <v>0</v>
      </c>
      <c r="R1474" s="4">
        <v>0</v>
      </c>
      <c r="S1474" s="4">
        <v>102</v>
      </c>
      <c r="T1474" s="4">
        <v>0</v>
      </c>
      <c r="U1474" s="4">
        <v>113</v>
      </c>
      <c r="V1474" s="4">
        <v>30</v>
      </c>
      <c r="W1474" s="4">
        <v>14</v>
      </c>
      <c r="X1474" s="4">
        <v>0</v>
      </c>
      <c r="Y1474" s="4">
        <v>0</v>
      </c>
      <c r="Z1474" s="4">
        <v>0</v>
      </c>
      <c r="AA1474" s="4">
        <v>0</v>
      </c>
      <c r="AB1474" s="4">
        <v>0</v>
      </c>
      <c r="AC1474" s="4">
        <v>0</v>
      </c>
      <c r="AD1474" s="4">
        <v>0</v>
      </c>
    </row>
    <row r="1475" spans="1:30" x14ac:dyDescent="0.3">
      <c r="A1475" s="16" t="s">
        <v>44</v>
      </c>
      <c r="B1475" s="7">
        <v>588032</v>
      </c>
      <c r="C1475" s="7">
        <v>286753</v>
      </c>
      <c r="D1475" s="7" t="s">
        <v>451</v>
      </c>
      <c r="E1475" s="7">
        <v>2</v>
      </c>
      <c r="F1475" s="4">
        <v>12798543</v>
      </c>
      <c r="G1475" s="4">
        <v>734221</v>
      </c>
      <c r="H1475" s="4">
        <f t="shared" si="134"/>
        <v>12188767.234529626</v>
      </c>
      <c r="I1475" s="4">
        <f t="shared" si="135"/>
        <v>-609775.76547037438</v>
      </c>
      <c r="J1475" s="5">
        <f t="shared" si="136"/>
        <v>-4.7644154922194981E-2</v>
      </c>
      <c r="K1475" s="4">
        <f t="shared" si="137"/>
        <v>678019.92895945034</v>
      </c>
      <c r="L1475" s="4">
        <f t="shared" si="138"/>
        <v>-56201.071040549665</v>
      </c>
      <c r="M1475" s="5">
        <f t="shared" si="139"/>
        <v>-7.6545169697611048E-2</v>
      </c>
      <c r="N1475" s="4">
        <f>IF(SUMPRODUCT($O$2:$AD$2,O1475:AD1475)&lt;=Kalkulačka!$B$4,SUMPRODUCT($O$2:$AD$2,O1475:AD1475)*Kalkulačka!$B$5,SUMPRODUCT($O$2:$AD$2,O1475:AD1475))</f>
        <v>857.8</v>
      </c>
      <c r="O1475" s="4">
        <v>187</v>
      </c>
      <c r="P1475" s="4">
        <v>0</v>
      </c>
      <c r="Q1475" s="4">
        <v>0</v>
      </c>
      <c r="R1475" s="4">
        <v>0</v>
      </c>
      <c r="S1475" s="4">
        <v>632</v>
      </c>
      <c r="T1475" s="4">
        <v>0</v>
      </c>
      <c r="U1475" s="4">
        <v>732</v>
      </c>
      <c r="V1475" s="4">
        <v>166</v>
      </c>
      <c r="W1475" s="4">
        <v>0</v>
      </c>
      <c r="X1475" s="4">
        <v>564</v>
      </c>
      <c r="Y1475" s="4">
        <v>0</v>
      </c>
      <c r="Z1475" s="4">
        <v>0</v>
      </c>
      <c r="AA1475" s="4">
        <v>388</v>
      </c>
      <c r="AB1475" s="4">
        <v>0</v>
      </c>
      <c r="AC1475" s="4">
        <v>0</v>
      </c>
      <c r="AD1475" s="4">
        <v>0</v>
      </c>
    </row>
    <row r="1476" spans="1:30" x14ac:dyDescent="0.3">
      <c r="A1476" s="16" t="s">
        <v>44</v>
      </c>
      <c r="B1476" s="7">
        <v>568678</v>
      </c>
      <c r="C1476" s="7">
        <v>267457</v>
      </c>
      <c r="D1476" s="7" t="s">
        <v>1762</v>
      </c>
      <c r="E1476" s="7">
        <v>2</v>
      </c>
      <c r="F1476" s="4">
        <v>3801524</v>
      </c>
      <c r="G1476" s="4">
        <v>159042</v>
      </c>
      <c r="H1476" s="4">
        <f t="shared" si="134"/>
        <v>4177544.3774209721</v>
      </c>
      <c r="I1476" s="4">
        <f t="shared" si="135"/>
        <v>376020.3774209721</v>
      </c>
      <c r="J1476" s="5">
        <f t="shared" si="136"/>
        <v>9.891306155662094E-2</v>
      </c>
      <c r="K1476" s="4">
        <f t="shared" si="137"/>
        <v>232382.67558181207</v>
      </c>
      <c r="L1476" s="4">
        <f t="shared" si="138"/>
        <v>73340.675581812073</v>
      </c>
      <c r="M1476" s="5">
        <f t="shared" si="139"/>
        <v>0.46114029993216943</v>
      </c>
      <c r="N1476" s="4">
        <f>IF(SUMPRODUCT($O$2:$AD$2,O1476:AD1476)&lt;=Kalkulačka!$B$4,SUMPRODUCT($O$2:$AD$2,O1476:AD1476)*Kalkulačka!$B$5,SUMPRODUCT($O$2:$AD$2,O1476:AD1476))</f>
        <v>294</v>
      </c>
      <c r="O1476" s="4">
        <v>67</v>
      </c>
      <c r="P1476" s="4">
        <v>0</v>
      </c>
      <c r="Q1476" s="4">
        <v>0</v>
      </c>
      <c r="R1476" s="4">
        <v>0</v>
      </c>
      <c r="S1476" s="4">
        <v>129</v>
      </c>
      <c r="T1476" s="4">
        <v>0</v>
      </c>
      <c r="U1476" s="4">
        <v>193</v>
      </c>
      <c r="V1476" s="4">
        <v>60</v>
      </c>
      <c r="W1476" s="4">
        <v>0</v>
      </c>
      <c r="X1476" s="4">
        <v>0</v>
      </c>
      <c r="Y1476" s="4">
        <v>0</v>
      </c>
      <c r="Z1476" s="4">
        <v>0</v>
      </c>
      <c r="AA1476" s="4">
        <v>0</v>
      </c>
      <c r="AB1476" s="4">
        <v>0</v>
      </c>
      <c r="AC1476" s="4">
        <v>0</v>
      </c>
      <c r="AD1476" s="4">
        <v>0</v>
      </c>
    </row>
    <row r="1477" spans="1:30" x14ac:dyDescent="0.3">
      <c r="A1477" s="16" t="s">
        <v>47</v>
      </c>
      <c r="B1477" s="7">
        <v>593494</v>
      </c>
      <c r="C1477" s="7">
        <v>292222</v>
      </c>
      <c r="D1477" s="7" t="s">
        <v>1763</v>
      </c>
      <c r="E1477" s="7">
        <v>2</v>
      </c>
      <c r="F1477" s="4">
        <v>1434997</v>
      </c>
      <c r="G1477" s="4">
        <v>52691</v>
      </c>
      <c r="H1477" s="4">
        <f t="shared" si="134"/>
        <v>1577236.1424956731</v>
      </c>
      <c r="I1477" s="4">
        <f t="shared" si="135"/>
        <v>142239.14249567315</v>
      </c>
      <c r="J1477" s="5">
        <f t="shared" si="136"/>
        <v>9.9121560878296711E-2</v>
      </c>
      <c r="K1477" s="4">
        <f t="shared" si="137"/>
        <v>87736.316291092313</v>
      </c>
      <c r="L1477" s="4">
        <f t="shared" si="138"/>
        <v>35045.316291092313</v>
      </c>
      <c r="M1477" s="5">
        <f t="shared" si="139"/>
        <v>0.66511010022759698</v>
      </c>
      <c r="N1477" s="4">
        <f>IF(SUMPRODUCT($O$2:$AD$2,O1477:AD1477)&lt;=Kalkulačka!$B$4,SUMPRODUCT($O$2:$AD$2,O1477:AD1477)*Kalkulačka!$B$5,SUMPRODUCT($O$2:$AD$2,O1477:AD1477))</f>
        <v>111</v>
      </c>
      <c r="O1477" s="4">
        <v>28</v>
      </c>
      <c r="P1477" s="4">
        <v>0</v>
      </c>
      <c r="Q1477" s="4">
        <v>0</v>
      </c>
      <c r="R1477" s="4">
        <v>0</v>
      </c>
      <c r="S1477" s="4">
        <v>46</v>
      </c>
      <c r="T1477" s="4">
        <v>0</v>
      </c>
      <c r="U1477" s="4">
        <v>72</v>
      </c>
      <c r="V1477" s="4">
        <v>30</v>
      </c>
      <c r="W1477" s="4">
        <v>0</v>
      </c>
      <c r="X1477" s="4">
        <v>0</v>
      </c>
      <c r="Y1477" s="4">
        <v>0</v>
      </c>
      <c r="Z1477" s="4">
        <v>0</v>
      </c>
      <c r="AA1477" s="4">
        <v>0</v>
      </c>
      <c r="AB1477" s="4">
        <v>0</v>
      </c>
      <c r="AC1477" s="4">
        <v>0</v>
      </c>
      <c r="AD1477" s="4">
        <v>0</v>
      </c>
    </row>
    <row r="1478" spans="1:30" x14ac:dyDescent="0.3">
      <c r="A1478" s="16" t="s">
        <v>23</v>
      </c>
      <c r="B1478" s="7">
        <v>552992</v>
      </c>
      <c r="C1478" s="7">
        <v>252794</v>
      </c>
      <c r="D1478" s="7" t="s">
        <v>1764</v>
      </c>
      <c r="E1478" s="7">
        <v>2</v>
      </c>
      <c r="F1478" s="4">
        <v>348936</v>
      </c>
      <c r="G1478" s="4">
        <v>8732</v>
      </c>
      <c r="H1478" s="4">
        <f t="shared" ref="H1478:H1541" si="140">N1478*$A$3</f>
        <v>383652.03466110968</v>
      </c>
      <c r="I1478" s="4">
        <f t="shared" ref="I1478:I1541" si="141">H1478-F1478</f>
        <v>34716.034661109676</v>
      </c>
      <c r="J1478" s="5">
        <f t="shared" ref="J1478:J1541" si="142">IFERROR(H1478/F1478-1,0)</f>
        <v>9.9491123475679455E-2</v>
      </c>
      <c r="K1478" s="4">
        <f t="shared" ref="K1478:K1541" si="143">N1478*$A$4</f>
        <v>21341.266124860293</v>
      </c>
      <c r="L1478" s="4">
        <f t="shared" ref="L1478:L1541" si="144">K1478-G1478</f>
        <v>12609.266124860293</v>
      </c>
      <c r="M1478" s="5">
        <f t="shared" ref="M1478:M1541" si="145">IFERROR(K1478/G1478-1,0)</f>
        <v>1.4440295607948115</v>
      </c>
      <c r="N1478" s="4">
        <f>IF(SUMPRODUCT($O$2:$AD$2,O1478:AD1478)&lt;=Kalkulačka!$B$4,SUMPRODUCT($O$2:$AD$2,O1478:AD1478)*Kalkulačka!$B$5,SUMPRODUCT($O$2:$AD$2,O1478:AD1478))</f>
        <v>27</v>
      </c>
      <c r="O1478" s="4">
        <v>18</v>
      </c>
      <c r="P1478" s="4">
        <v>0</v>
      </c>
      <c r="Q1478" s="4">
        <v>0</v>
      </c>
      <c r="R1478" s="4">
        <v>0</v>
      </c>
      <c r="S1478" s="4">
        <v>0</v>
      </c>
      <c r="T1478" s="4">
        <v>0</v>
      </c>
      <c r="U1478" s="4">
        <v>133</v>
      </c>
      <c r="V1478" s="4">
        <v>0</v>
      </c>
      <c r="W1478" s="4">
        <v>0</v>
      </c>
      <c r="X1478" s="4">
        <v>0</v>
      </c>
      <c r="Y1478" s="4">
        <v>0</v>
      </c>
      <c r="Z1478" s="4">
        <v>0</v>
      </c>
      <c r="AA1478" s="4">
        <v>0</v>
      </c>
      <c r="AB1478" s="4">
        <v>0</v>
      </c>
      <c r="AC1478" s="4">
        <v>0</v>
      </c>
      <c r="AD1478" s="4">
        <v>0</v>
      </c>
    </row>
    <row r="1479" spans="1:30" x14ac:dyDescent="0.3">
      <c r="A1479" s="16" t="s">
        <v>25</v>
      </c>
      <c r="B1479" s="7">
        <v>555801</v>
      </c>
      <c r="C1479" s="7">
        <v>255220</v>
      </c>
      <c r="D1479" s="7" t="s">
        <v>1765</v>
      </c>
      <c r="E1479" s="7">
        <v>2</v>
      </c>
      <c r="F1479" s="4">
        <v>1589501</v>
      </c>
      <c r="G1479" s="4">
        <v>54737</v>
      </c>
      <c r="H1479" s="4">
        <f t="shared" si="140"/>
        <v>1747748.1579006109</v>
      </c>
      <c r="I1479" s="4">
        <f t="shared" si="141"/>
        <v>158247.15790061094</v>
      </c>
      <c r="J1479" s="5">
        <f t="shared" si="142"/>
        <v>9.955775925942234E-2</v>
      </c>
      <c r="K1479" s="4">
        <f t="shared" si="143"/>
        <v>97221.323457696897</v>
      </c>
      <c r="L1479" s="4">
        <f t="shared" si="144"/>
        <v>42484.323457696897</v>
      </c>
      <c r="M1479" s="5">
        <f t="shared" si="145"/>
        <v>0.77615367041849015</v>
      </c>
      <c r="N1479" s="4">
        <f>IF(SUMPRODUCT($O$2:$AD$2,O1479:AD1479)&lt;=Kalkulačka!$B$4,SUMPRODUCT($O$2:$AD$2,O1479:AD1479)*Kalkulačka!$B$5,SUMPRODUCT($O$2:$AD$2,O1479:AD1479))</f>
        <v>123</v>
      </c>
      <c r="O1479" s="4">
        <v>41</v>
      </c>
      <c r="P1479" s="4">
        <v>0</v>
      </c>
      <c r="Q1479" s="4">
        <v>0</v>
      </c>
      <c r="R1479" s="4">
        <v>0</v>
      </c>
      <c r="S1479" s="4">
        <v>41</v>
      </c>
      <c r="T1479" s="4">
        <v>0</v>
      </c>
      <c r="U1479" s="4">
        <v>82</v>
      </c>
      <c r="V1479" s="4">
        <v>41</v>
      </c>
      <c r="W1479" s="4">
        <v>0</v>
      </c>
      <c r="X1479" s="4">
        <v>0</v>
      </c>
      <c r="Y1479" s="4">
        <v>0</v>
      </c>
      <c r="Z1479" s="4">
        <v>0</v>
      </c>
      <c r="AA1479" s="4">
        <v>0</v>
      </c>
      <c r="AB1479" s="4">
        <v>0</v>
      </c>
      <c r="AC1479" s="4">
        <v>0</v>
      </c>
      <c r="AD1479" s="4">
        <v>0</v>
      </c>
    </row>
    <row r="1480" spans="1:30" x14ac:dyDescent="0.3">
      <c r="A1480" s="16" t="s">
        <v>25</v>
      </c>
      <c r="B1480" s="7">
        <v>558371</v>
      </c>
      <c r="C1480" s="7">
        <v>257257</v>
      </c>
      <c r="D1480" s="7" t="s">
        <v>1766</v>
      </c>
      <c r="E1480" s="7">
        <v>2</v>
      </c>
      <c r="F1480" s="4">
        <v>10742702</v>
      </c>
      <c r="G1480" s="4">
        <v>591496</v>
      </c>
      <c r="H1480" s="4">
        <f t="shared" si="140"/>
        <v>10237825.591604797</v>
      </c>
      <c r="I1480" s="4">
        <f t="shared" si="141"/>
        <v>-504876.40839520283</v>
      </c>
      <c r="J1480" s="5">
        <f t="shared" si="142"/>
        <v>-4.6997152894607264E-2</v>
      </c>
      <c r="K1480" s="4">
        <f t="shared" si="143"/>
        <v>569495.63862821634</v>
      </c>
      <c r="L1480" s="4">
        <f t="shared" si="144"/>
        <v>-22000.361371783656</v>
      </c>
      <c r="M1480" s="5">
        <f t="shared" si="145"/>
        <v>-3.7194438122630902E-2</v>
      </c>
      <c r="N1480" s="4">
        <f>IF(SUMPRODUCT($O$2:$AD$2,O1480:AD1480)&lt;=Kalkulačka!$B$4,SUMPRODUCT($O$2:$AD$2,O1480:AD1480)*Kalkulačka!$B$5,SUMPRODUCT($O$2:$AD$2,O1480:AD1480))</f>
        <v>720.5</v>
      </c>
      <c r="O1480" s="4">
        <v>192</v>
      </c>
      <c r="P1480" s="4">
        <v>0</v>
      </c>
      <c r="Q1480" s="4">
        <v>0</v>
      </c>
      <c r="R1480" s="4">
        <v>0</v>
      </c>
      <c r="S1480" s="4">
        <v>481</v>
      </c>
      <c r="T1480" s="4">
        <v>0</v>
      </c>
      <c r="U1480" s="4">
        <v>622</v>
      </c>
      <c r="V1480" s="4">
        <v>194</v>
      </c>
      <c r="W1480" s="4">
        <v>0</v>
      </c>
      <c r="X1480" s="4">
        <v>0</v>
      </c>
      <c r="Y1480" s="4">
        <v>0</v>
      </c>
      <c r="Z1480" s="4">
        <v>0</v>
      </c>
      <c r="AA1480" s="4">
        <v>475</v>
      </c>
      <c r="AB1480" s="4">
        <v>0</v>
      </c>
      <c r="AC1480" s="4">
        <v>0</v>
      </c>
      <c r="AD1480" s="4">
        <v>0</v>
      </c>
    </row>
    <row r="1481" spans="1:30" x14ac:dyDescent="0.3">
      <c r="A1481" s="16" t="s">
        <v>50</v>
      </c>
      <c r="B1481" s="7">
        <v>589560</v>
      </c>
      <c r="C1481" s="7">
        <v>288306</v>
      </c>
      <c r="D1481" s="7" t="s">
        <v>1767</v>
      </c>
      <c r="E1481" s="7">
        <v>2</v>
      </c>
      <c r="F1481" s="4">
        <v>1356764</v>
      </c>
      <c r="G1481" s="4">
        <v>48919</v>
      </c>
      <c r="H1481" s="4">
        <f t="shared" si="140"/>
        <v>1491980.1347932045</v>
      </c>
      <c r="I1481" s="4">
        <f t="shared" si="141"/>
        <v>135216.13479320449</v>
      </c>
      <c r="J1481" s="5">
        <f t="shared" si="142"/>
        <v>9.9660762515223267E-2</v>
      </c>
      <c r="K1481" s="4">
        <f t="shared" si="143"/>
        <v>82993.812707790028</v>
      </c>
      <c r="L1481" s="4">
        <f t="shared" si="144"/>
        <v>34074.812707790028</v>
      </c>
      <c r="M1481" s="5">
        <f t="shared" si="145"/>
        <v>0.69655579034301662</v>
      </c>
      <c r="N1481" s="4">
        <f>IF(SUMPRODUCT($O$2:$AD$2,O1481:AD1481)&lt;=Kalkulačka!$B$4,SUMPRODUCT($O$2:$AD$2,O1481:AD1481)*Kalkulačka!$B$5,SUMPRODUCT($O$2:$AD$2,O1481:AD1481))</f>
        <v>105</v>
      </c>
      <c r="O1481" s="4">
        <v>29</v>
      </c>
      <c r="P1481" s="4">
        <v>0</v>
      </c>
      <c r="Q1481" s="4">
        <v>0</v>
      </c>
      <c r="R1481" s="4">
        <v>0</v>
      </c>
      <c r="S1481" s="4">
        <v>41</v>
      </c>
      <c r="T1481" s="4">
        <v>0</v>
      </c>
      <c r="U1481" s="4">
        <v>0</v>
      </c>
      <c r="V1481" s="4">
        <v>34</v>
      </c>
      <c r="W1481" s="4">
        <v>0</v>
      </c>
      <c r="X1481" s="4">
        <v>0</v>
      </c>
      <c r="Y1481" s="4">
        <v>0</v>
      </c>
      <c r="Z1481" s="4">
        <v>0</v>
      </c>
      <c r="AA1481" s="4">
        <v>0</v>
      </c>
      <c r="AB1481" s="4">
        <v>0</v>
      </c>
      <c r="AC1481" s="4">
        <v>0</v>
      </c>
      <c r="AD1481" s="4">
        <v>0</v>
      </c>
    </row>
    <row r="1482" spans="1:30" x14ac:dyDescent="0.3">
      <c r="A1482" s="16" t="s">
        <v>35</v>
      </c>
      <c r="B1482" s="7">
        <v>563811</v>
      </c>
      <c r="C1482" s="7">
        <v>262579</v>
      </c>
      <c r="D1482" s="7" t="s">
        <v>1768</v>
      </c>
      <c r="E1482" s="7">
        <v>2</v>
      </c>
      <c r="F1482" s="4">
        <v>7529193</v>
      </c>
      <c r="G1482" s="4">
        <v>428072</v>
      </c>
      <c r="H1482" s="4">
        <f t="shared" si="140"/>
        <v>7175713.9816244589</v>
      </c>
      <c r="I1482" s="4">
        <f t="shared" si="141"/>
        <v>-353479.01837554108</v>
      </c>
      <c r="J1482" s="5">
        <f t="shared" si="142"/>
        <v>-4.6947796181548429E-2</v>
      </c>
      <c r="K1482" s="4">
        <f t="shared" si="143"/>
        <v>399160.71826127585</v>
      </c>
      <c r="L1482" s="4">
        <f t="shared" si="144"/>
        <v>-28911.281738724152</v>
      </c>
      <c r="M1482" s="5">
        <f t="shared" si="145"/>
        <v>-6.7538362094984428E-2</v>
      </c>
      <c r="N1482" s="4">
        <f>IF(SUMPRODUCT($O$2:$AD$2,O1482:AD1482)&lt;=Kalkulačka!$B$4,SUMPRODUCT($O$2:$AD$2,O1482:AD1482)*Kalkulačka!$B$5,SUMPRODUCT($O$2:$AD$2,O1482:AD1482))</f>
        <v>505</v>
      </c>
      <c r="O1482" s="4">
        <v>131</v>
      </c>
      <c r="P1482" s="4">
        <v>0</v>
      </c>
      <c r="Q1482" s="4">
        <v>0</v>
      </c>
      <c r="R1482" s="4">
        <v>0</v>
      </c>
      <c r="S1482" s="4">
        <v>374</v>
      </c>
      <c r="T1482" s="4">
        <v>0</v>
      </c>
      <c r="U1482" s="4">
        <v>463</v>
      </c>
      <c r="V1482" s="4">
        <v>108</v>
      </c>
      <c r="W1482" s="4">
        <v>0</v>
      </c>
      <c r="X1482" s="4">
        <v>0</v>
      </c>
      <c r="Y1482" s="4">
        <v>0</v>
      </c>
      <c r="Z1482" s="4">
        <v>0</v>
      </c>
      <c r="AA1482" s="4">
        <v>0</v>
      </c>
      <c r="AB1482" s="4">
        <v>0</v>
      </c>
      <c r="AC1482" s="4">
        <v>0</v>
      </c>
      <c r="AD1482" s="4">
        <v>0</v>
      </c>
    </row>
    <row r="1483" spans="1:30" x14ac:dyDescent="0.3">
      <c r="A1483" s="16" t="s">
        <v>50</v>
      </c>
      <c r="B1483" s="7">
        <v>589632</v>
      </c>
      <c r="C1483" s="7">
        <v>288373</v>
      </c>
      <c r="D1483" s="7" t="s">
        <v>1769</v>
      </c>
      <c r="E1483" s="7">
        <v>2</v>
      </c>
      <c r="F1483" s="4">
        <v>7423180</v>
      </c>
      <c r="G1483" s="4">
        <v>448808</v>
      </c>
      <c r="H1483" s="4">
        <f t="shared" si="140"/>
        <v>7076248.6393049126</v>
      </c>
      <c r="I1483" s="4">
        <f t="shared" si="141"/>
        <v>-346931.36069508735</v>
      </c>
      <c r="J1483" s="5">
        <f t="shared" si="142"/>
        <v>-4.6736218264286644E-2</v>
      </c>
      <c r="K1483" s="4">
        <f t="shared" si="143"/>
        <v>393627.79741408984</v>
      </c>
      <c r="L1483" s="4">
        <f t="shared" si="144"/>
        <v>-55180.202585910156</v>
      </c>
      <c r="M1483" s="5">
        <f t="shared" si="145"/>
        <v>-0.12294834892851769</v>
      </c>
      <c r="N1483" s="4">
        <f>IF(SUMPRODUCT($O$2:$AD$2,O1483:AD1483)&lt;=Kalkulačka!$B$4,SUMPRODUCT($O$2:$AD$2,O1483:AD1483)*Kalkulačka!$B$5,SUMPRODUCT($O$2:$AD$2,O1483:AD1483))</f>
        <v>498</v>
      </c>
      <c r="O1483" s="4">
        <v>89</v>
      </c>
      <c r="P1483" s="4">
        <v>0</v>
      </c>
      <c r="Q1483" s="4">
        <v>0</v>
      </c>
      <c r="R1483" s="4">
        <v>0</v>
      </c>
      <c r="S1483" s="4">
        <v>409</v>
      </c>
      <c r="T1483" s="4">
        <v>0</v>
      </c>
      <c r="U1483" s="4">
        <v>571</v>
      </c>
      <c r="V1483" s="4">
        <v>119</v>
      </c>
      <c r="W1483" s="4">
        <v>0</v>
      </c>
      <c r="X1483" s="4">
        <v>0</v>
      </c>
      <c r="Y1483" s="4">
        <v>0</v>
      </c>
      <c r="Z1483" s="4">
        <v>0</v>
      </c>
      <c r="AA1483" s="4">
        <v>0</v>
      </c>
      <c r="AB1483" s="4">
        <v>0</v>
      </c>
      <c r="AC1483" s="4">
        <v>0</v>
      </c>
      <c r="AD1483" s="4">
        <v>0</v>
      </c>
    </row>
    <row r="1484" spans="1:30" x14ac:dyDescent="0.3">
      <c r="A1484" s="16" t="s">
        <v>50</v>
      </c>
      <c r="B1484" s="7">
        <v>540501</v>
      </c>
      <c r="C1484" s="7">
        <v>303089</v>
      </c>
      <c r="D1484" s="7" t="s">
        <v>1770</v>
      </c>
      <c r="E1484" s="7">
        <v>2</v>
      </c>
      <c r="F1484" s="4">
        <v>7393214</v>
      </c>
      <c r="G1484" s="4">
        <v>413178</v>
      </c>
      <c r="H1484" s="4">
        <f t="shared" si="140"/>
        <v>7047829.970070756</v>
      </c>
      <c r="I1484" s="4">
        <f t="shared" si="141"/>
        <v>-345384.02992924396</v>
      </c>
      <c r="J1484" s="5">
        <f t="shared" si="142"/>
        <v>-4.6716357720639978E-2</v>
      </c>
      <c r="K1484" s="4">
        <f t="shared" si="143"/>
        <v>392046.96288632241</v>
      </c>
      <c r="L1484" s="4">
        <f t="shared" si="144"/>
        <v>-21131.037113677594</v>
      </c>
      <c r="M1484" s="5">
        <f t="shared" si="145"/>
        <v>-5.1142696643281083E-2</v>
      </c>
      <c r="N1484" s="4">
        <f>IF(SUMPRODUCT($O$2:$AD$2,O1484:AD1484)&lt;=Kalkulačka!$B$4,SUMPRODUCT($O$2:$AD$2,O1484:AD1484)*Kalkulačka!$B$5,SUMPRODUCT($O$2:$AD$2,O1484:AD1484))</f>
        <v>496</v>
      </c>
      <c r="O1484" s="4">
        <v>143</v>
      </c>
      <c r="P1484" s="4">
        <v>0</v>
      </c>
      <c r="Q1484" s="4">
        <v>0</v>
      </c>
      <c r="R1484" s="4">
        <v>0</v>
      </c>
      <c r="S1484" s="4">
        <v>353</v>
      </c>
      <c r="T1484" s="4">
        <v>0</v>
      </c>
      <c r="U1484" s="4">
        <v>472</v>
      </c>
      <c r="V1484" s="4">
        <v>107</v>
      </c>
      <c r="W1484" s="4">
        <v>0</v>
      </c>
      <c r="X1484" s="4">
        <v>0</v>
      </c>
      <c r="Y1484" s="4">
        <v>0</v>
      </c>
      <c r="Z1484" s="4">
        <v>0</v>
      </c>
      <c r="AA1484" s="4">
        <v>0</v>
      </c>
      <c r="AB1484" s="4">
        <v>0</v>
      </c>
      <c r="AC1484" s="4">
        <v>0</v>
      </c>
      <c r="AD1484" s="4">
        <v>0</v>
      </c>
    </row>
    <row r="1485" spans="1:30" x14ac:dyDescent="0.3">
      <c r="A1485" s="16" t="s">
        <v>44</v>
      </c>
      <c r="B1485" s="7">
        <v>590568</v>
      </c>
      <c r="C1485" s="7">
        <v>289311</v>
      </c>
      <c r="D1485" s="7" t="s">
        <v>1771</v>
      </c>
      <c r="E1485" s="7">
        <v>2</v>
      </c>
      <c r="F1485" s="4">
        <v>2615822</v>
      </c>
      <c r="G1485" s="4">
        <v>118689</v>
      </c>
      <c r="H1485" s="4">
        <f t="shared" si="140"/>
        <v>2877390.2599583226</v>
      </c>
      <c r="I1485" s="4">
        <f t="shared" si="141"/>
        <v>261568.25995832263</v>
      </c>
      <c r="J1485" s="5">
        <f t="shared" si="142"/>
        <v>9.9994670875282354E-2</v>
      </c>
      <c r="K1485" s="4">
        <f t="shared" si="143"/>
        <v>160059.49593645221</v>
      </c>
      <c r="L1485" s="4">
        <f t="shared" si="144"/>
        <v>41370.495936452207</v>
      </c>
      <c r="M1485" s="5">
        <f t="shared" si="145"/>
        <v>0.34856217456084559</v>
      </c>
      <c r="N1485" s="4">
        <f>IF(SUMPRODUCT($O$2:$AD$2,O1485:AD1485)&lt;=Kalkulačka!$B$4,SUMPRODUCT($O$2:$AD$2,O1485:AD1485)*Kalkulačka!$B$5,SUMPRODUCT($O$2:$AD$2,O1485:AD1485))</f>
        <v>202.5</v>
      </c>
      <c r="O1485" s="4">
        <v>35</v>
      </c>
      <c r="P1485" s="4">
        <v>0</v>
      </c>
      <c r="Q1485" s="4">
        <v>0</v>
      </c>
      <c r="R1485" s="4">
        <v>0</v>
      </c>
      <c r="S1485" s="4">
        <v>100</v>
      </c>
      <c r="T1485" s="4">
        <v>0</v>
      </c>
      <c r="U1485" s="4">
        <v>110</v>
      </c>
      <c r="V1485" s="4">
        <v>39</v>
      </c>
      <c r="W1485" s="4">
        <v>0</v>
      </c>
      <c r="X1485" s="4">
        <v>0</v>
      </c>
      <c r="Y1485" s="4">
        <v>0</v>
      </c>
      <c r="Z1485" s="4">
        <v>0</v>
      </c>
      <c r="AA1485" s="4">
        <v>0</v>
      </c>
      <c r="AB1485" s="4">
        <v>0</v>
      </c>
      <c r="AC1485" s="4">
        <v>0</v>
      </c>
      <c r="AD1485" s="4">
        <v>0</v>
      </c>
    </row>
    <row r="1486" spans="1:30" x14ac:dyDescent="0.3">
      <c r="A1486" s="16" t="s">
        <v>23</v>
      </c>
      <c r="B1486" s="7">
        <v>550094</v>
      </c>
      <c r="C1486" s="7">
        <v>250627</v>
      </c>
      <c r="D1486" s="7" t="s">
        <v>249</v>
      </c>
      <c r="E1486" s="7">
        <v>2</v>
      </c>
      <c r="F1486" s="4">
        <v>26289176</v>
      </c>
      <c r="G1486" s="4">
        <v>1511597</v>
      </c>
      <c r="H1486" s="4">
        <f t="shared" si="140"/>
        <v>25065266.264525834</v>
      </c>
      <c r="I1486" s="4">
        <f t="shared" si="141"/>
        <v>-1223909.7354741655</v>
      </c>
      <c r="J1486" s="5">
        <f t="shared" si="142"/>
        <v>-4.6555652237794232E-2</v>
      </c>
      <c r="K1486" s="4">
        <f t="shared" si="143"/>
        <v>1394296.0534908725</v>
      </c>
      <c r="L1486" s="4">
        <f t="shared" si="144"/>
        <v>-117300.94650912751</v>
      </c>
      <c r="M1486" s="5">
        <f t="shared" si="145"/>
        <v>-7.7600674325979391E-2</v>
      </c>
      <c r="N1486" s="4">
        <f>IF(SUMPRODUCT($O$2:$AD$2,O1486:AD1486)&lt;=Kalkulačka!$B$4,SUMPRODUCT($O$2:$AD$2,O1486:AD1486)*Kalkulačka!$B$5,SUMPRODUCT($O$2:$AD$2,O1486:AD1486))</f>
        <v>1764</v>
      </c>
      <c r="O1486" s="4">
        <v>449</v>
      </c>
      <c r="P1486" s="4">
        <v>0</v>
      </c>
      <c r="Q1486" s="4">
        <v>0</v>
      </c>
      <c r="R1486" s="4">
        <v>0</v>
      </c>
      <c r="S1486" s="4">
        <v>1315</v>
      </c>
      <c r="T1486" s="4">
        <v>0</v>
      </c>
      <c r="U1486" s="4">
        <v>1695</v>
      </c>
      <c r="V1486" s="4">
        <v>400</v>
      </c>
      <c r="W1486" s="4">
        <v>68</v>
      </c>
      <c r="X1486" s="4">
        <v>0</v>
      </c>
      <c r="Y1486" s="4">
        <v>0</v>
      </c>
      <c r="Z1486" s="4">
        <v>0</v>
      </c>
      <c r="AA1486" s="4">
        <v>0</v>
      </c>
      <c r="AB1486" s="4">
        <v>0</v>
      </c>
      <c r="AC1486" s="4">
        <v>0</v>
      </c>
      <c r="AD1486" s="4">
        <v>0</v>
      </c>
    </row>
    <row r="1487" spans="1:30" x14ac:dyDescent="0.3">
      <c r="A1487" s="16" t="s">
        <v>50</v>
      </c>
      <c r="B1487" s="7">
        <v>511382</v>
      </c>
      <c r="C1487" s="7">
        <v>301825</v>
      </c>
      <c r="D1487" s="7" t="s">
        <v>151</v>
      </c>
      <c r="E1487" s="7">
        <v>2</v>
      </c>
      <c r="F1487" s="4">
        <v>70902861</v>
      </c>
      <c r="G1487" s="4">
        <v>4094671</v>
      </c>
      <c r="H1487" s="4">
        <f t="shared" si="140"/>
        <v>67608014.108057782</v>
      </c>
      <c r="I1487" s="4">
        <f t="shared" si="141"/>
        <v>-3294846.8919422179</v>
      </c>
      <c r="J1487" s="5">
        <f t="shared" si="142"/>
        <v>-4.6469872237485887E-2</v>
      </c>
      <c r="K1487" s="4">
        <f t="shared" si="143"/>
        <v>3760805.3415587139</v>
      </c>
      <c r="L1487" s="4">
        <f t="shared" si="144"/>
        <v>-333865.65844128607</v>
      </c>
      <c r="M1487" s="5">
        <f t="shared" si="145"/>
        <v>-8.1536626127297174E-2</v>
      </c>
      <c r="N1487" s="4">
        <f>IF(SUMPRODUCT($O$2:$AD$2,O1487:AD1487)&lt;=Kalkulačka!$B$4,SUMPRODUCT($O$2:$AD$2,O1487:AD1487)*Kalkulačka!$B$5,SUMPRODUCT($O$2:$AD$2,O1487:AD1487))</f>
        <v>4758</v>
      </c>
      <c r="O1487" s="4">
        <v>1077</v>
      </c>
      <c r="P1487" s="4">
        <v>37</v>
      </c>
      <c r="Q1487" s="4">
        <v>23</v>
      </c>
      <c r="R1487" s="4">
        <v>0</v>
      </c>
      <c r="S1487" s="4">
        <v>3544</v>
      </c>
      <c r="T1487" s="4">
        <v>20</v>
      </c>
      <c r="U1487" s="4">
        <v>5310</v>
      </c>
      <c r="V1487" s="4">
        <v>1227</v>
      </c>
      <c r="W1487" s="4">
        <v>0</v>
      </c>
      <c r="X1487" s="4">
        <v>0</v>
      </c>
      <c r="Y1487" s="4">
        <v>0</v>
      </c>
      <c r="Z1487" s="4">
        <v>0</v>
      </c>
      <c r="AA1487" s="4">
        <v>0</v>
      </c>
      <c r="AB1487" s="4">
        <v>0</v>
      </c>
      <c r="AC1487" s="4">
        <v>0</v>
      </c>
      <c r="AD1487" s="4">
        <v>0</v>
      </c>
    </row>
    <row r="1488" spans="1:30" x14ac:dyDescent="0.3">
      <c r="A1488" s="16" t="s">
        <v>53</v>
      </c>
      <c r="B1488" s="7">
        <v>542997</v>
      </c>
      <c r="C1488" s="7">
        <v>303933</v>
      </c>
      <c r="D1488" s="7" t="s">
        <v>1772</v>
      </c>
      <c r="E1488" s="7">
        <v>2</v>
      </c>
      <c r="F1488" s="4">
        <v>813514</v>
      </c>
      <c r="G1488" s="4">
        <v>25849</v>
      </c>
      <c r="H1488" s="4">
        <f t="shared" si="140"/>
        <v>895188.08087592258</v>
      </c>
      <c r="I1488" s="4">
        <f t="shared" si="141"/>
        <v>81674.080875922577</v>
      </c>
      <c r="J1488" s="5">
        <f t="shared" si="142"/>
        <v>0.10039665067340287</v>
      </c>
      <c r="K1488" s="4">
        <f t="shared" si="143"/>
        <v>49796.28762467402</v>
      </c>
      <c r="L1488" s="4">
        <f t="shared" si="144"/>
        <v>23947.28762467402</v>
      </c>
      <c r="M1488" s="5">
        <f t="shared" si="145"/>
        <v>0.92642994408580681</v>
      </c>
      <c r="N1488" s="4">
        <f>IF(SUMPRODUCT($O$2:$AD$2,O1488:AD1488)&lt;=Kalkulačka!$B$4,SUMPRODUCT($O$2:$AD$2,O1488:AD1488)*Kalkulačka!$B$5,SUMPRODUCT($O$2:$AD$2,O1488:AD1488))</f>
        <v>63</v>
      </c>
      <c r="O1488" s="4">
        <v>27</v>
      </c>
      <c r="P1488" s="4">
        <v>0</v>
      </c>
      <c r="Q1488" s="4">
        <v>0</v>
      </c>
      <c r="R1488" s="4">
        <v>0</v>
      </c>
      <c r="S1488" s="4">
        <v>15</v>
      </c>
      <c r="T1488" s="4">
        <v>0</v>
      </c>
      <c r="U1488" s="4">
        <v>47</v>
      </c>
      <c r="V1488" s="4">
        <v>15</v>
      </c>
      <c r="W1488" s="4">
        <v>0</v>
      </c>
      <c r="X1488" s="4">
        <v>0</v>
      </c>
      <c r="Y1488" s="4">
        <v>0</v>
      </c>
      <c r="Z1488" s="4">
        <v>0</v>
      </c>
      <c r="AA1488" s="4">
        <v>0</v>
      </c>
      <c r="AB1488" s="4">
        <v>0</v>
      </c>
      <c r="AC1488" s="4">
        <v>0</v>
      </c>
      <c r="AD1488" s="4">
        <v>0</v>
      </c>
    </row>
    <row r="1489" spans="1:30" x14ac:dyDescent="0.3">
      <c r="A1489" s="16" t="s">
        <v>29</v>
      </c>
      <c r="B1489" s="7">
        <v>555622</v>
      </c>
      <c r="C1489" s="7">
        <v>255041</v>
      </c>
      <c r="D1489" s="7" t="s">
        <v>1773</v>
      </c>
      <c r="E1489" s="7">
        <v>2</v>
      </c>
      <c r="F1489" s="4">
        <v>542314</v>
      </c>
      <c r="G1489" s="4">
        <v>16634</v>
      </c>
      <c r="H1489" s="4">
        <f t="shared" si="140"/>
        <v>596792.0539172818</v>
      </c>
      <c r="I1489" s="4">
        <f t="shared" si="141"/>
        <v>54478.053917281795</v>
      </c>
      <c r="J1489" s="5">
        <f t="shared" si="142"/>
        <v>0.10045481753611707</v>
      </c>
      <c r="K1489" s="4">
        <f t="shared" si="143"/>
        <v>33197.525083116008</v>
      </c>
      <c r="L1489" s="4">
        <f t="shared" si="144"/>
        <v>16563.525083116008</v>
      </c>
      <c r="M1489" s="5">
        <f t="shared" si="145"/>
        <v>0.9957632008606474</v>
      </c>
      <c r="N1489" s="4">
        <f>IF(SUMPRODUCT($O$2:$AD$2,O1489:AD1489)&lt;=Kalkulačka!$B$4,SUMPRODUCT($O$2:$AD$2,O1489:AD1489)*Kalkulačka!$B$5,SUMPRODUCT($O$2:$AD$2,O1489:AD1489))</f>
        <v>42</v>
      </c>
      <c r="O1489" s="4">
        <v>19</v>
      </c>
      <c r="P1489" s="4">
        <v>0</v>
      </c>
      <c r="Q1489" s="4">
        <v>0</v>
      </c>
      <c r="R1489" s="4">
        <v>0</v>
      </c>
      <c r="S1489" s="4">
        <v>9</v>
      </c>
      <c r="T1489" s="4">
        <v>0</v>
      </c>
      <c r="U1489" s="4">
        <v>27</v>
      </c>
      <c r="V1489" s="4">
        <v>8</v>
      </c>
      <c r="W1489" s="4">
        <v>0</v>
      </c>
      <c r="X1489" s="4">
        <v>0</v>
      </c>
      <c r="Y1489" s="4">
        <v>0</v>
      </c>
      <c r="Z1489" s="4">
        <v>0</v>
      </c>
      <c r="AA1489" s="4">
        <v>0</v>
      </c>
      <c r="AB1489" s="4">
        <v>0</v>
      </c>
      <c r="AC1489" s="4">
        <v>0</v>
      </c>
      <c r="AD1489" s="4">
        <v>0</v>
      </c>
    </row>
    <row r="1490" spans="1:30" x14ac:dyDescent="0.3">
      <c r="A1490" s="16" t="s">
        <v>56</v>
      </c>
      <c r="B1490" s="7">
        <v>597911</v>
      </c>
      <c r="C1490" s="7">
        <v>296414</v>
      </c>
      <c r="D1490" s="7" t="s">
        <v>1774</v>
      </c>
      <c r="E1490" s="7">
        <v>2</v>
      </c>
      <c r="F1490" s="4">
        <v>2749920</v>
      </c>
      <c r="G1490" s="4">
        <v>121084</v>
      </c>
      <c r="H1490" s="4">
        <f t="shared" si="140"/>
        <v>3026588.273437643</v>
      </c>
      <c r="I1490" s="4">
        <f t="shared" si="141"/>
        <v>276668.27343764296</v>
      </c>
      <c r="J1490" s="5">
        <f t="shared" si="142"/>
        <v>0.10060957171031992</v>
      </c>
      <c r="K1490" s="4">
        <f t="shared" si="143"/>
        <v>168358.87720723121</v>
      </c>
      <c r="L1490" s="4">
        <f t="shared" si="144"/>
        <v>47274.877207231213</v>
      </c>
      <c r="M1490" s="5">
        <f t="shared" si="145"/>
        <v>0.39043042191562227</v>
      </c>
      <c r="N1490" s="4">
        <f>IF(SUMPRODUCT($O$2:$AD$2,O1490:AD1490)&lt;=Kalkulačka!$B$4,SUMPRODUCT($O$2:$AD$2,O1490:AD1490)*Kalkulačka!$B$5,SUMPRODUCT($O$2:$AD$2,O1490:AD1490))</f>
        <v>213</v>
      </c>
      <c r="O1490" s="4">
        <v>42</v>
      </c>
      <c r="P1490" s="4">
        <v>0</v>
      </c>
      <c r="Q1490" s="4">
        <v>0</v>
      </c>
      <c r="R1490" s="4">
        <v>0</v>
      </c>
      <c r="S1490" s="4">
        <v>100</v>
      </c>
      <c r="T1490" s="4">
        <v>0</v>
      </c>
      <c r="U1490" s="4">
        <v>121</v>
      </c>
      <c r="V1490" s="4">
        <v>30</v>
      </c>
      <c r="W1490" s="4">
        <v>0</v>
      </c>
      <c r="X1490" s="4">
        <v>0</v>
      </c>
      <c r="Y1490" s="4">
        <v>0</v>
      </c>
      <c r="Z1490" s="4">
        <v>0</v>
      </c>
      <c r="AA1490" s="4">
        <v>0</v>
      </c>
      <c r="AB1490" s="4">
        <v>0</v>
      </c>
      <c r="AC1490" s="4">
        <v>0</v>
      </c>
      <c r="AD1490" s="4">
        <v>0</v>
      </c>
    </row>
    <row r="1491" spans="1:30" x14ac:dyDescent="0.3">
      <c r="A1491" s="16" t="s">
        <v>20</v>
      </c>
      <c r="B1491" s="7">
        <v>539813</v>
      </c>
      <c r="C1491" s="7">
        <v>241806</v>
      </c>
      <c r="D1491" s="7" t="s">
        <v>1775</v>
      </c>
      <c r="E1491" s="7">
        <v>2</v>
      </c>
      <c r="F1491" s="4">
        <v>8580436</v>
      </c>
      <c r="G1491" s="4">
        <v>494663</v>
      </c>
      <c r="H1491" s="4">
        <f t="shared" si="140"/>
        <v>8184576.7394370064</v>
      </c>
      <c r="I1491" s="4">
        <f t="shared" si="141"/>
        <v>-395859.26056299359</v>
      </c>
      <c r="J1491" s="5">
        <f t="shared" si="142"/>
        <v>-4.6135098561774002E-2</v>
      </c>
      <c r="K1491" s="4">
        <f t="shared" si="143"/>
        <v>455280.34399701958</v>
      </c>
      <c r="L1491" s="4">
        <f t="shared" si="144"/>
        <v>-39382.656002980424</v>
      </c>
      <c r="M1491" s="5">
        <f t="shared" si="145"/>
        <v>-7.9615123837805557E-2</v>
      </c>
      <c r="N1491" s="4">
        <f>IF(SUMPRODUCT($O$2:$AD$2,O1491:AD1491)&lt;=Kalkulačka!$B$4,SUMPRODUCT($O$2:$AD$2,O1491:AD1491)*Kalkulačka!$B$5,SUMPRODUCT($O$2:$AD$2,O1491:AD1491))</f>
        <v>576</v>
      </c>
      <c r="O1491" s="4">
        <v>141</v>
      </c>
      <c r="P1491" s="4">
        <v>0</v>
      </c>
      <c r="Q1491" s="4">
        <v>0</v>
      </c>
      <c r="R1491" s="4">
        <v>0</v>
      </c>
      <c r="S1491" s="4">
        <v>435</v>
      </c>
      <c r="T1491" s="4">
        <v>0</v>
      </c>
      <c r="U1491" s="4">
        <v>573</v>
      </c>
      <c r="V1491" s="4">
        <v>122</v>
      </c>
      <c r="W1491" s="4">
        <v>50</v>
      </c>
      <c r="X1491" s="4">
        <v>0</v>
      </c>
      <c r="Y1491" s="4">
        <v>0</v>
      </c>
      <c r="Z1491" s="4">
        <v>0</v>
      </c>
      <c r="AA1491" s="4">
        <v>0</v>
      </c>
      <c r="AB1491" s="4">
        <v>0</v>
      </c>
      <c r="AC1491" s="4">
        <v>0</v>
      </c>
      <c r="AD1491" s="4">
        <v>0</v>
      </c>
    </row>
    <row r="1492" spans="1:30" x14ac:dyDescent="0.3">
      <c r="A1492" s="16" t="s">
        <v>23</v>
      </c>
      <c r="B1492" s="7">
        <v>508152</v>
      </c>
      <c r="C1492" s="7">
        <v>512737</v>
      </c>
      <c r="D1492" s="7" t="s">
        <v>743</v>
      </c>
      <c r="E1492" s="7">
        <v>2</v>
      </c>
      <c r="F1492" s="4">
        <v>348561</v>
      </c>
      <c r="G1492" s="4">
        <v>8728</v>
      </c>
      <c r="H1492" s="4">
        <f t="shared" si="140"/>
        <v>383652.03466110968</v>
      </c>
      <c r="I1492" s="4">
        <f t="shared" si="141"/>
        <v>35091.034661109676</v>
      </c>
      <c r="J1492" s="5">
        <f t="shared" si="142"/>
        <v>0.10067401304537715</v>
      </c>
      <c r="K1492" s="4">
        <f t="shared" si="143"/>
        <v>21341.266124860293</v>
      </c>
      <c r="L1492" s="4">
        <f t="shared" si="144"/>
        <v>12613.266124860293</v>
      </c>
      <c r="M1492" s="5">
        <f t="shared" si="145"/>
        <v>1.4451496476696026</v>
      </c>
      <c r="N1492" s="4">
        <f>IF(SUMPRODUCT($O$2:$AD$2,O1492:AD1492)&lt;=Kalkulačka!$B$4,SUMPRODUCT($O$2:$AD$2,O1492:AD1492)*Kalkulačka!$B$5,SUMPRODUCT($O$2:$AD$2,O1492:AD1492))</f>
        <v>27</v>
      </c>
      <c r="O1492" s="4">
        <v>18</v>
      </c>
      <c r="P1492" s="4">
        <v>0</v>
      </c>
      <c r="Q1492" s="4">
        <v>0</v>
      </c>
      <c r="R1492" s="4">
        <v>0</v>
      </c>
      <c r="S1492" s="4">
        <v>0</v>
      </c>
      <c r="T1492" s="4">
        <v>0</v>
      </c>
      <c r="U1492" s="4">
        <v>18</v>
      </c>
      <c r="V1492" s="4">
        <v>0</v>
      </c>
      <c r="W1492" s="4">
        <v>0</v>
      </c>
      <c r="X1492" s="4">
        <v>0</v>
      </c>
      <c r="Y1492" s="4">
        <v>0</v>
      </c>
      <c r="Z1492" s="4">
        <v>0</v>
      </c>
      <c r="AA1492" s="4">
        <v>0</v>
      </c>
      <c r="AB1492" s="4">
        <v>0</v>
      </c>
      <c r="AC1492" s="4">
        <v>0</v>
      </c>
      <c r="AD1492" s="4">
        <v>0</v>
      </c>
    </row>
    <row r="1493" spans="1:30" x14ac:dyDescent="0.3">
      <c r="A1493" s="16" t="s">
        <v>50</v>
      </c>
      <c r="B1493" s="7">
        <v>547433</v>
      </c>
      <c r="C1493" s="7">
        <v>600865</v>
      </c>
      <c r="D1493" s="7" t="s">
        <v>1495</v>
      </c>
      <c r="E1493" s="7">
        <v>2</v>
      </c>
      <c r="F1493" s="4">
        <v>1026292</v>
      </c>
      <c r="G1493" s="4">
        <v>35898</v>
      </c>
      <c r="H1493" s="4">
        <f t="shared" si="140"/>
        <v>1129642.1020577119</v>
      </c>
      <c r="I1493" s="4">
        <f t="shared" si="141"/>
        <v>103350.10205771192</v>
      </c>
      <c r="J1493" s="5">
        <f t="shared" si="142"/>
        <v>0.1007024336716178</v>
      </c>
      <c r="K1493" s="4">
        <f t="shared" si="143"/>
        <v>62838.17247875531</v>
      </c>
      <c r="L1493" s="4">
        <f t="shared" si="144"/>
        <v>26940.17247875531</v>
      </c>
      <c r="M1493" s="5">
        <f t="shared" si="145"/>
        <v>0.75046444032412141</v>
      </c>
      <c r="N1493" s="4">
        <f>IF(SUMPRODUCT($O$2:$AD$2,O1493:AD1493)&lt;=Kalkulačka!$B$4,SUMPRODUCT($O$2:$AD$2,O1493:AD1493)*Kalkulačka!$B$5,SUMPRODUCT($O$2:$AD$2,O1493:AD1493))</f>
        <v>79.5</v>
      </c>
      <c r="O1493" s="4">
        <v>25</v>
      </c>
      <c r="P1493" s="4">
        <v>0</v>
      </c>
      <c r="Q1493" s="4">
        <v>0</v>
      </c>
      <c r="R1493" s="4">
        <v>0</v>
      </c>
      <c r="S1493" s="4">
        <v>28</v>
      </c>
      <c r="T1493" s="4">
        <v>0</v>
      </c>
      <c r="U1493" s="4">
        <v>0</v>
      </c>
      <c r="V1493" s="4">
        <v>28</v>
      </c>
      <c r="W1493" s="4">
        <v>0</v>
      </c>
      <c r="X1493" s="4">
        <v>0</v>
      </c>
      <c r="Y1493" s="4">
        <v>0</v>
      </c>
      <c r="Z1493" s="4">
        <v>0</v>
      </c>
      <c r="AA1493" s="4">
        <v>0</v>
      </c>
      <c r="AB1493" s="4">
        <v>0</v>
      </c>
      <c r="AC1493" s="4">
        <v>0</v>
      </c>
      <c r="AD1493" s="4">
        <v>0</v>
      </c>
    </row>
    <row r="1494" spans="1:30" x14ac:dyDescent="0.3">
      <c r="A1494" s="16" t="s">
        <v>41</v>
      </c>
      <c r="B1494" s="7">
        <v>574988</v>
      </c>
      <c r="C1494" s="7">
        <v>273571</v>
      </c>
      <c r="D1494" s="7" t="s">
        <v>366</v>
      </c>
      <c r="E1494" s="7">
        <v>2</v>
      </c>
      <c r="F1494" s="4">
        <v>18407439</v>
      </c>
      <c r="G1494" s="4">
        <v>1067024</v>
      </c>
      <c r="H1494" s="4">
        <f t="shared" si="140"/>
        <v>17561316.653246872</v>
      </c>
      <c r="I1494" s="4">
        <f t="shared" si="141"/>
        <v>-846122.34675312787</v>
      </c>
      <c r="J1494" s="5">
        <f t="shared" si="142"/>
        <v>-4.5966326263698454E-2</v>
      </c>
      <c r="K1494" s="4">
        <f t="shared" si="143"/>
        <v>976876.69643388293</v>
      </c>
      <c r="L1494" s="4">
        <f t="shared" si="144"/>
        <v>-90147.303566117072</v>
      </c>
      <c r="M1494" s="5">
        <f t="shared" si="145"/>
        <v>-8.4484794687014642E-2</v>
      </c>
      <c r="N1494" s="4">
        <f>IF(SUMPRODUCT($O$2:$AD$2,O1494:AD1494)&lt;=Kalkulačka!$B$4,SUMPRODUCT($O$2:$AD$2,O1494:AD1494)*Kalkulačka!$B$5,SUMPRODUCT($O$2:$AD$2,O1494:AD1494))</f>
        <v>1235.9000000000001</v>
      </c>
      <c r="O1494" s="4">
        <v>259</v>
      </c>
      <c r="P1494" s="4">
        <v>0</v>
      </c>
      <c r="Q1494" s="4">
        <v>0</v>
      </c>
      <c r="R1494" s="4">
        <v>0</v>
      </c>
      <c r="S1494" s="4">
        <v>917</v>
      </c>
      <c r="T1494" s="4">
        <v>0</v>
      </c>
      <c r="U1494" s="4">
        <v>1168</v>
      </c>
      <c r="V1494" s="4">
        <v>209</v>
      </c>
      <c r="W1494" s="4">
        <v>0</v>
      </c>
      <c r="X1494" s="4">
        <v>757</v>
      </c>
      <c r="Y1494" s="4">
        <v>0</v>
      </c>
      <c r="Z1494" s="4">
        <v>0</v>
      </c>
      <c r="AA1494" s="4">
        <v>599</v>
      </c>
      <c r="AB1494" s="4">
        <v>0</v>
      </c>
      <c r="AC1494" s="4">
        <v>0</v>
      </c>
      <c r="AD1494" s="4">
        <v>0</v>
      </c>
    </row>
    <row r="1495" spans="1:30" x14ac:dyDescent="0.3">
      <c r="A1495" s="16" t="s">
        <v>23</v>
      </c>
      <c r="B1495" s="7">
        <v>544892</v>
      </c>
      <c r="C1495" s="7">
        <v>245291</v>
      </c>
      <c r="D1495" s="7" t="s">
        <v>1776</v>
      </c>
      <c r="E1495" s="7">
        <v>2</v>
      </c>
      <c r="F1495" s="4">
        <v>1587557</v>
      </c>
      <c r="G1495" s="4">
        <v>52493</v>
      </c>
      <c r="H1495" s="4">
        <f t="shared" si="140"/>
        <v>1747748.1579006109</v>
      </c>
      <c r="I1495" s="4">
        <f t="shared" si="141"/>
        <v>160191.15790061094</v>
      </c>
      <c r="J1495" s="5">
        <f t="shared" si="142"/>
        <v>0.1009041929836918</v>
      </c>
      <c r="K1495" s="4">
        <f t="shared" si="143"/>
        <v>97221.323457696897</v>
      </c>
      <c r="L1495" s="4">
        <f t="shared" si="144"/>
        <v>44728.323457696897</v>
      </c>
      <c r="M1495" s="5">
        <f t="shared" si="145"/>
        <v>0.85208167675112678</v>
      </c>
      <c r="N1495" s="4">
        <f>IF(SUMPRODUCT($O$2:$AD$2,O1495:AD1495)&lt;=Kalkulačka!$B$4,SUMPRODUCT($O$2:$AD$2,O1495:AD1495)*Kalkulačka!$B$5,SUMPRODUCT($O$2:$AD$2,O1495:AD1495))</f>
        <v>123</v>
      </c>
      <c r="O1495" s="4">
        <v>48</v>
      </c>
      <c r="P1495" s="4">
        <v>0</v>
      </c>
      <c r="Q1495" s="4">
        <v>0</v>
      </c>
      <c r="R1495" s="4">
        <v>0</v>
      </c>
      <c r="S1495" s="4">
        <v>34</v>
      </c>
      <c r="T1495" s="4">
        <v>0</v>
      </c>
      <c r="U1495" s="4">
        <v>82</v>
      </c>
      <c r="V1495" s="4">
        <v>34</v>
      </c>
      <c r="W1495" s="4">
        <v>0</v>
      </c>
      <c r="X1495" s="4">
        <v>0</v>
      </c>
      <c r="Y1495" s="4">
        <v>0</v>
      </c>
      <c r="Z1495" s="4">
        <v>0</v>
      </c>
      <c r="AA1495" s="4">
        <v>0</v>
      </c>
      <c r="AB1495" s="4">
        <v>0</v>
      </c>
      <c r="AC1495" s="4">
        <v>0</v>
      </c>
      <c r="AD1495" s="4">
        <v>0</v>
      </c>
    </row>
    <row r="1496" spans="1:30" x14ac:dyDescent="0.3">
      <c r="A1496" s="16" t="s">
        <v>56</v>
      </c>
      <c r="B1496" s="7">
        <v>569666</v>
      </c>
      <c r="C1496" s="7">
        <v>848468</v>
      </c>
      <c r="D1496" s="7" t="s">
        <v>1777</v>
      </c>
      <c r="E1496" s="7">
        <v>2</v>
      </c>
      <c r="F1496" s="4">
        <v>1742310</v>
      </c>
      <c r="G1496" s="4">
        <v>61274</v>
      </c>
      <c r="H1496" s="4">
        <f t="shared" si="140"/>
        <v>1918260.1733055485</v>
      </c>
      <c r="I1496" s="4">
        <f t="shared" si="141"/>
        <v>175950.17330554849</v>
      </c>
      <c r="J1496" s="5">
        <f t="shared" si="142"/>
        <v>0.1009867206786097</v>
      </c>
      <c r="K1496" s="4">
        <f t="shared" si="143"/>
        <v>106706.33062430147</v>
      </c>
      <c r="L1496" s="4">
        <f t="shared" si="144"/>
        <v>45432.330624301467</v>
      </c>
      <c r="M1496" s="5">
        <f t="shared" si="145"/>
        <v>0.74146180475081547</v>
      </c>
      <c r="N1496" s="4">
        <f>IF(SUMPRODUCT($O$2:$AD$2,O1496:AD1496)&lt;=Kalkulačka!$B$4,SUMPRODUCT($O$2:$AD$2,O1496:AD1496)*Kalkulačka!$B$5,SUMPRODUCT($O$2:$AD$2,O1496:AD1496))</f>
        <v>135</v>
      </c>
      <c r="O1496" s="4">
        <v>41</v>
      </c>
      <c r="P1496" s="4">
        <v>0</v>
      </c>
      <c r="Q1496" s="4">
        <v>0</v>
      </c>
      <c r="R1496" s="4">
        <v>0</v>
      </c>
      <c r="S1496" s="4">
        <v>49</v>
      </c>
      <c r="T1496" s="4">
        <v>0</v>
      </c>
      <c r="U1496" s="4">
        <v>90</v>
      </c>
      <c r="V1496" s="4">
        <v>49</v>
      </c>
      <c r="W1496" s="4">
        <v>0</v>
      </c>
      <c r="X1496" s="4">
        <v>0</v>
      </c>
      <c r="Y1496" s="4">
        <v>0</v>
      </c>
      <c r="Z1496" s="4">
        <v>0</v>
      </c>
      <c r="AA1496" s="4">
        <v>0</v>
      </c>
      <c r="AB1496" s="4">
        <v>0</v>
      </c>
      <c r="AC1496" s="4">
        <v>0</v>
      </c>
      <c r="AD1496" s="4">
        <v>0</v>
      </c>
    </row>
    <row r="1497" spans="1:30" x14ac:dyDescent="0.3">
      <c r="A1497" s="16" t="s">
        <v>56</v>
      </c>
      <c r="B1497" s="7">
        <v>507580</v>
      </c>
      <c r="C1497" s="7">
        <v>300292</v>
      </c>
      <c r="D1497" s="7" t="s">
        <v>1778</v>
      </c>
      <c r="E1497" s="7">
        <v>2</v>
      </c>
      <c r="F1497" s="4">
        <v>12835139</v>
      </c>
      <c r="G1497" s="4">
        <v>705696</v>
      </c>
      <c r="H1497" s="4">
        <f t="shared" si="140"/>
        <v>12248446.439921355</v>
      </c>
      <c r="I1497" s="4">
        <f t="shared" si="141"/>
        <v>-586692.56007864513</v>
      </c>
      <c r="J1497" s="5">
        <f t="shared" si="142"/>
        <v>-4.5709871944405567E-2</v>
      </c>
      <c r="K1497" s="4">
        <f t="shared" si="143"/>
        <v>681339.68146776198</v>
      </c>
      <c r="L1497" s="4">
        <f t="shared" si="144"/>
        <v>-24356.318532238016</v>
      </c>
      <c r="M1497" s="5">
        <f t="shared" si="145"/>
        <v>-3.4513896255948806E-2</v>
      </c>
      <c r="N1497" s="4">
        <f>IF(SUMPRODUCT($O$2:$AD$2,O1497:AD1497)&lt;=Kalkulačka!$B$4,SUMPRODUCT($O$2:$AD$2,O1497:AD1497)*Kalkulačka!$B$5,SUMPRODUCT($O$2:$AD$2,O1497:AD1497))</f>
        <v>862</v>
      </c>
      <c r="O1497" s="4">
        <v>229</v>
      </c>
      <c r="P1497" s="4">
        <v>0</v>
      </c>
      <c r="Q1497" s="4">
        <v>0</v>
      </c>
      <c r="R1497" s="4">
        <v>0</v>
      </c>
      <c r="S1497" s="4">
        <v>597</v>
      </c>
      <c r="T1497" s="4">
        <v>0</v>
      </c>
      <c r="U1497" s="4">
        <v>706</v>
      </c>
      <c r="V1497" s="4">
        <v>190</v>
      </c>
      <c r="W1497" s="4">
        <v>0</v>
      </c>
      <c r="X1497" s="4">
        <v>689</v>
      </c>
      <c r="Y1497" s="4">
        <v>0</v>
      </c>
      <c r="Z1497" s="4">
        <v>0</v>
      </c>
      <c r="AA1497" s="4">
        <v>360</v>
      </c>
      <c r="AB1497" s="4">
        <v>0</v>
      </c>
      <c r="AC1497" s="4">
        <v>0</v>
      </c>
      <c r="AD1497" s="4">
        <v>0</v>
      </c>
    </row>
    <row r="1498" spans="1:30" x14ac:dyDescent="0.3">
      <c r="A1498" s="16" t="s">
        <v>38</v>
      </c>
      <c r="B1498" s="7">
        <v>579351</v>
      </c>
      <c r="C1498" s="7">
        <v>277967</v>
      </c>
      <c r="D1498" s="7" t="s">
        <v>391</v>
      </c>
      <c r="E1498" s="7">
        <v>2</v>
      </c>
      <c r="F1498" s="4">
        <v>1180647</v>
      </c>
      <c r="G1498" s="4">
        <v>43925</v>
      </c>
      <c r="H1498" s="4">
        <f t="shared" si="140"/>
        <v>1300154.1174626495</v>
      </c>
      <c r="I1498" s="4">
        <f t="shared" si="141"/>
        <v>119507.11746264948</v>
      </c>
      <c r="J1498" s="5">
        <f t="shared" si="142"/>
        <v>0.1012217178061261</v>
      </c>
      <c r="K1498" s="4">
        <f t="shared" si="143"/>
        <v>72323.17964535988</v>
      </c>
      <c r="L1498" s="4">
        <f t="shared" si="144"/>
        <v>28398.17964535988</v>
      </c>
      <c r="M1498" s="5">
        <f t="shared" si="145"/>
        <v>0.64651518828366261</v>
      </c>
      <c r="N1498" s="4">
        <f>IF(SUMPRODUCT($O$2:$AD$2,O1498:AD1498)&lt;=Kalkulačka!$B$4,SUMPRODUCT($O$2:$AD$2,O1498:AD1498)*Kalkulačka!$B$5,SUMPRODUCT($O$2:$AD$2,O1498:AD1498))</f>
        <v>91.5</v>
      </c>
      <c r="O1498" s="4">
        <v>22</v>
      </c>
      <c r="P1498" s="4">
        <v>0</v>
      </c>
      <c r="Q1498" s="4">
        <v>0</v>
      </c>
      <c r="R1498" s="4">
        <v>0</v>
      </c>
      <c r="S1498" s="4">
        <v>39</v>
      </c>
      <c r="T1498" s="4">
        <v>0</v>
      </c>
      <c r="U1498" s="4">
        <v>59</v>
      </c>
      <c r="V1498" s="4">
        <v>30</v>
      </c>
      <c r="W1498" s="4">
        <v>0</v>
      </c>
      <c r="X1498" s="4">
        <v>0</v>
      </c>
      <c r="Y1498" s="4">
        <v>0</v>
      </c>
      <c r="Z1498" s="4">
        <v>0</v>
      </c>
      <c r="AA1498" s="4">
        <v>0</v>
      </c>
      <c r="AB1498" s="4">
        <v>0</v>
      </c>
      <c r="AC1498" s="4">
        <v>0</v>
      </c>
      <c r="AD1498" s="4">
        <v>0</v>
      </c>
    </row>
    <row r="1499" spans="1:30" x14ac:dyDescent="0.3">
      <c r="A1499" s="16" t="s">
        <v>47</v>
      </c>
      <c r="B1499" s="7">
        <v>584339</v>
      </c>
      <c r="C1499" s="7">
        <v>283029</v>
      </c>
      <c r="D1499" s="7" t="s">
        <v>1779</v>
      </c>
      <c r="E1499" s="7">
        <v>2</v>
      </c>
      <c r="F1499" s="4">
        <v>1354443</v>
      </c>
      <c r="G1499" s="4">
        <v>48893</v>
      </c>
      <c r="H1499" s="4">
        <f t="shared" si="140"/>
        <v>1491980.1347932045</v>
      </c>
      <c r="I1499" s="4">
        <f t="shared" si="141"/>
        <v>137537.13479320449</v>
      </c>
      <c r="J1499" s="5">
        <f t="shared" si="142"/>
        <v>0.1015451626928594</v>
      </c>
      <c r="K1499" s="4">
        <f t="shared" si="143"/>
        <v>82993.812707790028</v>
      </c>
      <c r="L1499" s="4">
        <f t="shared" si="144"/>
        <v>34100.812707790028</v>
      </c>
      <c r="M1499" s="5">
        <f t="shared" si="145"/>
        <v>0.69745797369337192</v>
      </c>
      <c r="N1499" s="4">
        <f>IF(SUMPRODUCT($O$2:$AD$2,O1499:AD1499)&lt;=Kalkulačka!$B$4,SUMPRODUCT($O$2:$AD$2,O1499:AD1499)*Kalkulačka!$B$5,SUMPRODUCT($O$2:$AD$2,O1499:AD1499))</f>
        <v>105</v>
      </c>
      <c r="O1499" s="4">
        <v>29</v>
      </c>
      <c r="P1499" s="4">
        <v>0</v>
      </c>
      <c r="Q1499" s="4">
        <v>0</v>
      </c>
      <c r="R1499" s="4">
        <v>0</v>
      </c>
      <c r="S1499" s="4">
        <v>41</v>
      </c>
      <c r="T1499" s="4">
        <v>0</v>
      </c>
      <c r="U1499" s="4">
        <v>70</v>
      </c>
      <c r="V1499" s="4">
        <v>28</v>
      </c>
      <c r="W1499" s="4">
        <v>0</v>
      </c>
      <c r="X1499" s="4">
        <v>0</v>
      </c>
      <c r="Y1499" s="4">
        <v>0</v>
      </c>
      <c r="Z1499" s="4">
        <v>0</v>
      </c>
      <c r="AA1499" s="4">
        <v>0</v>
      </c>
      <c r="AB1499" s="4">
        <v>0</v>
      </c>
      <c r="AC1499" s="4">
        <v>0</v>
      </c>
      <c r="AD1499" s="4">
        <v>0</v>
      </c>
    </row>
    <row r="1500" spans="1:30" x14ac:dyDescent="0.3">
      <c r="A1500" s="16" t="s">
        <v>20</v>
      </c>
      <c r="B1500" s="7">
        <v>533831</v>
      </c>
      <c r="C1500" s="7">
        <v>235865</v>
      </c>
      <c r="D1500" s="7" t="s">
        <v>1780</v>
      </c>
      <c r="E1500" s="7">
        <v>2</v>
      </c>
      <c r="F1500" s="4">
        <v>6414622</v>
      </c>
      <c r="G1500" s="4">
        <v>364228</v>
      </c>
      <c r="H1500" s="4">
        <f t="shared" si="140"/>
        <v>6124223.2199606774</v>
      </c>
      <c r="I1500" s="4">
        <f t="shared" si="141"/>
        <v>-290398.78003932256</v>
      </c>
      <c r="J1500" s="5">
        <f t="shared" si="142"/>
        <v>-4.5271378428740183E-2</v>
      </c>
      <c r="K1500" s="4">
        <f t="shared" si="143"/>
        <v>340669.84073388099</v>
      </c>
      <c r="L1500" s="4">
        <f t="shared" si="144"/>
        <v>-23558.159266119008</v>
      </c>
      <c r="M1500" s="5">
        <f t="shared" si="145"/>
        <v>-6.4679704103251301E-2</v>
      </c>
      <c r="N1500" s="4">
        <f>IF(SUMPRODUCT($O$2:$AD$2,O1500:AD1500)&lt;=Kalkulačka!$B$4,SUMPRODUCT($O$2:$AD$2,O1500:AD1500)*Kalkulačka!$B$5,SUMPRODUCT($O$2:$AD$2,O1500:AD1500))</f>
        <v>431</v>
      </c>
      <c r="O1500" s="4">
        <v>106</v>
      </c>
      <c r="P1500" s="4">
        <v>0</v>
      </c>
      <c r="Q1500" s="4">
        <v>0</v>
      </c>
      <c r="R1500" s="4">
        <v>0</v>
      </c>
      <c r="S1500" s="4">
        <v>325</v>
      </c>
      <c r="T1500" s="4">
        <v>0</v>
      </c>
      <c r="U1500" s="4">
        <v>415</v>
      </c>
      <c r="V1500" s="4">
        <v>90</v>
      </c>
      <c r="W1500" s="4">
        <v>73</v>
      </c>
      <c r="X1500" s="4">
        <v>0</v>
      </c>
      <c r="Y1500" s="4">
        <v>0</v>
      </c>
      <c r="Z1500" s="4">
        <v>0</v>
      </c>
      <c r="AA1500" s="4">
        <v>0</v>
      </c>
      <c r="AB1500" s="4">
        <v>0</v>
      </c>
      <c r="AC1500" s="4">
        <v>0</v>
      </c>
      <c r="AD1500" s="4">
        <v>0</v>
      </c>
    </row>
    <row r="1501" spans="1:30" x14ac:dyDescent="0.3">
      <c r="A1501" s="16" t="s">
        <v>23</v>
      </c>
      <c r="B1501" s="7">
        <v>545376</v>
      </c>
      <c r="C1501" s="7">
        <v>581976</v>
      </c>
      <c r="D1501" s="7" t="s">
        <v>1781</v>
      </c>
      <c r="E1501" s="7">
        <v>2</v>
      </c>
      <c r="F1501" s="4">
        <v>348187</v>
      </c>
      <c r="G1501" s="4">
        <v>8724</v>
      </c>
      <c r="H1501" s="4">
        <f t="shared" si="140"/>
        <v>383652.03466110968</v>
      </c>
      <c r="I1501" s="4">
        <f t="shared" si="141"/>
        <v>35465.034661109676</v>
      </c>
      <c r="J1501" s="5">
        <f t="shared" si="142"/>
        <v>0.10185628602190677</v>
      </c>
      <c r="K1501" s="4">
        <f t="shared" si="143"/>
        <v>21341.266124860293</v>
      </c>
      <c r="L1501" s="4">
        <f t="shared" si="144"/>
        <v>12617.266124860293</v>
      </c>
      <c r="M1501" s="5">
        <f t="shared" si="145"/>
        <v>1.4462707616758701</v>
      </c>
      <c r="N1501" s="4">
        <f>IF(SUMPRODUCT($O$2:$AD$2,O1501:AD1501)&lt;=Kalkulačka!$B$4,SUMPRODUCT($O$2:$AD$2,O1501:AD1501)*Kalkulačka!$B$5,SUMPRODUCT($O$2:$AD$2,O1501:AD1501))</f>
        <v>27</v>
      </c>
      <c r="O1501" s="4">
        <v>18</v>
      </c>
      <c r="P1501" s="4">
        <v>0</v>
      </c>
      <c r="Q1501" s="4">
        <v>0</v>
      </c>
      <c r="R1501" s="4">
        <v>0</v>
      </c>
      <c r="S1501" s="4">
        <v>0</v>
      </c>
      <c r="T1501" s="4">
        <v>0</v>
      </c>
      <c r="U1501" s="4">
        <v>0</v>
      </c>
      <c r="V1501" s="4">
        <v>0</v>
      </c>
      <c r="W1501" s="4">
        <v>0</v>
      </c>
      <c r="X1501" s="4">
        <v>0</v>
      </c>
      <c r="Y1501" s="4">
        <v>0</v>
      </c>
      <c r="Z1501" s="4">
        <v>0</v>
      </c>
      <c r="AA1501" s="4">
        <v>0</v>
      </c>
      <c r="AB1501" s="4">
        <v>0</v>
      </c>
      <c r="AC1501" s="4">
        <v>0</v>
      </c>
      <c r="AD1501" s="4">
        <v>0</v>
      </c>
    </row>
    <row r="1502" spans="1:30" x14ac:dyDescent="0.3">
      <c r="A1502" s="16" t="s">
        <v>23</v>
      </c>
      <c r="B1502" s="7">
        <v>546445</v>
      </c>
      <c r="C1502" s="7">
        <v>246794</v>
      </c>
      <c r="D1502" s="7" t="s">
        <v>1782</v>
      </c>
      <c r="E1502" s="7">
        <v>2</v>
      </c>
      <c r="F1502" s="4">
        <v>348187</v>
      </c>
      <c r="G1502" s="4">
        <v>8724</v>
      </c>
      <c r="H1502" s="4">
        <f t="shared" si="140"/>
        <v>383652.03466110968</v>
      </c>
      <c r="I1502" s="4">
        <f t="shared" si="141"/>
        <v>35465.034661109676</v>
      </c>
      <c r="J1502" s="5">
        <f t="shared" si="142"/>
        <v>0.10185628602190677</v>
      </c>
      <c r="K1502" s="4">
        <f t="shared" si="143"/>
        <v>21341.266124860293</v>
      </c>
      <c r="L1502" s="4">
        <f t="shared" si="144"/>
        <v>12617.266124860293</v>
      </c>
      <c r="M1502" s="5">
        <f t="shared" si="145"/>
        <v>1.4462707616758701</v>
      </c>
      <c r="N1502" s="4">
        <f>IF(SUMPRODUCT($O$2:$AD$2,O1502:AD1502)&lt;=Kalkulačka!$B$4,SUMPRODUCT($O$2:$AD$2,O1502:AD1502)*Kalkulačka!$B$5,SUMPRODUCT($O$2:$AD$2,O1502:AD1502))</f>
        <v>27</v>
      </c>
      <c r="O1502" s="4">
        <v>18</v>
      </c>
      <c r="P1502" s="4">
        <v>0</v>
      </c>
      <c r="Q1502" s="4">
        <v>0</v>
      </c>
      <c r="R1502" s="4">
        <v>0</v>
      </c>
      <c r="S1502" s="4">
        <v>0</v>
      </c>
      <c r="T1502" s="4">
        <v>0</v>
      </c>
      <c r="U1502" s="4">
        <v>18</v>
      </c>
      <c r="V1502" s="4">
        <v>0</v>
      </c>
      <c r="W1502" s="4">
        <v>0</v>
      </c>
      <c r="X1502" s="4">
        <v>0</v>
      </c>
      <c r="Y1502" s="4">
        <v>0</v>
      </c>
      <c r="Z1502" s="4">
        <v>0</v>
      </c>
      <c r="AA1502" s="4">
        <v>0</v>
      </c>
      <c r="AB1502" s="4">
        <v>0</v>
      </c>
      <c r="AC1502" s="4">
        <v>0</v>
      </c>
      <c r="AD1502" s="4">
        <v>0</v>
      </c>
    </row>
    <row r="1503" spans="1:30" x14ac:dyDescent="0.3">
      <c r="A1503" s="16" t="s">
        <v>23</v>
      </c>
      <c r="B1503" s="7">
        <v>546623</v>
      </c>
      <c r="C1503" s="7">
        <v>246972</v>
      </c>
      <c r="D1503" s="7" t="s">
        <v>1783</v>
      </c>
      <c r="E1503" s="7">
        <v>2</v>
      </c>
      <c r="F1503" s="4">
        <v>348187</v>
      </c>
      <c r="G1503" s="4">
        <v>8724</v>
      </c>
      <c r="H1503" s="4">
        <f t="shared" si="140"/>
        <v>383652.03466110968</v>
      </c>
      <c r="I1503" s="4">
        <f t="shared" si="141"/>
        <v>35465.034661109676</v>
      </c>
      <c r="J1503" s="5">
        <f t="shared" si="142"/>
        <v>0.10185628602190677</v>
      </c>
      <c r="K1503" s="4">
        <f t="shared" si="143"/>
        <v>21341.266124860293</v>
      </c>
      <c r="L1503" s="4">
        <f t="shared" si="144"/>
        <v>12617.266124860293</v>
      </c>
      <c r="M1503" s="5">
        <f t="shared" si="145"/>
        <v>1.4462707616758701</v>
      </c>
      <c r="N1503" s="4">
        <f>IF(SUMPRODUCT($O$2:$AD$2,O1503:AD1503)&lt;=Kalkulačka!$B$4,SUMPRODUCT($O$2:$AD$2,O1503:AD1503)*Kalkulačka!$B$5,SUMPRODUCT($O$2:$AD$2,O1503:AD1503))</f>
        <v>27</v>
      </c>
      <c r="O1503" s="4">
        <v>18</v>
      </c>
      <c r="P1503" s="4">
        <v>0</v>
      </c>
      <c r="Q1503" s="4">
        <v>0</v>
      </c>
      <c r="R1503" s="4">
        <v>0</v>
      </c>
      <c r="S1503" s="4">
        <v>0</v>
      </c>
      <c r="T1503" s="4">
        <v>0</v>
      </c>
      <c r="U1503" s="4">
        <v>18</v>
      </c>
      <c r="V1503" s="4">
        <v>0</v>
      </c>
      <c r="W1503" s="4">
        <v>0</v>
      </c>
      <c r="X1503" s="4">
        <v>0</v>
      </c>
      <c r="Y1503" s="4">
        <v>0</v>
      </c>
      <c r="Z1503" s="4">
        <v>0</v>
      </c>
      <c r="AA1503" s="4">
        <v>0</v>
      </c>
      <c r="AB1503" s="4">
        <v>0</v>
      </c>
      <c r="AC1503" s="4">
        <v>0</v>
      </c>
      <c r="AD1503" s="4">
        <v>0</v>
      </c>
    </row>
    <row r="1504" spans="1:30" x14ac:dyDescent="0.3">
      <c r="A1504" s="16" t="s">
        <v>35</v>
      </c>
      <c r="B1504" s="7">
        <v>563749</v>
      </c>
      <c r="C1504" s="7">
        <v>262501</v>
      </c>
      <c r="D1504" s="7" t="s">
        <v>1425</v>
      </c>
      <c r="E1504" s="7">
        <v>2</v>
      </c>
      <c r="F1504" s="4">
        <v>4404385</v>
      </c>
      <c r="G1504" s="4">
        <v>252216</v>
      </c>
      <c r="H1504" s="4">
        <f t="shared" si="140"/>
        <v>4205963.0466551287</v>
      </c>
      <c r="I1504" s="4">
        <f t="shared" si="141"/>
        <v>-198421.95334487129</v>
      </c>
      <c r="J1504" s="5">
        <f t="shared" si="142"/>
        <v>-4.5051001069359553E-2</v>
      </c>
      <c r="K1504" s="4">
        <f t="shared" si="143"/>
        <v>233963.51010957951</v>
      </c>
      <c r="L1504" s="4">
        <f t="shared" si="144"/>
        <v>-18252.489890420489</v>
      </c>
      <c r="M1504" s="5">
        <f t="shared" si="145"/>
        <v>-7.2368485307912622E-2</v>
      </c>
      <c r="N1504" s="4">
        <f>IF(SUMPRODUCT($O$2:$AD$2,O1504:AD1504)&lt;=Kalkulačka!$B$4,SUMPRODUCT($O$2:$AD$2,O1504:AD1504)*Kalkulačka!$B$5,SUMPRODUCT($O$2:$AD$2,O1504:AD1504))</f>
        <v>296</v>
      </c>
      <c r="O1504" s="4">
        <v>76</v>
      </c>
      <c r="P1504" s="4">
        <v>0</v>
      </c>
      <c r="Q1504" s="4">
        <v>0</v>
      </c>
      <c r="R1504" s="4">
        <v>0</v>
      </c>
      <c r="S1504" s="4">
        <v>220</v>
      </c>
      <c r="T1504" s="4">
        <v>0</v>
      </c>
      <c r="U1504" s="4">
        <v>284</v>
      </c>
      <c r="V1504" s="4">
        <v>60</v>
      </c>
      <c r="W1504" s="4">
        <v>0</v>
      </c>
      <c r="X1504" s="4">
        <v>0</v>
      </c>
      <c r="Y1504" s="4">
        <v>0</v>
      </c>
      <c r="Z1504" s="4">
        <v>0</v>
      </c>
      <c r="AA1504" s="4">
        <v>0</v>
      </c>
      <c r="AB1504" s="4">
        <v>0</v>
      </c>
      <c r="AC1504" s="4">
        <v>0</v>
      </c>
      <c r="AD1504" s="4">
        <v>0</v>
      </c>
    </row>
    <row r="1505" spans="1:30" x14ac:dyDescent="0.3">
      <c r="A1505" s="16" t="s">
        <v>44</v>
      </c>
      <c r="B1505" s="7">
        <v>555266</v>
      </c>
      <c r="C1505" s="7">
        <v>65197887</v>
      </c>
      <c r="D1505" s="7" t="s">
        <v>1784</v>
      </c>
      <c r="E1505" s="7">
        <v>2</v>
      </c>
      <c r="F1505" s="4">
        <v>928462</v>
      </c>
      <c r="G1505" s="4">
        <v>27317</v>
      </c>
      <c r="H1505" s="4">
        <f t="shared" si="140"/>
        <v>1023072.0924296258</v>
      </c>
      <c r="I1505" s="4">
        <f t="shared" si="141"/>
        <v>94610.092429625802</v>
      </c>
      <c r="J1505" s="5">
        <f t="shared" si="142"/>
        <v>0.10189980034683788</v>
      </c>
      <c r="K1505" s="4">
        <f t="shared" si="143"/>
        <v>56910.042999627447</v>
      </c>
      <c r="L1505" s="4">
        <f t="shared" si="144"/>
        <v>29593.042999627447</v>
      </c>
      <c r="M1505" s="5">
        <f t="shared" si="145"/>
        <v>1.0833196544140078</v>
      </c>
      <c r="N1505" s="4">
        <f>IF(SUMPRODUCT($O$2:$AD$2,O1505:AD1505)&lt;=Kalkulačka!$B$4,SUMPRODUCT($O$2:$AD$2,O1505:AD1505)*Kalkulačka!$B$5,SUMPRODUCT($O$2:$AD$2,O1505:AD1505))</f>
        <v>72</v>
      </c>
      <c r="O1505" s="4">
        <v>37</v>
      </c>
      <c r="P1505" s="4">
        <v>0</v>
      </c>
      <c r="Q1505" s="4">
        <v>0</v>
      </c>
      <c r="R1505" s="4">
        <v>0</v>
      </c>
      <c r="S1505" s="4">
        <v>11</v>
      </c>
      <c r="T1505" s="4">
        <v>0</v>
      </c>
      <c r="U1505" s="4">
        <v>48</v>
      </c>
      <c r="V1505" s="4">
        <v>11</v>
      </c>
      <c r="W1505" s="4">
        <v>0</v>
      </c>
      <c r="X1505" s="4">
        <v>0</v>
      </c>
      <c r="Y1505" s="4">
        <v>0</v>
      </c>
      <c r="Z1505" s="4">
        <v>0</v>
      </c>
      <c r="AA1505" s="4">
        <v>0</v>
      </c>
      <c r="AB1505" s="4">
        <v>0</v>
      </c>
      <c r="AC1505" s="4">
        <v>0</v>
      </c>
      <c r="AD1505" s="4">
        <v>0</v>
      </c>
    </row>
    <row r="1506" spans="1:30" x14ac:dyDescent="0.3">
      <c r="A1506" s="16" t="s">
        <v>20</v>
      </c>
      <c r="B1506" s="7">
        <v>532983</v>
      </c>
      <c r="C1506" s="7">
        <v>235041</v>
      </c>
      <c r="D1506" s="7" t="s">
        <v>1785</v>
      </c>
      <c r="E1506" s="7">
        <v>2</v>
      </c>
      <c r="F1506" s="4">
        <v>7111622</v>
      </c>
      <c r="G1506" s="4">
        <v>425050</v>
      </c>
      <c r="H1506" s="4">
        <f t="shared" si="140"/>
        <v>6792061.9469633494</v>
      </c>
      <c r="I1506" s="4">
        <f t="shared" si="141"/>
        <v>-319560.05303665064</v>
      </c>
      <c r="J1506" s="5">
        <f t="shared" si="142"/>
        <v>-4.4934904166257783E-2</v>
      </c>
      <c r="K1506" s="4">
        <f t="shared" si="143"/>
        <v>377819.45213641558</v>
      </c>
      <c r="L1506" s="4">
        <f t="shared" si="144"/>
        <v>-47230.547863584419</v>
      </c>
      <c r="M1506" s="5">
        <f t="shared" si="145"/>
        <v>-0.11111762819335236</v>
      </c>
      <c r="N1506" s="4">
        <f>IF(SUMPRODUCT($O$2:$AD$2,O1506:AD1506)&lt;=Kalkulačka!$B$4,SUMPRODUCT($O$2:$AD$2,O1506:AD1506)*Kalkulačka!$B$5,SUMPRODUCT($O$2:$AD$2,O1506:AD1506))</f>
        <v>478</v>
      </c>
      <c r="O1506" s="4">
        <v>103</v>
      </c>
      <c r="P1506" s="4">
        <v>0</v>
      </c>
      <c r="Q1506" s="4">
        <v>0</v>
      </c>
      <c r="R1506" s="4">
        <v>0</v>
      </c>
      <c r="S1506" s="4">
        <v>375</v>
      </c>
      <c r="T1506" s="4">
        <v>0</v>
      </c>
      <c r="U1506" s="4">
        <v>475</v>
      </c>
      <c r="V1506" s="4">
        <v>90</v>
      </c>
      <c r="W1506" s="4">
        <v>0</v>
      </c>
      <c r="X1506" s="4">
        <v>0</v>
      </c>
      <c r="Y1506" s="4">
        <v>0</v>
      </c>
      <c r="Z1506" s="4">
        <v>0</v>
      </c>
      <c r="AA1506" s="4">
        <v>0</v>
      </c>
      <c r="AB1506" s="4">
        <v>0</v>
      </c>
      <c r="AC1506" s="4">
        <v>0</v>
      </c>
      <c r="AD1506" s="4">
        <v>0</v>
      </c>
    </row>
    <row r="1507" spans="1:30" x14ac:dyDescent="0.3">
      <c r="A1507" s="16" t="s">
        <v>44</v>
      </c>
      <c r="B1507" s="7">
        <v>569321</v>
      </c>
      <c r="C1507" s="7">
        <v>268097</v>
      </c>
      <c r="D1507" s="7" t="s">
        <v>1786</v>
      </c>
      <c r="E1507" s="7">
        <v>2</v>
      </c>
      <c r="F1507" s="4">
        <v>10397412</v>
      </c>
      <c r="G1507" s="4">
        <v>609653</v>
      </c>
      <c r="H1507" s="4">
        <f t="shared" si="140"/>
        <v>9932324.8973376174</v>
      </c>
      <c r="I1507" s="4">
        <f t="shared" si="141"/>
        <v>-465087.10266238265</v>
      </c>
      <c r="J1507" s="5">
        <f t="shared" si="142"/>
        <v>-4.4731044866009206E-2</v>
      </c>
      <c r="K1507" s="4">
        <f t="shared" si="143"/>
        <v>552501.66745471652</v>
      </c>
      <c r="L1507" s="4">
        <f t="shared" si="144"/>
        <v>-57151.332545283483</v>
      </c>
      <c r="M1507" s="5">
        <f t="shared" si="145"/>
        <v>-9.3744035615806798E-2</v>
      </c>
      <c r="N1507" s="4">
        <f>IF(SUMPRODUCT($O$2:$AD$2,O1507:AD1507)&lt;=Kalkulačka!$B$4,SUMPRODUCT($O$2:$AD$2,O1507:AD1507)*Kalkulačka!$B$5,SUMPRODUCT($O$2:$AD$2,O1507:AD1507))</f>
        <v>699</v>
      </c>
      <c r="O1507" s="4">
        <v>161</v>
      </c>
      <c r="P1507" s="4">
        <v>0</v>
      </c>
      <c r="Q1507" s="4">
        <v>0</v>
      </c>
      <c r="R1507" s="4">
        <v>0</v>
      </c>
      <c r="S1507" s="4">
        <v>522</v>
      </c>
      <c r="T1507" s="4">
        <v>8</v>
      </c>
      <c r="U1507" s="4">
        <v>728</v>
      </c>
      <c r="V1507" s="4">
        <v>140</v>
      </c>
      <c r="W1507" s="4">
        <v>42</v>
      </c>
      <c r="X1507" s="4">
        <v>0</v>
      </c>
      <c r="Y1507" s="4">
        <v>0</v>
      </c>
      <c r="Z1507" s="4">
        <v>0</v>
      </c>
      <c r="AA1507" s="4">
        <v>0</v>
      </c>
      <c r="AB1507" s="4">
        <v>0</v>
      </c>
      <c r="AC1507" s="4">
        <v>0</v>
      </c>
      <c r="AD1507" s="4">
        <v>0</v>
      </c>
    </row>
    <row r="1508" spans="1:30" x14ac:dyDescent="0.3">
      <c r="A1508" s="16" t="s">
        <v>20</v>
      </c>
      <c r="B1508" s="7">
        <v>540901</v>
      </c>
      <c r="C1508" s="7">
        <v>242888</v>
      </c>
      <c r="D1508" s="7" t="s">
        <v>1787</v>
      </c>
      <c r="E1508" s="7">
        <v>2</v>
      </c>
      <c r="F1508" s="4">
        <v>5904353</v>
      </c>
      <c r="G1508" s="4">
        <v>369793</v>
      </c>
      <c r="H1508" s="4">
        <f t="shared" si="140"/>
        <v>5641105.8429800207</v>
      </c>
      <c r="I1508" s="4">
        <f t="shared" si="141"/>
        <v>-263247.15701997932</v>
      </c>
      <c r="J1508" s="5">
        <f t="shared" si="142"/>
        <v>-4.4585267347663549E-2</v>
      </c>
      <c r="K1508" s="4">
        <f t="shared" si="143"/>
        <v>313795.65376183466</v>
      </c>
      <c r="L1508" s="4">
        <f t="shared" si="144"/>
        <v>-55997.346238165337</v>
      </c>
      <c r="M1508" s="5">
        <f t="shared" si="145"/>
        <v>-0.15142889735112708</v>
      </c>
      <c r="N1508" s="4">
        <f>IF(SUMPRODUCT($O$2:$AD$2,O1508:AD1508)&lt;=Kalkulačka!$B$4,SUMPRODUCT($O$2:$AD$2,O1508:AD1508)*Kalkulačka!$B$5,SUMPRODUCT($O$2:$AD$2,O1508:AD1508))</f>
        <v>397</v>
      </c>
      <c r="O1508" s="4">
        <v>40</v>
      </c>
      <c r="P1508" s="4">
        <v>0</v>
      </c>
      <c r="Q1508" s="4">
        <v>0</v>
      </c>
      <c r="R1508" s="4">
        <v>0</v>
      </c>
      <c r="S1508" s="4">
        <v>357</v>
      </c>
      <c r="T1508" s="4">
        <v>0</v>
      </c>
      <c r="U1508" s="4">
        <v>351</v>
      </c>
      <c r="V1508" s="4">
        <v>90</v>
      </c>
      <c r="W1508" s="4">
        <v>100</v>
      </c>
      <c r="X1508" s="4">
        <v>0</v>
      </c>
      <c r="Y1508" s="4">
        <v>0</v>
      </c>
      <c r="Z1508" s="4">
        <v>0</v>
      </c>
      <c r="AA1508" s="4">
        <v>0</v>
      </c>
      <c r="AB1508" s="4">
        <v>0</v>
      </c>
      <c r="AC1508" s="4">
        <v>0</v>
      </c>
      <c r="AD1508" s="4">
        <v>0</v>
      </c>
    </row>
    <row r="1509" spans="1:30" x14ac:dyDescent="0.3">
      <c r="A1509" s="16" t="s">
        <v>41</v>
      </c>
      <c r="B1509" s="7">
        <v>575879</v>
      </c>
      <c r="C1509" s="7">
        <v>274470</v>
      </c>
      <c r="D1509" s="7" t="s">
        <v>1788</v>
      </c>
      <c r="E1509" s="7">
        <v>2</v>
      </c>
      <c r="F1509" s="4">
        <v>676586</v>
      </c>
      <c r="G1509" s="4">
        <v>16825</v>
      </c>
      <c r="H1509" s="4">
        <f t="shared" si="140"/>
        <v>745990.06739660224</v>
      </c>
      <c r="I1509" s="4">
        <f t="shared" si="141"/>
        <v>69404.067396602244</v>
      </c>
      <c r="J1509" s="5">
        <f t="shared" si="142"/>
        <v>0.10257981601245403</v>
      </c>
      <c r="K1509" s="4">
        <f t="shared" si="143"/>
        <v>41496.906353895014</v>
      </c>
      <c r="L1509" s="4">
        <f t="shared" si="144"/>
        <v>24671.906353895014</v>
      </c>
      <c r="M1509" s="5">
        <f t="shared" si="145"/>
        <v>1.4663837357441314</v>
      </c>
      <c r="N1509" s="4">
        <f>IF(SUMPRODUCT($O$2:$AD$2,O1509:AD1509)&lt;=Kalkulačka!$B$4,SUMPRODUCT($O$2:$AD$2,O1509:AD1509)*Kalkulačka!$B$5,SUMPRODUCT($O$2:$AD$2,O1509:AD1509))</f>
        <v>52.5</v>
      </c>
      <c r="O1509" s="4">
        <v>35</v>
      </c>
      <c r="P1509" s="4">
        <v>0</v>
      </c>
      <c r="Q1509" s="4">
        <v>0</v>
      </c>
      <c r="R1509" s="4">
        <v>0</v>
      </c>
      <c r="S1509" s="4">
        <v>0</v>
      </c>
      <c r="T1509" s="4">
        <v>0</v>
      </c>
      <c r="U1509" s="4">
        <v>34</v>
      </c>
      <c r="V1509" s="4">
        <v>0</v>
      </c>
      <c r="W1509" s="4">
        <v>0</v>
      </c>
      <c r="X1509" s="4">
        <v>0</v>
      </c>
      <c r="Y1509" s="4">
        <v>0</v>
      </c>
      <c r="Z1509" s="4">
        <v>0</v>
      </c>
      <c r="AA1509" s="4">
        <v>0</v>
      </c>
      <c r="AB1509" s="4">
        <v>0</v>
      </c>
      <c r="AC1509" s="4">
        <v>0</v>
      </c>
      <c r="AD1509" s="4">
        <v>0</v>
      </c>
    </row>
    <row r="1510" spans="1:30" x14ac:dyDescent="0.3">
      <c r="A1510" s="16" t="s">
        <v>41</v>
      </c>
      <c r="B1510" s="7">
        <v>572357</v>
      </c>
      <c r="C1510" s="7">
        <v>579483</v>
      </c>
      <c r="D1510" s="7" t="s">
        <v>1117</v>
      </c>
      <c r="E1510" s="7">
        <v>2</v>
      </c>
      <c r="F1510" s="4">
        <v>676586</v>
      </c>
      <c r="G1510" s="4">
        <v>16825</v>
      </c>
      <c r="H1510" s="4">
        <f t="shared" si="140"/>
        <v>745990.06739660224</v>
      </c>
      <c r="I1510" s="4">
        <f t="shared" si="141"/>
        <v>69404.067396602244</v>
      </c>
      <c r="J1510" s="5">
        <f t="shared" si="142"/>
        <v>0.10257981601245403</v>
      </c>
      <c r="K1510" s="4">
        <f t="shared" si="143"/>
        <v>41496.906353895014</v>
      </c>
      <c r="L1510" s="4">
        <f t="shared" si="144"/>
        <v>24671.906353895014</v>
      </c>
      <c r="M1510" s="5">
        <f t="shared" si="145"/>
        <v>1.4663837357441314</v>
      </c>
      <c r="N1510" s="4">
        <f>IF(SUMPRODUCT($O$2:$AD$2,O1510:AD1510)&lt;=Kalkulačka!$B$4,SUMPRODUCT($O$2:$AD$2,O1510:AD1510)*Kalkulačka!$B$5,SUMPRODUCT($O$2:$AD$2,O1510:AD1510))</f>
        <v>52.5</v>
      </c>
      <c r="O1510" s="4">
        <v>35</v>
      </c>
      <c r="P1510" s="4">
        <v>0</v>
      </c>
      <c r="Q1510" s="4">
        <v>0</v>
      </c>
      <c r="R1510" s="4">
        <v>0</v>
      </c>
      <c r="S1510" s="4">
        <v>0</v>
      </c>
      <c r="T1510" s="4">
        <v>0</v>
      </c>
      <c r="U1510" s="4">
        <v>35</v>
      </c>
      <c r="V1510" s="4">
        <v>0</v>
      </c>
      <c r="W1510" s="4">
        <v>0</v>
      </c>
      <c r="X1510" s="4">
        <v>0</v>
      </c>
      <c r="Y1510" s="4">
        <v>0</v>
      </c>
      <c r="Z1510" s="4">
        <v>0</v>
      </c>
      <c r="AA1510" s="4">
        <v>0</v>
      </c>
      <c r="AB1510" s="4">
        <v>0</v>
      </c>
      <c r="AC1510" s="4">
        <v>0</v>
      </c>
      <c r="AD1510" s="4">
        <v>0</v>
      </c>
    </row>
    <row r="1511" spans="1:30" x14ac:dyDescent="0.3">
      <c r="A1511" s="16" t="s">
        <v>41</v>
      </c>
      <c r="B1511" s="7">
        <v>580465</v>
      </c>
      <c r="C1511" s="7">
        <v>279056</v>
      </c>
      <c r="D1511" s="7" t="s">
        <v>1789</v>
      </c>
      <c r="E1511" s="7">
        <v>2</v>
      </c>
      <c r="F1511" s="4">
        <v>676586</v>
      </c>
      <c r="G1511" s="4">
        <v>16825</v>
      </c>
      <c r="H1511" s="4">
        <f t="shared" si="140"/>
        <v>745990.06739660224</v>
      </c>
      <c r="I1511" s="4">
        <f t="shared" si="141"/>
        <v>69404.067396602244</v>
      </c>
      <c r="J1511" s="5">
        <f t="shared" si="142"/>
        <v>0.10257981601245403</v>
      </c>
      <c r="K1511" s="4">
        <f t="shared" si="143"/>
        <v>41496.906353895014</v>
      </c>
      <c r="L1511" s="4">
        <f t="shared" si="144"/>
        <v>24671.906353895014</v>
      </c>
      <c r="M1511" s="5">
        <f t="shared" si="145"/>
        <v>1.4663837357441314</v>
      </c>
      <c r="N1511" s="4">
        <f>IF(SUMPRODUCT($O$2:$AD$2,O1511:AD1511)&lt;=Kalkulačka!$B$4,SUMPRODUCT($O$2:$AD$2,O1511:AD1511)*Kalkulačka!$B$5,SUMPRODUCT($O$2:$AD$2,O1511:AD1511))</f>
        <v>52.5</v>
      </c>
      <c r="O1511" s="4">
        <v>35</v>
      </c>
      <c r="P1511" s="4">
        <v>0</v>
      </c>
      <c r="Q1511" s="4">
        <v>0</v>
      </c>
      <c r="R1511" s="4">
        <v>0</v>
      </c>
      <c r="S1511" s="4">
        <v>0</v>
      </c>
      <c r="T1511" s="4">
        <v>0</v>
      </c>
      <c r="U1511" s="4">
        <v>35</v>
      </c>
      <c r="V1511" s="4">
        <v>0</v>
      </c>
      <c r="W1511" s="4">
        <v>0</v>
      </c>
      <c r="X1511" s="4">
        <v>0</v>
      </c>
      <c r="Y1511" s="4">
        <v>0</v>
      </c>
      <c r="Z1511" s="4">
        <v>0</v>
      </c>
      <c r="AA1511" s="4">
        <v>0</v>
      </c>
      <c r="AB1511" s="4">
        <v>0</v>
      </c>
      <c r="AC1511" s="4">
        <v>0</v>
      </c>
      <c r="AD1511" s="4">
        <v>0</v>
      </c>
    </row>
    <row r="1512" spans="1:30" x14ac:dyDescent="0.3">
      <c r="A1512" s="16" t="s">
        <v>44</v>
      </c>
      <c r="B1512" s="7">
        <v>590266</v>
      </c>
      <c r="C1512" s="7">
        <v>290629</v>
      </c>
      <c r="D1512" s="7" t="s">
        <v>460</v>
      </c>
      <c r="E1512" s="7">
        <v>2</v>
      </c>
      <c r="F1512" s="4">
        <v>73921928</v>
      </c>
      <c r="G1512" s="4">
        <v>4246563</v>
      </c>
      <c r="H1512" s="4">
        <f t="shared" si="140"/>
        <v>70644548.915727377</v>
      </c>
      <c r="I1512" s="4">
        <f t="shared" si="141"/>
        <v>-3277379.0842726231</v>
      </c>
      <c r="J1512" s="5">
        <f t="shared" si="142"/>
        <v>-4.4335681886876976E-2</v>
      </c>
      <c r="K1512" s="4">
        <f t="shared" si="143"/>
        <v>3929717.5108506633</v>
      </c>
      <c r="L1512" s="4">
        <f t="shared" si="144"/>
        <v>-316845.4891493367</v>
      </c>
      <c r="M1512" s="5">
        <f t="shared" si="145"/>
        <v>-7.4612219140358094E-2</v>
      </c>
      <c r="N1512" s="4">
        <f>IF(SUMPRODUCT($O$2:$AD$2,O1512:AD1512)&lt;=Kalkulačka!$B$4,SUMPRODUCT($O$2:$AD$2,O1512:AD1512)*Kalkulačka!$B$5,SUMPRODUCT($O$2:$AD$2,O1512:AD1512))</f>
        <v>4971.7</v>
      </c>
      <c r="O1512" s="4">
        <v>1130</v>
      </c>
      <c r="P1512" s="4">
        <v>52</v>
      </c>
      <c r="Q1512" s="4">
        <v>0</v>
      </c>
      <c r="R1512" s="4">
        <v>0</v>
      </c>
      <c r="S1512" s="4">
        <v>3538</v>
      </c>
      <c r="T1512" s="4">
        <v>30</v>
      </c>
      <c r="U1512" s="4">
        <v>5894</v>
      </c>
      <c r="V1512" s="4">
        <v>1191</v>
      </c>
      <c r="W1512" s="4">
        <v>443</v>
      </c>
      <c r="X1512" s="4">
        <v>1085</v>
      </c>
      <c r="Y1512" s="4">
        <v>0</v>
      </c>
      <c r="Z1512" s="4">
        <v>0</v>
      </c>
      <c r="AA1512" s="4">
        <v>1397</v>
      </c>
      <c r="AB1512" s="4">
        <v>0</v>
      </c>
      <c r="AC1512" s="4">
        <v>0</v>
      </c>
      <c r="AD1512" s="4">
        <v>0</v>
      </c>
    </row>
    <row r="1513" spans="1:30" x14ac:dyDescent="0.3">
      <c r="A1513" s="16" t="s">
        <v>20</v>
      </c>
      <c r="B1513" s="7">
        <v>537357</v>
      </c>
      <c r="C1513" s="7">
        <v>239305</v>
      </c>
      <c r="D1513" s="7" t="s">
        <v>1790</v>
      </c>
      <c r="E1513" s="7">
        <v>2</v>
      </c>
      <c r="F1513" s="4">
        <v>5783815</v>
      </c>
      <c r="G1513" s="4">
        <v>341988</v>
      </c>
      <c r="H1513" s="4">
        <f t="shared" si="140"/>
        <v>5527431.1660433952</v>
      </c>
      <c r="I1513" s="4">
        <f t="shared" si="141"/>
        <v>-256383.83395660482</v>
      </c>
      <c r="J1513" s="5">
        <f t="shared" si="142"/>
        <v>-4.4327806812044401E-2</v>
      </c>
      <c r="K1513" s="4">
        <f t="shared" si="143"/>
        <v>307472.31565076497</v>
      </c>
      <c r="L1513" s="4">
        <f t="shared" si="144"/>
        <v>-34515.684349235031</v>
      </c>
      <c r="M1513" s="5">
        <f t="shared" si="145"/>
        <v>-0.10092659493676692</v>
      </c>
      <c r="N1513" s="4">
        <f>IF(SUMPRODUCT($O$2:$AD$2,O1513:AD1513)&lt;=Kalkulačka!$B$4,SUMPRODUCT($O$2:$AD$2,O1513:AD1513)*Kalkulačka!$B$5,SUMPRODUCT($O$2:$AD$2,O1513:AD1513))</f>
        <v>389</v>
      </c>
      <c r="O1513" s="4">
        <v>78</v>
      </c>
      <c r="P1513" s="4">
        <v>0</v>
      </c>
      <c r="Q1513" s="4">
        <v>0</v>
      </c>
      <c r="R1513" s="4">
        <v>0</v>
      </c>
      <c r="S1513" s="4">
        <v>311</v>
      </c>
      <c r="T1513" s="4">
        <v>0</v>
      </c>
      <c r="U1513" s="4">
        <v>362</v>
      </c>
      <c r="V1513" s="4">
        <v>100</v>
      </c>
      <c r="W1513" s="4">
        <v>0</v>
      </c>
      <c r="X1513" s="4">
        <v>0</v>
      </c>
      <c r="Y1513" s="4">
        <v>0</v>
      </c>
      <c r="Z1513" s="4">
        <v>0</v>
      </c>
      <c r="AA1513" s="4">
        <v>0</v>
      </c>
      <c r="AB1513" s="4">
        <v>0</v>
      </c>
      <c r="AC1513" s="4">
        <v>0</v>
      </c>
      <c r="AD1513" s="4">
        <v>0</v>
      </c>
    </row>
    <row r="1514" spans="1:30" x14ac:dyDescent="0.3">
      <c r="A1514" s="16" t="s">
        <v>41</v>
      </c>
      <c r="B1514" s="7">
        <v>575933</v>
      </c>
      <c r="C1514" s="7">
        <v>274534</v>
      </c>
      <c r="D1514" s="7" t="s">
        <v>1791</v>
      </c>
      <c r="E1514" s="7">
        <v>2</v>
      </c>
      <c r="F1514" s="4">
        <v>695818</v>
      </c>
      <c r="G1514" s="4">
        <v>31584</v>
      </c>
      <c r="H1514" s="4">
        <f t="shared" si="140"/>
        <v>767304.06932221935</v>
      </c>
      <c r="I1514" s="4">
        <f t="shared" si="141"/>
        <v>71486.069322219351</v>
      </c>
      <c r="J1514" s="5">
        <f t="shared" si="142"/>
        <v>0.10273673478153666</v>
      </c>
      <c r="K1514" s="4">
        <f t="shared" si="143"/>
        <v>42682.532249720585</v>
      </c>
      <c r="L1514" s="4">
        <f t="shared" si="144"/>
        <v>11098.532249720585</v>
      </c>
      <c r="M1514" s="5">
        <f t="shared" si="145"/>
        <v>0.35139729767352401</v>
      </c>
      <c r="N1514" s="4">
        <f>IF(SUMPRODUCT($O$2:$AD$2,O1514:AD1514)&lt;=Kalkulačka!$B$4,SUMPRODUCT($O$2:$AD$2,O1514:AD1514)*Kalkulačka!$B$5,SUMPRODUCT($O$2:$AD$2,O1514:AD1514))</f>
        <v>54</v>
      </c>
      <c r="O1514" s="4">
        <v>0</v>
      </c>
      <c r="P1514" s="4">
        <v>0</v>
      </c>
      <c r="Q1514" s="4">
        <v>0</v>
      </c>
      <c r="R1514" s="4">
        <v>0</v>
      </c>
      <c r="S1514" s="4">
        <v>36</v>
      </c>
      <c r="T1514" s="4">
        <v>0</v>
      </c>
      <c r="U1514" s="4">
        <v>0</v>
      </c>
      <c r="V1514" s="4">
        <v>25</v>
      </c>
      <c r="W1514" s="4">
        <v>0</v>
      </c>
      <c r="X1514" s="4">
        <v>0</v>
      </c>
      <c r="Y1514" s="4">
        <v>0</v>
      </c>
      <c r="Z1514" s="4">
        <v>0</v>
      </c>
      <c r="AA1514" s="4">
        <v>0</v>
      </c>
      <c r="AB1514" s="4">
        <v>0</v>
      </c>
      <c r="AC1514" s="4">
        <v>0</v>
      </c>
      <c r="AD1514" s="4">
        <v>0</v>
      </c>
    </row>
    <row r="1515" spans="1:30" x14ac:dyDescent="0.3">
      <c r="A1515" s="16" t="s">
        <v>56</v>
      </c>
      <c r="B1515" s="7">
        <v>599069</v>
      </c>
      <c r="C1515" s="7">
        <v>297577</v>
      </c>
      <c r="D1515" s="7" t="s">
        <v>496</v>
      </c>
      <c r="E1515" s="7">
        <v>2</v>
      </c>
      <c r="F1515" s="4">
        <v>47040708</v>
      </c>
      <c r="G1515" s="4">
        <v>2627085</v>
      </c>
      <c r="H1515" s="4">
        <f t="shared" si="140"/>
        <v>44958334.728435226</v>
      </c>
      <c r="I1515" s="4">
        <f t="shared" si="141"/>
        <v>-2082373.2715647742</v>
      </c>
      <c r="J1515" s="5">
        <f t="shared" si="142"/>
        <v>-4.4267473005822455E-2</v>
      </c>
      <c r="K1515" s="4">
        <f t="shared" si="143"/>
        <v>2500880.2229280728</v>
      </c>
      <c r="L1515" s="4">
        <f t="shared" si="144"/>
        <v>-126204.77707192721</v>
      </c>
      <c r="M1515" s="5">
        <f t="shared" si="145"/>
        <v>-4.8039852944205208E-2</v>
      </c>
      <c r="N1515" s="4">
        <f>IF(SUMPRODUCT($O$2:$AD$2,O1515:AD1515)&lt;=Kalkulačka!$B$4,SUMPRODUCT($O$2:$AD$2,O1515:AD1515)*Kalkulačka!$B$5,SUMPRODUCT($O$2:$AD$2,O1515:AD1515))</f>
        <v>3164</v>
      </c>
      <c r="O1515" s="4">
        <v>782</v>
      </c>
      <c r="P1515" s="4">
        <v>36</v>
      </c>
      <c r="Q1515" s="4">
        <v>16</v>
      </c>
      <c r="R1515" s="4">
        <v>0</v>
      </c>
      <c r="S1515" s="4">
        <v>2096</v>
      </c>
      <c r="T1515" s="4">
        <v>99</v>
      </c>
      <c r="U1515" s="4">
        <v>2340</v>
      </c>
      <c r="V1515" s="4">
        <v>551</v>
      </c>
      <c r="W1515" s="4">
        <v>0</v>
      </c>
      <c r="X1515" s="4">
        <v>664</v>
      </c>
      <c r="Y1515" s="4">
        <v>0</v>
      </c>
      <c r="Z1515" s="4">
        <v>0</v>
      </c>
      <c r="AA1515" s="4">
        <v>0</v>
      </c>
      <c r="AB1515" s="4">
        <v>0</v>
      </c>
      <c r="AC1515" s="4">
        <v>0</v>
      </c>
      <c r="AD1515" s="4">
        <v>0</v>
      </c>
    </row>
    <row r="1516" spans="1:30" x14ac:dyDescent="0.3">
      <c r="A1516" s="16" t="s">
        <v>41</v>
      </c>
      <c r="B1516" s="7">
        <v>578347</v>
      </c>
      <c r="C1516" s="7">
        <v>276944</v>
      </c>
      <c r="D1516" s="7" t="s">
        <v>383</v>
      </c>
      <c r="E1516" s="7">
        <v>2</v>
      </c>
      <c r="F1516" s="4">
        <v>24929202</v>
      </c>
      <c r="G1516" s="4">
        <v>1474053</v>
      </c>
      <c r="H1516" s="4">
        <f t="shared" si="140"/>
        <v>23830475.086301744</v>
      </c>
      <c r="I1516" s="4">
        <f t="shared" si="141"/>
        <v>-1098726.913698256</v>
      </c>
      <c r="J1516" s="5">
        <f t="shared" si="142"/>
        <v>-4.4073890279289984E-2</v>
      </c>
      <c r="K1516" s="4">
        <f t="shared" si="143"/>
        <v>1325608.7932593776</v>
      </c>
      <c r="L1516" s="4">
        <f t="shared" si="144"/>
        <v>-148444.20674062241</v>
      </c>
      <c r="M1516" s="5">
        <f t="shared" si="145"/>
        <v>-0.10070479605592364</v>
      </c>
      <c r="N1516" s="4">
        <f>IF(SUMPRODUCT($O$2:$AD$2,O1516:AD1516)&lt;=Kalkulačka!$B$4,SUMPRODUCT($O$2:$AD$2,O1516:AD1516)*Kalkulačka!$B$5,SUMPRODUCT($O$2:$AD$2,O1516:AD1516))</f>
        <v>1677.1</v>
      </c>
      <c r="O1516" s="4">
        <v>316</v>
      </c>
      <c r="P1516" s="4">
        <v>0</v>
      </c>
      <c r="Q1516" s="4">
        <v>0</v>
      </c>
      <c r="R1516" s="4">
        <v>0</v>
      </c>
      <c r="S1516" s="4">
        <v>1302</v>
      </c>
      <c r="T1516" s="4">
        <v>0</v>
      </c>
      <c r="U1516" s="4">
        <v>311</v>
      </c>
      <c r="V1516" s="4">
        <v>373</v>
      </c>
      <c r="W1516" s="4">
        <v>55</v>
      </c>
      <c r="X1516" s="4">
        <v>681</v>
      </c>
      <c r="Y1516" s="4">
        <v>0</v>
      </c>
      <c r="Z1516" s="4">
        <v>0</v>
      </c>
      <c r="AA1516" s="4">
        <v>591</v>
      </c>
      <c r="AB1516" s="4">
        <v>0</v>
      </c>
      <c r="AC1516" s="4">
        <v>0</v>
      </c>
      <c r="AD1516" s="4">
        <v>0</v>
      </c>
    </row>
    <row r="1517" spans="1:30" x14ac:dyDescent="0.3">
      <c r="A1517" s="16" t="s">
        <v>29</v>
      </c>
      <c r="B1517" s="7">
        <v>560367</v>
      </c>
      <c r="C1517" s="7">
        <v>259322</v>
      </c>
      <c r="D1517" s="7" t="s">
        <v>1792</v>
      </c>
      <c r="E1517" s="7">
        <v>2</v>
      </c>
      <c r="F1517" s="4">
        <v>13014779</v>
      </c>
      <c r="G1517" s="4">
        <v>729083</v>
      </c>
      <c r="H1517" s="4">
        <f t="shared" si="140"/>
        <v>12441693.390713617</v>
      </c>
      <c r="I1517" s="4">
        <f t="shared" si="141"/>
        <v>-573085.60928638279</v>
      </c>
      <c r="J1517" s="5">
        <f t="shared" si="142"/>
        <v>-4.4033449149338821E-2</v>
      </c>
      <c r="K1517" s="4">
        <f t="shared" si="143"/>
        <v>692089.35625658045</v>
      </c>
      <c r="L1517" s="4">
        <f t="shared" si="144"/>
        <v>-36993.643743419554</v>
      </c>
      <c r="M1517" s="5">
        <f t="shared" si="145"/>
        <v>-5.0739962039191067E-2</v>
      </c>
      <c r="N1517" s="4">
        <f>IF(SUMPRODUCT($O$2:$AD$2,O1517:AD1517)&lt;=Kalkulačka!$B$4,SUMPRODUCT($O$2:$AD$2,O1517:AD1517)*Kalkulačka!$B$5,SUMPRODUCT($O$2:$AD$2,O1517:AD1517))</f>
        <v>875.6</v>
      </c>
      <c r="O1517" s="4">
        <v>180</v>
      </c>
      <c r="P1517" s="4">
        <v>0</v>
      </c>
      <c r="Q1517" s="4">
        <v>0</v>
      </c>
      <c r="R1517" s="4">
        <v>0</v>
      </c>
      <c r="S1517" s="4">
        <v>527</v>
      </c>
      <c r="T1517" s="4">
        <v>59</v>
      </c>
      <c r="U1517" s="4">
        <v>543</v>
      </c>
      <c r="V1517" s="4">
        <v>126</v>
      </c>
      <c r="W1517" s="4">
        <v>0</v>
      </c>
      <c r="X1517" s="4">
        <v>227</v>
      </c>
      <c r="Y1517" s="4">
        <v>0</v>
      </c>
      <c r="Z1517" s="4">
        <v>0</v>
      </c>
      <c r="AA1517" s="4">
        <v>506</v>
      </c>
      <c r="AB1517" s="4">
        <v>0</v>
      </c>
      <c r="AC1517" s="4">
        <v>0</v>
      </c>
      <c r="AD1517" s="4">
        <v>0</v>
      </c>
    </row>
    <row r="1518" spans="1:30" x14ac:dyDescent="0.3">
      <c r="A1518" s="16" t="s">
        <v>23</v>
      </c>
      <c r="B1518" s="7">
        <v>550817</v>
      </c>
      <c r="C1518" s="7">
        <v>250953</v>
      </c>
      <c r="D1518" s="7" t="s">
        <v>1793</v>
      </c>
      <c r="E1518" s="7">
        <v>2</v>
      </c>
      <c r="F1518" s="4">
        <v>2685892</v>
      </c>
      <c r="G1518" s="4">
        <v>115703</v>
      </c>
      <c r="H1518" s="4">
        <f t="shared" si="140"/>
        <v>2962646.2676607915</v>
      </c>
      <c r="I1518" s="4">
        <f t="shared" si="141"/>
        <v>276754.26766079152</v>
      </c>
      <c r="J1518" s="5">
        <f t="shared" si="142"/>
        <v>0.10303998361095368</v>
      </c>
      <c r="K1518" s="4">
        <f t="shared" si="143"/>
        <v>164801.99951975449</v>
      </c>
      <c r="L1518" s="4">
        <f t="shared" si="144"/>
        <v>49098.999519754492</v>
      </c>
      <c r="M1518" s="5">
        <f t="shared" si="145"/>
        <v>0.42435372911466862</v>
      </c>
      <c r="N1518" s="4">
        <f>IF(SUMPRODUCT($O$2:$AD$2,O1518:AD1518)&lt;=Kalkulačka!$B$4,SUMPRODUCT($O$2:$AD$2,O1518:AD1518)*Kalkulačka!$B$5,SUMPRODUCT($O$2:$AD$2,O1518:AD1518))</f>
        <v>208.5</v>
      </c>
      <c r="O1518" s="4">
        <v>43</v>
      </c>
      <c r="P1518" s="4">
        <v>0</v>
      </c>
      <c r="Q1518" s="4">
        <v>0</v>
      </c>
      <c r="R1518" s="4">
        <v>0</v>
      </c>
      <c r="S1518" s="4">
        <v>96</v>
      </c>
      <c r="T1518" s="4">
        <v>0</v>
      </c>
      <c r="U1518" s="4">
        <v>138</v>
      </c>
      <c r="V1518" s="4">
        <v>34</v>
      </c>
      <c r="W1518" s="4">
        <v>0</v>
      </c>
      <c r="X1518" s="4">
        <v>0</v>
      </c>
      <c r="Y1518" s="4">
        <v>0</v>
      </c>
      <c r="Z1518" s="4">
        <v>0</v>
      </c>
      <c r="AA1518" s="4">
        <v>0</v>
      </c>
      <c r="AB1518" s="4">
        <v>0</v>
      </c>
      <c r="AC1518" s="4">
        <v>0</v>
      </c>
      <c r="AD1518" s="4">
        <v>0</v>
      </c>
    </row>
    <row r="1519" spans="1:30" x14ac:dyDescent="0.3">
      <c r="A1519" s="16" t="s">
        <v>47</v>
      </c>
      <c r="B1519" s="7">
        <v>581739</v>
      </c>
      <c r="C1519" s="7">
        <v>280330</v>
      </c>
      <c r="D1519" s="7" t="s">
        <v>1794</v>
      </c>
      <c r="E1519" s="7">
        <v>2</v>
      </c>
      <c r="F1519" s="4">
        <v>4221074</v>
      </c>
      <c r="G1519" s="4">
        <v>252191</v>
      </c>
      <c r="H1519" s="4">
        <f t="shared" si="140"/>
        <v>4035451.0312501909</v>
      </c>
      <c r="I1519" s="4">
        <f t="shared" si="141"/>
        <v>-185622.96874980908</v>
      </c>
      <c r="J1519" s="5">
        <f t="shared" si="142"/>
        <v>-4.3975293669291093E-2</v>
      </c>
      <c r="K1519" s="4">
        <f t="shared" si="143"/>
        <v>224478.50294297494</v>
      </c>
      <c r="L1519" s="4">
        <f t="shared" si="144"/>
        <v>-27712.497057025059</v>
      </c>
      <c r="M1519" s="5">
        <f t="shared" si="145"/>
        <v>-0.10988693909388147</v>
      </c>
      <c r="N1519" s="4">
        <f>IF(SUMPRODUCT($O$2:$AD$2,O1519:AD1519)&lt;=Kalkulačka!$B$4,SUMPRODUCT($O$2:$AD$2,O1519:AD1519)*Kalkulačka!$B$5,SUMPRODUCT($O$2:$AD$2,O1519:AD1519))</f>
        <v>284</v>
      </c>
      <c r="O1519" s="4">
        <v>57</v>
      </c>
      <c r="P1519" s="4">
        <v>0</v>
      </c>
      <c r="Q1519" s="4">
        <v>0</v>
      </c>
      <c r="R1519" s="4">
        <v>0</v>
      </c>
      <c r="S1519" s="4">
        <v>227</v>
      </c>
      <c r="T1519" s="4">
        <v>0</v>
      </c>
      <c r="U1519" s="4">
        <v>246</v>
      </c>
      <c r="V1519" s="4">
        <v>60</v>
      </c>
      <c r="W1519" s="4">
        <v>0</v>
      </c>
      <c r="X1519" s="4">
        <v>0</v>
      </c>
      <c r="Y1519" s="4">
        <v>0</v>
      </c>
      <c r="Z1519" s="4">
        <v>0</v>
      </c>
      <c r="AA1519" s="4">
        <v>0</v>
      </c>
      <c r="AB1519" s="4">
        <v>0</v>
      </c>
      <c r="AC1519" s="4">
        <v>0</v>
      </c>
      <c r="AD1519" s="4">
        <v>0</v>
      </c>
    </row>
    <row r="1520" spans="1:30" x14ac:dyDescent="0.3">
      <c r="A1520" s="16" t="s">
        <v>53</v>
      </c>
      <c r="B1520" s="7">
        <v>544728</v>
      </c>
      <c r="C1520" s="7">
        <v>635782</v>
      </c>
      <c r="D1520" s="7" t="s">
        <v>1795</v>
      </c>
      <c r="E1520" s="7">
        <v>2</v>
      </c>
      <c r="F1520" s="4">
        <v>830595</v>
      </c>
      <c r="G1520" s="4">
        <v>28956</v>
      </c>
      <c r="H1520" s="4">
        <f t="shared" si="140"/>
        <v>916502.0828015398</v>
      </c>
      <c r="I1520" s="4">
        <f t="shared" si="141"/>
        <v>85907.0828015398</v>
      </c>
      <c r="J1520" s="5">
        <f t="shared" si="142"/>
        <v>0.10342836496913632</v>
      </c>
      <c r="K1520" s="4">
        <f t="shared" si="143"/>
        <v>50981.913520499591</v>
      </c>
      <c r="L1520" s="4">
        <f t="shared" si="144"/>
        <v>22025.913520499591</v>
      </c>
      <c r="M1520" s="5">
        <f t="shared" si="145"/>
        <v>0.76066837686488431</v>
      </c>
      <c r="N1520" s="4">
        <f>IF(SUMPRODUCT($O$2:$AD$2,O1520:AD1520)&lt;=Kalkulačka!$B$4,SUMPRODUCT($O$2:$AD$2,O1520:AD1520)*Kalkulačka!$B$5,SUMPRODUCT($O$2:$AD$2,O1520:AD1520))</f>
        <v>64.5</v>
      </c>
      <c r="O1520" s="4">
        <v>21</v>
      </c>
      <c r="P1520" s="4">
        <v>0</v>
      </c>
      <c r="Q1520" s="4">
        <v>0</v>
      </c>
      <c r="R1520" s="4">
        <v>0</v>
      </c>
      <c r="S1520" s="4">
        <v>22</v>
      </c>
      <c r="T1520" s="4">
        <v>0</v>
      </c>
      <c r="U1520" s="4">
        <v>44</v>
      </c>
      <c r="V1520" s="4">
        <v>16</v>
      </c>
      <c r="W1520" s="4">
        <v>0</v>
      </c>
      <c r="X1520" s="4">
        <v>0</v>
      </c>
      <c r="Y1520" s="4">
        <v>0</v>
      </c>
      <c r="Z1520" s="4">
        <v>0</v>
      </c>
      <c r="AA1520" s="4">
        <v>0</v>
      </c>
      <c r="AB1520" s="4">
        <v>0</v>
      </c>
      <c r="AC1520" s="4">
        <v>0</v>
      </c>
      <c r="AD1520" s="4">
        <v>0</v>
      </c>
    </row>
    <row r="1521" spans="1:30" x14ac:dyDescent="0.3">
      <c r="A1521" s="16" t="s">
        <v>20</v>
      </c>
      <c r="B1521" s="7">
        <v>536041</v>
      </c>
      <c r="C1521" s="7">
        <v>238023</v>
      </c>
      <c r="D1521" s="7" t="s">
        <v>1796</v>
      </c>
      <c r="E1521" s="7">
        <v>2</v>
      </c>
      <c r="F1521" s="4">
        <v>5646093</v>
      </c>
      <c r="G1521" s="4">
        <v>330250</v>
      </c>
      <c r="H1521" s="4">
        <f t="shared" si="140"/>
        <v>5399547.1544896923</v>
      </c>
      <c r="I1521" s="4">
        <f t="shared" si="141"/>
        <v>-246545.8455103077</v>
      </c>
      <c r="J1521" s="5">
        <f t="shared" si="142"/>
        <v>-4.3666628500506066E-2</v>
      </c>
      <c r="K1521" s="4">
        <f t="shared" si="143"/>
        <v>300358.56027581153</v>
      </c>
      <c r="L1521" s="4">
        <f t="shared" si="144"/>
        <v>-29891.439724188473</v>
      </c>
      <c r="M1521" s="5">
        <f t="shared" si="145"/>
        <v>-9.0511551019495706E-2</v>
      </c>
      <c r="N1521" s="4">
        <f>IF(SUMPRODUCT($O$2:$AD$2,O1521:AD1521)&lt;=Kalkulačka!$B$4,SUMPRODUCT($O$2:$AD$2,O1521:AD1521)*Kalkulačka!$B$5,SUMPRODUCT($O$2:$AD$2,O1521:AD1521))</f>
        <v>380</v>
      </c>
      <c r="O1521" s="4">
        <v>68</v>
      </c>
      <c r="P1521" s="4">
        <v>0</v>
      </c>
      <c r="Q1521" s="4">
        <v>0</v>
      </c>
      <c r="R1521" s="4">
        <v>0</v>
      </c>
      <c r="S1521" s="4">
        <v>312</v>
      </c>
      <c r="T1521" s="4">
        <v>0</v>
      </c>
      <c r="U1521" s="4">
        <v>68</v>
      </c>
      <c r="V1521" s="4">
        <v>100</v>
      </c>
      <c r="W1521" s="4">
        <v>30</v>
      </c>
      <c r="X1521" s="4">
        <v>0</v>
      </c>
      <c r="Y1521" s="4">
        <v>0</v>
      </c>
      <c r="Z1521" s="4">
        <v>0</v>
      </c>
      <c r="AA1521" s="4">
        <v>0</v>
      </c>
      <c r="AB1521" s="4">
        <v>0</v>
      </c>
      <c r="AC1521" s="4">
        <v>0</v>
      </c>
      <c r="AD1521" s="4">
        <v>0</v>
      </c>
    </row>
    <row r="1522" spans="1:30" x14ac:dyDescent="0.3">
      <c r="A1522" s="16" t="s">
        <v>50</v>
      </c>
      <c r="B1522" s="7">
        <v>589888</v>
      </c>
      <c r="C1522" s="7">
        <v>288624</v>
      </c>
      <c r="D1522" s="7" t="s">
        <v>1797</v>
      </c>
      <c r="E1522" s="7">
        <v>2</v>
      </c>
      <c r="F1522" s="4">
        <v>1448667</v>
      </c>
      <c r="G1522" s="4">
        <v>51690</v>
      </c>
      <c r="H1522" s="4">
        <f t="shared" si="140"/>
        <v>1598550.1444212904</v>
      </c>
      <c r="I1522" s="4">
        <f t="shared" si="141"/>
        <v>149883.14442129037</v>
      </c>
      <c r="J1522" s="5">
        <f t="shared" si="142"/>
        <v>0.10346280023034304</v>
      </c>
      <c r="K1522" s="4">
        <f t="shared" si="143"/>
        <v>88921.942186917891</v>
      </c>
      <c r="L1522" s="4">
        <f t="shared" si="144"/>
        <v>37231.942186917891</v>
      </c>
      <c r="M1522" s="5">
        <f t="shared" si="145"/>
        <v>0.72029294228898988</v>
      </c>
      <c r="N1522" s="4">
        <f>IF(SUMPRODUCT($O$2:$AD$2,O1522:AD1522)&lt;=Kalkulačka!$B$4,SUMPRODUCT($O$2:$AD$2,O1522:AD1522)*Kalkulačka!$B$5,SUMPRODUCT($O$2:$AD$2,O1522:AD1522))</f>
        <v>112.5</v>
      </c>
      <c r="O1522" s="4">
        <v>33</v>
      </c>
      <c r="P1522" s="4">
        <v>0</v>
      </c>
      <c r="Q1522" s="4">
        <v>0</v>
      </c>
      <c r="R1522" s="4">
        <v>0</v>
      </c>
      <c r="S1522" s="4">
        <v>42</v>
      </c>
      <c r="T1522" s="4">
        <v>0</v>
      </c>
      <c r="U1522" s="4">
        <v>74</v>
      </c>
      <c r="V1522" s="4">
        <v>30</v>
      </c>
      <c r="W1522" s="4">
        <v>0</v>
      </c>
      <c r="X1522" s="4">
        <v>0</v>
      </c>
      <c r="Y1522" s="4">
        <v>0</v>
      </c>
      <c r="Z1522" s="4">
        <v>0</v>
      </c>
      <c r="AA1522" s="4">
        <v>0</v>
      </c>
      <c r="AB1522" s="4">
        <v>0</v>
      </c>
      <c r="AC1522" s="4">
        <v>0</v>
      </c>
      <c r="AD1522" s="4">
        <v>0</v>
      </c>
    </row>
    <row r="1523" spans="1:30" x14ac:dyDescent="0.3">
      <c r="A1523" s="16" t="s">
        <v>20</v>
      </c>
      <c r="B1523" s="7">
        <v>532479</v>
      </c>
      <c r="C1523" s="7">
        <v>234532</v>
      </c>
      <c r="D1523" s="7" t="s">
        <v>1798</v>
      </c>
      <c r="E1523" s="7">
        <v>2</v>
      </c>
      <c r="F1523" s="4">
        <v>1023592</v>
      </c>
      <c r="G1523" s="4">
        <v>36951</v>
      </c>
      <c r="H1523" s="4">
        <f t="shared" si="140"/>
        <v>1129642.1020577119</v>
      </c>
      <c r="I1523" s="4">
        <f t="shared" si="141"/>
        <v>106050.10205771192</v>
      </c>
      <c r="J1523" s="5">
        <f t="shared" si="142"/>
        <v>0.1036058332399159</v>
      </c>
      <c r="K1523" s="4">
        <f t="shared" si="143"/>
        <v>62838.17247875531</v>
      </c>
      <c r="L1523" s="4">
        <f t="shared" si="144"/>
        <v>25887.17247875531</v>
      </c>
      <c r="M1523" s="5">
        <f t="shared" si="145"/>
        <v>0.70058110683757713</v>
      </c>
      <c r="N1523" s="4">
        <f>IF(SUMPRODUCT($O$2:$AD$2,O1523:AD1523)&lt;=Kalkulačka!$B$4,SUMPRODUCT($O$2:$AD$2,O1523:AD1523)*Kalkulačka!$B$5,SUMPRODUCT($O$2:$AD$2,O1523:AD1523))</f>
        <v>79.5</v>
      </c>
      <c r="O1523" s="4">
        <v>22</v>
      </c>
      <c r="P1523" s="4">
        <v>0</v>
      </c>
      <c r="Q1523" s="4">
        <v>0</v>
      </c>
      <c r="R1523" s="4">
        <v>0</v>
      </c>
      <c r="S1523" s="4">
        <v>31</v>
      </c>
      <c r="T1523" s="4">
        <v>0</v>
      </c>
      <c r="U1523" s="4">
        <v>52</v>
      </c>
      <c r="V1523" s="4">
        <v>29</v>
      </c>
      <c r="W1523" s="4">
        <v>0</v>
      </c>
      <c r="X1523" s="4">
        <v>0</v>
      </c>
      <c r="Y1523" s="4">
        <v>0</v>
      </c>
      <c r="Z1523" s="4">
        <v>0</v>
      </c>
      <c r="AA1523" s="4">
        <v>0</v>
      </c>
      <c r="AB1523" s="4">
        <v>0</v>
      </c>
      <c r="AC1523" s="4">
        <v>0</v>
      </c>
      <c r="AD1523" s="4">
        <v>0</v>
      </c>
    </row>
    <row r="1524" spans="1:30" x14ac:dyDescent="0.3">
      <c r="A1524" s="16" t="s">
        <v>41</v>
      </c>
      <c r="B1524" s="7">
        <v>580040</v>
      </c>
      <c r="C1524" s="7">
        <v>278661</v>
      </c>
      <c r="D1524" s="7" t="s">
        <v>1799</v>
      </c>
      <c r="E1524" s="7">
        <v>2</v>
      </c>
      <c r="F1524" s="4">
        <v>1042876</v>
      </c>
      <c r="G1524" s="4">
        <v>37208</v>
      </c>
      <c r="H1524" s="4">
        <f t="shared" si="140"/>
        <v>1150956.1039833291</v>
      </c>
      <c r="I1524" s="4">
        <f t="shared" si="141"/>
        <v>108080.10398332914</v>
      </c>
      <c r="J1524" s="5">
        <f t="shared" si="142"/>
        <v>0.10363658189787572</v>
      </c>
      <c r="K1524" s="4">
        <f t="shared" si="143"/>
        <v>64023.798374580882</v>
      </c>
      <c r="L1524" s="4">
        <f t="shared" si="144"/>
        <v>26815.798374580882</v>
      </c>
      <c r="M1524" s="5">
        <f t="shared" si="145"/>
        <v>0.72069980581006465</v>
      </c>
      <c r="N1524" s="4">
        <f>IF(SUMPRODUCT($O$2:$AD$2,O1524:AD1524)&lt;=Kalkulačka!$B$4,SUMPRODUCT($O$2:$AD$2,O1524:AD1524)*Kalkulačka!$B$5,SUMPRODUCT($O$2:$AD$2,O1524:AD1524))</f>
        <v>81</v>
      </c>
      <c r="O1524" s="4">
        <v>24</v>
      </c>
      <c r="P1524" s="4">
        <v>0</v>
      </c>
      <c r="Q1524" s="4">
        <v>0</v>
      </c>
      <c r="R1524" s="4">
        <v>0</v>
      </c>
      <c r="S1524" s="4">
        <v>30</v>
      </c>
      <c r="T1524" s="4">
        <v>0</v>
      </c>
      <c r="U1524" s="4">
        <v>54</v>
      </c>
      <c r="V1524" s="4">
        <v>25</v>
      </c>
      <c r="W1524" s="4">
        <v>0</v>
      </c>
      <c r="X1524" s="4">
        <v>0</v>
      </c>
      <c r="Y1524" s="4">
        <v>0</v>
      </c>
      <c r="Z1524" s="4">
        <v>0</v>
      </c>
      <c r="AA1524" s="4">
        <v>0</v>
      </c>
      <c r="AB1524" s="4">
        <v>0</v>
      </c>
      <c r="AC1524" s="4">
        <v>0</v>
      </c>
      <c r="AD1524" s="4">
        <v>0</v>
      </c>
    </row>
    <row r="1525" spans="1:30" x14ac:dyDescent="0.3">
      <c r="A1525" s="16" t="s">
        <v>35</v>
      </c>
      <c r="B1525" s="7">
        <v>577197</v>
      </c>
      <c r="C1525" s="7">
        <v>275808</v>
      </c>
      <c r="D1525" s="7" t="s">
        <v>377</v>
      </c>
      <c r="E1525" s="7">
        <v>2</v>
      </c>
      <c r="F1525" s="4">
        <v>14130373</v>
      </c>
      <c r="G1525" s="4">
        <v>809528</v>
      </c>
      <c r="H1525" s="4">
        <f t="shared" si="140"/>
        <v>13515919.087764725</v>
      </c>
      <c r="I1525" s="4">
        <f t="shared" si="141"/>
        <v>-614453.91223527491</v>
      </c>
      <c r="J1525" s="5">
        <f t="shared" si="142"/>
        <v>-4.3484620840177013E-2</v>
      </c>
      <c r="K1525" s="4">
        <f t="shared" si="143"/>
        <v>751844.90140618931</v>
      </c>
      <c r="L1525" s="4">
        <f t="shared" si="144"/>
        <v>-57683.09859381069</v>
      </c>
      <c r="M1525" s="5">
        <f t="shared" si="145"/>
        <v>-7.1255223530020784E-2</v>
      </c>
      <c r="N1525" s="4">
        <f>IF(SUMPRODUCT($O$2:$AD$2,O1525:AD1525)&lt;=Kalkulačka!$B$4,SUMPRODUCT($O$2:$AD$2,O1525:AD1525)*Kalkulačka!$B$5,SUMPRODUCT($O$2:$AD$2,O1525:AD1525))</f>
        <v>951.2</v>
      </c>
      <c r="O1525" s="4">
        <v>204</v>
      </c>
      <c r="P1525" s="4">
        <v>8</v>
      </c>
      <c r="Q1525" s="4">
        <v>0</v>
      </c>
      <c r="R1525" s="4">
        <v>0</v>
      </c>
      <c r="S1525" s="4">
        <v>682</v>
      </c>
      <c r="T1525" s="4">
        <v>0</v>
      </c>
      <c r="U1525" s="4">
        <v>214</v>
      </c>
      <c r="V1525" s="4">
        <v>179</v>
      </c>
      <c r="W1525" s="4">
        <v>116</v>
      </c>
      <c r="X1525" s="4">
        <v>0</v>
      </c>
      <c r="Y1525" s="4">
        <v>0</v>
      </c>
      <c r="Z1525" s="4">
        <v>0</v>
      </c>
      <c r="AA1525" s="4">
        <v>492</v>
      </c>
      <c r="AB1525" s="4">
        <v>0</v>
      </c>
      <c r="AC1525" s="4">
        <v>0</v>
      </c>
      <c r="AD1525" s="4">
        <v>0</v>
      </c>
    </row>
    <row r="1526" spans="1:30" x14ac:dyDescent="0.3">
      <c r="A1526" s="16" t="s">
        <v>53</v>
      </c>
      <c r="B1526" s="7">
        <v>585599</v>
      </c>
      <c r="C1526" s="7">
        <v>284301</v>
      </c>
      <c r="D1526" s="7" t="s">
        <v>438</v>
      </c>
      <c r="E1526" s="7">
        <v>2</v>
      </c>
      <c r="F1526" s="4">
        <v>28638895</v>
      </c>
      <c r="G1526" s="4">
        <v>1625509</v>
      </c>
      <c r="H1526" s="4">
        <f t="shared" si="140"/>
        <v>27395597.141726647</v>
      </c>
      <c r="I1526" s="4">
        <f t="shared" si="141"/>
        <v>-1243297.8582733534</v>
      </c>
      <c r="J1526" s="5">
        <f t="shared" si="142"/>
        <v>-4.3412913042676915E-2</v>
      </c>
      <c r="K1526" s="4">
        <f t="shared" si="143"/>
        <v>1523924.4847678016</v>
      </c>
      <c r="L1526" s="4">
        <f t="shared" si="144"/>
        <v>-101584.51523219841</v>
      </c>
      <c r="M1526" s="5">
        <f t="shared" si="145"/>
        <v>-6.2493972800026554E-2</v>
      </c>
      <c r="N1526" s="4">
        <f>IF(SUMPRODUCT($O$2:$AD$2,O1526:AD1526)&lt;=Kalkulačka!$B$4,SUMPRODUCT($O$2:$AD$2,O1526:AD1526)*Kalkulačka!$B$5,SUMPRODUCT($O$2:$AD$2,O1526:AD1526))</f>
        <v>1928</v>
      </c>
      <c r="O1526" s="4">
        <v>478</v>
      </c>
      <c r="P1526" s="4">
        <v>25</v>
      </c>
      <c r="Q1526" s="4">
        <v>0</v>
      </c>
      <c r="R1526" s="4">
        <v>0</v>
      </c>
      <c r="S1526" s="4">
        <v>1400</v>
      </c>
      <c r="T1526" s="4">
        <v>0</v>
      </c>
      <c r="U1526" s="4">
        <v>2249</v>
      </c>
      <c r="V1526" s="4">
        <v>592</v>
      </c>
      <c r="W1526" s="4">
        <v>302</v>
      </c>
      <c r="X1526" s="4">
        <v>1259</v>
      </c>
      <c r="Y1526" s="4">
        <v>0</v>
      </c>
      <c r="Z1526" s="4">
        <v>0</v>
      </c>
      <c r="AA1526" s="4">
        <v>0</v>
      </c>
      <c r="AB1526" s="4">
        <v>0</v>
      </c>
      <c r="AC1526" s="4">
        <v>0</v>
      </c>
      <c r="AD1526" s="4">
        <v>0</v>
      </c>
    </row>
    <row r="1527" spans="1:30" x14ac:dyDescent="0.3">
      <c r="A1527" s="16" t="s">
        <v>23</v>
      </c>
      <c r="B1527" s="7">
        <v>545465</v>
      </c>
      <c r="C1527" s="7">
        <v>245844</v>
      </c>
      <c r="D1527" s="7" t="s">
        <v>1800</v>
      </c>
      <c r="E1527" s="7">
        <v>2</v>
      </c>
      <c r="F1527" s="4">
        <v>2239975</v>
      </c>
      <c r="G1527" s="4">
        <v>79097</v>
      </c>
      <c r="H1527" s="4">
        <f t="shared" si="140"/>
        <v>2472424.2233715956</v>
      </c>
      <c r="I1527" s="4">
        <f t="shared" si="141"/>
        <v>232449.22337159561</v>
      </c>
      <c r="J1527" s="5">
        <f t="shared" si="142"/>
        <v>0.10377313290174928</v>
      </c>
      <c r="K1527" s="4">
        <f t="shared" si="143"/>
        <v>137532.60391576632</v>
      </c>
      <c r="L1527" s="4">
        <f t="shared" si="144"/>
        <v>58435.603915766318</v>
      </c>
      <c r="M1527" s="5">
        <f t="shared" si="145"/>
        <v>0.73878407418443581</v>
      </c>
      <c r="N1527" s="4">
        <f>IF(SUMPRODUCT($O$2:$AD$2,O1527:AD1527)&lt;=Kalkulačka!$B$4,SUMPRODUCT($O$2:$AD$2,O1527:AD1527)*Kalkulačka!$B$5,SUMPRODUCT($O$2:$AD$2,O1527:AD1527))</f>
        <v>174</v>
      </c>
      <c r="O1527" s="4">
        <v>55</v>
      </c>
      <c r="P1527" s="4">
        <v>0</v>
      </c>
      <c r="Q1527" s="4">
        <v>0</v>
      </c>
      <c r="R1527" s="4">
        <v>0</v>
      </c>
      <c r="S1527" s="4">
        <v>61</v>
      </c>
      <c r="T1527" s="4">
        <v>0</v>
      </c>
      <c r="U1527" s="4">
        <v>111</v>
      </c>
      <c r="V1527" s="4">
        <v>47</v>
      </c>
      <c r="W1527" s="4">
        <v>0</v>
      </c>
      <c r="X1527" s="4">
        <v>0</v>
      </c>
      <c r="Y1527" s="4">
        <v>0</v>
      </c>
      <c r="Z1527" s="4">
        <v>0</v>
      </c>
      <c r="AA1527" s="4">
        <v>0</v>
      </c>
      <c r="AB1527" s="4">
        <v>0</v>
      </c>
      <c r="AC1527" s="4">
        <v>0</v>
      </c>
      <c r="AD1527" s="4">
        <v>0</v>
      </c>
    </row>
    <row r="1528" spans="1:30" x14ac:dyDescent="0.3">
      <c r="A1528" s="16" t="s">
        <v>47</v>
      </c>
      <c r="B1528" s="7">
        <v>583600</v>
      </c>
      <c r="C1528" s="7">
        <v>377155</v>
      </c>
      <c r="D1528" s="7" t="s">
        <v>1801</v>
      </c>
      <c r="E1528" s="7">
        <v>2</v>
      </c>
      <c r="F1528" s="4">
        <v>5197965</v>
      </c>
      <c r="G1528" s="4">
        <v>338888</v>
      </c>
      <c r="H1528" s="4">
        <f t="shared" si="140"/>
        <v>4973267.1159773478</v>
      </c>
      <c r="I1528" s="4">
        <f t="shared" si="141"/>
        <v>-224697.88402265217</v>
      </c>
      <c r="J1528" s="5">
        <f t="shared" si="142"/>
        <v>-4.3228048673404351E-2</v>
      </c>
      <c r="K1528" s="4">
        <f t="shared" si="143"/>
        <v>276646.04235930007</v>
      </c>
      <c r="L1528" s="4">
        <f t="shared" si="144"/>
        <v>-62241.957640699926</v>
      </c>
      <c r="M1528" s="5">
        <f t="shared" si="145"/>
        <v>-0.18366527478311401</v>
      </c>
      <c r="N1528" s="4">
        <f>IF(SUMPRODUCT($O$2:$AD$2,O1528:AD1528)&lt;=Kalkulačka!$B$4,SUMPRODUCT($O$2:$AD$2,O1528:AD1528)*Kalkulačka!$B$5,SUMPRODUCT($O$2:$AD$2,O1528:AD1528))</f>
        <v>350</v>
      </c>
      <c r="O1528" s="4">
        <v>53</v>
      </c>
      <c r="P1528" s="4">
        <v>0</v>
      </c>
      <c r="Q1528" s="4">
        <v>0</v>
      </c>
      <c r="R1528" s="4">
        <v>0</v>
      </c>
      <c r="S1528" s="4">
        <v>297</v>
      </c>
      <c r="T1528" s="4">
        <v>0</v>
      </c>
      <c r="U1528" s="4">
        <v>309</v>
      </c>
      <c r="V1528" s="4">
        <v>60</v>
      </c>
      <c r="W1528" s="4">
        <v>41</v>
      </c>
      <c r="X1528" s="4">
        <v>0</v>
      </c>
      <c r="Y1528" s="4">
        <v>0</v>
      </c>
      <c r="Z1528" s="4">
        <v>0</v>
      </c>
      <c r="AA1528" s="4">
        <v>0</v>
      </c>
      <c r="AB1528" s="4">
        <v>0</v>
      </c>
      <c r="AC1528" s="4">
        <v>0</v>
      </c>
      <c r="AD1528" s="4">
        <v>0</v>
      </c>
    </row>
    <row r="1529" spans="1:30" x14ac:dyDescent="0.3">
      <c r="A1529" s="16" t="s">
        <v>38</v>
      </c>
      <c r="B1529" s="7">
        <v>570231</v>
      </c>
      <c r="C1529" s="7">
        <v>268992</v>
      </c>
      <c r="D1529" s="7" t="s">
        <v>1802</v>
      </c>
      <c r="E1529" s="7">
        <v>2</v>
      </c>
      <c r="F1529" s="4">
        <v>1679520</v>
      </c>
      <c r="G1529" s="4">
        <v>59417</v>
      </c>
      <c r="H1529" s="4">
        <f t="shared" si="140"/>
        <v>1854318.1675286968</v>
      </c>
      <c r="I1529" s="4">
        <f t="shared" si="141"/>
        <v>174798.16752869682</v>
      </c>
      <c r="J1529" s="5">
        <f t="shared" si="142"/>
        <v>0.10407626436642414</v>
      </c>
      <c r="K1529" s="4">
        <f t="shared" si="143"/>
        <v>103149.45293682475</v>
      </c>
      <c r="L1529" s="4">
        <f t="shared" si="144"/>
        <v>43732.452936824746</v>
      </c>
      <c r="M1529" s="5">
        <f t="shared" si="145"/>
        <v>0.73602593427511898</v>
      </c>
      <c r="N1529" s="4">
        <f>IF(SUMPRODUCT($O$2:$AD$2,O1529:AD1529)&lt;=Kalkulačka!$B$4,SUMPRODUCT($O$2:$AD$2,O1529:AD1529)*Kalkulačka!$B$5,SUMPRODUCT($O$2:$AD$2,O1529:AD1529))</f>
        <v>130.5</v>
      </c>
      <c r="O1529" s="4">
        <v>40</v>
      </c>
      <c r="P1529" s="4">
        <v>0</v>
      </c>
      <c r="Q1529" s="4">
        <v>0</v>
      </c>
      <c r="R1529" s="4">
        <v>0</v>
      </c>
      <c r="S1529" s="4">
        <v>47</v>
      </c>
      <c r="T1529" s="4">
        <v>0</v>
      </c>
      <c r="U1529" s="4">
        <v>87</v>
      </c>
      <c r="V1529" s="4">
        <v>39</v>
      </c>
      <c r="W1529" s="4">
        <v>0</v>
      </c>
      <c r="X1529" s="4">
        <v>0</v>
      </c>
      <c r="Y1529" s="4">
        <v>0</v>
      </c>
      <c r="Z1529" s="4">
        <v>0</v>
      </c>
      <c r="AA1529" s="4">
        <v>0</v>
      </c>
      <c r="AB1529" s="4">
        <v>0</v>
      </c>
      <c r="AC1529" s="4">
        <v>0</v>
      </c>
      <c r="AD1529" s="4">
        <v>0</v>
      </c>
    </row>
    <row r="1530" spans="1:30" x14ac:dyDescent="0.3">
      <c r="A1530" s="16" t="s">
        <v>35</v>
      </c>
      <c r="B1530" s="7">
        <v>561959</v>
      </c>
      <c r="C1530" s="7">
        <v>525405</v>
      </c>
      <c r="D1530" s="7" t="s">
        <v>1803</v>
      </c>
      <c r="E1530" s="7">
        <v>2</v>
      </c>
      <c r="F1530" s="4">
        <v>1582645</v>
      </c>
      <c r="G1530" s="4">
        <v>59874</v>
      </c>
      <c r="H1530" s="4">
        <f t="shared" si="140"/>
        <v>1747748.1579006109</v>
      </c>
      <c r="I1530" s="4">
        <f t="shared" si="141"/>
        <v>165103.15790061094</v>
      </c>
      <c r="J1530" s="5">
        <f t="shared" si="142"/>
        <v>0.10432103086959543</v>
      </c>
      <c r="K1530" s="4">
        <f t="shared" si="143"/>
        <v>97221.323457696897</v>
      </c>
      <c r="L1530" s="4">
        <f t="shared" si="144"/>
        <v>37347.323457696897</v>
      </c>
      <c r="M1530" s="5">
        <f t="shared" si="145"/>
        <v>0.62376529808759895</v>
      </c>
      <c r="N1530" s="4">
        <f>IF(SUMPRODUCT($O$2:$AD$2,O1530:AD1530)&lt;=Kalkulačka!$B$4,SUMPRODUCT($O$2:$AD$2,O1530:AD1530)*Kalkulačka!$B$5,SUMPRODUCT($O$2:$AD$2,O1530:AD1530))</f>
        <v>123</v>
      </c>
      <c r="O1530" s="4">
        <v>26</v>
      </c>
      <c r="P1530" s="4">
        <v>0</v>
      </c>
      <c r="Q1530" s="4">
        <v>0</v>
      </c>
      <c r="R1530" s="4">
        <v>0</v>
      </c>
      <c r="S1530" s="4">
        <v>56</v>
      </c>
      <c r="T1530" s="4">
        <v>0</v>
      </c>
      <c r="U1530" s="4">
        <v>80</v>
      </c>
      <c r="V1530" s="4">
        <v>53</v>
      </c>
      <c r="W1530" s="4">
        <v>0</v>
      </c>
      <c r="X1530" s="4">
        <v>0</v>
      </c>
      <c r="Y1530" s="4">
        <v>0</v>
      </c>
      <c r="Z1530" s="4">
        <v>0</v>
      </c>
      <c r="AA1530" s="4">
        <v>0</v>
      </c>
      <c r="AB1530" s="4">
        <v>0</v>
      </c>
      <c r="AC1530" s="4">
        <v>0</v>
      </c>
      <c r="AD1530" s="4">
        <v>0</v>
      </c>
    </row>
    <row r="1531" spans="1:30" x14ac:dyDescent="0.3">
      <c r="A1531" s="16" t="s">
        <v>38</v>
      </c>
      <c r="B1531" s="7">
        <v>574457</v>
      </c>
      <c r="C1531" s="7">
        <v>273058</v>
      </c>
      <c r="D1531" s="7" t="s">
        <v>1804</v>
      </c>
      <c r="E1531" s="7">
        <v>2</v>
      </c>
      <c r="F1531" s="4">
        <v>675426</v>
      </c>
      <c r="G1531" s="4">
        <v>16811</v>
      </c>
      <c r="H1531" s="4">
        <f t="shared" si="140"/>
        <v>745990.06739660224</v>
      </c>
      <c r="I1531" s="4">
        <f t="shared" si="141"/>
        <v>70564.067396602244</v>
      </c>
      <c r="J1531" s="5">
        <f t="shared" si="142"/>
        <v>0.10447342476689125</v>
      </c>
      <c r="K1531" s="4">
        <f t="shared" si="143"/>
        <v>41496.906353895014</v>
      </c>
      <c r="L1531" s="4">
        <f t="shared" si="144"/>
        <v>24685.906353895014</v>
      </c>
      <c r="M1531" s="5">
        <f t="shared" si="145"/>
        <v>1.4684377106593907</v>
      </c>
      <c r="N1531" s="4">
        <f>IF(SUMPRODUCT($O$2:$AD$2,O1531:AD1531)&lt;=Kalkulačka!$B$4,SUMPRODUCT($O$2:$AD$2,O1531:AD1531)*Kalkulačka!$B$5,SUMPRODUCT($O$2:$AD$2,O1531:AD1531))</f>
        <v>52.5</v>
      </c>
      <c r="O1531" s="4">
        <v>35</v>
      </c>
      <c r="P1531" s="4">
        <v>0</v>
      </c>
      <c r="Q1531" s="4">
        <v>0</v>
      </c>
      <c r="R1531" s="4">
        <v>0</v>
      </c>
      <c r="S1531" s="4">
        <v>0</v>
      </c>
      <c r="T1531" s="4">
        <v>0</v>
      </c>
      <c r="U1531" s="4">
        <v>35</v>
      </c>
      <c r="V1531" s="4">
        <v>0</v>
      </c>
      <c r="W1531" s="4">
        <v>0</v>
      </c>
      <c r="X1531" s="4">
        <v>0</v>
      </c>
      <c r="Y1531" s="4">
        <v>0</v>
      </c>
      <c r="Z1531" s="4">
        <v>0</v>
      </c>
      <c r="AA1531" s="4">
        <v>0</v>
      </c>
      <c r="AB1531" s="4">
        <v>0</v>
      </c>
      <c r="AC1531" s="4">
        <v>0</v>
      </c>
      <c r="AD1531" s="4">
        <v>0</v>
      </c>
    </row>
    <row r="1532" spans="1:30" x14ac:dyDescent="0.3">
      <c r="A1532" s="16" t="s">
        <v>38</v>
      </c>
      <c r="B1532" s="7">
        <v>576824</v>
      </c>
      <c r="C1532" s="7">
        <v>275433</v>
      </c>
      <c r="D1532" s="7" t="s">
        <v>1805</v>
      </c>
      <c r="E1532" s="7">
        <v>2</v>
      </c>
      <c r="F1532" s="4">
        <v>675426</v>
      </c>
      <c r="G1532" s="4">
        <v>16811</v>
      </c>
      <c r="H1532" s="4">
        <f t="shared" si="140"/>
        <v>745990.06739660224</v>
      </c>
      <c r="I1532" s="4">
        <f t="shared" si="141"/>
        <v>70564.067396602244</v>
      </c>
      <c r="J1532" s="5">
        <f t="shared" si="142"/>
        <v>0.10447342476689125</v>
      </c>
      <c r="K1532" s="4">
        <f t="shared" si="143"/>
        <v>41496.906353895014</v>
      </c>
      <c r="L1532" s="4">
        <f t="shared" si="144"/>
        <v>24685.906353895014</v>
      </c>
      <c r="M1532" s="5">
        <f t="shared" si="145"/>
        <v>1.4684377106593907</v>
      </c>
      <c r="N1532" s="4">
        <f>IF(SUMPRODUCT($O$2:$AD$2,O1532:AD1532)&lt;=Kalkulačka!$B$4,SUMPRODUCT($O$2:$AD$2,O1532:AD1532)*Kalkulačka!$B$5,SUMPRODUCT($O$2:$AD$2,O1532:AD1532))</f>
        <v>52.5</v>
      </c>
      <c r="O1532" s="4">
        <v>35</v>
      </c>
      <c r="P1532" s="4">
        <v>0</v>
      </c>
      <c r="Q1532" s="4">
        <v>0</v>
      </c>
      <c r="R1532" s="4">
        <v>0</v>
      </c>
      <c r="S1532" s="4">
        <v>0</v>
      </c>
      <c r="T1532" s="4">
        <v>0</v>
      </c>
      <c r="U1532" s="4">
        <v>35</v>
      </c>
      <c r="V1532" s="4">
        <v>0</v>
      </c>
      <c r="W1532" s="4">
        <v>0</v>
      </c>
      <c r="X1532" s="4">
        <v>0</v>
      </c>
      <c r="Y1532" s="4">
        <v>0</v>
      </c>
      <c r="Z1532" s="4">
        <v>0</v>
      </c>
      <c r="AA1532" s="4">
        <v>0</v>
      </c>
      <c r="AB1532" s="4">
        <v>0</v>
      </c>
      <c r="AC1532" s="4">
        <v>0</v>
      </c>
      <c r="AD1532" s="4">
        <v>0</v>
      </c>
    </row>
    <row r="1533" spans="1:30" x14ac:dyDescent="0.3">
      <c r="A1533" s="16" t="s">
        <v>44</v>
      </c>
      <c r="B1533" s="7">
        <v>548111</v>
      </c>
      <c r="C1533" s="7">
        <v>248380</v>
      </c>
      <c r="D1533" s="7" t="s">
        <v>1806</v>
      </c>
      <c r="E1533" s="7">
        <v>2</v>
      </c>
      <c r="F1533" s="4">
        <v>10605842</v>
      </c>
      <c r="G1533" s="4">
        <v>583885</v>
      </c>
      <c r="H1533" s="4">
        <f t="shared" si="140"/>
        <v>10152569.583902329</v>
      </c>
      <c r="I1533" s="4">
        <f t="shared" si="141"/>
        <v>-453272.41609767079</v>
      </c>
      <c r="J1533" s="5">
        <f t="shared" si="142"/>
        <v>-4.2737994408899471E-2</v>
      </c>
      <c r="K1533" s="4">
        <f t="shared" si="143"/>
        <v>564753.13504491409</v>
      </c>
      <c r="L1533" s="4">
        <f t="shared" si="144"/>
        <v>-19131.864955085912</v>
      </c>
      <c r="M1533" s="5">
        <f t="shared" si="145"/>
        <v>-3.2766495037697352E-2</v>
      </c>
      <c r="N1533" s="4">
        <f>IF(SUMPRODUCT($O$2:$AD$2,O1533:AD1533)&lt;=Kalkulačka!$B$4,SUMPRODUCT($O$2:$AD$2,O1533:AD1533)*Kalkulačka!$B$5,SUMPRODUCT($O$2:$AD$2,O1533:AD1533))</f>
        <v>714.5</v>
      </c>
      <c r="O1533" s="4">
        <v>172</v>
      </c>
      <c r="P1533" s="4">
        <v>7</v>
      </c>
      <c r="Q1533" s="4">
        <v>0</v>
      </c>
      <c r="R1533" s="4">
        <v>0</v>
      </c>
      <c r="S1533" s="4">
        <v>447</v>
      </c>
      <c r="T1533" s="4">
        <v>21</v>
      </c>
      <c r="U1533" s="4">
        <v>586</v>
      </c>
      <c r="V1533" s="4">
        <v>160</v>
      </c>
      <c r="W1533" s="4">
        <v>0</v>
      </c>
      <c r="X1533" s="4">
        <v>0</v>
      </c>
      <c r="Y1533" s="4">
        <v>0</v>
      </c>
      <c r="Z1533" s="4">
        <v>0</v>
      </c>
      <c r="AA1533" s="4">
        <v>395</v>
      </c>
      <c r="AB1533" s="4">
        <v>0</v>
      </c>
      <c r="AC1533" s="4">
        <v>0</v>
      </c>
      <c r="AD1533" s="4">
        <v>0</v>
      </c>
    </row>
    <row r="1534" spans="1:30" x14ac:dyDescent="0.3">
      <c r="A1534" s="16" t="s">
        <v>56</v>
      </c>
      <c r="B1534" s="7">
        <v>554065</v>
      </c>
      <c r="C1534" s="7">
        <v>60798483</v>
      </c>
      <c r="D1534" s="7" t="s">
        <v>1807</v>
      </c>
      <c r="E1534" s="7">
        <v>2</v>
      </c>
      <c r="F1534" s="4">
        <v>1697857</v>
      </c>
      <c r="G1534" s="4">
        <v>92310</v>
      </c>
      <c r="H1534" s="4">
        <f t="shared" si="140"/>
        <v>1875632.169454314</v>
      </c>
      <c r="I1534" s="4">
        <f t="shared" si="141"/>
        <v>177775.16945431405</v>
      </c>
      <c r="J1534" s="5">
        <f t="shared" si="142"/>
        <v>0.10470561976321568</v>
      </c>
      <c r="K1534" s="4">
        <f t="shared" si="143"/>
        <v>104335.07883265032</v>
      </c>
      <c r="L1534" s="4">
        <f t="shared" si="144"/>
        <v>12025.078832650324</v>
      </c>
      <c r="M1534" s="5">
        <f t="shared" si="145"/>
        <v>0.1302684306429458</v>
      </c>
      <c r="N1534" s="4">
        <f>IF(SUMPRODUCT($O$2:$AD$2,O1534:AD1534)&lt;=Kalkulačka!$B$4,SUMPRODUCT($O$2:$AD$2,O1534:AD1534)*Kalkulačka!$B$5,SUMPRODUCT($O$2:$AD$2,O1534:AD1534))</f>
        <v>132</v>
      </c>
      <c r="O1534" s="4">
        <v>43</v>
      </c>
      <c r="P1534" s="4">
        <v>0</v>
      </c>
      <c r="Q1534" s="4">
        <v>0</v>
      </c>
      <c r="R1534" s="4">
        <v>0</v>
      </c>
      <c r="S1534" s="4">
        <v>45</v>
      </c>
      <c r="T1534" s="4">
        <v>0</v>
      </c>
      <c r="U1534" s="4">
        <v>82</v>
      </c>
      <c r="V1534" s="4">
        <v>40</v>
      </c>
      <c r="W1534" s="4">
        <v>0</v>
      </c>
      <c r="X1534" s="4">
        <v>0</v>
      </c>
      <c r="Y1534" s="4">
        <v>0</v>
      </c>
      <c r="Z1534" s="4">
        <v>0</v>
      </c>
      <c r="AA1534" s="4">
        <v>0</v>
      </c>
      <c r="AB1534" s="4">
        <v>0</v>
      </c>
      <c r="AC1534" s="4">
        <v>0</v>
      </c>
      <c r="AD1534" s="4">
        <v>0</v>
      </c>
    </row>
    <row r="1535" spans="1:30" x14ac:dyDescent="0.3">
      <c r="A1535" s="16" t="s">
        <v>25</v>
      </c>
      <c r="B1535" s="7">
        <v>558460</v>
      </c>
      <c r="C1535" s="7">
        <v>257338</v>
      </c>
      <c r="D1535" s="7" t="s">
        <v>1808</v>
      </c>
      <c r="E1535" s="7">
        <v>2</v>
      </c>
      <c r="F1535" s="4">
        <v>3067603</v>
      </c>
      <c r="G1535" s="4">
        <v>110074</v>
      </c>
      <c r="H1535" s="4">
        <f t="shared" si="140"/>
        <v>3388926.3061731355</v>
      </c>
      <c r="I1535" s="4">
        <f t="shared" si="141"/>
        <v>321323.30617313553</v>
      </c>
      <c r="J1535" s="5">
        <f t="shared" si="142"/>
        <v>0.10474735686890879</v>
      </c>
      <c r="K1535" s="4">
        <f t="shared" si="143"/>
        <v>188514.51743626592</v>
      </c>
      <c r="L1535" s="4">
        <f t="shared" si="144"/>
        <v>78440.517436265916</v>
      </c>
      <c r="M1535" s="5">
        <f t="shared" si="145"/>
        <v>0.71261621669300568</v>
      </c>
      <c r="N1535" s="4">
        <f>IF(SUMPRODUCT($O$2:$AD$2,O1535:AD1535)&lt;=Kalkulačka!$B$4,SUMPRODUCT($O$2:$AD$2,O1535:AD1535)*Kalkulačka!$B$5,SUMPRODUCT($O$2:$AD$2,O1535:AD1535))</f>
        <v>238.5</v>
      </c>
      <c r="O1535" s="4">
        <v>69</v>
      </c>
      <c r="P1535" s="4">
        <v>0</v>
      </c>
      <c r="Q1535" s="4">
        <v>0</v>
      </c>
      <c r="R1535" s="4">
        <v>0</v>
      </c>
      <c r="S1535" s="4">
        <v>90</v>
      </c>
      <c r="T1535" s="4">
        <v>0</v>
      </c>
      <c r="U1535" s="4">
        <v>156</v>
      </c>
      <c r="V1535" s="4">
        <v>85</v>
      </c>
      <c r="W1535" s="4">
        <v>0</v>
      </c>
      <c r="X1535" s="4">
        <v>0</v>
      </c>
      <c r="Y1535" s="4">
        <v>0</v>
      </c>
      <c r="Z1535" s="4">
        <v>0</v>
      </c>
      <c r="AA1535" s="4">
        <v>0</v>
      </c>
      <c r="AB1535" s="4">
        <v>0</v>
      </c>
      <c r="AC1535" s="4">
        <v>0</v>
      </c>
      <c r="AD1535" s="4">
        <v>0</v>
      </c>
    </row>
    <row r="1536" spans="1:30" x14ac:dyDescent="0.3">
      <c r="A1536" s="16" t="s">
        <v>47</v>
      </c>
      <c r="B1536" s="7">
        <v>593257</v>
      </c>
      <c r="C1536" s="7">
        <v>291986</v>
      </c>
      <c r="D1536" s="7" t="s">
        <v>1809</v>
      </c>
      <c r="E1536" s="7">
        <v>2</v>
      </c>
      <c r="F1536" s="4">
        <v>2141519</v>
      </c>
      <c r="G1536" s="4">
        <v>76028</v>
      </c>
      <c r="H1536" s="4">
        <f t="shared" si="140"/>
        <v>2365854.2137435097</v>
      </c>
      <c r="I1536" s="4">
        <f t="shared" si="141"/>
        <v>224335.21374350972</v>
      </c>
      <c r="J1536" s="5">
        <f t="shared" si="142"/>
        <v>0.10475518253329041</v>
      </c>
      <c r="K1536" s="4">
        <f t="shared" si="143"/>
        <v>131604.47443663847</v>
      </c>
      <c r="L1536" s="4">
        <f t="shared" si="144"/>
        <v>55576.474436638469</v>
      </c>
      <c r="M1536" s="5">
        <f t="shared" si="145"/>
        <v>0.73100008466142041</v>
      </c>
      <c r="N1536" s="4">
        <f>IF(SUMPRODUCT($O$2:$AD$2,O1536:AD1536)&lt;=Kalkulačka!$B$4,SUMPRODUCT($O$2:$AD$2,O1536:AD1536)*Kalkulačka!$B$5,SUMPRODUCT($O$2:$AD$2,O1536:AD1536))</f>
        <v>166.5</v>
      </c>
      <c r="O1536" s="4">
        <v>50</v>
      </c>
      <c r="P1536" s="4">
        <v>0</v>
      </c>
      <c r="Q1536" s="4">
        <v>0</v>
      </c>
      <c r="R1536" s="4">
        <v>0</v>
      </c>
      <c r="S1536" s="4">
        <v>61</v>
      </c>
      <c r="T1536" s="4">
        <v>0</v>
      </c>
      <c r="U1536" s="4">
        <v>108</v>
      </c>
      <c r="V1536" s="4">
        <v>25</v>
      </c>
      <c r="W1536" s="4">
        <v>0</v>
      </c>
      <c r="X1536" s="4">
        <v>0</v>
      </c>
      <c r="Y1536" s="4">
        <v>0</v>
      </c>
      <c r="Z1536" s="4">
        <v>0</v>
      </c>
      <c r="AA1536" s="4">
        <v>0</v>
      </c>
      <c r="AB1536" s="4">
        <v>0</v>
      </c>
      <c r="AC1536" s="4">
        <v>0</v>
      </c>
      <c r="AD1536" s="4">
        <v>0</v>
      </c>
    </row>
    <row r="1537" spans="1:30" x14ac:dyDescent="0.3">
      <c r="A1537" s="16" t="s">
        <v>25</v>
      </c>
      <c r="B1537" s="7">
        <v>559334</v>
      </c>
      <c r="C1537" s="7">
        <v>258229</v>
      </c>
      <c r="D1537" s="7" t="s">
        <v>1810</v>
      </c>
      <c r="E1537" s="7">
        <v>2</v>
      </c>
      <c r="F1537" s="4">
        <v>2739428</v>
      </c>
      <c r="G1537" s="4">
        <v>118921</v>
      </c>
      <c r="H1537" s="4">
        <f t="shared" si="140"/>
        <v>3026588.273437643</v>
      </c>
      <c r="I1537" s="4">
        <f t="shared" si="141"/>
        <v>287160.27343764296</v>
      </c>
      <c r="J1537" s="5">
        <f t="shared" si="142"/>
        <v>0.10482490265765088</v>
      </c>
      <c r="K1537" s="4">
        <f t="shared" si="143"/>
        <v>168358.87720723121</v>
      </c>
      <c r="L1537" s="4">
        <f t="shared" si="144"/>
        <v>49437.877207231213</v>
      </c>
      <c r="M1537" s="5">
        <f t="shared" si="145"/>
        <v>0.41572032868232878</v>
      </c>
      <c r="N1537" s="4">
        <f>IF(SUMPRODUCT($O$2:$AD$2,O1537:AD1537)&lt;=Kalkulačka!$B$4,SUMPRODUCT($O$2:$AD$2,O1537:AD1537)*Kalkulačka!$B$5,SUMPRODUCT($O$2:$AD$2,O1537:AD1537))</f>
        <v>213</v>
      </c>
      <c r="O1537" s="4">
        <v>42</v>
      </c>
      <c r="P1537" s="4">
        <v>0</v>
      </c>
      <c r="Q1537" s="4">
        <v>0</v>
      </c>
      <c r="R1537" s="4">
        <v>0</v>
      </c>
      <c r="S1537" s="4">
        <v>100</v>
      </c>
      <c r="T1537" s="4">
        <v>0</v>
      </c>
      <c r="U1537" s="4">
        <v>125</v>
      </c>
      <c r="V1537" s="4">
        <v>50</v>
      </c>
      <c r="W1537" s="4">
        <v>0</v>
      </c>
      <c r="X1537" s="4">
        <v>0</v>
      </c>
      <c r="Y1537" s="4">
        <v>0</v>
      </c>
      <c r="Z1537" s="4">
        <v>0</v>
      </c>
      <c r="AA1537" s="4">
        <v>0</v>
      </c>
      <c r="AB1537" s="4">
        <v>0</v>
      </c>
      <c r="AC1537" s="4">
        <v>0</v>
      </c>
      <c r="AD1537" s="4">
        <v>0</v>
      </c>
    </row>
    <row r="1538" spans="1:30" x14ac:dyDescent="0.3">
      <c r="A1538" s="16" t="s">
        <v>25</v>
      </c>
      <c r="B1538" s="7">
        <v>553841</v>
      </c>
      <c r="C1538" s="7">
        <v>572357</v>
      </c>
      <c r="D1538" s="7" t="s">
        <v>1811</v>
      </c>
      <c r="E1538" s="7">
        <v>2</v>
      </c>
      <c r="F1538" s="4">
        <v>675206</v>
      </c>
      <c r="G1538" s="4">
        <v>16809</v>
      </c>
      <c r="H1538" s="4">
        <f t="shared" si="140"/>
        <v>745990.06739660224</v>
      </c>
      <c r="I1538" s="4">
        <f t="shared" si="141"/>
        <v>70784.067396602244</v>
      </c>
      <c r="J1538" s="5">
        <f t="shared" si="142"/>
        <v>0.10483329146453424</v>
      </c>
      <c r="K1538" s="4">
        <f t="shared" si="143"/>
        <v>41496.906353895014</v>
      </c>
      <c r="L1538" s="4">
        <f t="shared" si="144"/>
        <v>24687.906353895014</v>
      </c>
      <c r="M1538" s="5">
        <f t="shared" si="145"/>
        <v>1.4687314149500277</v>
      </c>
      <c r="N1538" s="4">
        <f>IF(SUMPRODUCT($O$2:$AD$2,O1538:AD1538)&lt;=Kalkulačka!$B$4,SUMPRODUCT($O$2:$AD$2,O1538:AD1538)*Kalkulačka!$B$5,SUMPRODUCT($O$2:$AD$2,O1538:AD1538))</f>
        <v>52.5</v>
      </c>
      <c r="O1538" s="4">
        <v>35</v>
      </c>
      <c r="P1538" s="4">
        <v>0</v>
      </c>
      <c r="Q1538" s="4">
        <v>0</v>
      </c>
      <c r="R1538" s="4">
        <v>0</v>
      </c>
      <c r="S1538" s="4">
        <v>0</v>
      </c>
      <c r="T1538" s="4">
        <v>0</v>
      </c>
      <c r="U1538" s="4">
        <v>0</v>
      </c>
      <c r="V1538" s="4">
        <v>0</v>
      </c>
      <c r="W1538" s="4">
        <v>0</v>
      </c>
      <c r="X1538" s="4">
        <v>0</v>
      </c>
      <c r="Y1538" s="4">
        <v>0</v>
      </c>
      <c r="Z1538" s="4">
        <v>0</v>
      </c>
      <c r="AA1538" s="4">
        <v>0</v>
      </c>
      <c r="AB1538" s="4">
        <v>0</v>
      </c>
      <c r="AC1538" s="4">
        <v>0</v>
      </c>
      <c r="AD1538" s="4">
        <v>0</v>
      </c>
    </row>
    <row r="1539" spans="1:30" x14ac:dyDescent="0.3">
      <c r="A1539" s="16" t="s">
        <v>53</v>
      </c>
      <c r="B1539" s="7">
        <v>588458</v>
      </c>
      <c r="C1539" s="7">
        <v>287172</v>
      </c>
      <c r="D1539" s="7" t="s">
        <v>454</v>
      </c>
      <c r="E1539" s="7">
        <v>2</v>
      </c>
      <c r="F1539" s="4">
        <v>27764271</v>
      </c>
      <c r="G1539" s="4">
        <v>1644005</v>
      </c>
      <c r="H1539" s="4">
        <f t="shared" si="140"/>
        <v>26585665.068553194</v>
      </c>
      <c r="I1539" s="4">
        <f t="shared" si="141"/>
        <v>-1178605.9314468056</v>
      </c>
      <c r="J1539" s="5">
        <f t="shared" si="142"/>
        <v>-4.2450454811034155E-2</v>
      </c>
      <c r="K1539" s="4">
        <f t="shared" si="143"/>
        <v>1478870.7007264299</v>
      </c>
      <c r="L1539" s="4">
        <f t="shared" si="144"/>
        <v>-165134.29927357007</v>
      </c>
      <c r="M1539" s="5">
        <f t="shared" si="145"/>
        <v>-0.10044634856558832</v>
      </c>
      <c r="N1539" s="4">
        <f>IF(SUMPRODUCT($O$2:$AD$2,O1539:AD1539)&lt;=Kalkulačka!$B$4,SUMPRODUCT($O$2:$AD$2,O1539:AD1539)*Kalkulačka!$B$5,SUMPRODUCT($O$2:$AD$2,O1539:AD1539))</f>
        <v>1871</v>
      </c>
      <c r="O1539" s="4">
        <v>429</v>
      </c>
      <c r="P1539" s="4">
        <v>13</v>
      </c>
      <c r="Q1539" s="4">
        <v>11</v>
      </c>
      <c r="R1539" s="4">
        <v>0</v>
      </c>
      <c r="S1539" s="4">
        <v>1391</v>
      </c>
      <c r="T1539" s="4">
        <v>7</v>
      </c>
      <c r="U1539" s="4">
        <v>2226</v>
      </c>
      <c r="V1539" s="4">
        <v>393</v>
      </c>
      <c r="W1539" s="4">
        <v>137</v>
      </c>
      <c r="X1539" s="4">
        <v>803</v>
      </c>
      <c r="Y1539" s="4">
        <v>0</v>
      </c>
      <c r="Z1539" s="4">
        <v>0</v>
      </c>
      <c r="AA1539" s="4">
        <v>0</v>
      </c>
      <c r="AB1539" s="4">
        <v>0</v>
      </c>
      <c r="AC1539" s="4">
        <v>0</v>
      </c>
      <c r="AD1539" s="4">
        <v>0</v>
      </c>
    </row>
    <row r="1540" spans="1:30" x14ac:dyDescent="0.3">
      <c r="A1540" s="16" t="s">
        <v>56</v>
      </c>
      <c r="B1540" s="7">
        <v>552674</v>
      </c>
      <c r="C1540" s="7">
        <v>576913</v>
      </c>
      <c r="D1540" s="7" t="s">
        <v>586</v>
      </c>
      <c r="E1540" s="7">
        <v>2</v>
      </c>
      <c r="F1540" s="4">
        <v>1929093</v>
      </c>
      <c r="G1540" s="4">
        <v>69428</v>
      </c>
      <c r="H1540" s="4">
        <f t="shared" si="140"/>
        <v>2131400.1925617205</v>
      </c>
      <c r="I1540" s="4">
        <f t="shared" si="141"/>
        <v>202307.1925617205</v>
      </c>
      <c r="J1540" s="5">
        <f t="shared" si="142"/>
        <v>0.1048716638138858</v>
      </c>
      <c r="K1540" s="4">
        <f t="shared" si="143"/>
        <v>118562.58958255718</v>
      </c>
      <c r="L1540" s="4">
        <f t="shared" si="144"/>
        <v>49134.589582557179</v>
      </c>
      <c r="M1540" s="5">
        <f t="shared" si="145"/>
        <v>0.70770567469259049</v>
      </c>
      <c r="N1540" s="4">
        <f>IF(SUMPRODUCT($O$2:$AD$2,O1540:AD1540)&lt;=Kalkulačka!$B$4,SUMPRODUCT($O$2:$AD$2,O1540:AD1540)*Kalkulačka!$B$5,SUMPRODUCT($O$2:$AD$2,O1540:AD1540))</f>
        <v>150</v>
      </c>
      <c r="O1540" s="4">
        <v>42</v>
      </c>
      <c r="P1540" s="4">
        <v>0</v>
      </c>
      <c r="Q1540" s="4">
        <v>0</v>
      </c>
      <c r="R1540" s="4">
        <v>0</v>
      </c>
      <c r="S1540" s="4">
        <v>58</v>
      </c>
      <c r="T1540" s="4">
        <v>0</v>
      </c>
      <c r="U1540" s="4">
        <v>98</v>
      </c>
      <c r="V1540" s="4">
        <v>45</v>
      </c>
      <c r="W1540" s="4">
        <v>0</v>
      </c>
      <c r="X1540" s="4">
        <v>0</v>
      </c>
      <c r="Y1540" s="4">
        <v>0</v>
      </c>
      <c r="Z1540" s="4">
        <v>0</v>
      </c>
      <c r="AA1540" s="4">
        <v>0</v>
      </c>
      <c r="AB1540" s="4">
        <v>0</v>
      </c>
      <c r="AC1540" s="4">
        <v>0</v>
      </c>
      <c r="AD1540" s="4">
        <v>0</v>
      </c>
    </row>
    <row r="1541" spans="1:30" x14ac:dyDescent="0.3">
      <c r="A1541" s="16" t="s">
        <v>23</v>
      </c>
      <c r="B1541" s="7">
        <v>552704</v>
      </c>
      <c r="C1541" s="7">
        <v>252557</v>
      </c>
      <c r="D1541" s="7" t="s">
        <v>1812</v>
      </c>
      <c r="E1541" s="7">
        <v>2</v>
      </c>
      <c r="F1541" s="4">
        <v>8115194</v>
      </c>
      <c r="G1541" s="4">
        <v>455322</v>
      </c>
      <c r="H1541" s="4">
        <f t="shared" si="140"/>
        <v>7772506.0355417412</v>
      </c>
      <c r="I1541" s="4">
        <f t="shared" si="141"/>
        <v>-342687.96445825882</v>
      </c>
      <c r="J1541" s="5">
        <f t="shared" si="142"/>
        <v>-4.2227944822792796E-2</v>
      </c>
      <c r="K1541" s="4">
        <f t="shared" si="143"/>
        <v>432358.24334439187</v>
      </c>
      <c r="L1541" s="4">
        <f t="shared" si="144"/>
        <v>-22963.756655608129</v>
      </c>
      <c r="M1541" s="5">
        <f t="shared" si="145"/>
        <v>-5.0434103020737253E-2</v>
      </c>
      <c r="N1541" s="4">
        <f>IF(SUMPRODUCT($O$2:$AD$2,O1541:AD1541)&lt;=Kalkulačka!$B$4,SUMPRODUCT($O$2:$AD$2,O1541:AD1541)*Kalkulačka!$B$5,SUMPRODUCT($O$2:$AD$2,O1541:AD1541))</f>
        <v>547</v>
      </c>
      <c r="O1541" s="4">
        <v>160</v>
      </c>
      <c r="P1541" s="4">
        <v>0</v>
      </c>
      <c r="Q1541" s="4">
        <v>0</v>
      </c>
      <c r="R1541" s="4">
        <v>0</v>
      </c>
      <c r="S1541" s="4">
        <v>387</v>
      </c>
      <c r="T1541" s="4">
        <v>0</v>
      </c>
      <c r="U1541" s="4">
        <v>578</v>
      </c>
      <c r="V1541" s="4">
        <v>128</v>
      </c>
      <c r="W1541" s="4">
        <v>52</v>
      </c>
      <c r="X1541" s="4">
        <v>0</v>
      </c>
      <c r="Y1541" s="4">
        <v>0</v>
      </c>
      <c r="Z1541" s="4">
        <v>0</v>
      </c>
      <c r="AA1541" s="4">
        <v>0</v>
      </c>
      <c r="AB1541" s="4">
        <v>0</v>
      </c>
      <c r="AC1541" s="4">
        <v>0</v>
      </c>
      <c r="AD1541" s="4">
        <v>0</v>
      </c>
    </row>
    <row r="1542" spans="1:30" x14ac:dyDescent="0.3">
      <c r="A1542" s="16" t="s">
        <v>56</v>
      </c>
      <c r="B1542" s="7">
        <v>598046</v>
      </c>
      <c r="C1542" s="7">
        <v>296546</v>
      </c>
      <c r="D1542" s="7" t="s">
        <v>1813</v>
      </c>
      <c r="E1542" s="7">
        <v>2</v>
      </c>
      <c r="F1542" s="4">
        <v>1330579</v>
      </c>
      <c r="G1542" s="4">
        <v>47139</v>
      </c>
      <c r="H1542" s="4">
        <f t="shared" ref="H1542:H1605" si="146">N1542*$A$3</f>
        <v>1470666.1328675873</v>
      </c>
      <c r="I1542" s="4">
        <f t="shared" ref="I1542:I1605" si="147">H1542-F1542</f>
        <v>140087.13286758726</v>
      </c>
      <c r="J1542" s="5">
        <f t="shared" ref="J1542:J1605" si="148">IFERROR(H1542/F1542-1,0)</f>
        <v>0.10528283767261271</v>
      </c>
      <c r="K1542" s="4">
        <f t="shared" ref="K1542:K1605" si="149">N1542*$A$4</f>
        <v>81808.18681196445</v>
      </c>
      <c r="L1542" s="4">
        <f t="shared" ref="L1542:L1605" si="150">K1542-G1542</f>
        <v>34669.18681196445</v>
      </c>
      <c r="M1542" s="5">
        <f t="shared" ref="M1542:M1605" si="151">IFERROR(K1542/G1542-1,0)</f>
        <v>0.73546716756750152</v>
      </c>
      <c r="N1542" s="4">
        <f>IF(SUMPRODUCT($O$2:$AD$2,O1542:AD1542)&lt;=Kalkulačka!$B$4,SUMPRODUCT($O$2:$AD$2,O1542:AD1542)*Kalkulačka!$B$5,SUMPRODUCT($O$2:$AD$2,O1542:AD1542))</f>
        <v>103.5</v>
      </c>
      <c r="O1542" s="4">
        <v>31</v>
      </c>
      <c r="P1542" s="4">
        <v>0</v>
      </c>
      <c r="Q1542" s="4">
        <v>0</v>
      </c>
      <c r="R1542" s="4">
        <v>0</v>
      </c>
      <c r="S1542" s="4">
        <v>38</v>
      </c>
      <c r="T1542" s="4">
        <v>0</v>
      </c>
      <c r="U1542" s="4">
        <v>71</v>
      </c>
      <c r="V1542" s="4">
        <v>37</v>
      </c>
      <c r="W1542" s="4">
        <v>0</v>
      </c>
      <c r="X1542" s="4">
        <v>0</v>
      </c>
      <c r="Y1542" s="4">
        <v>0</v>
      </c>
      <c r="Z1542" s="4">
        <v>0</v>
      </c>
      <c r="AA1542" s="4">
        <v>0</v>
      </c>
      <c r="AB1542" s="4">
        <v>0</v>
      </c>
      <c r="AC1542" s="4">
        <v>0</v>
      </c>
      <c r="AD1542" s="4">
        <v>0</v>
      </c>
    </row>
    <row r="1543" spans="1:30" x14ac:dyDescent="0.3">
      <c r="A1543" s="16" t="s">
        <v>44</v>
      </c>
      <c r="B1543" s="7">
        <v>569020</v>
      </c>
      <c r="C1543" s="7">
        <v>267791</v>
      </c>
      <c r="D1543" s="7" t="s">
        <v>1814</v>
      </c>
      <c r="E1543" s="7">
        <v>2</v>
      </c>
      <c r="F1543" s="4">
        <v>1600392</v>
      </c>
      <c r="G1543" s="4">
        <v>59607</v>
      </c>
      <c r="H1543" s="4">
        <f t="shared" si="146"/>
        <v>1769062.1598262282</v>
      </c>
      <c r="I1543" s="4">
        <f t="shared" si="147"/>
        <v>168670.15982622816</v>
      </c>
      <c r="J1543" s="5">
        <f t="shared" si="148"/>
        <v>0.10539302859938582</v>
      </c>
      <c r="K1543" s="4">
        <f t="shared" si="149"/>
        <v>98406.949353522461</v>
      </c>
      <c r="L1543" s="4">
        <f t="shared" si="150"/>
        <v>38799.949353522461</v>
      </c>
      <c r="M1543" s="5">
        <f t="shared" si="151"/>
        <v>0.65092941019548811</v>
      </c>
      <c r="N1543" s="4">
        <f>IF(SUMPRODUCT($O$2:$AD$2,O1543:AD1543)&lt;=Kalkulačka!$B$4,SUMPRODUCT($O$2:$AD$2,O1543:AD1543)*Kalkulačka!$B$5,SUMPRODUCT($O$2:$AD$2,O1543:AD1543))</f>
        <v>124.5</v>
      </c>
      <c r="O1543" s="4">
        <v>31</v>
      </c>
      <c r="P1543" s="4">
        <v>0</v>
      </c>
      <c r="Q1543" s="4">
        <v>0</v>
      </c>
      <c r="R1543" s="4">
        <v>0</v>
      </c>
      <c r="S1543" s="4">
        <v>52</v>
      </c>
      <c r="T1543" s="4">
        <v>0</v>
      </c>
      <c r="U1543" s="4">
        <v>82</v>
      </c>
      <c r="V1543" s="4">
        <v>39</v>
      </c>
      <c r="W1543" s="4">
        <v>0</v>
      </c>
      <c r="X1543" s="4">
        <v>0</v>
      </c>
      <c r="Y1543" s="4">
        <v>0</v>
      </c>
      <c r="Z1543" s="4">
        <v>0</v>
      </c>
      <c r="AA1543" s="4">
        <v>0</v>
      </c>
      <c r="AB1543" s="4">
        <v>0</v>
      </c>
      <c r="AC1543" s="4">
        <v>0</v>
      </c>
      <c r="AD1543" s="4">
        <v>0</v>
      </c>
    </row>
    <row r="1544" spans="1:30" x14ac:dyDescent="0.3">
      <c r="A1544" s="16" t="s">
        <v>44</v>
      </c>
      <c r="B1544" s="7">
        <v>595535</v>
      </c>
      <c r="C1544" s="7">
        <v>294233</v>
      </c>
      <c r="D1544" s="7" t="s">
        <v>1815</v>
      </c>
      <c r="E1544" s="7">
        <v>2</v>
      </c>
      <c r="F1544" s="4">
        <v>2853581</v>
      </c>
      <c r="G1544" s="4">
        <v>130125</v>
      </c>
      <c r="H1544" s="4">
        <f t="shared" si="146"/>
        <v>3154472.2849913463</v>
      </c>
      <c r="I1544" s="4">
        <f t="shared" si="147"/>
        <v>300891.2849913463</v>
      </c>
      <c r="J1544" s="5">
        <f t="shared" si="148"/>
        <v>0.10544340076253178</v>
      </c>
      <c r="K1544" s="4">
        <f t="shared" si="149"/>
        <v>175472.63258218463</v>
      </c>
      <c r="L1544" s="4">
        <f t="shared" si="150"/>
        <v>45347.632582184626</v>
      </c>
      <c r="M1544" s="5">
        <f t="shared" si="151"/>
        <v>0.3484928536575187</v>
      </c>
      <c r="N1544" s="4">
        <f>IF(SUMPRODUCT($O$2:$AD$2,O1544:AD1544)&lt;=Kalkulačka!$B$4,SUMPRODUCT($O$2:$AD$2,O1544:AD1544)*Kalkulačka!$B$5,SUMPRODUCT($O$2:$AD$2,O1544:AD1544))</f>
        <v>222</v>
      </c>
      <c r="O1544" s="4">
        <v>35</v>
      </c>
      <c r="P1544" s="4">
        <v>0</v>
      </c>
      <c r="Q1544" s="4">
        <v>0</v>
      </c>
      <c r="R1544" s="4">
        <v>0</v>
      </c>
      <c r="S1544" s="4">
        <v>113</v>
      </c>
      <c r="T1544" s="4">
        <v>0</v>
      </c>
      <c r="U1544" s="4">
        <v>137</v>
      </c>
      <c r="V1544" s="4">
        <v>43</v>
      </c>
      <c r="W1544" s="4">
        <v>0</v>
      </c>
      <c r="X1544" s="4">
        <v>0</v>
      </c>
      <c r="Y1544" s="4">
        <v>0</v>
      </c>
      <c r="Z1544" s="4">
        <v>0</v>
      </c>
      <c r="AA1544" s="4">
        <v>0</v>
      </c>
      <c r="AB1544" s="4">
        <v>0</v>
      </c>
      <c r="AC1544" s="4">
        <v>0</v>
      </c>
      <c r="AD1544" s="4">
        <v>0</v>
      </c>
    </row>
    <row r="1545" spans="1:30" x14ac:dyDescent="0.3">
      <c r="A1545" s="16" t="s">
        <v>53</v>
      </c>
      <c r="B1545" s="7">
        <v>556980</v>
      </c>
      <c r="C1545" s="7">
        <v>70805202</v>
      </c>
      <c r="D1545" s="7" t="s">
        <v>1816</v>
      </c>
      <c r="E1545" s="7">
        <v>2</v>
      </c>
      <c r="F1545" s="4">
        <v>578285</v>
      </c>
      <c r="G1545" s="4">
        <v>18945</v>
      </c>
      <c r="H1545" s="4">
        <f t="shared" si="146"/>
        <v>639420.05776851613</v>
      </c>
      <c r="I1545" s="4">
        <f t="shared" si="147"/>
        <v>61135.057768516126</v>
      </c>
      <c r="J1545" s="5">
        <f t="shared" si="148"/>
        <v>0.10571786881644196</v>
      </c>
      <c r="K1545" s="4">
        <f t="shared" si="149"/>
        <v>35568.776874767158</v>
      </c>
      <c r="L1545" s="4">
        <f t="shared" si="150"/>
        <v>16623.776874767158</v>
      </c>
      <c r="M1545" s="5">
        <f t="shared" si="151"/>
        <v>0.87747568618459537</v>
      </c>
      <c r="N1545" s="4">
        <f>IF(SUMPRODUCT($O$2:$AD$2,O1545:AD1545)&lt;=Kalkulačka!$B$4,SUMPRODUCT($O$2:$AD$2,O1545:AD1545)*Kalkulačka!$B$5,SUMPRODUCT($O$2:$AD$2,O1545:AD1545))</f>
        <v>45</v>
      </c>
      <c r="O1545" s="4">
        <v>18</v>
      </c>
      <c r="P1545" s="4">
        <v>0</v>
      </c>
      <c r="Q1545" s="4">
        <v>0</v>
      </c>
      <c r="R1545" s="4">
        <v>0</v>
      </c>
      <c r="S1545" s="4">
        <v>12</v>
      </c>
      <c r="T1545" s="4">
        <v>0</v>
      </c>
      <c r="U1545" s="4">
        <v>29</v>
      </c>
      <c r="V1545" s="4">
        <v>11</v>
      </c>
      <c r="W1545" s="4">
        <v>0</v>
      </c>
      <c r="X1545" s="4">
        <v>0</v>
      </c>
      <c r="Y1545" s="4">
        <v>0</v>
      </c>
      <c r="Z1545" s="4">
        <v>0</v>
      </c>
      <c r="AA1545" s="4">
        <v>0</v>
      </c>
      <c r="AB1545" s="4">
        <v>0</v>
      </c>
      <c r="AC1545" s="4">
        <v>0</v>
      </c>
      <c r="AD1545" s="4">
        <v>0</v>
      </c>
    </row>
    <row r="1546" spans="1:30" x14ac:dyDescent="0.3">
      <c r="A1546" s="16" t="s">
        <v>56</v>
      </c>
      <c r="B1546" s="7">
        <v>599565</v>
      </c>
      <c r="C1546" s="7">
        <v>298077</v>
      </c>
      <c r="D1546" s="7" t="s">
        <v>503</v>
      </c>
      <c r="E1546" s="7">
        <v>2</v>
      </c>
      <c r="F1546" s="4">
        <v>37715443</v>
      </c>
      <c r="G1546" s="4">
        <v>2130450</v>
      </c>
      <c r="H1546" s="4">
        <f t="shared" si="146"/>
        <v>36148547.265846781</v>
      </c>
      <c r="I1546" s="4">
        <f t="shared" si="147"/>
        <v>-1566895.7341532186</v>
      </c>
      <c r="J1546" s="5">
        <f t="shared" si="148"/>
        <v>-4.1545202959785477E-2</v>
      </c>
      <c r="K1546" s="4">
        <f t="shared" si="149"/>
        <v>2010821.5193201699</v>
      </c>
      <c r="L1546" s="4">
        <f t="shared" si="150"/>
        <v>-119628.48067983007</v>
      </c>
      <c r="M1546" s="5">
        <f t="shared" si="151"/>
        <v>-5.6151742908695401E-2</v>
      </c>
      <c r="N1546" s="4">
        <f>IF(SUMPRODUCT($O$2:$AD$2,O1546:AD1546)&lt;=Kalkulačka!$B$4,SUMPRODUCT($O$2:$AD$2,O1546:AD1546)*Kalkulačka!$B$5,SUMPRODUCT($O$2:$AD$2,O1546:AD1546))</f>
        <v>2544</v>
      </c>
      <c r="O1546" s="4">
        <v>684</v>
      </c>
      <c r="P1546" s="4">
        <v>0</v>
      </c>
      <c r="Q1546" s="4">
        <v>38</v>
      </c>
      <c r="R1546" s="4">
        <v>0</v>
      </c>
      <c r="S1546" s="4">
        <v>1822</v>
      </c>
      <c r="T1546" s="4">
        <v>0</v>
      </c>
      <c r="U1546" s="4">
        <v>2536</v>
      </c>
      <c r="V1546" s="4">
        <v>548</v>
      </c>
      <c r="W1546" s="4">
        <v>0</v>
      </c>
      <c r="X1546" s="4">
        <v>889</v>
      </c>
      <c r="Y1546" s="4">
        <v>0</v>
      </c>
      <c r="Z1546" s="4">
        <v>0</v>
      </c>
      <c r="AA1546" s="4">
        <v>0</v>
      </c>
      <c r="AB1546" s="4">
        <v>0</v>
      </c>
      <c r="AC1546" s="4">
        <v>0</v>
      </c>
      <c r="AD1546" s="4">
        <v>0</v>
      </c>
    </row>
    <row r="1547" spans="1:30" x14ac:dyDescent="0.3">
      <c r="A1547" s="16" t="s">
        <v>53</v>
      </c>
      <c r="B1547" s="7">
        <v>541630</v>
      </c>
      <c r="C1547" s="7">
        <v>304450</v>
      </c>
      <c r="D1547" s="7" t="s">
        <v>218</v>
      </c>
      <c r="E1547" s="7">
        <v>2</v>
      </c>
      <c r="F1547" s="4">
        <v>46043711</v>
      </c>
      <c r="G1547" s="4">
        <v>2652737</v>
      </c>
      <c r="H1547" s="4">
        <f t="shared" si="146"/>
        <v>44134193.320644692</v>
      </c>
      <c r="I1547" s="4">
        <f t="shared" si="147"/>
        <v>-1909517.6793553084</v>
      </c>
      <c r="J1547" s="5">
        <f t="shared" si="148"/>
        <v>-4.1471845728406009E-2</v>
      </c>
      <c r="K1547" s="4">
        <f t="shared" si="149"/>
        <v>2455036.0216228175</v>
      </c>
      <c r="L1547" s="4">
        <f t="shared" si="150"/>
        <v>-197700.9783771825</v>
      </c>
      <c r="M1547" s="5">
        <f t="shared" si="151"/>
        <v>-7.4527168873952609E-2</v>
      </c>
      <c r="N1547" s="4">
        <f>IF(SUMPRODUCT($O$2:$AD$2,O1547:AD1547)&lt;=Kalkulačka!$B$4,SUMPRODUCT($O$2:$AD$2,O1547:AD1547)*Kalkulačka!$B$5,SUMPRODUCT($O$2:$AD$2,O1547:AD1547))</f>
        <v>3106</v>
      </c>
      <c r="O1547" s="4">
        <v>700</v>
      </c>
      <c r="P1547" s="4">
        <v>55</v>
      </c>
      <c r="Q1547" s="4">
        <v>9</v>
      </c>
      <c r="R1547" s="4">
        <v>0</v>
      </c>
      <c r="S1547" s="4">
        <v>2225</v>
      </c>
      <c r="T1547" s="4">
        <v>31</v>
      </c>
      <c r="U1547" s="4">
        <v>2914</v>
      </c>
      <c r="V1547" s="4">
        <v>786</v>
      </c>
      <c r="W1547" s="4">
        <v>455</v>
      </c>
      <c r="X1547" s="4">
        <v>722</v>
      </c>
      <c r="Y1547" s="4">
        <v>0</v>
      </c>
      <c r="Z1547" s="4">
        <v>0</v>
      </c>
      <c r="AA1547" s="4">
        <v>0</v>
      </c>
      <c r="AB1547" s="4">
        <v>0</v>
      </c>
      <c r="AC1547" s="4">
        <v>0</v>
      </c>
      <c r="AD1547" s="4">
        <v>0</v>
      </c>
    </row>
    <row r="1548" spans="1:30" x14ac:dyDescent="0.3">
      <c r="A1548" s="16" t="s">
        <v>44</v>
      </c>
      <c r="B1548" s="7">
        <v>569780</v>
      </c>
      <c r="C1548" s="7">
        <v>268542</v>
      </c>
      <c r="D1548" s="7" t="s">
        <v>1817</v>
      </c>
      <c r="E1548" s="7">
        <v>2</v>
      </c>
      <c r="F1548" s="4">
        <v>7321233</v>
      </c>
      <c r="G1548" s="4">
        <v>420182</v>
      </c>
      <c r="H1548" s="4">
        <f t="shared" si="146"/>
        <v>7019411.3008365994</v>
      </c>
      <c r="I1548" s="4">
        <f t="shared" si="147"/>
        <v>-301821.69916340057</v>
      </c>
      <c r="J1548" s="5">
        <f t="shared" si="148"/>
        <v>-4.1225528427165314E-2</v>
      </c>
      <c r="K1548" s="4">
        <f t="shared" si="149"/>
        <v>390466.12835855497</v>
      </c>
      <c r="L1548" s="4">
        <f t="shared" si="150"/>
        <v>-29715.871641445032</v>
      </c>
      <c r="M1548" s="5">
        <f t="shared" si="151"/>
        <v>-7.0721429384040801E-2</v>
      </c>
      <c r="N1548" s="4">
        <f>IF(SUMPRODUCT($O$2:$AD$2,O1548:AD1548)&lt;=Kalkulačka!$B$4,SUMPRODUCT($O$2:$AD$2,O1548:AD1548)*Kalkulačka!$B$5,SUMPRODUCT($O$2:$AD$2,O1548:AD1548))</f>
        <v>494</v>
      </c>
      <c r="O1548" s="4">
        <v>131</v>
      </c>
      <c r="P1548" s="4">
        <v>0</v>
      </c>
      <c r="Q1548" s="4">
        <v>0</v>
      </c>
      <c r="R1548" s="4">
        <v>0</v>
      </c>
      <c r="S1548" s="4">
        <v>363</v>
      </c>
      <c r="T1548" s="4">
        <v>0</v>
      </c>
      <c r="U1548" s="4">
        <v>488</v>
      </c>
      <c r="V1548" s="4">
        <v>170</v>
      </c>
      <c r="W1548" s="4">
        <v>9</v>
      </c>
      <c r="X1548" s="4">
        <v>0</v>
      </c>
      <c r="Y1548" s="4">
        <v>0</v>
      </c>
      <c r="Z1548" s="4">
        <v>0</v>
      </c>
      <c r="AA1548" s="4">
        <v>0</v>
      </c>
      <c r="AB1548" s="4">
        <v>0</v>
      </c>
      <c r="AC1548" s="4">
        <v>0</v>
      </c>
      <c r="AD1548" s="4">
        <v>0</v>
      </c>
    </row>
    <row r="1549" spans="1:30" x14ac:dyDescent="0.3">
      <c r="A1549" s="16" t="s">
        <v>47</v>
      </c>
      <c r="B1549" s="7">
        <v>584185</v>
      </c>
      <c r="C1549" s="7">
        <v>282880</v>
      </c>
      <c r="D1549" s="7" t="s">
        <v>1818</v>
      </c>
      <c r="E1549" s="7">
        <v>2</v>
      </c>
      <c r="F1549" s="4">
        <v>2061438</v>
      </c>
      <c r="G1549" s="4">
        <v>77860</v>
      </c>
      <c r="H1549" s="4">
        <f t="shared" si="146"/>
        <v>2280598.2060410408</v>
      </c>
      <c r="I1549" s="4">
        <f t="shared" si="147"/>
        <v>219160.20604104083</v>
      </c>
      <c r="J1549" s="5">
        <f t="shared" si="148"/>
        <v>0.10631423600469225</v>
      </c>
      <c r="K1549" s="4">
        <f t="shared" si="149"/>
        <v>126861.97085333618</v>
      </c>
      <c r="L1549" s="4">
        <f t="shared" si="150"/>
        <v>49001.970853336185</v>
      </c>
      <c r="M1549" s="5">
        <f t="shared" si="151"/>
        <v>0.62936001609730519</v>
      </c>
      <c r="N1549" s="4">
        <f>IF(SUMPRODUCT($O$2:$AD$2,O1549:AD1549)&lt;=Kalkulačka!$B$4,SUMPRODUCT($O$2:$AD$2,O1549:AD1549)*Kalkulačka!$B$5,SUMPRODUCT($O$2:$AD$2,O1549:AD1549))</f>
        <v>160.5</v>
      </c>
      <c r="O1549" s="4">
        <v>36</v>
      </c>
      <c r="P1549" s="4">
        <v>0</v>
      </c>
      <c r="Q1549" s="4">
        <v>0</v>
      </c>
      <c r="R1549" s="4">
        <v>0</v>
      </c>
      <c r="S1549" s="4">
        <v>71</v>
      </c>
      <c r="T1549" s="4">
        <v>0</v>
      </c>
      <c r="U1549" s="4">
        <v>101</v>
      </c>
      <c r="V1549" s="4">
        <v>46</v>
      </c>
      <c r="W1549" s="4">
        <v>0</v>
      </c>
      <c r="X1549" s="4">
        <v>0</v>
      </c>
      <c r="Y1549" s="4">
        <v>0</v>
      </c>
      <c r="Z1549" s="4">
        <v>0</v>
      </c>
      <c r="AA1549" s="4">
        <v>0</v>
      </c>
      <c r="AB1549" s="4">
        <v>0</v>
      </c>
      <c r="AC1549" s="4">
        <v>0</v>
      </c>
      <c r="AD1549" s="4">
        <v>0</v>
      </c>
    </row>
    <row r="1550" spans="1:30" x14ac:dyDescent="0.3">
      <c r="A1550" s="16" t="s">
        <v>47</v>
      </c>
      <c r="B1550" s="7">
        <v>583502</v>
      </c>
      <c r="C1550" s="7">
        <v>637530</v>
      </c>
      <c r="D1550" s="7" t="s">
        <v>1819</v>
      </c>
      <c r="E1550" s="7">
        <v>2</v>
      </c>
      <c r="F1550" s="4">
        <v>1618282</v>
      </c>
      <c r="G1550" s="4">
        <v>54850</v>
      </c>
      <c r="H1550" s="4">
        <f t="shared" si="146"/>
        <v>1790376.1617518452</v>
      </c>
      <c r="I1550" s="4">
        <f t="shared" si="147"/>
        <v>172094.16175184515</v>
      </c>
      <c r="J1550" s="5">
        <f t="shared" si="148"/>
        <v>0.10634374092515708</v>
      </c>
      <c r="K1550" s="4">
        <f t="shared" si="149"/>
        <v>99592.57524934804</v>
      </c>
      <c r="L1550" s="4">
        <f t="shared" si="150"/>
        <v>44742.57524934804</v>
      </c>
      <c r="M1550" s="5">
        <f t="shared" si="151"/>
        <v>0.81572607564900701</v>
      </c>
      <c r="N1550" s="4">
        <f>IF(SUMPRODUCT($O$2:$AD$2,O1550:AD1550)&lt;=Kalkulačka!$B$4,SUMPRODUCT($O$2:$AD$2,O1550:AD1550)*Kalkulačka!$B$5,SUMPRODUCT($O$2:$AD$2,O1550:AD1550))</f>
        <v>126</v>
      </c>
      <c r="O1550" s="4">
        <v>45</v>
      </c>
      <c r="P1550" s="4">
        <v>0</v>
      </c>
      <c r="Q1550" s="4">
        <v>0</v>
      </c>
      <c r="R1550" s="4">
        <v>0</v>
      </c>
      <c r="S1550" s="4">
        <v>39</v>
      </c>
      <c r="T1550" s="4">
        <v>0</v>
      </c>
      <c r="U1550" s="4">
        <v>78</v>
      </c>
      <c r="V1550" s="4">
        <v>27</v>
      </c>
      <c r="W1550" s="4">
        <v>0</v>
      </c>
      <c r="X1550" s="4">
        <v>0</v>
      </c>
      <c r="Y1550" s="4">
        <v>0</v>
      </c>
      <c r="Z1550" s="4">
        <v>0</v>
      </c>
      <c r="AA1550" s="4">
        <v>0</v>
      </c>
      <c r="AB1550" s="4">
        <v>0</v>
      </c>
      <c r="AC1550" s="4">
        <v>0</v>
      </c>
      <c r="AD1550" s="4">
        <v>0</v>
      </c>
    </row>
    <row r="1551" spans="1:30" x14ac:dyDescent="0.3">
      <c r="A1551" s="16" t="s">
        <v>56</v>
      </c>
      <c r="B1551" s="7">
        <v>507504</v>
      </c>
      <c r="C1551" s="7">
        <v>300241</v>
      </c>
      <c r="D1551" s="7" t="s">
        <v>1820</v>
      </c>
      <c r="E1551" s="7">
        <v>2</v>
      </c>
      <c r="F1551" s="4">
        <v>6698381</v>
      </c>
      <c r="G1551" s="4">
        <v>386259</v>
      </c>
      <c r="H1551" s="4">
        <f t="shared" si="146"/>
        <v>6422619.2469193181</v>
      </c>
      <c r="I1551" s="4">
        <f t="shared" si="147"/>
        <v>-275761.7530806819</v>
      </c>
      <c r="J1551" s="5">
        <f t="shared" si="148"/>
        <v>-4.116841861946674E-2</v>
      </c>
      <c r="K1551" s="4">
        <f t="shared" si="149"/>
        <v>357268.603275439</v>
      </c>
      <c r="L1551" s="4">
        <f t="shared" si="150"/>
        <v>-28990.396724560997</v>
      </c>
      <c r="M1551" s="5">
        <f t="shared" si="151"/>
        <v>-7.5054294461905036E-2</v>
      </c>
      <c r="N1551" s="4">
        <f>IF(SUMPRODUCT($O$2:$AD$2,O1551:AD1551)&lt;=Kalkulačka!$B$4,SUMPRODUCT($O$2:$AD$2,O1551:AD1551)*Kalkulačka!$B$5,SUMPRODUCT($O$2:$AD$2,O1551:AD1551))</f>
        <v>452</v>
      </c>
      <c r="O1551" s="4">
        <v>113</v>
      </c>
      <c r="P1551" s="4">
        <v>0</v>
      </c>
      <c r="Q1551" s="4">
        <v>0</v>
      </c>
      <c r="R1551" s="4">
        <v>0</v>
      </c>
      <c r="S1551" s="4">
        <v>339</v>
      </c>
      <c r="T1551" s="4">
        <v>0</v>
      </c>
      <c r="U1551" s="4">
        <v>445</v>
      </c>
      <c r="V1551" s="4">
        <v>60</v>
      </c>
      <c r="W1551" s="4">
        <v>0</v>
      </c>
      <c r="X1551" s="4">
        <v>0</v>
      </c>
      <c r="Y1551" s="4">
        <v>0</v>
      </c>
      <c r="Z1551" s="4">
        <v>0</v>
      </c>
      <c r="AA1551" s="4">
        <v>0</v>
      </c>
      <c r="AB1551" s="4">
        <v>0</v>
      </c>
      <c r="AC1551" s="4">
        <v>0</v>
      </c>
      <c r="AD1551" s="4">
        <v>0</v>
      </c>
    </row>
    <row r="1552" spans="1:30" x14ac:dyDescent="0.3">
      <c r="A1552" s="16" t="s">
        <v>53</v>
      </c>
      <c r="B1552" s="7">
        <v>592111</v>
      </c>
      <c r="C1552" s="7">
        <v>290874</v>
      </c>
      <c r="D1552" s="7" t="s">
        <v>1821</v>
      </c>
      <c r="E1552" s="7">
        <v>2</v>
      </c>
      <c r="F1552" s="4">
        <v>1829907</v>
      </c>
      <c r="G1552" s="4">
        <v>64870</v>
      </c>
      <c r="H1552" s="4">
        <f t="shared" si="146"/>
        <v>2024830.1829336346</v>
      </c>
      <c r="I1552" s="4">
        <f t="shared" si="147"/>
        <v>194923.18293363461</v>
      </c>
      <c r="J1552" s="5">
        <f t="shared" si="148"/>
        <v>0.10652081386301848</v>
      </c>
      <c r="K1552" s="4">
        <f t="shared" si="149"/>
        <v>112634.46010342933</v>
      </c>
      <c r="L1552" s="4">
        <f t="shared" si="150"/>
        <v>47764.46010342933</v>
      </c>
      <c r="M1552" s="5">
        <f t="shared" si="151"/>
        <v>0.73631046868243155</v>
      </c>
      <c r="N1552" s="4">
        <f>IF(SUMPRODUCT($O$2:$AD$2,O1552:AD1552)&lt;=Kalkulačka!$B$4,SUMPRODUCT($O$2:$AD$2,O1552:AD1552)*Kalkulačka!$B$5,SUMPRODUCT($O$2:$AD$2,O1552:AD1552))</f>
        <v>142.5</v>
      </c>
      <c r="O1552" s="4">
        <v>44</v>
      </c>
      <c r="P1552" s="4">
        <v>0</v>
      </c>
      <c r="Q1552" s="4">
        <v>0</v>
      </c>
      <c r="R1552" s="4">
        <v>0</v>
      </c>
      <c r="S1552" s="4">
        <v>51</v>
      </c>
      <c r="T1552" s="4">
        <v>0</v>
      </c>
      <c r="U1552" s="4">
        <v>94</v>
      </c>
      <c r="V1552" s="4">
        <v>48</v>
      </c>
      <c r="W1552" s="4">
        <v>0</v>
      </c>
      <c r="X1552" s="4">
        <v>0</v>
      </c>
      <c r="Y1552" s="4">
        <v>0</v>
      </c>
      <c r="Z1552" s="4">
        <v>0</v>
      </c>
      <c r="AA1552" s="4">
        <v>0</v>
      </c>
      <c r="AB1552" s="4">
        <v>0</v>
      </c>
      <c r="AC1552" s="4">
        <v>0</v>
      </c>
      <c r="AD1552" s="4">
        <v>0</v>
      </c>
    </row>
    <row r="1553" spans="1:30" x14ac:dyDescent="0.3">
      <c r="A1553" s="16" t="s">
        <v>44</v>
      </c>
      <c r="B1553" s="7">
        <v>588024</v>
      </c>
      <c r="C1553" s="7">
        <v>286745</v>
      </c>
      <c r="D1553" s="7" t="s">
        <v>450</v>
      </c>
      <c r="E1553" s="7">
        <v>2</v>
      </c>
      <c r="F1553" s="4">
        <v>16099002</v>
      </c>
      <c r="G1553" s="4">
        <v>934920</v>
      </c>
      <c r="H1553" s="4">
        <f t="shared" si="146"/>
        <v>15441283.928378813</v>
      </c>
      <c r="I1553" s="4">
        <f t="shared" si="147"/>
        <v>-657718.07162118703</v>
      </c>
      <c r="J1553" s="5">
        <f t="shared" si="148"/>
        <v>-4.0854586614821664E-2</v>
      </c>
      <c r="K1553" s="4">
        <f t="shared" si="149"/>
        <v>858946.44066243269</v>
      </c>
      <c r="L1553" s="4">
        <f t="shared" si="150"/>
        <v>-75973.559337567305</v>
      </c>
      <c r="M1553" s="5">
        <f t="shared" si="151"/>
        <v>-8.1262096583202048E-2</v>
      </c>
      <c r="N1553" s="4">
        <f>IF(SUMPRODUCT($O$2:$AD$2,O1553:AD1553)&lt;=Kalkulačka!$B$4,SUMPRODUCT($O$2:$AD$2,O1553:AD1553)*Kalkulačka!$B$5,SUMPRODUCT($O$2:$AD$2,O1553:AD1553))</f>
        <v>1086.7</v>
      </c>
      <c r="O1553" s="4">
        <v>201</v>
      </c>
      <c r="P1553" s="4">
        <v>13</v>
      </c>
      <c r="Q1553" s="4">
        <v>0</v>
      </c>
      <c r="R1553" s="4">
        <v>0</v>
      </c>
      <c r="S1553" s="4">
        <v>776</v>
      </c>
      <c r="T1553" s="4">
        <v>20</v>
      </c>
      <c r="U1553" s="4">
        <v>600</v>
      </c>
      <c r="V1553" s="4">
        <v>168</v>
      </c>
      <c r="W1553" s="4">
        <v>0</v>
      </c>
      <c r="X1553" s="4">
        <v>821</v>
      </c>
      <c r="Y1553" s="4">
        <v>0</v>
      </c>
      <c r="Z1553" s="4">
        <v>0</v>
      </c>
      <c r="AA1553" s="4">
        <v>437</v>
      </c>
      <c r="AB1553" s="4">
        <v>0</v>
      </c>
      <c r="AC1553" s="4">
        <v>0</v>
      </c>
      <c r="AD1553" s="4">
        <v>0</v>
      </c>
    </row>
    <row r="1554" spans="1:30" x14ac:dyDescent="0.3">
      <c r="A1554" s="16" t="s">
        <v>41</v>
      </c>
      <c r="B1554" s="7">
        <v>578479</v>
      </c>
      <c r="C1554" s="7">
        <v>277070</v>
      </c>
      <c r="D1554" s="7" t="s">
        <v>1822</v>
      </c>
      <c r="E1554" s="7">
        <v>2</v>
      </c>
      <c r="F1554" s="4">
        <v>1039961</v>
      </c>
      <c r="G1554" s="4">
        <v>37641</v>
      </c>
      <c r="H1554" s="4">
        <f t="shared" si="146"/>
        <v>1150956.1039833291</v>
      </c>
      <c r="I1554" s="4">
        <f t="shared" si="147"/>
        <v>110995.10398332914</v>
      </c>
      <c r="J1554" s="5">
        <f t="shared" si="148"/>
        <v>0.10673006389982809</v>
      </c>
      <c r="K1554" s="4">
        <f t="shared" si="149"/>
        <v>64023.798374580882</v>
      </c>
      <c r="L1554" s="4">
        <f t="shared" si="150"/>
        <v>26382.798374580882</v>
      </c>
      <c r="M1554" s="5">
        <f t="shared" si="151"/>
        <v>0.70090588386548935</v>
      </c>
      <c r="N1554" s="4">
        <f>IF(SUMPRODUCT($O$2:$AD$2,O1554:AD1554)&lt;=Kalkulačka!$B$4,SUMPRODUCT($O$2:$AD$2,O1554:AD1554)*Kalkulačka!$B$5,SUMPRODUCT($O$2:$AD$2,O1554:AD1554))</f>
        <v>81</v>
      </c>
      <c r="O1554" s="4">
        <v>27</v>
      </c>
      <c r="P1554" s="4">
        <v>0</v>
      </c>
      <c r="Q1554" s="4">
        <v>0</v>
      </c>
      <c r="R1554" s="4">
        <v>0</v>
      </c>
      <c r="S1554" s="4">
        <v>27</v>
      </c>
      <c r="T1554" s="4">
        <v>0</v>
      </c>
      <c r="U1554" s="4">
        <v>53</v>
      </c>
      <c r="V1554" s="4">
        <v>27</v>
      </c>
      <c r="W1554" s="4">
        <v>0</v>
      </c>
      <c r="X1554" s="4">
        <v>0</v>
      </c>
      <c r="Y1554" s="4">
        <v>0</v>
      </c>
      <c r="Z1554" s="4">
        <v>0</v>
      </c>
      <c r="AA1554" s="4">
        <v>0</v>
      </c>
      <c r="AB1554" s="4">
        <v>0</v>
      </c>
      <c r="AC1554" s="4">
        <v>0</v>
      </c>
      <c r="AD1554" s="4">
        <v>0</v>
      </c>
    </row>
    <row r="1555" spans="1:30" x14ac:dyDescent="0.3">
      <c r="A1555" s="16" t="s">
        <v>47</v>
      </c>
      <c r="B1555" s="7">
        <v>584291</v>
      </c>
      <c r="C1555" s="7">
        <v>283061</v>
      </c>
      <c r="D1555" s="7" t="s">
        <v>428</v>
      </c>
      <c r="E1555" s="7">
        <v>2</v>
      </c>
      <c r="F1555" s="4">
        <v>45089588</v>
      </c>
      <c r="G1555" s="4">
        <v>2617608</v>
      </c>
      <c r="H1555" s="4">
        <f t="shared" si="146"/>
        <v>43248951.774000719</v>
      </c>
      <c r="I1555" s="4">
        <f t="shared" si="147"/>
        <v>-1840636.2259992808</v>
      </c>
      <c r="J1555" s="5">
        <f t="shared" si="148"/>
        <v>-4.0821757475346221E-2</v>
      </c>
      <c r="K1555" s="4">
        <f t="shared" si="149"/>
        <v>2405793.0260828617</v>
      </c>
      <c r="L1555" s="4">
        <f t="shared" si="150"/>
        <v>-211814.9739171383</v>
      </c>
      <c r="M1555" s="5">
        <f t="shared" si="151"/>
        <v>-8.0919287348273028E-2</v>
      </c>
      <c r="N1555" s="4">
        <f>IF(SUMPRODUCT($O$2:$AD$2,O1555:AD1555)&lt;=Kalkulačka!$B$4,SUMPRODUCT($O$2:$AD$2,O1555:AD1555)*Kalkulačka!$B$5,SUMPRODUCT($O$2:$AD$2,O1555:AD1555))</f>
        <v>3043.7</v>
      </c>
      <c r="O1555" s="4">
        <v>672</v>
      </c>
      <c r="P1555" s="4">
        <v>0</v>
      </c>
      <c r="Q1555" s="4">
        <v>29</v>
      </c>
      <c r="R1555" s="4">
        <v>0</v>
      </c>
      <c r="S1555" s="4">
        <v>2272</v>
      </c>
      <c r="T1555" s="4">
        <v>0</v>
      </c>
      <c r="U1555" s="4">
        <v>2837</v>
      </c>
      <c r="V1555" s="4">
        <v>622</v>
      </c>
      <c r="W1555" s="4">
        <v>304</v>
      </c>
      <c r="X1555" s="4">
        <v>0</v>
      </c>
      <c r="Y1555" s="4">
        <v>0</v>
      </c>
      <c r="Z1555" s="4">
        <v>0</v>
      </c>
      <c r="AA1555" s="4">
        <v>707</v>
      </c>
      <c r="AB1555" s="4">
        <v>0</v>
      </c>
      <c r="AC1555" s="4">
        <v>0</v>
      </c>
      <c r="AD1555" s="4">
        <v>0</v>
      </c>
    </row>
    <row r="1556" spans="1:30" x14ac:dyDescent="0.3">
      <c r="A1556" s="16" t="s">
        <v>53</v>
      </c>
      <c r="B1556" s="7">
        <v>589136</v>
      </c>
      <c r="C1556" s="7">
        <v>380873</v>
      </c>
      <c r="D1556" s="7" t="s">
        <v>1823</v>
      </c>
      <c r="E1556" s="7">
        <v>2</v>
      </c>
      <c r="F1556" s="4">
        <v>827773</v>
      </c>
      <c r="G1556" s="4">
        <v>28206</v>
      </c>
      <c r="H1556" s="4">
        <f t="shared" si="146"/>
        <v>916502.0828015398</v>
      </c>
      <c r="I1556" s="4">
        <f t="shared" si="147"/>
        <v>88729.0828015398</v>
      </c>
      <c r="J1556" s="5">
        <f t="shared" si="148"/>
        <v>0.10719011468305895</v>
      </c>
      <c r="K1556" s="4">
        <f t="shared" si="149"/>
        <v>50981.913520499591</v>
      </c>
      <c r="L1556" s="4">
        <f t="shared" si="150"/>
        <v>22775.913520499591</v>
      </c>
      <c r="M1556" s="5">
        <f t="shared" si="151"/>
        <v>0.80748470256326987</v>
      </c>
      <c r="N1556" s="4">
        <f>IF(SUMPRODUCT($O$2:$AD$2,O1556:AD1556)&lt;=Kalkulačka!$B$4,SUMPRODUCT($O$2:$AD$2,O1556:AD1556)*Kalkulačka!$B$5,SUMPRODUCT($O$2:$AD$2,O1556:AD1556))</f>
        <v>64.5</v>
      </c>
      <c r="O1556" s="4">
        <v>23</v>
      </c>
      <c r="P1556" s="4">
        <v>0</v>
      </c>
      <c r="Q1556" s="4">
        <v>0</v>
      </c>
      <c r="R1556" s="4">
        <v>0</v>
      </c>
      <c r="S1556" s="4">
        <v>20</v>
      </c>
      <c r="T1556" s="4">
        <v>0</v>
      </c>
      <c r="U1556" s="4">
        <v>0</v>
      </c>
      <c r="V1556" s="4">
        <v>20</v>
      </c>
      <c r="W1556" s="4">
        <v>0</v>
      </c>
      <c r="X1556" s="4">
        <v>0</v>
      </c>
      <c r="Y1556" s="4">
        <v>0</v>
      </c>
      <c r="Z1556" s="4">
        <v>0</v>
      </c>
      <c r="AA1556" s="4">
        <v>0</v>
      </c>
      <c r="AB1556" s="4">
        <v>0</v>
      </c>
      <c r="AC1556" s="4">
        <v>0</v>
      </c>
      <c r="AD1556" s="4">
        <v>0</v>
      </c>
    </row>
    <row r="1557" spans="1:30" x14ac:dyDescent="0.3">
      <c r="A1557" s="16" t="s">
        <v>50</v>
      </c>
      <c r="B1557" s="7">
        <v>513211</v>
      </c>
      <c r="C1557" s="7">
        <v>845132</v>
      </c>
      <c r="D1557" s="7" t="s">
        <v>1824</v>
      </c>
      <c r="E1557" s="7">
        <v>2</v>
      </c>
      <c r="F1557" s="4">
        <v>1039340</v>
      </c>
      <c r="G1557" s="4">
        <v>38252</v>
      </c>
      <c r="H1557" s="4">
        <f t="shared" si="146"/>
        <v>1150956.1039833291</v>
      </c>
      <c r="I1557" s="4">
        <f t="shared" si="147"/>
        <v>111616.10398332914</v>
      </c>
      <c r="J1557" s="5">
        <f t="shared" si="148"/>
        <v>0.10739132909666638</v>
      </c>
      <c r="K1557" s="4">
        <f t="shared" si="149"/>
        <v>64023.798374580882</v>
      </c>
      <c r="L1557" s="4">
        <f t="shared" si="150"/>
        <v>25771.798374580882</v>
      </c>
      <c r="M1557" s="5">
        <f t="shared" si="151"/>
        <v>0.67373727843200037</v>
      </c>
      <c r="N1557" s="4">
        <f>IF(SUMPRODUCT($O$2:$AD$2,O1557:AD1557)&lt;=Kalkulačka!$B$4,SUMPRODUCT($O$2:$AD$2,O1557:AD1557)*Kalkulačka!$B$5,SUMPRODUCT($O$2:$AD$2,O1557:AD1557))</f>
        <v>81</v>
      </c>
      <c r="O1557" s="4">
        <v>21</v>
      </c>
      <c r="P1557" s="4">
        <v>0</v>
      </c>
      <c r="Q1557" s="4">
        <v>0</v>
      </c>
      <c r="R1557" s="4">
        <v>0</v>
      </c>
      <c r="S1557" s="4">
        <v>33</v>
      </c>
      <c r="T1557" s="4">
        <v>0</v>
      </c>
      <c r="U1557" s="4">
        <v>0</v>
      </c>
      <c r="V1557" s="4">
        <v>33</v>
      </c>
      <c r="W1557" s="4">
        <v>0</v>
      </c>
      <c r="X1557" s="4">
        <v>0</v>
      </c>
      <c r="Y1557" s="4">
        <v>0</v>
      </c>
      <c r="Z1557" s="4">
        <v>0</v>
      </c>
      <c r="AA1557" s="4">
        <v>0</v>
      </c>
      <c r="AB1557" s="4">
        <v>0</v>
      </c>
      <c r="AC1557" s="4">
        <v>0</v>
      </c>
      <c r="AD1557" s="4">
        <v>0</v>
      </c>
    </row>
    <row r="1558" spans="1:30" x14ac:dyDescent="0.3">
      <c r="A1558" s="16" t="s">
        <v>47</v>
      </c>
      <c r="B1558" s="7">
        <v>586218</v>
      </c>
      <c r="C1558" s="7">
        <v>488488</v>
      </c>
      <c r="D1558" s="7" t="s">
        <v>957</v>
      </c>
      <c r="E1558" s="7">
        <v>2</v>
      </c>
      <c r="F1558" s="4">
        <v>1347189</v>
      </c>
      <c r="G1558" s="4">
        <v>46643</v>
      </c>
      <c r="H1558" s="4">
        <f t="shared" si="146"/>
        <v>1491980.1347932045</v>
      </c>
      <c r="I1558" s="4">
        <f t="shared" si="147"/>
        <v>144791.13479320449</v>
      </c>
      <c r="J1558" s="5">
        <f t="shared" si="148"/>
        <v>0.1074764823593457</v>
      </c>
      <c r="K1558" s="4">
        <f t="shared" si="149"/>
        <v>82993.812707790028</v>
      </c>
      <c r="L1558" s="4">
        <f t="shared" si="150"/>
        <v>36350.812707790028</v>
      </c>
      <c r="M1558" s="5">
        <f t="shared" si="151"/>
        <v>0.77934122393049399</v>
      </c>
      <c r="N1558" s="4">
        <f>IF(SUMPRODUCT($O$2:$AD$2,O1558:AD1558)&lt;=Kalkulačka!$B$4,SUMPRODUCT($O$2:$AD$2,O1558:AD1558)*Kalkulačka!$B$5,SUMPRODUCT($O$2:$AD$2,O1558:AD1558))</f>
        <v>105</v>
      </c>
      <c r="O1558" s="4">
        <v>35</v>
      </c>
      <c r="P1558" s="4">
        <v>0</v>
      </c>
      <c r="Q1558" s="4">
        <v>0</v>
      </c>
      <c r="R1558" s="4">
        <v>0</v>
      </c>
      <c r="S1558" s="4">
        <v>35</v>
      </c>
      <c r="T1558" s="4">
        <v>0</v>
      </c>
      <c r="U1558" s="4">
        <v>70</v>
      </c>
      <c r="V1558" s="4">
        <v>35</v>
      </c>
      <c r="W1558" s="4">
        <v>0</v>
      </c>
      <c r="X1558" s="4">
        <v>0</v>
      </c>
      <c r="Y1558" s="4">
        <v>0</v>
      </c>
      <c r="Z1558" s="4">
        <v>0</v>
      </c>
      <c r="AA1558" s="4">
        <v>0</v>
      </c>
      <c r="AB1558" s="4">
        <v>0</v>
      </c>
      <c r="AC1558" s="4">
        <v>0</v>
      </c>
      <c r="AD1558" s="4">
        <v>0</v>
      </c>
    </row>
    <row r="1559" spans="1:30" x14ac:dyDescent="0.3">
      <c r="A1559" s="16" t="s">
        <v>25</v>
      </c>
      <c r="B1559" s="7">
        <v>561215</v>
      </c>
      <c r="C1559" s="7">
        <v>260177</v>
      </c>
      <c r="D1559" s="7" t="s">
        <v>296</v>
      </c>
      <c r="E1559" s="7">
        <v>2</v>
      </c>
      <c r="F1559" s="4">
        <v>17414525</v>
      </c>
      <c r="G1559" s="4">
        <v>1013858</v>
      </c>
      <c r="H1559" s="4">
        <f t="shared" si="146"/>
        <v>16715861.243530722</v>
      </c>
      <c r="I1559" s="4">
        <f t="shared" si="147"/>
        <v>-698663.75646927767</v>
      </c>
      <c r="J1559" s="5">
        <f t="shared" si="148"/>
        <v>-4.011959881014715E-2</v>
      </c>
      <c r="K1559" s="4">
        <f t="shared" si="149"/>
        <v>929846.86923280184</v>
      </c>
      <c r="L1559" s="4">
        <f t="shared" si="150"/>
        <v>-84011.130767198163</v>
      </c>
      <c r="M1559" s="5">
        <f t="shared" si="151"/>
        <v>-8.286281783760463E-2</v>
      </c>
      <c r="N1559" s="4">
        <f>IF(SUMPRODUCT($O$2:$AD$2,O1559:AD1559)&lt;=Kalkulačka!$B$4,SUMPRODUCT($O$2:$AD$2,O1559:AD1559)*Kalkulačka!$B$5,SUMPRODUCT($O$2:$AD$2,O1559:AD1559))</f>
        <v>1176.4000000000001</v>
      </c>
      <c r="O1559" s="4">
        <v>226</v>
      </c>
      <c r="P1559" s="4">
        <v>0</v>
      </c>
      <c r="Q1559" s="4">
        <v>12</v>
      </c>
      <c r="R1559" s="4">
        <v>0</v>
      </c>
      <c r="S1559" s="4">
        <v>908</v>
      </c>
      <c r="T1559" s="4">
        <v>0</v>
      </c>
      <c r="U1559" s="4">
        <v>884</v>
      </c>
      <c r="V1559" s="4">
        <v>247</v>
      </c>
      <c r="W1559" s="4">
        <v>0</v>
      </c>
      <c r="X1559" s="4">
        <v>589</v>
      </c>
      <c r="Y1559" s="4">
        <v>0</v>
      </c>
      <c r="Z1559" s="4">
        <v>0</v>
      </c>
      <c r="AA1559" s="4">
        <v>304</v>
      </c>
      <c r="AB1559" s="4">
        <v>0</v>
      </c>
      <c r="AC1559" s="4">
        <v>0</v>
      </c>
      <c r="AD1559" s="4">
        <v>0</v>
      </c>
    </row>
    <row r="1560" spans="1:30" x14ac:dyDescent="0.3">
      <c r="A1560" s="16" t="s">
        <v>32</v>
      </c>
      <c r="B1560" s="7">
        <v>567264</v>
      </c>
      <c r="C1560" s="7">
        <v>266035</v>
      </c>
      <c r="D1560" s="7" t="s">
        <v>1825</v>
      </c>
      <c r="E1560" s="7">
        <v>2</v>
      </c>
      <c r="F1560" s="4">
        <v>3482436</v>
      </c>
      <c r="G1560" s="4">
        <v>131609</v>
      </c>
      <c r="H1560" s="4">
        <f t="shared" si="146"/>
        <v>3857834.348536714</v>
      </c>
      <c r="I1560" s="4">
        <f t="shared" si="147"/>
        <v>375398.34853671398</v>
      </c>
      <c r="J1560" s="5">
        <f t="shared" si="148"/>
        <v>0.10779763031875222</v>
      </c>
      <c r="K1560" s="4">
        <f t="shared" si="149"/>
        <v>214598.2871444285</v>
      </c>
      <c r="L1560" s="4">
        <f t="shared" si="150"/>
        <v>82989.287144428497</v>
      </c>
      <c r="M1560" s="5">
        <f t="shared" si="151"/>
        <v>0.63057455906836535</v>
      </c>
      <c r="N1560" s="4">
        <f>IF(SUMPRODUCT($O$2:$AD$2,O1560:AD1560)&lt;=Kalkulačka!$B$4,SUMPRODUCT($O$2:$AD$2,O1560:AD1560)*Kalkulačka!$B$5,SUMPRODUCT($O$2:$AD$2,O1560:AD1560))</f>
        <v>271.5</v>
      </c>
      <c r="O1560" s="4">
        <v>90</v>
      </c>
      <c r="P1560" s="4">
        <v>0</v>
      </c>
      <c r="Q1560" s="4">
        <v>0</v>
      </c>
      <c r="R1560" s="4">
        <v>0</v>
      </c>
      <c r="S1560" s="4">
        <v>91</v>
      </c>
      <c r="T1560" s="4">
        <v>0</v>
      </c>
      <c r="U1560" s="4">
        <v>129</v>
      </c>
      <c r="V1560" s="4">
        <v>23</v>
      </c>
      <c r="W1560" s="4">
        <v>14</v>
      </c>
      <c r="X1560" s="4">
        <v>0</v>
      </c>
      <c r="Y1560" s="4">
        <v>0</v>
      </c>
      <c r="Z1560" s="4">
        <v>0</v>
      </c>
      <c r="AA1560" s="4">
        <v>0</v>
      </c>
      <c r="AB1560" s="4">
        <v>0</v>
      </c>
      <c r="AC1560" s="4">
        <v>0</v>
      </c>
      <c r="AD1560" s="4">
        <v>0</v>
      </c>
    </row>
    <row r="1561" spans="1:30" x14ac:dyDescent="0.3">
      <c r="A1561" s="16" t="s">
        <v>29</v>
      </c>
      <c r="B1561" s="7">
        <v>555657</v>
      </c>
      <c r="C1561" s="7">
        <v>255076</v>
      </c>
      <c r="D1561" s="7" t="s">
        <v>1826</v>
      </c>
      <c r="E1561" s="7">
        <v>2</v>
      </c>
      <c r="F1561" s="4">
        <v>9161989</v>
      </c>
      <c r="G1561" s="4">
        <v>526582</v>
      </c>
      <c r="H1561" s="4">
        <f t="shared" si="146"/>
        <v>8799840.9283564892</v>
      </c>
      <c r="I1561" s="4">
        <f t="shared" si="147"/>
        <v>-362148.07164351083</v>
      </c>
      <c r="J1561" s="5">
        <f t="shared" si="148"/>
        <v>-3.9527232748643448E-2</v>
      </c>
      <c r="K1561" s="4">
        <f t="shared" si="149"/>
        <v>489505.41152318439</v>
      </c>
      <c r="L1561" s="4">
        <f t="shared" si="150"/>
        <v>-37076.58847681561</v>
      </c>
      <c r="M1561" s="5">
        <f t="shared" si="151"/>
        <v>-7.0409904776113863E-2</v>
      </c>
      <c r="N1561" s="4">
        <f>IF(SUMPRODUCT($O$2:$AD$2,O1561:AD1561)&lt;=Kalkulačka!$B$4,SUMPRODUCT($O$2:$AD$2,O1561:AD1561)*Kalkulačka!$B$5,SUMPRODUCT($O$2:$AD$2,O1561:AD1561))</f>
        <v>619.29999999999995</v>
      </c>
      <c r="O1561" s="4">
        <v>111</v>
      </c>
      <c r="P1561" s="4">
        <v>0</v>
      </c>
      <c r="Q1561" s="4">
        <v>0</v>
      </c>
      <c r="R1561" s="4">
        <v>0</v>
      </c>
      <c r="S1561" s="4">
        <v>386</v>
      </c>
      <c r="T1561" s="4">
        <v>54</v>
      </c>
      <c r="U1561" s="4">
        <v>446</v>
      </c>
      <c r="V1561" s="4">
        <v>136</v>
      </c>
      <c r="W1561" s="4">
        <v>0</v>
      </c>
      <c r="X1561" s="4">
        <v>0</v>
      </c>
      <c r="Y1561" s="4">
        <v>0</v>
      </c>
      <c r="Z1561" s="4">
        <v>0</v>
      </c>
      <c r="AA1561" s="4">
        <v>143</v>
      </c>
      <c r="AB1561" s="4">
        <v>0</v>
      </c>
      <c r="AC1561" s="4">
        <v>0</v>
      </c>
      <c r="AD1561" s="4">
        <v>0</v>
      </c>
    </row>
    <row r="1562" spans="1:30" x14ac:dyDescent="0.3">
      <c r="A1562" s="16" t="s">
        <v>44</v>
      </c>
      <c r="B1562" s="7">
        <v>587761</v>
      </c>
      <c r="C1562" s="7">
        <v>42634512</v>
      </c>
      <c r="D1562" s="7" t="s">
        <v>342</v>
      </c>
      <c r="E1562" s="7">
        <v>2</v>
      </c>
      <c r="F1562" s="4">
        <v>346168</v>
      </c>
      <c r="G1562" s="4">
        <v>8701</v>
      </c>
      <c r="H1562" s="4">
        <f t="shared" si="146"/>
        <v>383652.03466110968</v>
      </c>
      <c r="I1562" s="4">
        <f t="shared" si="147"/>
        <v>37484.034661109676</v>
      </c>
      <c r="J1562" s="5">
        <f t="shared" si="148"/>
        <v>0.10828278368049515</v>
      </c>
      <c r="K1562" s="4">
        <f t="shared" si="149"/>
        <v>21341.266124860293</v>
      </c>
      <c r="L1562" s="4">
        <f t="shared" si="150"/>
        <v>12640.266124860293</v>
      </c>
      <c r="M1562" s="5">
        <f t="shared" si="151"/>
        <v>1.4527371709987693</v>
      </c>
      <c r="N1562" s="4">
        <f>IF(SUMPRODUCT($O$2:$AD$2,O1562:AD1562)&lt;=Kalkulačka!$B$4,SUMPRODUCT($O$2:$AD$2,O1562:AD1562)*Kalkulačka!$B$5,SUMPRODUCT($O$2:$AD$2,O1562:AD1562))</f>
        <v>27</v>
      </c>
      <c r="O1562" s="4">
        <v>18</v>
      </c>
      <c r="P1562" s="4">
        <v>0</v>
      </c>
      <c r="Q1562" s="4">
        <v>0</v>
      </c>
      <c r="R1562" s="4">
        <v>0</v>
      </c>
      <c r="S1562" s="4">
        <v>0</v>
      </c>
      <c r="T1562" s="4">
        <v>0</v>
      </c>
      <c r="U1562" s="4">
        <v>0</v>
      </c>
      <c r="V1562" s="4">
        <v>0</v>
      </c>
      <c r="W1562" s="4">
        <v>0</v>
      </c>
      <c r="X1562" s="4">
        <v>0</v>
      </c>
      <c r="Y1562" s="4">
        <v>0</v>
      </c>
      <c r="Z1562" s="4">
        <v>0</v>
      </c>
      <c r="AA1562" s="4">
        <v>0</v>
      </c>
      <c r="AB1562" s="4">
        <v>0</v>
      </c>
      <c r="AC1562" s="4">
        <v>0</v>
      </c>
      <c r="AD1562" s="4">
        <v>0</v>
      </c>
    </row>
    <row r="1563" spans="1:30" x14ac:dyDescent="0.3">
      <c r="A1563" s="16" t="s">
        <v>41</v>
      </c>
      <c r="B1563" s="7">
        <v>575577</v>
      </c>
      <c r="C1563" s="7">
        <v>274178</v>
      </c>
      <c r="D1563" s="7" t="s">
        <v>1827</v>
      </c>
      <c r="E1563" s="7">
        <v>2</v>
      </c>
      <c r="F1563" s="4">
        <v>1461551</v>
      </c>
      <c r="G1563" s="4">
        <v>53417</v>
      </c>
      <c r="H1563" s="4">
        <f t="shared" si="146"/>
        <v>1619864.1463469076</v>
      </c>
      <c r="I1563" s="4">
        <f t="shared" si="147"/>
        <v>158313.1463469076</v>
      </c>
      <c r="J1563" s="5">
        <f t="shared" si="148"/>
        <v>0.10831859192522719</v>
      </c>
      <c r="K1563" s="4">
        <f t="shared" si="149"/>
        <v>90107.568082743455</v>
      </c>
      <c r="L1563" s="4">
        <f t="shared" si="150"/>
        <v>36690.568082743455</v>
      </c>
      <c r="M1563" s="5">
        <f t="shared" si="151"/>
        <v>0.68687062326119874</v>
      </c>
      <c r="N1563" s="4">
        <f>IF(SUMPRODUCT($O$2:$AD$2,O1563:AD1563)&lt;=Kalkulačka!$B$4,SUMPRODUCT($O$2:$AD$2,O1563:AD1563)*Kalkulačka!$B$5,SUMPRODUCT($O$2:$AD$2,O1563:AD1563))</f>
        <v>114</v>
      </c>
      <c r="O1563" s="4">
        <v>31</v>
      </c>
      <c r="P1563" s="4">
        <v>0</v>
      </c>
      <c r="Q1563" s="4">
        <v>0</v>
      </c>
      <c r="R1563" s="4">
        <v>0</v>
      </c>
      <c r="S1563" s="4">
        <v>45</v>
      </c>
      <c r="T1563" s="4">
        <v>0</v>
      </c>
      <c r="U1563" s="4">
        <v>75</v>
      </c>
      <c r="V1563" s="4">
        <v>25</v>
      </c>
      <c r="W1563" s="4">
        <v>0</v>
      </c>
      <c r="X1563" s="4">
        <v>0</v>
      </c>
      <c r="Y1563" s="4">
        <v>0</v>
      </c>
      <c r="Z1563" s="4">
        <v>0</v>
      </c>
      <c r="AA1563" s="4">
        <v>0</v>
      </c>
      <c r="AB1563" s="4">
        <v>0</v>
      </c>
      <c r="AC1563" s="4">
        <v>0</v>
      </c>
      <c r="AD1563" s="4">
        <v>0</v>
      </c>
    </row>
    <row r="1564" spans="1:30" x14ac:dyDescent="0.3">
      <c r="A1564" s="16" t="s">
        <v>20</v>
      </c>
      <c r="B1564" s="7">
        <v>532835</v>
      </c>
      <c r="C1564" s="7">
        <v>234893</v>
      </c>
      <c r="D1564" s="7" t="s">
        <v>1828</v>
      </c>
      <c r="E1564" s="7">
        <v>2</v>
      </c>
      <c r="F1564" s="4">
        <v>6716001</v>
      </c>
      <c r="G1564" s="4">
        <v>396102</v>
      </c>
      <c r="H1564" s="4">
        <f t="shared" si="146"/>
        <v>6451037.9161534738</v>
      </c>
      <c r="I1564" s="4">
        <f t="shared" si="147"/>
        <v>-264963.08384652622</v>
      </c>
      <c r="J1564" s="5">
        <f t="shared" si="148"/>
        <v>-3.9452508099168893E-2</v>
      </c>
      <c r="K1564" s="4">
        <f t="shared" si="149"/>
        <v>358849.43780320638</v>
      </c>
      <c r="L1564" s="4">
        <f t="shared" si="150"/>
        <v>-37252.562196793617</v>
      </c>
      <c r="M1564" s="5">
        <f t="shared" si="151"/>
        <v>-9.4047902299896569E-2</v>
      </c>
      <c r="N1564" s="4">
        <f>IF(SUMPRODUCT($O$2:$AD$2,O1564:AD1564)&lt;=Kalkulačka!$B$4,SUMPRODUCT($O$2:$AD$2,O1564:AD1564)*Kalkulačka!$B$5,SUMPRODUCT($O$2:$AD$2,O1564:AD1564))</f>
        <v>454</v>
      </c>
      <c r="O1564" s="4">
        <v>89</v>
      </c>
      <c r="P1564" s="4">
        <v>0</v>
      </c>
      <c r="Q1564" s="4">
        <v>0</v>
      </c>
      <c r="R1564" s="4">
        <v>0</v>
      </c>
      <c r="S1564" s="4">
        <v>365</v>
      </c>
      <c r="T1564" s="4">
        <v>0</v>
      </c>
      <c r="U1564" s="4">
        <v>410</v>
      </c>
      <c r="V1564" s="4">
        <v>115</v>
      </c>
      <c r="W1564" s="4">
        <v>8</v>
      </c>
      <c r="X1564" s="4">
        <v>0</v>
      </c>
      <c r="Y1564" s="4">
        <v>0</v>
      </c>
      <c r="Z1564" s="4">
        <v>0</v>
      </c>
      <c r="AA1564" s="4">
        <v>0</v>
      </c>
      <c r="AB1564" s="4">
        <v>0</v>
      </c>
      <c r="AC1564" s="4">
        <v>0</v>
      </c>
      <c r="AD1564" s="4">
        <v>0</v>
      </c>
    </row>
    <row r="1565" spans="1:30" x14ac:dyDescent="0.3">
      <c r="A1565" s="16" t="s">
        <v>44</v>
      </c>
      <c r="B1565" s="7">
        <v>569704</v>
      </c>
      <c r="C1565" s="7">
        <v>268461</v>
      </c>
      <c r="D1565" s="7" t="s">
        <v>1829</v>
      </c>
      <c r="E1565" s="7">
        <v>2</v>
      </c>
      <c r="F1565" s="4">
        <v>826881</v>
      </c>
      <c r="G1565" s="4">
        <v>30151</v>
      </c>
      <c r="H1565" s="4">
        <f t="shared" si="146"/>
        <v>916502.0828015398</v>
      </c>
      <c r="I1565" s="4">
        <f t="shared" si="147"/>
        <v>89621.0828015398</v>
      </c>
      <c r="J1565" s="5">
        <f t="shared" si="148"/>
        <v>0.10838449885961809</v>
      </c>
      <c r="K1565" s="4">
        <f t="shared" si="149"/>
        <v>50981.913520499591</v>
      </c>
      <c r="L1565" s="4">
        <f t="shared" si="150"/>
        <v>20830.913520499591</v>
      </c>
      <c r="M1565" s="5">
        <f t="shared" si="151"/>
        <v>0.69088632285826646</v>
      </c>
      <c r="N1565" s="4">
        <f>IF(SUMPRODUCT($O$2:$AD$2,O1565:AD1565)&lt;=Kalkulačka!$B$4,SUMPRODUCT($O$2:$AD$2,O1565:AD1565)*Kalkulačka!$B$5,SUMPRODUCT($O$2:$AD$2,O1565:AD1565))</f>
        <v>64.5</v>
      </c>
      <c r="O1565" s="4">
        <v>18</v>
      </c>
      <c r="P1565" s="4">
        <v>0</v>
      </c>
      <c r="Q1565" s="4">
        <v>0</v>
      </c>
      <c r="R1565" s="4">
        <v>0</v>
      </c>
      <c r="S1565" s="4">
        <v>25</v>
      </c>
      <c r="T1565" s="4">
        <v>0</v>
      </c>
      <c r="U1565" s="4">
        <v>40</v>
      </c>
      <c r="V1565" s="4">
        <v>18</v>
      </c>
      <c r="W1565" s="4">
        <v>0</v>
      </c>
      <c r="X1565" s="4">
        <v>0</v>
      </c>
      <c r="Y1565" s="4">
        <v>0</v>
      </c>
      <c r="Z1565" s="4">
        <v>0</v>
      </c>
      <c r="AA1565" s="4">
        <v>0</v>
      </c>
      <c r="AB1565" s="4">
        <v>0</v>
      </c>
      <c r="AC1565" s="4">
        <v>0</v>
      </c>
      <c r="AD1565" s="4">
        <v>0</v>
      </c>
    </row>
    <row r="1566" spans="1:30" x14ac:dyDescent="0.3">
      <c r="A1566" s="16" t="s">
        <v>32</v>
      </c>
      <c r="B1566" s="7">
        <v>546011</v>
      </c>
      <c r="C1566" s="7">
        <v>556327</v>
      </c>
      <c r="D1566" s="7" t="s">
        <v>1830</v>
      </c>
      <c r="E1566" s="7">
        <v>2</v>
      </c>
      <c r="F1566" s="4">
        <v>1288384</v>
      </c>
      <c r="G1566" s="4">
        <v>46972</v>
      </c>
      <c r="H1566" s="4">
        <f t="shared" si="146"/>
        <v>1428038.1290163528</v>
      </c>
      <c r="I1566" s="4">
        <f t="shared" si="147"/>
        <v>139654.12901635282</v>
      </c>
      <c r="J1566" s="5">
        <f t="shared" si="148"/>
        <v>0.10839480233870713</v>
      </c>
      <c r="K1566" s="4">
        <f t="shared" si="149"/>
        <v>79436.935020313307</v>
      </c>
      <c r="L1566" s="4">
        <f t="shared" si="150"/>
        <v>32464.935020313307</v>
      </c>
      <c r="M1566" s="5">
        <f t="shared" si="151"/>
        <v>0.69115505024936796</v>
      </c>
      <c r="N1566" s="4">
        <f>IF(SUMPRODUCT($O$2:$AD$2,O1566:AD1566)&lt;=Kalkulačka!$B$4,SUMPRODUCT($O$2:$AD$2,O1566:AD1566)*Kalkulačka!$B$5,SUMPRODUCT($O$2:$AD$2,O1566:AD1566))</f>
        <v>100.5</v>
      </c>
      <c r="O1566" s="4">
        <v>25</v>
      </c>
      <c r="P1566" s="4">
        <v>0</v>
      </c>
      <c r="Q1566" s="4">
        <v>10</v>
      </c>
      <c r="R1566" s="4">
        <v>0</v>
      </c>
      <c r="S1566" s="4">
        <v>32</v>
      </c>
      <c r="T1566" s="4">
        <v>0</v>
      </c>
      <c r="U1566" s="4">
        <v>66</v>
      </c>
      <c r="V1566" s="4">
        <v>41</v>
      </c>
      <c r="W1566" s="4">
        <v>0</v>
      </c>
      <c r="X1566" s="4">
        <v>0</v>
      </c>
      <c r="Y1566" s="4">
        <v>0</v>
      </c>
      <c r="Z1566" s="4">
        <v>0</v>
      </c>
      <c r="AA1566" s="4">
        <v>0</v>
      </c>
      <c r="AB1566" s="4">
        <v>0</v>
      </c>
      <c r="AC1566" s="4">
        <v>0</v>
      </c>
      <c r="AD1566" s="4">
        <v>0</v>
      </c>
    </row>
    <row r="1567" spans="1:30" x14ac:dyDescent="0.3">
      <c r="A1567" s="16" t="s">
        <v>23</v>
      </c>
      <c r="B1567" s="7">
        <v>551988</v>
      </c>
      <c r="C1567" s="7">
        <v>252018</v>
      </c>
      <c r="D1567" s="7" t="s">
        <v>1831</v>
      </c>
      <c r="E1567" s="7">
        <v>2</v>
      </c>
      <c r="F1567" s="4">
        <v>2326485</v>
      </c>
      <c r="G1567" s="4">
        <v>103321</v>
      </c>
      <c r="H1567" s="4">
        <f t="shared" si="146"/>
        <v>2578994.232999682</v>
      </c>
      <c r="I1567" s="4">
        <f t="shared" si="147"/>
        <v>252509.23299968196</v>
      </c>
      <c r="J1567" s="5">
        <f t="shared" si="148"/>
        <v>0.10853679821691609</v>
      </c>
      <c r="K1567" s="4">
        <f t="shared" si="149"/>
        <v>143460.7333948942</v>
      </c>
      <c r="L1567" s="4">
        <f t="shared" si="150"/>
        <v>40139.733394894196</v>
      </c>
      <c r="M1567" s="5">
        <f t="shared" si="151"/>
        <v>0.38849540165981944</v>
      </c>
      <c r="N1567" s="4">
        <f>IF(SUMPRODUCT($O$2:$AD$2,O1567:AD1567)&lt;=Kalkulačka!$B$4,SUMPRODUCT($O$2:$AD$2,O1567:AD1567)*Kalkulačka!$B$5,SUMPRODUCT($O$2:$AD$2,O1567:AD1567))</f>
        <v>181.5</v>
      </c>
      <c r="O1567" s="4">
        <v>28</v>
      </c>
      <c r="P1567" s="4">
        <v>0</v>
      </c>
      <c r="Q1567" s="4">
        <v>0</v>
      </c>
      <c r="R1567" s="4">
        <v>0</v>
      </c>
      <c r="S1567" s="4">
        <v>93</v>
      </c>
      <c r="T1567" s="4">
        <v>0</v>
      </c>
      <c r="U1567" s="4">
        <v>117</v>
      </c>
      <c r="V1567" s="4">
        <v>53</v>
      </c>
      <c r="W1567" s="4">
        <v>23</v>
      </c>
      <c r="X1567" s="4">
        <v>0</v>
      </c>
      <c r="Y1567" s="4">
        <v>0</v>
      </c>
      <c r="Z1567" s="4">
        <v>0</v>
      </c>
      <c r="AA1567" s="4">
        <v>0</v>
      </c>
      <c r="AB1567" s="4">
        <v>0</v>
      </c>
      <c r="AC1567" s="4">
        <v>0</v>
      </c>
      <c r="AD1567" s="4">
        <v>0</v>
      </c>
    </row>
    <row r="1568" spans="1:30" x14ac:dyDescent="0.3">
      <c r="A1568" s="16" t="s">
        <v>56</v>
      </c>
      <c r="B1568" s="7">
        <v>507105</v>
      </c>
      <c r="C1568" s="7">
        <v>300071</v>
      </c>
      <c r="D1568" s="7" t="s">
        <v>1832</v>
      </c>
      <c r="E1568" s="7">
        <v>2</v>
      </c>
      <c r="F1568" s="4">
        <v>1595344</v>
      </c>
      <c r="G1568" s="4">
        <v>54191</v>
      </c>
      <c r="H1568" s="4">
        <f t="shared" si="146"/>
        <v>1769062.1598262282</v>
      </c>
      <c r="I1568" s="4">
        <f t="shared" si="147"/>
        <v>173718.15982622816</v>
      </c>
      <c r="J1568" s="5">
        <f t="shared" si="148"/>
        <v>0.1088907218920987</v>
      </c>
      <c r="K1568" s="4">
        <f t="shared" si="149"/>
        <v>98406.949353522461</v>
      </c>
      <c r="L1568" s="4">
        <f t="shared" si="150"/>
        <v>44215.949353522461</v>
      </c>
      <c r="M1568" s="5">
        <f t="shared" si="151"/>
        <v>0.81592790968098883</v>
      </c>
      <c r="N1568" s="4">
        <f>IF(SUMPRODUCT($O$2:$AD$2,O1568:AD1568)&lt;=Kalkulačka!$B$4,SUMPRODUCT($O$2:$AD$2,O1568:AD1568)*Kalkulačka!$B$5,SUMPRODUCT($O$2:$AD$2,O1568:AD1568))</f>
        <v>124.5</v>
      </c>
      <c r="O1568" s="4">
        <v>44</v>
      </c>
      <c r="P1568" s="4">
        <v>0</v>
      </c>
      <c r="Q1568" s="4">
        <v>0</v>
      </c>
      <c r="R1568" s="4">
        <v>0</v>
      </c>
      <c r="S1568" s="4">
        <v>39</v>
      </c>
      <c r="T1568" s="4">
        <v>0</v>
      </c>
      <c r="U1568" s="4">
        <v>0</v>
      </c>
      <c r="V1568" s="4">
        <v>39</v>
      </c>
      <c r="W1568" s="4">
        <v>0</v>
      </c>
      <c r="X1568" s="4">
        <v>0</v>
      </c>
      <c r="Y1568" s="4">
        <v>0</v>
      </c>
      <c r="Z1568" s="4">
        <v>0</v>
      </c>
      <c r="AA1568" s="4">
        <v>0</v>
      </c>
      <c r="AB1568" s="4">
        <v>0</v>
      </c>
      <c r="AC1568" s="4">
        <v>0</v>
      </c>
      <c r="AD1568" s="4">
        <v>0</v>
      </c>
    </row>
    <row r="1569" spans="1:30" x14ac:dyDescent="0.3">
      <c r="A1569" s="16" t="s">
        <v>44</v>
      </c>
      <c r="B1569" s="7">
        <v>568597</v>
      </c>
      <c r="C1569" s="7">
        <v>267368</v>
      </c>
      <c r="D1569" s="7" t="s">
        <v>1833</v>
      </c>
      <c r="E1569" s="7">
        <v>2</v>
      </c>
      <c r="F1569" s="4">
        <v>1517988</v>
      </c>
      <c r="G1569" s="4">
        <v>60325</v>
      </c>
      <c r="H1569" s="4">
        <f t="shared" si="146"/>
        <v>1683806.1521237593</v>
      </c>
      <c r="I1569" s="4">
        <f t="shared" si="147"/>
        <v>165818.15212375927</v>
      </c>
      <c r="J1569" s="5">
        <f t="shared" si="148"/>
        <v>0.10923548283896789</v>
      </c>
      <c r="K1569" s="4">
        <f t="shared" si="149"/>
        <v>93664.445770220176</v>
      </c>
      <c r="L1569" s="4">
        <f t="shared" si="150"/>
        <v>33339.445770220176</v>
      </c>
      <c r="M1569" s="5">
        <f t="shared" si="151"/>
        <v>0.55266383373759109</v>
      </c>
      <c r="N1569" s="4">
        <f>IF(SUMPRODUCT($O$2:$AD$2,O1569:AD1569)&lt;=Kalkulačka!$B$4,SUMPRODUCT($O$2:$AD$2,O1569:AD1569)*Kalkulačka!$B$5,SUMPRODUCT($O$2:$AD$2,O1569:AD1569))</f>
        <v>118.5</v>
      </c>
      <c r="O1569" s="4">
        <v>22</v>
      </c>
      <c r="P1569" s="4">
        <v>0</v>
      </c>
      <c r="Q1569" s="4">
        <v>0</v>
      </c>
      <c r="R1569" s="4">
        <v>0</v>
      </c>
      <c r="S1569" s="4">
        <v>57</v>
      </c>
      <c r="T1569" s="4">
        <v>0</v>
      </c>
      <c r="U1569" s="4">
        <v>78</v>
      </c>
      <c r="V1569" s="4">
        <v>35</v>
      </c>
      <c r="W1569" s="4">
        <v>0</v>
      </c>
      <c r="X1569" s="4">
        <v>0</v>
      </c>
      <c r="Y1569" s="4">
        <v>0</v>
      </c>
      <c r="Z1569" s="4">
        <v>0</v>
      </c>
      <c r="AA1569" s="4">
        <v>0</v>
      </c>
      <c r="AB1569" s="4">
        <v>0</v>
      </c>
      <c r="AC1569" s="4">
        <v>0</v>
      </c>
      <c r="AD1569" s="4">
        <v>0</v>
      </c>
    </row>
    <row r="1570" spans="1:30" x14ac:dyDescent="0.3">
      <c r="A1570" s="16" t="s">
        <v>20</v>
      </c>
      <c r="B1570" s="7">
        <v>530310</v>
      </c>
      <c r="C1570" s="7">
        <v>232386</v>
      </c>
      <c r="D1570" s="7" t="s">
        <v>1834</v>
      </c>
      <c r="E1570" s="7">
        <v>2</v>
      </c>
      <c r="F1570" s="4">
        <v>12133420</v>
      </c>
      <c r="G1570" s="4">
        <v>662750</v>
      </c>
      <c r="H1570" s="4">
        <f t="shared" si="146"/>
        <v>11665863.72062115</v>
      </c>
      <c r="I1570" s="4">
        <f t="shared" si="147"/>
        <v>-467556.27937885001</v>
      </c>
      <c r="J1570" s="5">
        <f t="shared" si="148"/>
        <v>-3.8534582943543505E-2</v>
      </c>
      <c r="K1570" s="4">
        <f t="shared" si="149"/>
        <v>648932.57364852959</v>
      </c>
      <c r="L1570" s="4">
        <f t="shared" si="150"/>
        <v>-13817.426351470407</v>
      </c>
      <c r="M1570" s="5">
        <f t="shared" si="151"/>
        <v>-2.0848625200257098E-2</v>
      </c>
      <c r="N1570" s="4">
        <f>IF(SUMPRODUCT($O$2:$AD$2,O1570:AD1570)&lt;=Kalkulačka!$B$4,SUMPRODUCT($O$2:$AD$2,O1570:AD1570)*Kalkulačka!$B$5,SUMPRODUCT($O$2:$AD$2,O1570:AD1570))</f>
        <v>821</v>
      </c>
      <c r="O1570" s="4">
        <v>115</v>
      </c>
      <c r="P1570" s="4">
        <v>0</v>
      </c>
      <c r="Q1570" s="4">
        <v>0</v>
      </c>
      <c r="R1570" s="4">
        <v>0</v>
      </c>
      <c r="S1570" s="4">
        <v>420</v>
      </c>
      <c r="T1570" s="4">
        <v>0</v>
      </c>
      <c r="U1570" s="4">
        <v>691</v>
      </c>
      <c r="V1570" s="4">
        <v>147</v>
      </c>
      <c r="W1570" s="4">
        <v>0</v>
      </c>
      <c r="X1570" s="4">
        <v>0</v>
      </c>
      <c r="Y1570" s="4">
        <v>242</v>
      </c>
      <c r="Z1570" s="4">
        <v>0</v>
      </c>
      <c r="AA1570" s="4">
        <v>0</v>
      </c>
      <c r="AB1570" s="4">
        <v>44</v>
      </c>
      <c r="AC1570" s="4">
        <v>0</v>
      </c>
      <c r="AD1570" s="4">
        <v>0</v>
      </c>
    </row>
    <row r="1571" spans="1:30" x14ac:dyDescent="0.3">
      <c r="A1571" s="16" t="s">
        <v>47</v>
      </c>
      <c r="B1571" s="7">
        <v>584967</v>
      </c>
      <c r="C1571" s="7">
        <v>283657</v>
      </c>
      <c r="D1571" s="7" t="s">
        <v>1835</v>
      </c>
      <c r="E1571" s="7">
        <v>2</v>
      </c>
      <c r="F1571" s="4">
        <v>2574423</v>
      </c>
      <c r="G1571" s="4">
        <v>92288</v>
      </c>
      <c r="H1571" s="4">
        <f t="shared" si="146"/>
        <v>2856076.2580327056</v>
      </c>
      <c r="I1571" s="4">
        <f t="shared" si="147"/>
        <v>281653.25803270563</v>
      </c>
      <c r="J1571" s="5">
        <f t="shared" si="148"/>
        <v>0.10940442111988036</v>
      </c>
      <c r="K1571" s="4">
        <f t="shared" si="149"/>
        <v>158873.87004062661</v>
      </c>
      <c r="L1571" s="4">
        <f t="shared" si="150"/>
        <v>66585.870040626614</v>
      </c>
      <c r="M1571" s="5">
        <f t="shared" si="151"/>
        <v>0.72150084562052075</v>
      </c>
      <c r="N1571" s="4">
        <f>IF(SUMPRODUCT($O$2:$AD$2,O1571:AD1571)&lt;=Kalkulačka!$B$4,SUMPRODUCT($O$2:$AD$2,O1571:AD1571)*Kalkulačka!$B$5,SUMPRODUCT($O$2:$AD$2,O1571:AD1571))</f>
        <v>201</v>
      </c>
      <c r="O1571" s="4">
        <v>59</v>
      </c>
      <c r="P1571" s="4">
        <v>0</v>
      </c>
      <c r="Q1571" s="4">
        <v>0</v>
      </c>
      <c r="R1571" s="4">
        <v>0</v>
      </c>
      <c r="S1571" s="4">
        <v>75</v>
      </c>
      <c r="T1571" s="4">
        <v>0</v>
      </c>
      <c r="U1571" s="4">
        <v>126</v>
      </c>
      <c r="V1571" s="4">
        <v>60</v>
      </c>
      <c r="W1571" s="4">
        <v>0</v>
      </c>
      <c r="X1571" s="4">
        <v>0</v>
      </c>
      <c r="Y1571" s="4">
        <v>0</v>
      </c>
      <c r="Z1571" s="4">
        <v>0</v>
      </c>
      <c r="AA1571" s="4">
        <v>0</v>
      </c>
      <c r="AB1571" s="4">
        <v>0</v>
      </c>
      <c r="AC1571" s="4">
        <v>0</v>
      </c>
      <c r="AD1571" s="4">
        <v>0</v>
      </c>
    </row>
    <row r="1572" spans="1:30" x14ac:dyDescent="0.3">
      <c r="A1572" s="16" t="s">
        <v>44</v>
      </c>
      <c r="B1572" s="7">
        <v>569615</v>
      </c>
      <c r="C1572" s="7">
        <v>268372</v>
      </c>
      <c r="D1572" s="7" t="s">
        <v>1836</v>
      </c>
      <c r="E1572" s="7">
        <v>2</v>
      </c>
      <c r="F1572" s="4">
        <v>345800</v>
      </c>
      <c r="G1572" s="4">
        <v>8697</v>
      </c>
      <c r="H1572" s="4">
        <f t="shared" si="146"/>
        <v>383652.03466110968</v>
      </c>
      <c r="I1572" s="4">
        <f t="shared" si="147"/>
        <v>37852.034661109676</v>
      </c>
      <c r="J1572" s="5">
        <f t="shared" si="148"/>
        <v>0.10946221706509451</v>
      </c>
      <c r="K1572" s="4">
        <f t="shared" si="149"/>
        <v>21341.266124860293</v>
      </c>
      <c r="L1572" s="4">
        <f t="shared" si="150"/>
        <v>12644.266124860293</v>
      </c>
      <c r="M1572" s="5">
        <f t="shared" si="151"/>
        <v>1.4538652552443709</v>
      </c>
      <c r="N1572" s="4">
        <f>IF(SUMPRODUCT($O$2:$AD$2,O1572:AD1572)&lt;=Kalkulačka!$B$4,SUMPRODUCT($O$2:$AD$2,O1572:AD1572)*Kalkulačka!$B$5,SUMPRODUCT($O$2:$AD$2,O1572:AD1572))</f>
        <v>27</v>
      </c>
      <c r="O1572" s="4">
        <v>18</v>
      </c>
      <c r="P1572" s="4">
        <v>0</v>
      </c>
      <c r="Q1572" s="4">
        <v>0</v>
      </c>
      <c r="R1572" s="4">
        <v>0</v>
      </c>
      <c r="S1572" s="4">
        <v>0</v>
      </c>
      <c r="T1572" s="4">
        <v>0</v>
      </c>
      <c r="U1572" s="4">
        <v>18</v>
      </c>
      <c r="V1572" s="4">
        <v>0</v>
      </c>
      <c r="W1572" s="4">
        <v>0</v>
      </c>
      <c r="X1572" s="4">
        <v>0</v>
      </c>
      <c r="Y1572" s="4">
        <v>0</v>
      </c>
      <c r="Z1572" s="4">
        <v>0</v>
      </c>
      <c r="AA1572" s="4">
        <v>0</v>
      </c>
      <c r="AB1572" s="4">
        <v>0</v>
      </c>
      <c r="AC1572" s="4">
        <v>0</v>
      </c>
      <c r="AD1572" s="4">
        <v>0</v>
      </c>
    </row>
    <row r="1573" spans="1:30" x14ac:dyDescent="0.3">
      <c r="A1573" s="16" t="s">
        <v>44</v>
      </c>
      <c r="B1573" s="7">
        <v>587486</v>
      </c>
      <c r="C1573" s="7">
        <v>543713</v>
      </c>
      <c r="D1573" s="7" t="s">
        <v>1837</v>
      </c>
      <c r="E1573" s="7">
        <v>2</v>
      </c>
      <c r="F1573" s="4">
        <v>345800</v>
      </c>
      <c r="G1573" s="4">
        <v>8697</v>
      </c>
      <c r="H1573" s="4">
        <f t="shared" si="146"/>
        <v>383652.03466110968</v>
      </c>
      <c r="I1573" s="4">
        <f t="shared" si="147"/>
        <v>37852.034661109676</v>
      </c>
      <c r="J1573" s="5">
        <f t="shared" si="148"/>
        <v>0.10946221706509451</v>
      </c>
      <c r="K1573" s="4">
        <f t="shared" si="149"/>
        <v>21341.266124860293</v>
      </c>
      <c r="L1573" s="4">
        <f t="shared" si="150"/>
        <v>12644.266124860293</v>
      </c>
      <c r="M1573" s="5">
        <f t="shared" si="151"/>
        <v>1.4538652552443709</v>
      </c>
      <c r="N1573" s="4">
        <f>IF(SUMPRODUCT($O$2:$AD$2,O1573:AD1573)&lt;=Kalkulačka!$B$4,SUMPRODUCT($O$2:$AD$2,O1573:AD1573)*Kalkulačka!$B$5,SUMPRODUCT($O$2:$AD$2,O1573:AD1573))</f>
        <v>27</v>
      </c>
      <c r="O1573" s="4">
        <v>18</v>
      </c>
      <c r="P1573" s="4">
        <v>0</v>
      </c>
      <c r="Q1573" s="4">
        <v>0</v>
      </c>
      <c r="R1573" s="4">
        <v>0</v>
      </c>
      <c r="S1573" s="4">
        <v>0</v>
      </c>
      <c r="T1573" s="4">
        <v>0</v>
      </c>
      <c r="U1573" s="4">
        <v>0</v>
      </c>
      <c r="V1573" s="4">
        <v>0</v>
      </c>
      <c r="W1573" s="4">
        <v>0</v>
      </c>
      <c r="X1573" s="4">
        <v>0</v>
      </c>
      <c r="Y1573" s="4">
        <v>0</v>
      </c>
      <c r="Z1573" s="4">
        <v>0</v>
      </c>
      <c r="AA1573" s="4">
        <v>0</v>
      </c>
      <c r="AB1573" s="4">
        <v>0</v>
      </c>
      <c r="AC1573" s="4">
        <v>0</v>
      </c>
      <c r="AD1573" s="4">
        <v>0</v>
      </c>
    </row>
    <row r="1574" spans="1:30" x14ac:dyDescent="0.3">
      <c r="A1574" s="16" t="s">
        <v>44</v>
      </c>
      <c r="B1574" s="7">
        <v>587974</v>
      </c>
      <c r="C1574" s="7">
        <v>842231</v>
      </c>
      <c r="D1574" s="7" t="s">
        <v>754</v>
      </c>
      <c r="E1574" s="7">
        <v>2</v>
      </c>
      <c r="F1574" s="4">
        <v>345800</v>
      </c>
      <c r="G1574" s="4">
        <v>8697</v>
      </c>
      <c r="H1574" s="4">
        <f t="shared" si="146"/>
        <v>383652.03466110968</v>
      </c>
      <c r="I1574" s="4">
        <f t="shared" si="147"/>
        <v>37852.034661109676</v>
      </c>
      <c r="J1574" s="5">
        <f t="shared" si="148"/>
        <v>0.10946221706509451</v>
      </c>
      <c r="K1574" s="4">
        <f t="shared" si="149"/>
        <v>21341.266124860293</v>
      </c>
      <c r="L1574" s="4">
        <f t="shared" si="150"/>
        <v>12644.266124860293</v>
      </c>
      <c r="M1574" s="5">
        <f t="shared" si="151"/>
        <v>1.4538652552443709</v>
      </c>
      <c r="N1574" s="4">
        <f>IF(SUMPRODUCT($O$2:$AD$2,O1574:AD1574)&lt;=Kalkulačka!$B$4,SUMPRODUCT($O$2:$AD$2,O1574:AD1574)*Kalkulačka!$B$5,SUMPRODUCT($O$2:$AD$2,O1574:AD1574))</f>
        <v>27</v>
      </c>
      <c r="O1574" s="4">
        <v>18</v>
      </c>
      <c r="P1574" s="4">
        <v>0</v>
      </c>
      <c r="Q1574" s="4">
        <v>0</v>
      </c>
      <c r="R1574" s="4">
        <v>0</v>
      </c>
      <c r="S1574" s="4">
        <v>0</v>
      </c>
      <c r="T1574" s="4">
        <v>0</v>
      </c>
      <c r="U1574" s="4">
        <v>0</v>
      </c>
      <c r="V1574" s="4">
        <v>0</v>
      </c>
      <c r="W1574" s="4">
        <v>0</v>
      </c>
      <c r="X1574" s="4">
        <v>0</v>
      </c>
      <c r="Y1574" s="4">
        <v>0</v>
      </c>
      <c r="Z1574" s="4">
        <v>0</v>
      </c>
      <c r="AA1574" s="4">
        <v>0</v>
      </c>
      <c r="AB1574" s="4">
        <v>0</v>
      </c>
      <c r="AC1574" s="4">
        <v>0</v>
      </c>
      <c r="AD1574" s="4">
        <v>0</v>
      </c>
    </row>
    <row r="1575" spans="1:30" x14ac:dyDescent="0.3">
      <c r="A1575" s="16" t="s">
        <v>44</v>
      </c>
      <c r="B1575" s="7">
        <v>595462</v>
      </c>
      <c r="C1575" s="7">
        <v>599352</v>
      </c>
      <c r="D1575" s="7" t="s">
        <v>1838</v>
      </c>
      <c r="E1575" s="7">
        <v>2</v>
      </c>
      <c r="F1575" s="4">
        <v>345800</v>
      </c>
      <c r="G1575" s="4">
        <v>8697</v>
      </c>
      <c r="H1575" s="4">
        <f t="shared" si="146"/>
        <v>383652.03466110968</v>
      </c>
      <c r="I1575" s="4">
        <f t="shared" si="147"/>
        <v>37852.034661109676</v>
      </c>
      <c r="J1575" s="5">
        <f t="shared" si="148"/>
        <v>0.10946221706509451</v>
      </c>
      <c r="K1575" s="4">
        <f t="shared" si="149"/>
        <v>21341.266124860293</v>
      </c>
      <c r="L1575" s="4">
        <f t="shared" si="150"/>
        <v>12644.266124860293</v>
      </c>
      <c r="M1575" s="5">
        <f t="shared" si="151"/>
        <v>1.4538652552443709</v>
      </c>
      <c r="N1575" s="4">
        <f>IF(SUMPRODUCT($O$2:$AD$2,O1575:AD1575)&lt;=Kalkulačka!$B$4,SUMPRODUCT($O$2:$AD$2,O1575:AD1575)*Kalkulačka!$B$5,SUMPRODUCT($O$2:$AD$2,O1575:AD1575))</f>
        <v>27</v>
      </c>
      <c r="O1575" s="4">
        <v>18</v>
      </c>
      <c r="P1575" s="4">
        <v>0</v>
      </c>
      <c r="Q1575" s="4">
        <v>0</v>
      </c>
      <c r="R1575" s="4">
        <v>0</v>
      </c>
      <c r="S1575" s="4">
        <v>0</v>
      </c>
      <c r="T1575" s="4">
        <v>0</v>
      </c>
      <c r="U1575" s="4">
        <v>0</v>
      </c>
      <c r="V1575" s="4">
        <v>0</v>
      </c>
      <c r="W1575" s="4">
        <v>0</v>
      </c>
      <c r="X1575" s="4">
        <v>0</v>
      </c>
      <c r="Y1575" s="4">
        <v>0</v>
      </c>
      <c r="Z1575" s="4">
        <v>0</v>
      </c>
      <c r="AA1575" s="4">
        <v>0</v>
      </c>
      <c r="AB1575" s="4">
        <v>0</v>
      </c>
      <c r="AC1575" s="4">
        <v>0</v>
      </c>
      <c r="AD1575" s="4">
        <v>0</v>
      </c>
    </row>
    <row r="1576" spans="1:30" x14ac:dyDescent="0.3">
      <c r="A1576" s="16" t="s">
        <v>44</v>
      </c>
      <c r="B1576" s="7">
        <v>595519</v>
      </c>
      <c r="C1576" s="7">
        <v>599379</v>
      </c>
      <c r="D1576" s="7" t="s">
        <v>1839</v>
      </c>
      <c r="E1576" s="7">
        <v>2</v>
      </c>
      <c r="F1576" s="4">
        <v>345800</v>
      </c>
      <c r="G1576" s="4">
        <v>8697</v>
      </c>
      <c r="H1576" s="4">
        <f t="shared" si="146"/>
        <v>383652.03466110968</v>
      </c>
      <c r="I1576" s="4">
        <f t="shared" si="147"/>
        <v>37852.034661109676</v>
      </c>
      <c r="J1576" s="5">
        <f t="shared" si="148"/>
        <v>0.10946221706509451</v>
      </c>
      <c r="K1576" s="4">
        <f t="shared" si="149"/>
        <v>21341.266124860293</v>
      </c>
      <c r="L1576" s="4">
        <f t="shared" si="150"/>
        <v>12644.266124860293</v>
      </c>
      <c r="M1576" s="5">
        <f t="shared" si="151"/>
        <v>1.4538652552443709</v>
      </c>
      <c r="N1576" s="4">
        <f>IF(SUMPRODUCT($O$2:$AD$2,O1576:AD1576)&lt;=Kalkulačka!$B$4,SUMPRODUCT($O$2:$AD$2,O1576:AD1576)*Kalkulačka!$B$5,SUMPRODUCT($O$2:$AD$2,O1576:AD1576))</f>
        <v>27</v>
      </c>
      <c r="O1576" s="4">
        <v>18</v>
      </c>
      <c r="P1576" s="4">
        <v>0</v>
      </c>
      <c r="Q1576" s="4">
        <v>0</v>
      </c>
      <c r="R1576" s="4">
        <v>0</v>
      </c>
      <c r="S1576" s="4">
        <v>0</v>
      </c>
      <c r="T1576" s="4">
        <v>0</v>
      </c>
      <c r="U1576" s="4">
        <v>18</v>
      </c>
      <c r="V1576" s="4">
        <v>0</v>
      </c>
      <c r="W1576" s="4">
        <v>0</v>
      </c>
      <c r="X1576" s="4">
        <v>0</v>
      </c>
      <c r="Y1576" s="4">
        <v>0</v>
      </c>
      <c r="Z1576" s="4">
        <v>0</v>
      </c>
      <c r="AA1576" s="4">
        <v>0</v>
      </c>
      <c r="AB1576" s="4">
        <v>0</v>
      </c>
      <c r="AC1576" s="4">
        <v>0</v>
      </c>
      <c r="AD1576" s="4">
        <v>0</v>
      </c>
    </row>
    <row r="1577" spans="1:30" x14ac:dyDescent="0.3">
      <c r="A1577" s="16" t="s">
        <v>44</v>
      </c>
      <c r="B1577" s="7">
        <v>596281</v>
      </c>
      <c r="C1577" s="7">
        <v>546739</v>
      </c>
      <c r="D1577" s="7" t="s">
        <v>1840</v>
      </c>
      <c r="E1577" s="7">
        <v>2</v>
      </c>
      <c r="F1577" s="4">
        <v>345800</v>
      </c>
      <c r="G1577" s="4">
        <v>8697</v>
      </c>
      <c r="H1577" s="4">
        <f t="shared" si="146"/>
        <v>383652.03466110968</v>
      </c>
      <c r="I1577" s="4">
        <f t="shared" si="147"/>
        <v>37852.034661109676</v>
      </c>
      <c r="J1577" s="5">
        <f t="shared" si="148"/>
        <v>0.10946221706509451</v>
      </c>
      <c r="K1577" s="4">
        <f t="shared" si="149"/>
        <v>21341.266124860293</v>
      </c>
      <c r="L1577" s="4">
        <f t="shared" si="150"/>
        <v>12644.266124860293</v>
      </c>
      <c r="M1577" s="5">
        <f t="shared" si="151"/>
        <v>1.4538652552443709</v>
      </c>
      <c r="N1577" s="4">
        <f>IF(SUMPRODUCT($O$2:$AD$2,O1577:AD1577)&lt;=Kalkulačka!$B$4,SUMPRODUCT($O$2:$AD$2,O1577:AD1577)*Kalkulačka!$B$5,SUMPRODUCT($O$2:$AD$2,O1577:AD1577))</f>
        <v>27</v>
      </c>
      <c r="O1577" s="4">
        <v>18</v>
      </c>
      <c r="P1577" s="4">
        <v>0</v>
      </c>
      <c r="Q1577" s="4">
        <v>0</v>
      </c>
      <c r="R1577" s="4">
        <v>0</v>
      </c>
      <c r="S1577" s="4">
        <v>0</v>
      </c>
      <c r="T1577" s="4">
        <v>0</v>
      </c>
      <c r="U1577" s="4">
        <v>0</v>
      </c>
      <c r="V1577" s="4">
        <v>0</v>
      </c>
      <c r="W1577" s="4">
        <v>0</v>
      </c>
      <c r="X1577" s="4">
        <v>0</v>
      </c>
      <c r="Y1577" s="4">
        <v>0</v>
      </c>
      <c r="Z1577" s="4">
        <v>0</v>
      </c>
      <c r="AA1577" s="4">
        <v>0</v>
      </c>
      <c r="AB1577" s="4">
        <v>0</v>
      </c>
      <c r="AC1577" s="4">
        <v>0</v>
      </c>
      <c r="AD1577" s="4">
        <v>0</v>
      </c>
    </row>
    <row r="1578" spans="1:30" x14ac:dyDescent="0.3">
      <c r="A1578" s="16" t="s">
        <v>44</v>
      </c>
      <c r="B1578" s="7">
        <v>596451</v>
      </c>
      <c r="C1578" s="7">
        <v>545759</v>
      </c>
      <c r="D1578" s="7" t="s">
        <v>1841</v>
      </c>
      <c r="E1578" s="7">
        <v>2</v>
      </c>
      <c r="F1578" s="4">
        <v>345800</v>
      </c>
      <c r="G1578" s="4">
        <v>8697</v>
      </c>
      <c r="H1578" s="4">
        <f t="shared" si="146"/>
        <v>383652.03466110968</v>
      </c>
      <c r="I1578" s="4">
        <f t="shared" si="147"/>
        <v>37852.034661109676</v>
      </c>
      <c r="J1578" s="5">
        <f t="shared" si="148"/>
        <v>0.10946221706509451</v>
      </c>
      <c r="K1578" s="4">
        <f t="shared" si="149"/>
        <v>21341.266124860293</v>
      </c>
      <c r="L1578" s="4">
        <f t="shared" si="150"/>
        <v>12644.266124860293</v>
      </c>
      <c r="M1578" s="5">
        <f t="shared" si="151"/>
        <v>1.4538652552443709</v>
      </c>
      <c r="N1578" s="4">
        <f>IF(SUMPRODUCT($O$2:$AD$2,O1578:AD1578)&lt;=Kalkulačka!$B$4,SUMPRODUCT($O$2:$AD$2,O1578:AD1578)*Kalkulačka!$B$5,SUMPRODUCT($O$2:$AD$2,O1578:AD1578))</f>
        <v>27</v>
      </c>
      <c r="O1578" s="4">
        <v>18</v>
      </c>
      <c r="P1578" s="4">
        <v>0</v>
      </c>
      <c r="Q1578" s="4">
        <v>0</v>
      </c>
      <c r="R1578" s="4">
        <v>0</v>
      </c>
      <c r="S1578" s="4">
        <v>0</v>
      </c>
      <c r="T1578" s="4">
        <v>0</v>
      </c>
      <c r="U1578" s="4">
        <v>18</v>
      </c>
      <c r="V1578" s="4">
        <v>0</v>
      </c>
      <c r="W1578" s="4">
        <v>0</v>
      </c>
      <c r="X1578" s="4">
        <v>0</v>
      </c>
      <c r="Y1578" s="4">
        <v>0</v>
      </c>
      <c r="Z1578" s="4">
        <v>0</v>
      </c>
      <c r="AA1578" s="4">
        <v>0</v>
      </c>
      <c r="AB1578" s="4">
        <v>0</v>
      </c>
      <c r="AC1578" s="4">
        <v>0</v>
      </c>
      <c r="AD1578" s="4">
        <v>0</v>
      </c>
    </row>
    <row r="1579" spans="1:30" x14ac:dyDescent="0.3">
      <c r="A1579" s="16" t="s">
        <v>41</v>
      </c>
      <c r="B1579" s="7">
        <v>580929</v>
      </c>
      <c r="C1579" s="7">
        <v>279498</v>
      </c>
      <c r="D1579" s="7" t="s">
        <v>1842</v>
      </c>
      <c r="E1579" s="7">
        <v>2</v>
      </c>
      <c r="F1579" s="4">
        <v>1632697</v>
      </c>
      <c r="G1579" s="4">
        <v>64109</v>
      </c>
      <c r="H1579" s="4">
        <f t="shared" si="146"/>
        <v>1811690.1636774624</v>
      </c>
      <c r="I1579" s="4">
        <f t="shared" si="147"/>
        <v>178993.16367746238</v>
      </c>
      <c r="J1579" s="5">
        <f t="shared" si="148"/>
        <v>0.10963036232531964</v>
      </c>
      <c r="K1579" s="4">
        <f t="shared" si="149"/>
        <v>100778.2011451736</v>
      </c>
      <c r="L1579" s="4">
        <f t="shared" si="150"/>
        <v>36669.201145173603</v>
      </c>
      <c r="M1579" s="5">
        <f t="shared" si="151"/>
        <v>0.57198211086077788</v>
      </c>
      <c r="N1579" s="4">
        <f>IF(SUMPRODUCT($O$2:$AD$2,O1579:AD1579)&lt;=Kalkulačka!$B$4,SUMPRODUCT($O$2:$AD$2,O1579:AD1579)*Kalkulačka!$B$5,SUMPRODUCT($O$2:$AD$2,O1579:AD1579))</f>
        <v>127.5</v>
      </c>
      <c r="O1579" s="4">
        <v>23</v>
      </c>
      <c r="P1579" s="4">
        <v>0</v>
      </c>
      <c r="Q1579" s="4">
        <v>0</v>
      </c>
      <c r="R1579" s="4">
        <v>0</v>
      </c>
      <c r="S1579" s="4">
        <v>62</v>
      </c>
      <c r="T1579" s="4">
        <v>0</v>
      </c>
      <c r="U1579" s="4">
        <v>85</v>
      </c>
      <c r="V1579" s="4">
        <v>58</v>
      </c>
      <c r="W1579" s="4">
        <v>0</v>
      </c>
      <c r="X1579" s="4">
        <v>0</v>
      </c>
      <c r="Y1579" s="4">
        <v>0</v>
      </c>
      <c r="Z1579" s="4">
        <v>0</v>
      </c>
      <c r="AA1579" s="4">
        <v>0</v>
      </c>
      <c r="AB1579" s="4">
        <v>0</v>
      </c>
      <c r="AC1579" s="4">
        <v>0</v>
      </c>
      <c r="AD1579" s="4">
        <v>0</v>
      </c>
    </row>
    <row r="1580" spans="1:30" x14ac:dyDescent="0.3">
      <c r="A1580" s="16" t="s">
        <v>38</v>
      </c>
      <c r="B1580" s="7">
        <v>573124</v>
      </c>
      <c r="C1580" s="7">
        <v>271764</v>
      </c>
      <c r="D1580" s="7" t="s">
        <v>1843</v>
      </c>
      <c r="E1580" s="7">
        <v>2</v>
      </c>
      <c r="F1580" s="4">
        <v>921822</v>
      </c>
      <c r="G1580" s="4">
        <v>41056</v>
      </c>
      <c r="H1580" s="4">
        <f t="shared" si="146"/>
        <v>1023072.0924296258</v>
      </c>
      <c r="I1580" s="4">
        <f t="shared" si="147"/>
        <v>101250.0924296258</v>
      </c>
      <c r="J1580" s="5">
        <f t="shared" si="148"/>
        <v>0.10983692342949691</v>
      </c>
      <c r="K1580" s="4">
        <f t="shared" si="149"/>
        <v>56910.042999627447</v>
      </c>
      <c r="L1580" s="4">
        <f t="shared" si="150"/>
        <v>15854.042999627447</v>
      </c>
      <c r="M1580" s="5">
        <f t="shared" si="151"/>
        <v>0.38615654227463581</v>
      </c>
      <c r="N1580" s="4">
        <f>IF(SUMPRODUCT($O$2:$AD$2,O1580:AD1580)&lt;=Kalkulačka!$B$4,SUMPRODUCT($O$2:$AD$2,O1580:AD1580)*Kalkulačka!$B$5,SUMPRODUCT($O$2:$AD$2,O1580:AD1580))</f>
        <v>72</v>
      </c>
      <c r="O1580" s="4">
        <v>0</v>
      </c>
      <c r="P1580" s="4">
        <v>0</v>
      </c>
      <c r="Q1580" s="4">
        <v>0</v>
      </c>
      <c r="R1580" s="4">
        <v>0</v>
      </c>
      <c r="S1580" s="4">
        <v>48</v>
      </c>
      <c r="T1580" s="4">
        <v>0</v>
      </c>
      <c r="U1580" s="4">
        <v>0</v>
      </c>
      <c r="V1580" s="4">
        <v>47</v>
      </c>
      <c r="W1580" s="4">
        <v>0</v>
      </c>
      <c r="X1580" s="4">
        <v>0</v>
      </c>
      <c r="Y1580" s="4">
        <v>0</v>
      </c>
      <c r="Z1580" s="4">
        <v>0</v>
      </c>
      <c r="AA1580" s="4">
        <v>0</v>
      </c>
      <c r="AB1580" s="4">
        <v>0</v>
      </c>
      <c r="AC1580" s="4">
        <v>0</v>
      </c>
      <c r="AD1580" s="4">
        <v>0</v>
      </c>
    </row>
    <row r="1581" spans="1:30" x14ac:dyDescent="0.3">
      <c r="A1581" s="16" t="s">
        <v>47</v>
      </c>
      <c r="B1581" s="7">
        <v>581291</v>
      </c>
      <c r="C1581" s="7">
        <v>279889</v>
      </c>
      <c r="D1581" s="7" t="s">
        <v>404</v>
      </c>
      <c r="E1581" s="7">
        <v>2</v>
      </c>
      <c r="F1581" s="4">
        <v>8641951</v>
      </c>
      <c r="G1581" s="4">
        <v>478414</v>
      </c>
      <c r="H1581" s="4">
        <f t="shared" si="146"/>
        <v>8312460.7509907102</v>
      </c>
      <c r="I1581" s="4">
        <f t="shared" si="147"/>
        <v>-329490.24900928978</v>
      </c>
      <c r="J1581" s="5">
        <f t="shared" si="148"/>
        <v>-3.8126836059275249E-2</v>
      </c>
      <c r="K1581" s="4">
        <f t="shared" si="149"/>
        <v>462394.09937197302</v>
      </c>
      <c r="L1581" s="4">
        <f t="shared" si="150"/>
        <v>-16019.900628026982</v>
      </c>
      <c r="M1581" s="5">
        <f t="shared" si="151"/>
        <v>-3.3485434431323013E-2</v>
      </c>
      <c r="N1581" s="4">
        <f>IF(SUMPRODUCT($O$2:$AD$2,O1581:AD1581)&lt;=Kalkulačka!$B$4,SUMPRODUCT($O$2:$AD$2,O1581:AD1581)*Kalkulačka!$B$5,SUMPRODUCT($O$2:$AD$2,O1581:AD1581))</f>
        <v>585</v>
      </c>
      <c r="O1581" s="4">
        <v>158</v>
      </c>
      <c r="P1581" s="4">
        <v>0</v>
      </c>
      <c r="Q1581" s="4">
        <v>12</v>
      </c>
      <c r="R1581" s="4">
        <v>0</v>
      </c>
      <c r="S1581" s="4">
        <v>391</v>
      </c>
      <c r="T1581" s="4">
        <v>12</v>
      </c>
      <c r="U1581" s="4">
        <v>509</v>
      </c>
      <c r="V1581" s="4">
        <v>142</v>
      </c>
      <c r="W1581" s="4">
        <v>38</v>
      </c>
      <c r="X1581" s="4">
        <v>0</v>
      </c>
      <c r="Y1581" s="4">
        <v>0</v>
      </c>
      <c r="Z1581" s="4">
        <v>0</v>
      </c>
      <c r="AA1581" s="4">
        <v>0</v>
      </c>
      <c r="AB1581" s="4">
        <v>0</v>
      </c>
      <c r="AC1581" s="4">
        <v>0</v>
      </c>
      <c r="AD1581" s="4">
        <v>0</v>
      </c>
    </row>
    <row r="1582" spans="1:30" x14ac:dyDescent="0.3">
      <c r="A1582" s="16" t="s">
        <v>23</v>
      </c>
      <c r="B1582" s="7">
        <v>552046</v>
      </c>
      <c r="C1582" s="7">
        <v>253014</v>
      </c>
      <c r="D1582" s="7" t="s">
        <v>258</v>
      </c>
      <c r="E1582" s="7">
        <v>2</v>
      </c>
      <c r="F1582" s="4">
        <v>54376659</v>
      </c>
      <c r="G1582" s="4">
        <v>3133148</v>
      </c>
      <c r="H1582" s="4">
        <f t="shared" si="146"/>
        <v>52304560.72546462</v>
      </c>
      <c r="I1582" s="4">
        <f t="shared" si="147"/>
        <v>-2072098.2745353803</v>
      </c>
      <c r="J1582" s="5">
        <f t="shared" si="148"/>
        <v>-3.8106391835058817E-2</v>
      </c>
      <c r="K1582" s="4">
        <f t="shared" si="149"/>
        <v>2909525.9483559532</v>
      </c>
      <c r="L1582" s="4">
        <f t="shared" si="150"/>
        <v>-223622.05164404679</v>
      </c>
      <c r="M1582" s="5">
        <f t="shared" si="151"/>
        <v>-7.1372961521143252E-2</v>
      </c>
      <c r="N1582" s="4">
        <f>IF(SUMPRODUCT($O$2:$AD$2,O1582:AD1582)&lt;=Kalkulačka!$B$4,SUMPRODUCT($O$2:$AD$2,O1582:AD1582)*Kalkulačka!$B$5,SUMPRODUCT($O$2:$AD$2,O1582:AD1582))</f>
        <v>3681</v>
      </c>
      <c r="O1582" s="4">
        <v>1055</v>
      </c>
      <c r="P1582" s="4">
        <v>0</v>
      </c>
      <c r="Q1582" s="4">
        <v>0</v>
      </c>
      <c r="R1582" s="4">
        <v>0</v>
      </c>
      <c r="S1582" s="4">
        <v>2626</v>
      </c>
      <c r="T1582" s="4">
        <v>0</v>
      </c>
      <c r="U1582" s="4">
        <v>3804</v>
      </c>
      <c r="V1582" s="4">
        <v>879</v>
      </c>
      <c r="W1582" s="4">
        <v>0</v>
      </c>
      <c r="X1582" s="4">
        <v>0</v>
      </c>
      <c r="Y1582" s="4">
        <v>0</v>
      </c>
      <c r="Z1582" s="4">
        <v>0</v>
      </c>
      <c r="AA1582" s="4">
        <v>0</v>
      </c>
      <c r="AB1582" s="4">
        <v>0</v>
      </c>
      <c r="AC1582" s="4">
        <v>0</v>
      </c>
      <c r="AD1582" s="4">
        <v>0</v>
      </c>
    </row>
    <row r="1583" spans="1:30" x14ac:dyDescent="0.3">
      <c r="A1583" s="16" t="s">
        <v>44</v>
      </c>
      <c r="B1583" s="7">
        <v>590410</v>
      </c>
      <c r="C1583" s="7">
        <v>289167</v>
      </c>
      <c r="D1583" s="7" t="s">
        <v>1844</v>
      </c>
      <c r="E1583" s="7">
        <v>2</v>
      </c>
      <c r="F1583" s="4">
        <v>2169743</v>
      </c>
      <c r="G1583" s="4">
        <v>103474</v>
      </c>
      <c r="H1583" s="4">
        <f t="shared" si="146"/>
        <v>2408482.2175947442</v>
      </c>
      <c r="I1583" s="4">
        <f t="shared" si="147"/>
        <v>238739.21759474417</v>
      </c>
      <c r="J1583" s="5">
        <f t="shared" si="148"/>
        <v>0.11003110395781635</v>
      </c>
      <c r="K1583" s="4">
        <f t="shared" si="149"/>
        <v>133975.72622828963</v>
      </c>
      <c r="L1583" s="4">
        <f t="shared" si="150"/>
        <v>30501.726228289626</v>
      </c>
      <c r="M1583" s="5">
        <f t="shared" si="151"/>
        <v>0.29477671906265956</v>
      </c>
      <c r="N1583" s="4">
        <f>IF(SUMPRODUCT($O$2:$AD$2,O1583:AD1583)&lt;=Kalkulačka!$B$4,SUMPRODUCT($O$2:$AD$2,O1583:AD1583)*Kalkulačka!$B$5,SUMPRODUCT($O$2:$AD$2,O1583:AD1583))</f>
        <v>169.5</v>
      </c>
      <c r="O1583" s="4">
        <v>20</v>
      </c>
      <c r="P1583" s="4">
        <v>0</v>
      </c>
      <c r="Q1583" s="4">
        <v>0</v>
      </c>
      <c r="R1583" s="4">
        <v>0</v>
      </c>
      <c r="S1583" s="4">
        <v>93</v>
      </c>
      <c r="T1583" s="4">
        <v>0</v>
      </c>
      <c r="U1583" s="4">
        <v>95</v>
      </c>
      <c r="V1583" s="4">
        <v>25</v>
      </c>
      <c r="W1583" s="4">
        <v>0</v>
      </c>
      <c r="X1583" s="4">
        <v>0</v>
      </c>
      <c r="Y1583" s="4">
        <v>0</v>
      </c>
      <c r="Z1583" s="4">
        <v>0</v>
      </c>
      <c r="AA1583" s="4">
        <v>0</v>
      </c>
      <c r="AB1583" s="4">
        <v>0</v>
      </c>
      <c r="AC1583" s="4">
        <v>0</v>
      </c>
      <c r="AD1583" s="4">
        <v>0</v>
      </c>
    </row>
    <row r="1584" spans="1:30" x14ac:dyDescent="0.3">
      <c r="A1584" s="16" t="s">
        <v>56</v>
      </c>
      <c r="B1584" s="7">
        <v>510289</v>
      </c>
      <c r="C1584" s="7">
        <v>300667</v>
      </c>
      <c r="D1584" s="7" t="s">
        <v>1845</v>
      </c>
      <c r="E1584" s="7">
        <v>2</v>
      </c>
      <c r="F1584" s="4">
        <v>5494169</v>
      </c>
      <c r="G1584" s="4">
        <v>338728</v>
      </c>
      <c r="H1584" s="4">
        <f t="shared" si="146"/>
        <v>5285872.4775530668</v>
      </c>
      <c r="I1584" s="4">
        <f t="shared" si="147"/>
        <v>-208296.5224469332</v>
      </c>
      <c r="J1584" s="5">
        <f t="shared" si="148"/>
        <v>-3.79122889097393E-2</v>
      </c>
      <c r="K1584" s="4">
        <f t="shared" si="149"/>
        <v>294035.22216474183</v>
      </c>
      <c r="L1584" s="4">
        <f t="shared" si="150"/>
        <v>-44692.777835258166</v>
      </c>
      <c r="M1584" s="5">
        <f t="shared" si="151"/>
        <v>-0.13194296850351361</v>
      </c>
      <c r="N1584" s="4">
        <f>IF(SUMPRODUCT($O$2:$AD$2,O1584:AD1584)&lt;=Kalkulačka!$B$4,SUMPRODUCT($O$2:$AD$2,O1584:AD1584)*Kalkulačka!$B$5,SUMPRODUCT($O$2:$AD$2,O1584:AD1584))</f>
        <v>372</v>
      </c>
      <c r="O1584" s="4">
        <v>70</v>
      </c>
      <c r="P1584" s="4">
        <v>0</v>
      </c>
      <c r="Q1584" s="4">
        <v>0</v>
      </c>
      <c r="R1584" s="4">
        <v>0</v>
      </c>
      <c r="S1584" s="4">
        <v>302</v>
      </c>
      <c r="T1584" s="4">
        <v>0</v>
      </c>
      <c r="U1584" s="4">
        <v>614</v>
      </c>
      <c r="V1584" s="4">
        <v>120</v>
      </c>
      <c r="W1584" s="4">
        <v>68</v>
      </c>
      <c r="X1584" s="4">
        <v>0</v>
      </c>
      <c r="Y1584" s="4">
        <v>0</v>
      </c>
      <c r="Z1584" s="4">
        <v>0</v>
      </c>
      <c r="AA1584" s="4">
        <v>0</v>
      </c>
      <c r="AB1584" s="4">
        <v>0</v>
      </c>
      <c r="AC1584" s="4">
        <v>0</v>
      </c>
      <c r="AD1584" s="4">
        <v>0</v>
      </c>
    </row>
    <row r="1585" spans="1:30" x14ac:dyDescent="0.3">
      <c r="A1585" s="16" t="s">
        <v>20</v>
      </c>
      <c r="B1585" s="7">
        <v>538272</v>
      </c>
      <c r="C1585" s="7">
        <v>240257</v>
      </c>
      <c r="D1585" s="7" t="s">
        <v>85</v>
      </c>
      <c r="E1585" s="7">
        <v>2</v>
      </c>
      <c r="F1585" s="4">
        <v>7472978</v>
      </c>
      <c r="G1585" s="4">
        <v>433395</v>
      </c>
      <c r="H1585" s="4">
        <f t="shared" si="146"/>
        <v>7189923.3162415372</v>
      </c>
      <c r="I1585" s="4">
        <f t="shared" si="147"/>
        <v>-283054.68375846278</v>
      </c>
      <c r="J1585" s="5">
        <f t="shared" si="148"/>
        <v>-3.7877093142581586E-2</v>
      </c>
      <c r="K1585" s="4">
        <f t="shared" si="149"/>
        <v>399951.13552515954</v>
      </c>
      <c r="L1585" s="4">
        <f t="shared" si="150"/>
        <v>-33443.864474840462</v>
      </c>
      <c r="M1585" s="5">
        <f t="shared" si="151"/>
        <v>-7.7167167306592011E-2</v>
      </c>
      <c r="N1585" s="4">
        <f>IF(SUMPRODUCT($O$2:$AD$2,O1585:AD1585)&lt;=Kalkulačka!$B$4,SUMPRODUCT($O$2:$AD$2,O1585:AD1585)*Kalkulačka!$B$5,SUMPRODUCT($O$2:$AD$2,O1585:AD1585))</f>
        <v>506</v>
      </c>
      <c r="O1585" s="4">
        <v>111</v>
      </c>
      <c r="P1585" s="4">
        <v>0</v>
      </c>
      <c r="Q1585" s="4">
        <v>14</v>
      </c>
      <c r="R1585" s="4">
        <v>0</v>
      </c>
      <c r="S1585" s="4">
        <v>381</v>
      </c>
      <c r="T1585" s="4">
        <v>0</v>
      </c>
      <c r="U1585" s="4">
        <v>111</v>
      </c>
      <c r="V1585" s="4">
        <v>144</v>
      </c>
      <c r="W1585" s="4">
        <v>0</v>
      </c>
      <c r="X1585" s="4">
        <v>0</v>
      </c>
      <c r="Y1585" s="4">
        <v>0</v>
      </c>
      <c r="Z1585" s="4">
        <v>0</v>
      </c>
      <c r="AA1585" s="4">
        <v>0</v>
      </c>
      <c r="AB1585" s="4">
        <v>0</v>
      </c>
      <c r="AC1585" s="4">
        <v>0</v>
      </c>
      <c r="AD1585" s="4">
        <v>0</v>
      </c>
    </row>
    <row r="1586" spans="1:30" x14ac:dyDescent="0.3">
      <c r="A1586" s="16" t="s">
        <v>50</v>
      </c>
      <c r="B1586" s="7">
        <v>552364</v>
      </c>
      <c r="C1586" s="7">
        <v>635618</v>
      </c>
      <c r="D1586" s="7" t="s">
        <v>1846</v>
      </c>
      <c r="E1586" s="7">
        <v>2</v>
      </c>
      <c r="F1586" s="4">
        <v>671945</v>
      </c>
      <c r="G1586" s="4">
        <v>16772</v>
      </c>
      <c r="H1586" s="4">
        <f t="shared" si="146"/>
        <v>745990.06739660224</v>
      </c>
      <c r="I1586" s="4">
        <f t="shared" si="147"/>
        <v>74045.067396602244</v>
      </c>
      <c r="J1586" s="5">
        <f t="shared" si="148"/>
        <v>0.11019513114407009</v>
      </c>
      <c r="K1586" s="4">
        <f t="shared" si="149"/>
        <v>41496.906353895014</v>
      </c>
      <c r="L1586" s="4">
        <f t="shared" si="150"/>
        <v>24724.906353895014</v>
      </c>
      <c r="M1586" s="5">
        <f t="shared" si="151"/>
        <v>1.4741775789348326</v>
      </c>
      <c r="N1586" s="4">
        <f>IF(SUMPRODUCT($O$2:$AD$2,O1586:AD1586)&lt;=Kalkulačka!$B$4,SUMPRODUCT($O$2:$AD$2,O1586:AD1586)*Kalkulačka!$B$5,SUMPRODUCT($O$2:$AD$2,O1586:AD1586))</f>
        <v>52.5</v>
      </c>
      <c r="O1586" s="4">
        <v>35</v>
      </c>
      <c r="P1586" s="4">
        <v>0</v>
      </c>
      <c r="Q1586" s="4">
        <v>0</v>
      </c>
      <c r="R1586" s="4">
        <v>0</v>
      </c>
      <c r="S1586" s="4">
        <v>0</v>
      </c>
      <c r="T1586" s="4">
        <v>0</v>
      </c>
      <c r="U1586" s="4">
        <v>0</v>
      </c>
      <c r="V1586" s="4">
        <v>0</v>
      </c>
      <c r="W1586" s="4">
        <v>0</v>
      </c>
      <c r="X1586" s="4">
        <v>0</v>
      </c>
      <c r="Y1586" s="4">
        <v>0</v>
      </c>
      <c r="Z1586" s="4">
        <v>0</v>
      </c>
      <c r="AA1586" s="4">
        <v>0</v>
      </c>
      <c r="AB1586" s="4">
        <v>0</v>
      </c>
      <c r="AC1586" s="4">
        <v>0</v>
      </c>
      <c r="AD1586" s="4">
        <v>0</v>
      </c>
    </row>
    <row r="1587" spans="1:30" x14ac:dyDescent="0.3">
      <c r="A1587" s="16" t="s">
        <v>50</v>
      </c>
      <c r="B1587" s="7">
        <v>589276</v>
      </c>
      <c r="C1587" s="7">
        <v>288012</v>
      </c>
      <c r="D1587" s="7" t="s">
        <v>1847</v>
      </c>
      <c r="E1587" s="7">
        <v>2</v>
      </c>
      <c r="F1587" s="4">
        <v>671945</v>
      </c>
      <c r="G1587" s="4">
        <v>16772</v>
      </c>
      <c r="H1587" s="4">
        <f t="shared" si="146"/>
        <v>745990.06739660224</v>
      </c>
      <c r="I1587" s="4">
        <f t="shared" si="147"/>
        <v>74045.067396602244</v>
      </c>
      <c r="J1587" s="5">
        <f t="shared" si="148"/>
        <v>0.11019513114407009</v>
      </c>
      <c r="K1587" s="4">
        <f t="shared" si="149"/>
        <v>41496.906353895014</v>
      </c>
      <c r="L1587" s="4">
        <f t="shared" si="150"/>
        <v>24724.906353895014</v>
      </c>
      <c r="M1587" s="5">
        <f t="shared" si="151"/>
        <v>1.4741775789348326</v>
      </c>
      <c r="N1587" s="4">
        <f>IF(SUMPRODUCT($O$2:$AD$2,O1587:AD1587)&lt;=Kalkulačka!$B$4,SUMPRODUCT($O$2:$AD$2,O1587:AD1587)*Kalkulačka!$B$5,SUMPRODUCT($O$2:$AD$2,O1587:AD1587))</f>
        <v>52.5</v>
      </c>
      <c r="O1587" s="4">
        <v>35</v>
      </c>
      <c r="P1587" s="4">
        <v>0</v>
      </c>
      <c r="Q1587" s="4">
        <v>0</v>
      </c>
      <c r="R1587" s="4">
        <v>0</v>
      </c>
      <c r="S1587" s="4">
        <v>0</v>
      </c>
      <c r="T1587" s="4">
        <v>0</v>
      </c>
      <c r="U1587" s="4">
        <v>0</v>
      </c>
      <c r="V1587" s="4">
        <v>0</v>
      </c>
      <c r="W1587" s="4">
        <v>0</v>
      </c>
      <c r="X1587" s="4">
        <v>0</v>
      </c>
      <c r="Y1587" s="4">
        <v>0</v>
      </c>
      <c r="Z1587" s="4">
        <v>0</v>
      </c>
      <c r="AA1587" s="4">
        <v>0</v>
      </c>
      <c r="AB1587" s="4">
        <v>0</v>
      </c>
      <c r="AC1587" s="4">
        <v>0</v>
      </c>
      <c r="AD1587" s="4">
        <v>0</v>
      </c>
    </row>
    <row r="1588" spans="1:30" x14ac:dyDescent="0.3">
      <c r="A1588" s="16" t="s">
        <v>50</v>
      </c>
      <c r="B1588" s="7">
        <v>589802</v>
      </c>
      <c r="C1588" s="7">
        <v>288543</v>
      </c>
      <c r="D1588" s="7" t="s">
        <v>1848</v>
      </c>
      <c r="E1588" s="7">
        <v>2</v>
      </c>
      <c r="F1588" s="4">
        <v>671945</v>
      </c>
      <c r="G1588" s="4">
        <v>16772</v>
      </c>
      <c r="H1588" s="4">
        <f t="shared" si="146"/>
        <v>745990.06739660224</v>
      </c>
      <c r="I1588" s="4">
        <f t="shared" si="147"/>
        <v>74045.067396602244</v>
      </c>
      <c r="J1588" s="5">
        <f t="shared" si="148"/>
        <v>0.11019513114407009</v>
      </c>
      <c r="K1588" s="4">
        <f t="shared" si="149"/>
        <v>41496.906353895014</v>
      </c>
      <c r="L1588" s="4">
        <f t="shared" si="150"/>
        <v>24724.906353895014</v>
      </c>
      <c r="M1588" s="5">
        <f t="shared" si="151"/>
        <v>1.4741775789348326</v>
      </c>
      <c r="N1588" s="4">
        <f>IF(SUMPRODUCT($O$2:$AD$2,O1588:AD1588)&lt;=Kalkulačka!$B$4,SUMPRODUCT($O$2:$AD$2,O1588:AD1588)*Kalkulačka!$B$5,SUMPRODUCT($O$2:$AD$2,O1588:AD1588))</f>
        <v>52.5</v>
      </c>
      <c r="O1588" s="4">
        <v>35</v>
      </c>
      <c r="P1588" s="4">
        <v>0</v>
      </c>
      <c r="Q1588" s="4">
        <v>0</v>
      </c>
      <c r="R1588" s="4">
        <v>0</v>
      </c>
      <c r="S1588" s="4">
        <v>0</v>
      </c>
      <c r="T1588" s="4">
        <v>0</v>
      </c>
      <c r="U1588" s="4">
        <v>0</v>
      </c>
      <c r="V1588" s="4">
        <v>0</v>
      </c>
      <c r="W1588" s="4">
        <v>0</v>
      </c>
      <c r="X1588" s="4">
        <v>0</v>
      </c>
      <c r="Y1588" s="4">
        <v>0</v>
      </c>
      <c r="Z1588" s="4">
        <v>0</v>
      </c>
      <c r="AA1588" s="4">
        <v>0</v>
      </c>
      <c r="AB1588" s="4">
        <v>0</v>
      </c>
      <c r="AC1588" s="4">
        <v>0</v>
      </c>
      <c r="AD1588" s="4">
        <v>0</v>
      </c>
    </row>
    <row r="1589" spans="1:30" x14ac:dyDescent="0.3">
      <c r="A1589" s="16" t="s">
        <v>44</v>
      </c>
      <c r="B1589" s="7">
        <v>591769</v>
      </c>
      <c r="C1589" s="7">
        <v>290513</v>
      </c>
      <c r="D1589" s="7" t="s">
        <v>1720</v>
      </c>
      <c r="E1589" s="7">
        <v>2</v>
      </c>
      <c r="F1589" s="4">
        <v>1228589</v>
      </c>
      <c r="G1589" s="4">
        <v>41423</v>
      </c>
      <c r="H1589" s="4">
        <f t="shared" si="146"/>
        <v>1364096.1232395011</v>
      </c>
      <c r="I1589" s="4">
        <f t="shared" si="147"/>
        <v>135507.12323950115</v>
      </c>
      <c r="J1589" s="5">
        <f t="shared" si="148"/>
        <v>0.11029491818622916</v>
      </c>
      <c r="K1589" s="4">
        <f t="shared" si="149"/>
        <v>75880.057332836601</v>
      </c>
      <c r="L1589" s="4">
        <f t="shared" si="150"/>
        <v>34457.057332836601</v>
      </c>
      <c r="M1589" s="5">
        <f t="shared" si="151"/>
        <v>0.83183394087431139</v>
      </c>
      <c r="N1589" s="4">
        <f>IF(SUMPRODUCT($O$2:$AD$2,O1589:AD1589)&lt;=Kalkulačka!$B$4,SUMPRODUCT($O$2:$AD$2,O1589:AD1589)*Kalkulačka!$B$5,SUMPRODUCT($O$2:$AD$2,O1589:AD1589))</f>
        <v>96</v>
      </c>
      <c r="O1589" s="4">
        <v>36</v>
      </c>
      <c r="P1589" s="4">
        <v>0</v>
      </c>
      <c r="Q1589" s="4">
        <v>0</v>
      </c>
      <c r="R1589" s="4">
        <v>0</v>
      </c>
      <c r="S1589" s="4">
        <v>28</v>
      </c>
      <c r="T1589" s="4">
        <v>0</v>
      </c>
      <c r="U1589" s="4">
        <v>66</v>
      </c>
      <c r="V1589" s="4">
        <v>28</v>
      </c>
      <c r="W1589" s="4">
        <v>0</v>
      </c>
      <c r="X1589" s="4">
        <v>0</v>
      </c>
      <c r="Y1589" s="4">
        <v>0</v>
      </c>
      <c r="Z1589" s="4">
        <v>0</v>
      </c>
      <c r="AA1589" s="4">
        <v>0</v>
      </c>
      <c r="AB1589" s="4">
        <v>0</v>
      </c>
      <c r="AC1589" s="4">
        <v>0</v>
      </c>
      <c r="AD1589" s="4">
        <v>0</v>
      </c>
    </row>
    <row r="1590" spans="1:30" x14ac:dyDescent="0.3">
      <c r="A1590" s="16" t="s">
        <v>20</v>
      </c>
      <c r="B1590" s="7">
        <v>539171</v>
      </c>
      <c r="C1590" s="7">
        <v>241164</v>
      </c>
      <c r="D1590" s="7" t="s">
        <v>1849</v>
      </c>
      <c r="E1590" s="7">
        <v>2</v>
      </c>
      <c r="F1590" s="4">
        <v>998210</v>
      </c>
      <c r="G1590" s="4">
        <v>24848</v>
      </c>
      <c r="H1590" s="4">
        <f t="shared" si="146"/>
        <v>1108328.1001320947</v>
      </c>
      <c r="I1590" s="4">
        <f t="shared" si="147"/>
        <v>110118.1001320947</v>
      </c>
      <c r="J1590" s="5">
        <f t="shared" si="148"/>
        <v>0.11031556499343287</v>
      </c>
      <c r="K1590" s="4">
        <f t="shared" si="149"/>
        <v>61652.546582929732</v>
      </c>
      <c r="L1590" s="4">
        <f t="shared" si="150"/>
        <v>36804.546582929732</v>
      </c>
      <c r="M1590" s="5">
        <f t="shared" si="151"/>
        <v>1.4811874832151375</v>
      </c>
      <c r="N1590" s="4">
        <f>IF(SUMPRODUCT($O$2:$AD$2,O1590:AD1590)&lt;=Kalkulačka!$B$4,SUMPRODUCT($O$2:$AD$2,O1590:AD1590)*Kalkulačka!$B$5,SUMPRODUCT($O$2:$AD$2,O1590:AD1590))</f>
        <v>78</v>
      </c>
      <c r="O1590" s="4">
        <v>52</v>
      </c>
      <c r="P1590" s="4">
        <v>0</v>
      </c>
      <c r="Q1590" s="4">
        <v>0</v>
      </c>
      <c r="R1590" s="4">
        <v>0</v>
      </c>
      <c r="S1590" s="4">
        <v>0</v>
      </c>
      <c r="T1590" s="4">
        <v>0</v>
      </c>
      <c r="U1590" s="4">
        <v>52</v>
      </c>
      <c r="V1590" s="4">
        <v>0</v>
      </c>
      <c r="W1590" s="4">
        <v>0</v>
      </c>
      <c r="X1590" s="4">
        <v>0</v>
      </c>
      <c r="Y1590" s="4">
        <v>0</v>
      </c>
      <c r="Z1590" s="4">
        <v>0</v>
      </c>
      <c r="AA1590" s="4">
        <v>0</v>
      </c>
      <c r="AB1590" s="4">
        <v>0</v>
      </c>
      <c r="AC1590" s="4">
        <v>0</v>
      </c>
      <c r="AD1590" s="4">
        <v>0</v>
      </c>
    </row>
    <row r="1591" spans="1:30" x14ac:dyDescent="0.3">
      <c r="A1591" s="16" t="s">
        <v>20</v>
      </c>
      <c r="B1591" s="7">
        <v>535621</v>
      </c>
      <c r="C1591" s="7">
        <v>237612</v>
      </c>
      <c r="D1591" s="7" t="s">
        <v>1850</v>
      </c>
      <c r="E1591" s="7">
        <v>2</v>
      </c>
      <c r="F1591" s="4">
        <v>3691220</v>
      </c>
      <c r="G1591" s="4">
        <v>233797</v>
      </c>
      <c r="H1591" s="4">
        <f t="shared" si="146"/>
        <v>3552333.6542695342</v>
      </c>
      <c r="I1591" s="4">
        <f t="shared" si="147"/>
        <v>-138886.34573046584</v>
      </c>
      <c r="J1591" s="5">
        <f t="shared" si="148"/>
        <v>-3.7626136001231547E-2</v>
      </c>
      <c r="K1591" s="4">
        <f t="shared" si="149"/>
        <v>197604.31597092864</v>
      </c>
      <c r="L1591" s="4">
        <f t="shared" si="150"/>
        <v>-36192.684029071359</v>
      </c>
      <c r="M1591" s="5">
        <f t="shared" si="151"/>
        <v>-0.15480388554631308</v>
      </c>
      <c r="N1591" s="4">
        <f>IF(SUMPRODUCT($O$2:$AD$2,O1591:AD1591)&lt;=Kalkulačka!$B$4,SUMPRODUCT($O$2:$AD$2,O1591:AD1591)*Kalkulačka!$B$5,SUMPRODUCT($O$2:$AD$2,O1591:AD1591))</f>
        <v>250</v>
      </c>
      <c r="O1591" s="4">
        <v>25</v>
      </c>
      <c r="P1591" s="4">
        <v>0</v>
      </c>
      <c r="Q1591" s="4">
        <v>0</v>
      </c>
      <c r="R1591" s="4">
        <v>0</v>
      </c>
      <c r="S1591" s="4">
        <v>225</v>
      </c>
      <c r="T1591" s="4">
        <v>0</v>
      </c>
      <c r="U1591" s="4">
        <v>246</v>
      </c>
      <c r="V1591" s="4">
        <v>73</v>
      </c>
      <c r="W1591" s="4">
        <v>0</v>
      </c>
      <c r="X1591" s="4">
        <v>0</v>
      </c>
      <c r="Y1591" s="4">
        <v>0</v>
      </c>
      <c r="Z1591" s="4">
        <v>0</v>
      </c>
      <c r="AA1591" s="4">
        <v>0</v>
      </c>
      <c r="AB1591" s="4">
        <v>0</v>
      </c>
      <c r="AC1591" s="4">
        <v>0</v>
      </c>
      <c r="AD1591" s="4">
        <v>0</v>
      </c>
    </row>
    <row r="1592" spans="1:30" x14ac:dyDescent="0.3">
      <c r="A1592" s="16" t="s">
        <v>44</v>
      </c>
      <c r="B1592" s="7">
        <v>596701</v>
      </c>
      <c r="C1592" s="7">
        <v>374466</v>
      </c>
      <c r="D1592" s="7" t="s">
        <v>178</v>
      </c>
      <c r="E1592" s="7">
        <v>2</v>
      </c>
      <c r="F1592" s="4">
        <v>959592</v>
      </c>
      <c r="G1592" s="4">
        <v>36159</v>
      </c>
      <c r="H1592" s="4">
        <f t="shared" si="146"/>
        <v>1065700.0962808602</v>
      </c>
      <c r="I1592" s="4">
        <f t="shared" si="147"/>
        <v>106108.09628086025</v>
      </c>
      <c r="J1592" s="5">
        <f t="shared" si="148"/>
        <v>0.11057626187052438</v>
      </c>
      <c r="K1592" s="4">
        <f t="shared" si="149"/>
        <v>59281.294791278589</v>
      </c>
      <c r="L1592" s="4">
        <f t="shared" si="150"/>
        <v>23122.294791278589</v>
      </c>
      <c r="M1592" s="5">
        <f t="shared" si="151"/>
        <v>0.63946167734944526</v>
      </c>
      <c r="N1592" s="4">
        <f>IF(SUMPRODUCT($O$2:$AD$2,O1592:AD1592)&lt;=Kalkulačka!$B$4,SUMPRODUCT($O$2:$AD$2,O1592:AD1592)*Kalkulačka!$B$5,SUMPRODUCT($O$2:$AD$2,O1592:AD1592))</f>
        <v>75</v>
      </c>
      <c r="O1592" s="4">
        <v>18</v>
      </c>
      <c r="P1592" s="4">
        <v>0</v>
      </c>
      <c r="Q1592" s="4">
        <v>0</v>
      </c>
      <c r="R1592" s="4">
        <v>0</v>
      </c>
      <c r="S1592" s="4">
        <v>32</v>
      </c>
      <c r="T1592" s="4">
        <v>0</v>
      </c>
      <c r="U1592" s="4">
        <v>50</v>
      </c>
      <c r="V1592" s="4">
        <v>27</v>
      </c>
      <c r="W1592" s="4">
        <v>0</v>
      </c>
      <c r="X1592" s="4">
        <v>0</v>
      </c>
      <c r="Y1592" s="4">
        <v>0</v>
      </c>
      <c r="Z1592" s="4">
        <v>0</v>
      </c>
      <c r="AA1592" s="4">
        <v>0</v>
      </c>
      <c r="AB1592" s="4">
        <v>0</v>
      </c>
      <c r="AC1592" s="4">
        <v>0</v>
      </c>
      <c r="AD1592" s="4">
        <v>0</v>
      </c>
    </row>
    <row r="1593" spans="1:30" x14ac:dyDescent="0.3">
      <c r="A1593" s="16" t="s">
        <v>50</v>
      </c>
      <c r="B1593" s="7">
        <v>589764</v>
      </c>
      <c r="C1593" s="7">
        <v>288501</v>
      </c>
      <c r="D1593" s="7" t="s">
        <v>1851</v>
      </c>
      <c r="E1593" s="7">
        <v>2</v>
      </c>
      <c r="F1593" s="4">
        <v>6289005</v>
      </c>
      <c r="G1593" s="4">
        <v>387778</v>
      </c>
      <c r="H1593" s="4">
        <f t="shared" si="146"/>
        <v>6053176.5468752859</v>
      </c>
      <c r="I1593" s="4">
        <f t="shared" si="147"/>
        <v>-235828.45312471408</v>
      </c>
      <c r="J1593" s="5">
        <f t="shared" si="148"/>
        <v>-3.7498531663548329E-2</v>
      </c>
      <c r="K1593" s="4">
        <f t="shared" si="149"/>
        <v>336717.75441446243</v>
      </c>
      <c r="L1593" s="4">
        <f t="shared" si="150"/>
        <v>-51060.245585537574</v>
      </c>
      <c r="M1593" s="5">
        <f t="shared" si="151"/>
        <v>-0.1316739102928417</v>
      </c>
      <c r="N1593" s="4">
        <f>IF(SUMPRODUCT($O$2:$AD$2,O1593:AD1593)&lt;=Kalkulačka!$B$4,SUMPRODUCT($O$2:$AD$2,O1593:AD1593)*Kalkulačka!$B$5,SUMPRODUCT($O$2:$AD$2,O1593:AD1593))</f>
        <v>426</v>
      </c>
      <c r="O1593" s="4">
        <v>61</v>
      </c>
      <c r="P1593" s="4">
        <v>0</v>
      </c>
      <c r="Q1593" s="4">
        <v>0</v>
      </c>
      <c r="R1593" s="4">
        <v>0</v>
      </c>
      <c r="S1593" s="4">
        <v>365</v>
      </c>
      <c r="T1593" s="4">
        <v>0</v>
      </c>
      <c r="U1593" s="4">
        <v>424</v>
      </c>
      <c r="V1593" s="4">
        <v>146</v>
      </c>
      <c r="W1593" s="4">
        <v>0</v>
      </c>
      <c r="X1593" s="4">
        <v>0</v>
      </c>
      <c r="Y1593" s="4">
        <v>0</v>
      </c>
      <c r="Z1593" s="4">
        <v>0</v>
      </c>
      <c r="AA1593" s="4">
        <v>0</v>
      </c>
      <c r="AB1593" s="4">
        <v>0</v>
      </c>
      <c r="AC1593" s="4">
        <v>0</v>
      </c>
      <c r="AD1593" s="4">
        <v>0</v>
      </c>
    </row>
    <row r="1594" spans="1:30" x14ac:dyDescent="0.3">
      <c r="A1594" s="16" t="s">
        <v>47</v>
      </c>
      <c r="B1594" s="7">
        <v>584649</v>
      </c>
      <c r="C1594" s="7">
        <v>283347</v>
      </c>
      <c r="D1594" s="7" t="s">
        <v>431</v>
      </c>
      <c r="E1594" s="7">
        <v>2</v>
      </c>
      <c r="F1594" s="4">
        <v>16043124</v>
      </c>
      <c r="G1594" s="4">
        <v>954890</v>
      </c>
      <c r="H1594" s="4">
        <f t="shared" si="146"/>
        <v>15445546.728763934</v>
      </c>
      <c r="I1594" s="4">
        <f t="shared" si="147"/>
        <v>-597577.27123606578</v>
      </c>
      <c r="J1594" s="5">
        <f t="shared" si="148"/>
        <v>-3.7248186278187823E-2</v>
      </c>
      <c r="K1594" s="4">
        <f t="shared" si="149"/>
        <v>859183.56584159774</v>
      </c>
      <c r="L1594" s="4">
        <f t="shared" si="150"/>
        <v>-95706.434158402262</v>
      </c>
      <c r="M1594" s="5">
        <f t="shared" si="151"/>
        <v>-0.10022770597493147</v>
      </c>
      <c r="N1594" s="4">
        <f>IF(SUMPRODUCT($O$2:$AD$2,O1594:AD1594)&lt;=Kalkulačka!$B$4,SUMPRODUCT($O$2:$AD$2,O1594:AD1594)*Kalkulačka!$B$5,SUMPRODUCT($O$2:$AD$2,O1594:AD1594))</f>
        <v>1087</v>
      </c>
      <c r="O1594" s="4">
        <v>210</v>
      </c>
      <c r="P1594" s="4">
        <v>0</v>
      </c>
      <c r="Q1594" s="4">
        <v>25</v>
      </c>
      <c r="R1594" s="4">
        <v>0</v>
      </c>
      <c r="S1594" s="4">
        <v>852</v>
      </c>
      <c r="T1594" s="4">
        <v>0</v>
      </c>
      <c r="U1594" s="4">
        <v>1047</v>
      </c>
      <c r="V1594" s="4">
        <v>307</v>
      </c>
      <c r="W1594" s="4">
        <v>53</v>
      </c>
      <c r="X1594" s="4">
        <v>0</v>
      </c>
      <c r="Y1594" s="4">
        <v>0</v>
      </c>
      <c r="Z1594" s="4">
        <v>0</v>
      </c>
      <c r="AA1594" s="4">
        <v>0</v>
      </c>
      <c r="AB1594" s="4">
        <v>0</v>
      </c>
      <c r="AC1594" s="4">
        <v>0</v>
      </c>
      <c r="AD1594" s="4">
        <v>0</v>
      </c>
    </row>
    <row r="1595" spans="1:30" x14ac:dyDescent="0.3">
      <c r="A1595" s="16" t="s">
        <v>56</v>
      </c>
      <c r="B1595" s="7">
        <v>598011</v>
      </c>
      <c r="C1595" s="7">
        <v>296511</v>
      </c>
      <c r="D1595" s="7" t="s">
        <v>1852</v>
      </c>
      <c r="E1595" s="7">
        <v>2</v>
      </c>
      <c r="F1595" s="4">
        <v>6684829</v>
      </c>
      <c r="G1595" s="4">
        <v>389011</v>
      </c>
      <c r="H1595" s="4">
        <f t="shared" si="146"/>
        <v>6436828.5815363964</v>
      </c>
      <c r="I1595" s="4">
        <f t="shared" si="147"/>
        <v>-248000.41846360359</v>
      </c>
      <c r="J1595" s="5">
        <f t="shared" si="148"/>
        <v>-3.7098992130330299E-2</v>
      </c>
      <c r="K1595" s="4">
        <f t="shared" si="149"/>
        <v>358059.02053932269</v>
      </c>
      <c r="L1595" s="4">
        <f t="shared" si="150"/>
        <v>-30951.979460677307</v>
      </c>
      <c r="M1595" s="5">
        <f t="shared" si="151"/>
        <v>-7.9565820659768804E-2</v>
      </c>
      <c r="N1595" s="4">
        <f>IF(SUMPRODUCT($O$2:$AD$2,O1595:AD1595)&lt;=Kalkulačka!$B$4,SUMPRODUCT($O$2:$AD$2,O1595:AD1595)*Kalkulačka!$B$5,SUMPRODUCT($O$2:$AD$2,O1595:AD1595))</f>
        <v>453</v>
      </c>
      <c r="O1595" s="4">
        <v>99</v>
      </c>
      <c r="P1595" s="4">
        <v>0</v>
      </c>
      <c r="Q1595" s="4">
        <v>0</v>
      </c>
      <c r="R1595" s="4">
        <v>0</v>
      </c>
      <c r="S1595" s="4">
        <v>354</v>
      </c>
      <c r="T1595" s="4">
        <v>0</v>
      </c>
      <c r="U1595" s="4">
        <v>428</v>
      </c>
      <c r="V1595" s="4">
        <v>148</v>
      </c>
      <c r="W1595" s="4">
        <v>0</v>
      </c>
      <c r="X1595" s="4">
        <v>0</v>
      </c>
      <c r="Y1595" s="4">
        <v>0</v>
      </c>
      <c r="Z1595" s="4">
        <v>0</v>
      </c>
      <c r="AA1595" s="4">
        <v>0</v>
      </c>
      <c r="AB1595" s="4">
        <v>0</v>
      </c>
      <c r="AC1595" s="4">
        <v>0</v>
      </c>
      <c r="AD1595" s="4">
        <v>0</v>
      </c>
    </row>
    <row r="1596" spans="1:30" x14ac:dyDescent="0.3">
      <c r="A1596" s="16" t="s">
        <v>53</v>
      </c>
      <c r="B1596" s="7">
        <v>538744</v>
      </c>
      <c r="C1596" s="7">
        <v>48471828</v>
      </c>
      <c r="D1596" s="7" t="s">
        <v>208</v>
      </c>
      <c r="E1596" s="7">
        <v>2</v>
      </c>
      <c r="F1596" s="4">
        <v>2589716</v>
      </c>
      <c r="G1596" s="4">
        <v>95385</v>
      </c>
      <c r="H1596" s="4">
        <f t="shared" si="146"/>
        <v>2877390.2599583226</v>
      </c>
      <c r="I1596" s="4">
        <f t="shared" si="147"/>
        <v>287674.25995832263</v>
      </c>
      <c r="J1596" s="5">
        <f t="shared" si="148"/>
        <v>0.11108332340624316</v>
      </c>
      <c r="K1596" s="4">
        <f t="shared" si="149"/>
        <v>160059.49593645221</v>
      </c>
      <c r="L1596" s="4">
        <f t="shared" si="150"/>
        <v>64674.495936452207</v>
      </c>
      <c r="M1596" s="5">
        <f t="shared" si="151"/>
        <v>0.67803633628403004</v>
      </c>
      <c r="N1596" s="4">
        <f>IF(SUMPRODUCT($O$2:$AD$2,O1596:AD1596)&lt;=Kalkulačka!$B$4,SUMPRODUCT($O$2:$AD$2,O1596:AD1596)*Kalkulačka!$B$5,SUMPRODUCT($O$2:$AD$2,O1596:AD1596))</f>
        <v>202.5</v>
      </c>
      <c r="O1596" s="4">
        <v>54</v>
      </c>
      <c r="P1596" s="4">
        <v>0</v>
      </c>
      <c r="Q1596" s="4">
        <v>0</v>
      </c>
      <c r="R1596" s="4">
        <v>0</v>
      </c>
      <c r="S1596" s="4">
        <v>81</v>
      </c>
      <c r="T1596" s="4">
        <v>0</v>
      </c>
      <c r="U1596" s="4">
        <v>135</v>
      </c>
      <c r="V1596" s="4">
        <v>52</v>
      </c>
      <c r="W1596" s="4">
        <v>0</v>
      </c>
      <c r="X1596" s="4">
        <v>0</v>
      </c>
      <c r="Y1596" s="4">
        <v>0</v>
      </c>
      <c r="Z1596" s="4">
        <v>0</v>
      </c>
      <c r="AA1596" s="4">
        <v>0</v>
      </c>
      <c r="AB1596" s="4">
        <v>0</v>
      </c>
      <c r="AC1596" s="4">
        <v>0</v>
      </c>
      <c r="AD1596" s="4">
        <v>0</v>
      </c>
    </row>
    <row r="1597" spans="1:30" x14ac:dyDescent="0.3">
      <c r="A1597" s="16" t="s">
        <v>41</v>
      </c>
      <c r="B1597" s="7">
        <v>572420</v>
      </c>
      <c r="C1597" s="7">
        <v>271080</v>
      </c>
      <c r="D1597" s="7" t="s">
        <v>1853</v>
      </c>
      <c r="E1597" s="7">
        <v>2</v>
      </c>
      <c r="F1597" s="4">
        <v>1054845</v>
      </c>
      <c r="G1597" s="4">
        <v>39189</v>
      </c>
      <c r="H1597" s="4">
        <f t="shared" si="146"/>
        <v>1172270.1059089464</v>
      </c>
      <c r="I1597" s="4">
        <f t="shared" si="147"/>
        <v>117425.10590894637</v>
      </c>
      <c r="J1597" s="5">
        <f t="shared" si="148"/>
        <v>0.11131977296090545</v>
      </c>
      <c r="K1597" s="4">
        <f t="shared" si="149"/>
        <v>65209.424270406453</v>
      </c>
      <c r="L1597" s="4">
        <f t="shared" si="150"/>
        <v>26020.424270406453</v>
      </c>
      <c r="M1597" s="5">
        <f t="shared" si="151"/>
        <v>0.66397265228524471</v>
      </c>
      <c r="N1597" s="4">
        <f>IF(SUMPRODUCT($O$2:$AD$2,O1597:AD1597)&lt;=Kalkulačka!$B$4,SUMPRODUCT($O$2:$AD$2,O1597:AD1597)*Kalkulačka!$B$5,SUMPRODUCT($O$2:$AD$2,O1597:AD1597))</f>
        <v>82.5</v>
      </c>
      <c r="O1597" s="4">
        <v>21</v>
      </c>
      <c r="P1597" s="4">
        <v>0</v>
      </c>
      <c r="Q1597" s="4">
        <v>0</v>
      </c>
      <c r="R1597" s="4">
        <v>0</v>
      </c>
      <c r="S1597" s="4">
        <v>34</v>
      </c>
      <c r="T1597" s="4">
        <v>0</v>
      </c>
      <c r="U1597" s="4">
        <v>54</v>
      </c>
      <c r="V1597" s="4">
        <v>29</v>
      </c>
      <c r="W1597" s="4">
        <v>0</v>
      </c>
      <c r="X1597" s="4">
        <v>0</v>
      </c>
      <c r="Y1597" s="4">
        <v>0</v>
      </c>
      <c r="Z1597" s="4">
        <v>0</v>
      </c>
      <c r="AA1597" s="4">
        <v>0</v>
      </c>
      <c r="AB1597" s="4">
        <v>0</v>
      </c>
      <c r="AC1597" s="4">
        <v>0</v>
      </c>
      <c r="AD1597" s="4">
        <v>0</v>
      </c>
    </row>
    <row r="1598" spans="1:30" x14ac:dyDescent="0.3">
      <c r="A1598" s="16" t="s">
        <v>32</v>
      </c>
      <c r="B1598" s="7">
        <v>565172</v>
      </c>
      <c r="C1598" s="7">
        <v>263940</v>
      </c>
      <c r="D1598" s="7" t="s">
        <v>1854</v>
      </c>
      <c r="E1598" s="7">
        <v>2</v>
      </c>
      <c r="F1598" s="4">
        <v>1016474</v>
      </c>
      <c r="G1598" s="4">
        <v>42042</v>
      </c>
      <c r="H1598" s="4">
        <f t="shared" si="146"/>
        <v>1129642.1020577119</v>
      </c>
      <c r="I1598" s="4">
        <f t="shared" si="147"/>
        <v>113168.10205771192</v>
      </c>
      <c r="J1598" s="5">
        <f t="shared" si="148"/>
        <v>0.11133398597279598</v>
      </c>
      <c r="K1598" s="4">
        <f t="shared" si="149"/>
        <v>62838.17247875531</v>
      </c>
      <c r="L1598" s="4">
        <f t="shared" si="150"/>
        <v>20796.17247875531</v>
      </c>
      <c r="M1598" s="5">
        <f t="shared" si="151"/>
        <v>0.49465231146841981</v>
      </c>
      <c r="N1598" s="4">
        <f>IF(SUMPRODUCT($O$2:$AD$2,O1598:AD1598)&lt;=Kalkulačka!$B$4,SUMPRODUCT($O$2:$AD$2,O1598:AD1598)*Kalkulačka!$B$5,SUMPRODUCT($O$2:$AD$2,O1598:AD1598))</f>
        <v>79.5</v>
      </c>
      <c r="O1598" s="4">
        <v>8</v>
      </c>
      <c r="P1598" s="4">
        <v>0</v>
      </c>
      <c r="Q1598" s="4">
        <v>0</v>
      </c>
      <c r="R1598" s="4">
        <v>0</v>
      </c>
      <c r="S1598" s="4">
        <v>45</v>
      </c>
      <c r="T1598" s="4">
        <v>0</v>
      </c>
      <c r="U1598" s="4">
        <v>0</v>
      </c>
      <c r="V1598" s="4">
        <v>26</v>
      </c>
      <c r="W1598" s="4">
        <v>0</v>
      </c>
      <c r="X1598" s="4">
        <v>0</v>
      </c>
      <c r="Y1598" s="4">
        <v>0</v>
      </c>
      <c r="Z1598" s="4">
        <v>0</v>
      </c>
      <c r="AA1598" s="4">
        <v>0</v>
      </c>
      <c r="AB1598" s="4">
        <v>0</v>
      </c>
      <c r="AC1598" s="4">
        <v>0</v>
      </c>
      <c r="AD1598" s="4">
        <v>0</v>
      </c>
    </row>
    <row r="1599" spans="1:30" x14ac:dyDescent="0.3">
      <c r="A1599" s="16" t="s">
        <v>44</v>
      </c>
      <c r="B1599" s="7">
        <v>569160</v>
      </c>
      <c r="C1599" s="7">
        <v>579980</v>
      </c>
      <c r="D1599" s="7" t="s">
        <v>347</v>
      </c>
      <c r="E1599" s="7">
        <v>2</v>
      </c>
      <c r="F1599" s="4">
        <v>805486</v>
      </c>
      <c r="G1599" s="4">
        <v>36043</v>
      </c>
      <c r="H1599" s="4">
        <f t="shared" si="146"/>
        <v>895188.08087592258</v>
      </c>
      <c r="I1599" s="4">
        <f t="shared" si="147"/>
        <v>89702.080875922577</v>
      </c>
      <c r="J1599" s="5">
        <f t="shared" si="148"/>
        <v>0.11136392299297881</v>
      </c>
      <c r="K1599" s="4">
        <f t="shared" si="149"/>
        <v>49796.28762467402</v>
      </c>
      <c r="L1599" s="4">
        <f t="shared" si="150"/>
        <v>13753.28762467402</v>
      </c>
      <c r="M1599" s="5">
        <f t="shared" si="151"/>
        <v>0.38157999125139463</v>
      </c>
      <c r="N1599" s="4">
        <f>IF(SUMPRODUCT($O$2:$AD$2,O1599:AD1599)&lt;=Kalkulačka!$B$4,SUMPRODUCT($O$2:$AD$2,O1599:AD1599)*Kalkulačka!$B$5,SUMPRODUCT($O$2:$AD$2,O1599:AD1599))</f>
        <v>63</v>
      </c>
      <c r="O1599" s="4">
        <v>0</v>
      </c>
      <c r="P1599" s="4">
        <v>0</v>
      </c>
      <c r="Q1599" s="4">
        <v>0</v>
      </c>
      <c r="R1599" s="4">
        <v>0</v>
      </c>
      <c r="S1599" s="4">
        <v>42</v>
      </c>
      <c r="T1599" s="4">
        <v>0</v>
      </c>
      <c r="U1599" s="4">
        <v>0</v>
      </c>
      <c r="V1599" s="4">
        <v>30</v>
      </c>
      <c r="W1599" s="4">
        <v>0</v>
      </c>
      <c r="X1599" s="4">
        <v>0</v>
      </c>
      <c r="Y1599" s="4">
        <v>0</v>
      </c>
      <c r="Z1599" s="4">
        <v>0</v>
      </c>
      <c r="AA1599" s="4">
        <v>0</v>
      </c>
      <c r="AB1599" s="4">
        <v>0</v>
      </c>
      <c r="AC1599" s="4">
        <v>0</v>
      </c>
      <c r="AD1599" s="4">
        <v>0</v>
      </c>
    </row>
    <row r="1600" spans="1:30" x14ac:dyDescent="0.3">
      <c r="A1600" s="16" t="s">
        <v>47</v>
      </c>
      <c r="B1600" s="7">
        <v>593273</v>
      </c>
      <c r="C1600" s="7">
        <v>373184</v>
      </c>
      <c r="D1600" s="7" t="s">
        <v>1855</v>
      </c>
      <c r="E1600" s="7">
        <v>2</v>
      </c>
      <c r="F1600" s="4">
        <v>671132</v>
      </c>
      <c r="G1600" s="4">
        <v>16763</v>
      </c>
      <c r="H1600" s="4">
        <f t="shared" si="146"/>
        <v>745990.06739660224</v>
      </c>
      <c r="I1600" s="4">
        <f t="shared" si="147"/>
        <v>74858.067396602244</v>
      </c>
      <c r="J1600" s="5">
        <f t="shared" si="148"/>
        <v>0.11154000613381898</v>
      </c>
      <c r="K1600" s="4">
        <f t="shared" si="149"/>
        <v>41496.906353895014</v>
      </c>
      <c r="L1600" s="4">
        <f t="shared" si="150"/>
        <v>24733.906353895014</v>
      </c>
      <c r="M1600" s="5">
        <f t="shared" si="151"/>
        <v>1.4755059568033775</v>
      </c>
      <c r="N1600" s="4">
        <f>IF(SUMPRODUCT($O$2:$AD$2,O1600:AD1600)&lt;=Kalkulačka!$B$4,SUMPRODUCT($O$2:$AD$2,O1600:AD1600)*Kalkulačka!$B$5,SUMPRODUCT($O$2:$AD$2,O1600:AD1600))</f>
        <v>52.5</v>
      </c>
      <c r="O1600" s="4">
        <v>35</v>
      </c>
      <c r="P1600" s="4">
        <v>0</v>
      </c>
      <c r="Q1600" s="4">
        <v>0</v>
      </c>
      <c r="R1600" s="4">
        <v>0</v>
      </c>
      <c r="S1600" s="4">
        <v>0</v>
      </c>
      <c r="T1600" s="4">
        <v>0</v>
      </c>
      <c r="U1600" s="4">
        <v>51</v>
      </c>
      <c r="V1600" s="4">
        <v>0</v>
      </c>
      <c r="W1600" s="4">
        <v>0</v>
      </c>
      <c r="X1600" s="4">
        <v>0</v>
      </c>
      <c r="Y1600" s="4">
        <v>0</v>
      </c>
      <c r="Z1600" s="4">
        <v>0</v>
      </c>
      <c r="AA1600" s="4">
        <v>0</v>
      </c>
      <c r="AB1600" s="4">
        <v>0</v>
      </c>
      <c r="AC1600" s="4">
        <v>0</v>
      </c>
      <c r="AD1600" s="4">
        <v>0</v>
      </c>
    </row>
    <row r="1601" spans="1:30" x14ac:dyDescent="0.3">
      <c r="A1601" s="16" t="s">
        <v>32</v>
      </c>
      <c r="B1601" s="7">
        <v>562874</v>
      </c>
      <c r="C1601" s="7">
        <v>555967</v>
      </c>
      <c r="D1601" s="7" t="s">
        <v>1856</v>
      </c>
      <c r="E1601" s="7">
        <v>2</v>
      </c>
      <c r="F1601" s="4">
        <v>325934</v>
      </c>
      <c r="G1601" s="4">
        <v>8072</v>
      </c>
      <c r="H1601" s="4">
        <f t="shared" si="146"/>
        <v>362338.03273549251</v>
      </c>
      <c r="I1601" s="4">
        <f t="shared" si="147"/>
        <v>36404.03273549251</v>
      </c>
      <c r="J1601" s="5">
        <f t="shared" si="148"/>
        <v>0.1116914244463374</v>
      </c>
      <c r="K1601" s="4">
        <f t="shared" si="149"/>
        <v>20155.640229034721</v>
      </c>
      <c r="L1601" s="4">
        <f t="shared" si="150"/>
        <v>12083.640229034721</v>
      </c>
      <c r="M1601" s="5">
        <f t="shared" si="151"/>
        <v>1.4969821889289792</v>
      </c>
      <c r="N1601" s="4">
        <f>IF(SUMPRODUCT($O$2:$AD$2,O1601:AD1601)&lt;=Kalkulačka!$B$4,SUMPRODUCT($O$2:$AD$2,O1601:AD1601)*Kalkulačka!$B$5,SUMPRODUCT($O$2:$AD$2,O1601:AD1601))</f>
        <v>25.5</v>
      </c>
      <c r="O1601" s="4">
        <v>17</v>
      </c>
      <c r="P1601" s="4">
        <v>0</v>
      </c>
      <c r="Q1601" s="4">
        <v>0</v>
      </c>
      <c r="R1601" s="4">
        <v>0</v>
      </c>
      <c r="S1601" s="4">
        <v>0</v>
      </c>
      <c r="T1601" s="4">
        <v>0</v>
      </c>
      <c r="U1601" s="4">
        <v>19</v>
      </c>
      <c r="V1601" s="4">
        <v>0</v>
      </c>
      <c r="W1601" s="4">
        <v>0</v>
      </c>
      <c r="X1601" s="4">
        <v>0</v>
      </c>
      <c r="Y1601" s="4">
        <v>0</v>
      </c>
      <c r="Z1601" s="4">
        <v>0</v>
      </c>
      <c r="AA1601" s="4">
        <v>0</v>
      </c>
      <c r="AB1601" s="4">
        <v>0</v>
      </c>
      <c r="AC1601" s="4">
        <v>0</v>
      </c>
      <c r="AD1601" s="4">
        <v>0</v>
      </c>
    </row>
    <row r="1602" spans="1:30" x14ac:dyDescent="0.3">
      <c r="A1602" s="16" t="s">
        <v>32</v>
      </c>
      <c r="B1602" s="7">
        <v>563072</v>
      </c>
      <c r="C1602" s="7">
        <v>261874</v>
      </c>
      <c r="D1602" s="7" t="s">
        <v>1857</v>
      </c>
      <c r="E1602" s="7">
        <v>2</v>
      </c>
      <c r="F1602" s="4">
        <v>325934</v>
      </c>
      <c r="G1602" s="4">
        <v>8072</v>
      </c>
      <c r="H1602" s="4">
        <f t="shared" si="146"/>
        <v>362338.03273549251</v>
      </c>
      <c r="I1602" s="4">
        <f t="shared" si="147"/>
        <v>36404.03273549251</v>
      </c>
      <c r="J1602" s="5">
        <f t="shared" si="148"/>
        <v>0.1116914244463374</v>
      </c>
      <c r="K1602" s="4">
        <f t="shared" si="149"/>
        <v>20155.640229034721</v>
      </c>
      <c r="L1602" s="4">
        <f t="shared" si="150"/>
        <v>12083.640229034721</v>
      </c>
      <c r="M1602" s="5">
        <f t="shared" si="151"/>
        <v>1.4969821889289792</v>
      </c>
      <c r="N1602" s="4">
        <f>IF(SUMPRODUCT($O$2:$AD$2,O1602:AD1602)&lt;=Kalkulačka!$B$4,SUMPRODUCT($O$2:$AD$2,O1602:AD1602)*Kalkulačka!$B$5,SUMPRODUCT($O$2:$AD$2,O1602:AD1602))</f>
        <v>25.5</v>
      </c>
      <c r="O1602" s="4">
        <v>17</v>
      </c>
      <c r="P1602" s="4">
        <v>0</v>
      </c>
      <c r="Q1602" s="4">
        <v>0</v>
      </c>
      <c r="R1602" s="4">
        <v>0</v>
      </c>
      <c r="S1602" s="4">
        <v>0</v>
      </c>
      <c r="T1602" s="4">
        <v>0</v>
      </c>
      <c r="U1602" s="4">
        <v>16</v>
      </c>
      <c r="V1602" s="4">
        <v>0</v>
      </c>
      <c r="W1602" s="4">
        <v>0</v>
      </c>
      <c r="X1602" s="4">
        <v>0</v>
      </c>
      <c r="Y1602" s="4">
        <v>0</v>
      </c>
      <c r="Z1602" s="4">
        <v>0</v>
      </c>
      <c r="AA1602" s="4">
        <v>0</v>
      </c>
      <c r="AB1602" s="4">
        <v>0</v>
      </c>
      <c r="AC1602" s="4">
        <v>0</v>
      </c>
      <c r="AD1602" s="4">
        <v>0</v>
      </c>
    </row>
    <row r="1603" spans="1:30" x14ac:dyDescent="0.3">
      <c r="A1603" s="16" t="s">
        <v>32</v>
      </c>
      <c r="B1603" s="7">
        <v>565075</v>
      </c>
      <c r="C1603" s="7">
        <v>263842</v>
      </c>
      <c r="D1603" s="7" t="s">
        <v>1858</v>
      </c>
      <c r="E1603" s="7">
        <v>2</v>
      </c>
      <c r="F1603" s="4">
        <v>325934</v>
      </c>
      <c r="G1603" s="4">
        <v>8072</v>
      </c>
      <c r="H1603" s="4">
        <f t="shared" si="146"/>
        <v>362338.03273549251</v>
      </c>
      <c r="I1603" s="4">
        <f t="shared" si="147"/>
        <v>36404.03273549251</v>
      </c>
      <c r="J1603" s="5">
        <f t="shared" si="148"/>
        <v>0.1116914244463374</v>
      </c>
      <c r="K1603" s="4">
        <f t="shared" si="149"/>
        <v>20155.640229034721</v>
      </c>
      <c r="L1603" s="4">
        <f t="shared" si="150"/>
        <v>12083.640229034721</v>
      </c>
      <c r="M1603" s="5">
        <f t="shared" si="151"/>
        <v>1.4969821889289792</v>
      </c>
      <c r="N1603" s="4">
        <f>IF(SUMPRODUCT($O$2:$AD$2,O1603:AD1603)&lt;=Kalkulačka!$B$4,SUMPRODUCT($O$2:$AD$2,O1603:AD1603)*Kalkulačka!$B$5,SUMPRODUCT($O$2:$AD$2,O1603:AD1603))</f>
        <v>25.5</v>
      </c>
      <c r="O1603" s="4">
        <v>17</v>
      </c>
      <c r="P1603" s="4">
        <v>0</v>
      </c>
      <c r="Q1603" s="4">
        <v>0</v>
      </c>
      <c r="R1603" s="4">
        <v>0</v>
      </c>
      <c r="S1603" s="4">
        <v>0</v>
      </c>
      <c r="T1603" s="4">
        <v>0</v>
      </c>
      <c r="U1603" s="4">
        <v>17</v>
      </c>
      <c r="V1603" s="4">
        <v>0</v>
      </c>
      <c r="W1603" s="4">
        <v>0</v>
      </c>
      <c r="X1603" s="4">
        <v>0</v>
      </c>
      <c r="Y1603" s="4">
        <v>0</v>
      </c>
      <c r="Z1603" s="4">
        <v>0</v>
      </c>
      <c r="AA1603" s="4">
        <v>0</v>
      </c>
      <c r="AB1603" s="4">
        <v>0</v>
      </c>
      <c r="AC1603" s="4">
        <v>0</v>
      </c>
      <c r="AD1603" s="4">
        <v>0</v>
      </c>
    </row>
    <row r="1604" spans="1:30" x14ac:dyDescent="0.3">
      <c r="A1604" s="16" t="s">
        <v>32</v>
      </c>
      <c r="B1604" s="7">
        <v>566926</v>
      </c>
      <c r="C1604" s="7">
        <v>556483</v>
      </c>
      <c r="D1604" s="7" t="s">
        <v>1859</v>
      </c>
      <c r="E1604" s="7">
        <v>2</v>
      </c>
      <c r="F1604" s="4">
        <v>325934</v>
      </c>
      <c r="G1604" s="4">
        <v>8072</v>
      </c>
      <c r="H1604" s="4">
        <f t="shared" si="146"/>
        <v>362338.03273549251</v>
      </c>
      <c r="I1604" s="4">
        <f t="shared" si="147"/>
        <v>36404.03273549251</v>
      </c>
      <c r="J1604" s="5">
        <f t="shared" si="148"/>
        <v>0.1116914244463374</v>
      </c>
      <c r="K1604" s="4">
        <f t="shared" si="149"/>
        <v>20155.640229034721</v>
      </c>
      <c r="L1604" s="4">
        <f t="shared" si="150"/>
        <v>12083.640229034721</v>
      </c>
      <c r="M1604" s="5">
        <f t="shared" si="151"/>
        <v>1.4969821889289792</v>
      </c>
      <c r="N1604" s="4">
        <f>IF(SUMPRODUCT($O$2:$AD$2,O1604:AD1604)&lt;=Kalkulačka!$B$4,SUMPRODUCT($O$2:$AD$2,O1604:AD1604)*Kalkulačka!$B$5,SUMPRODUCT($O$2:$AD$2,O1604:AD1604))</f>
        <v>25.5</v>
      </c>
      <c r="O1604" s="4">
        <v>17</v>
      </c>
      <c r="P1604" s="4">
        <v>0</v>
      </c>
      <c r="Q1604" s="4">
        <v>0</v>
      </c>
      <c r="R1604" s="4">
        <v>0</v>
      </c>
      <c r="S1604" s="4">
        <v>0</v>
      </c>
      <c r="T1604" s="4">
        <v>0</v>
      </c>
      <c r="U1604" s="4">
        <v>17</v>
      </c>
      <c r="V1604" s="4">
        <v>0</v>
      </c>
      <c r="W1604" s="4">
        <v>0</v>
      </c>
      <c r="X1604" s="4">
        <v>0</v>
      </c>
      <c r="Y1604" s="4">
        <v>0</v>
      </c>
      <c r="Z1604" s="4">
        <v>0</v>
      </c>
      <c r="AA1604" s="4">
        <v>0</v>
      </c>
      <c r="AB1604" s="4">
        <v>0</v>
      </c>
      <c r="AC1604" s="4">
        <v>0</v>
      </c>
      <c r="AD1604" s="4">
        <v>0</v>
      </c>
    </row>
    <row r="1605" spans="1:30" x14ac:dyDescent="0.3">
      <c r="A1605" s="16" t="s">
        <v>32</v>
      </c>
      <c r="B1605" s="7">
        <v>544680</v>
      </c>
      <c r="C1605" s="7">
        <v>556025</v>
      </c>
      <c r="D1605" s="7" t="s">
        <v>1860</v>
      </c>
      <c r="E1605" s="7">
        <v>2</v>
      </c>
      <c r="F1605" s="4">
        <v>651867</v>
      </c>
      <c r="G1605" s="4">
        <v>16145</v>
      </c>
      <c r="H1605" s="4">
        <f t="shared" si="146"/>
        <v>724676.06547098502</v>
      </c>
      <c r="I1605" s="4">
        <f t="shared" si="147"/>
        <v>72809.065470985021</v>
      </c>
      <c r="J1605" s="5">
        <f t="shared" si="148"/>
        <v>0.1116931298424142</v>
      </c>
      <c r="K1605" s="4">
        <f t="shared" si="149"/>
        <v>40311.280458069443</v>
      </c>
      <c r="L1605" s="4">
        <f t="shared" si="150"/>
        <v>24166.280458069443</v>
      </c>
      <c r="M1605" s="5">
        <f t="shared" si="151"/>
        <v>1.4968275291464503</v>
      </c>
      <c r="N1605" s="4">
        <f>IF(SUMPRODUCT($O$2:$AD$2,O1605:AD1605)&lt;=Kalkulačka!$B$4,SUMPRODUCT($O$2:$AD$2,O1605:AD1605)*Kalkulačka!$B$5,SUMPRODUCT($O$2:$AD$2,O1605:AD1605))</f>
        <v>51</v>
      </c>
      <c r="O1605" s="4">
        <v>34</v>
      </c>
      <c r="P1605" s="4">
        <v>0</v>
      </c>
      <c r="Q1605" s="4">
        <v>0</v>
      </c>
      <c r="R1605" s="4">
        <v>0</v>
      </c>
      <c r="S1605" s="4">
        <v>0</v>
      </c>
      <c r="T1605" s="4">
        <v>0</v>
      </c>
      <c r="U1605" s="4">
        <v>34</v>
      </c>
      <c r="V1605" s="4">
        <v>0</v>
      </c>
      <c r="W1605" s="4">
        <v>0</v>
      </c>
      <c r="X1605" s="4">
        <v>0</v>
      </c>
      <c r="Y1605" s="4">
        <v>0</v>
      </c>
      <c r="Z1605" s="4">
        <v>0</v>
      </c>
      <c r="AA1605" s="4">
        <v>0</v>
      </c>
      <c r="AB1605" s="4">
        <v>0</v>
      </c>
      <c r="AC1605" s="4">
        <v>0</v>
      </c>
      <c r="AD1605" s="4">
        <v>0</v>
      </c>
    </row>
    <row r="1606" spans="1:30" x14ac:dyDescent="0.3">
      <c r="A1606" s="16" t="s">
        <v>47</v>
      </c>
      <c r="B1606" s="7">
        <v>584894</v>
      </c>
      <c r="C1606" s="7">
        <v>283584</v>
      </c>
      <c r="D1606" s="7" t="s">
        <v>1861</v>
      </c>
      <c r="E1606" s="7">
        <v>2</v>
      </c>
      <c r="F1606" s="4">
        <v>670784</v>
      </c>
      <c r="G1606" s="4">
        <v>16759</v>
      </c>
      <c r="H1606" s="4">
        <f t="shared" ref="H1606:H1669" si="152">N1606*$A$3</f>
        <v>745990.06739660224</v>
      </c>
      <c r="I1606" s="4">
        <f t="shared" ref="I1606:I1669" si="153">H1606-F1606</f>
        <v>75206.067396602244</v>
      </c>
      <c r="J1606" s="5">
        <f t="shared" ref="J1606:J1669" si="154">IFERROR(H1606/F1606-1,0)</f>
        <v>0.11211666854993885</v>
      </c>
      <c r="K1606" s="4">
        <f t="shared" ref="K1606:K1669" si="155">N1606*$A$4</f>
        <v>41496.906353895014</v>
      </c>
      <c r="L1606" s="4">
        <f t="shared" ref="L1606:L1669" si="156">K1606-G1606</f>
        <v>24737.906353895014</v>
      </c>
      <c r="M1606" s="5">
        <f t="shared" ref="M1606:M1669" si="157">IFERROR(K1606/G1606-1,0)</f>
        <v>1.4760968049343646</v>
      </c>
      <c r="N1606" s="4">
        <f>IF(SUMPRODUCT($O$2:$AD$2,O1606:AD1606)&lt;=Kalkulačka!$B$4,SUMPRODUCT($O$2:$AD$2,O1606:AD1606)*Kalkulačka!$B$5,SUMPRODUCT($O$2:$AD$2,O1606:AD1606))</f>
        <v>52.5</v>
      </c>
      <c r="O1606" s="4">
        <v>35</v>
      </c>
      <c r="P1606" s="4">
        <v>0</v>
      </c>
      <c r="Q1606" s="4">
        <v>0</v>
      </c>
      <c r="R1606" s="4">
        <v>0</v>
      </c>
      <c r="S1606" s="4">
        <v>0</v>
      </c>
      <c r="T1606" s="4">
        <v>0</v>
      </c>
      <c r="U1606" s="4">
        <v>68</v>
      </c>
      <c r="V1606" s="4">
        <v>0</v>
      </c>
      <c r="W1606" s="4">
        <v>0</v>
      </c>
      <c r="X1606" s="4">
        <v>0</v>
      </c>
      <c r="Y1606" s="4">
        <v>0</v>
      </c>
      <c r="Z1606" s="4">
        <v>0</v>
      </c>
      <c r="AA1606" s="4">
        <v>0</v>
      </c>
      <c r="AB1606" s="4">
        <v>0</v>
      </c>
      <c r="AC1606" s="4">
        <v>0</v>
      </c>
      <c r="AD1606" s="4">
        <v>0</v>
      </c>
    </row>
    <row r="1607" spans="1:30" x14ac:dyDescent="0.3">
      <c r="A1607" s="16" t="s">
        <v>47</v>
      </c>
      <c r="B1607" s="7">
        <v>583171</v>
      </c>
      <c r="C1607" s="7">
        <v>281883</v>
      </c>
      <c r="D1607" s="7" t="s">
        <v>1862</v>
      </c>
      <c r="E1607" s="7">
        <v>2</v>
      </c>
      <c r="F1607" s="4">
        <v>670784</v>
      </c>
      <c r="G1607" s="4">
        <v>16759</v>
      </c>
      <c r="H1607" s="4">
        <f t="shared" si="152"/>
        <v>745990.06739660224</v>
      </c>
      <c r="I1607" s="4">
        <f t="shared" si="153"/>
        <v>75206.067396602244</v>
      </c>
      <c r="J1607" s="5">
        <f t="shared" si="154"/>
        <v>0.11211666854993885</v>
      </c>
      <c r="K1607" s="4">
        <f t="shared" si="155"/>
        <v>41496.906353895014</v>
      </c>
      <c r="L1607" s="4">
        <f t="shared" si="156"/>
        <v>24737.906353895014</v>
      </c>
      <c r="M1607" s="5">
        <f t="shared" si="157"/>
        <v>1.4760968049343646</v>
      </c>
      <c r="N1607" s="4">
        <f>IF(SUMPRODUCT($O$2:$AD$2,O1607:AD1607)&lt;=Kalkulačka!$B$4,SUMPRODUCT($O$2:$AD$2,O1607:AD1607)*Kalkulačka!$B$5,SUMPRODUCT($O$2:$AD$2,O1607:AD1607))</f>
        <v>52.5</v>
      </c>
      <c r="O1607" s="4">
        <v>35</v>
      </c>
      <c r="P1607" s="4">
        <v>0</v>
      </c>
      <c r="Q1607" s="4">
        <v>0</v>
      </c>
      <c r="R1607" s="4">
        <v>0</v>
      </c>
      <c r="S1607" s="4">
        <v>0</v>
      </c>
      <c r="T1607" s="4">
        <v>0</v>
      </c>
      <c r="U1607" s="4">
        <v>0</v>
      </c>
      <c r="V1607" s="4">
        <v>0</v>
      </c>
      <c r="W1607" s="4">
        <v>0</v>
      </c>
      <c r="X1607" s="4">
        <v>0</v>
      </c>
      <c r="Y1607" s="4">
        <v>0</v>
      </c>
      <c r="Z1607" s="4">
        <v>0</v>
      </c>
      <c r="AA1607" s="4">
        <v>0</v>
      </c>
      <c r="AB1607" s="4">
        <v>0</v>
      </c>
      <c r="AC1607" s="4">
        <v>0</v>
      </c>
      <c r="AD1607" s="4">
        <v>0</v>
      </c>
    </row>
    <row r="1608" spans="1:30" x14ac:dyDescent="0.3">
      <c r="A1608" t="s">
        <v>50</v>
      </c>
      <c r="B1608">
        <v>540862</v>
      </c>
      <c r="C1608">
        <v>635901</v>
      </c>
      <c r="D1608" s="7" t="s">
        <v>80</v>
      </c>
      <c r="E1608" s="7" t="s">
        <v>560</v>
      </c>
      <c r="F1608" s="1">
        <v>8951306</v>
      </c>
      <c r="G1608" s="1">
        <v>423103</v>
      </c>
      <c r="H1608" s="1">
        <f t="shared" si="152"/>
        <v>8627907.9794898443</v>
      </c>
      <c r="I1608" s="1">
        <f t="shared" si="153"/>
        <v>-323398.02051015571</v>
      </c>
      <c r="J1608" s="18">
        <f t="shared" si="154"/>
        <v>-3.6128585092516707E-2</v>
      </c>
      <c r="K1608" s="1">
        <f t="shared" si="155"/>
        <v>479941.36263019143</v>
      </c>
      <c r="L1608" s="1">
        <f t="shared" si="156"/>
        <v>56838.362630191434</v>
      </c>
      <c r="M1608" s="18">
        <f t="shared" si="157"/>
        <v>0.13433694072174251</v>
      </c>
      <c r="N1608" s="4">
        <f>SUMPRODUCT($O$2:$AD$2,O1608:AD1608)*Kalkulačka!$B$3</f>
        <v>607.19999999999993</v>
      </c>
      <c r="O1608" s="1">
        <v>185</v>
      </c>
      <c r="P1608" s="1">
        <v>0</v>
      </c>
      <c r="Q1608" s="1">
        <v>0</v>
      </c>
      <c r="R1608" s="1">
        <v>0</v>
      </c>
      <c r="S1608" s="1">
        <v>343</v>
      </c>
      <c r="T1608" s="1">
        <v>0</v>
      </c>
      <c r="U1608">
        <v>648</v>
      </c>
      <c r="V1608">
        <v>120</v>
      </c>
      <c r="W1608">
        <v>73</v>
      </c>
      <c r="X1608">
        <v>0</v>
      </c>
    </row>
    <row r="1609" spans="1:30" x14ac:dyDescent="0.3">
      <c r="A1609" s="16" t="s">
        <v>41</v>
      </c>
      <c r="B1609" s="7">
        <v>547905</v>
      </c>
      <c r="C1609" s="7">
        <v>581020</v>
      </c>
      <c r="D1609" s="7" t="s">
        <v>1863</v>
      </c>
      <c r="E1609" s="7">
        <v>2</v>
      </c>
      <c r="F1609" s="4">
        <v>2625008</v>
      </c>
      <c r="G1609" s="4">
        <v>98260</v>
      </c>
      <c r="H1609" s="4">
        <f t="shared" si="152"/>
        <v>2920018.2638095571</v>
      </c>
      <c r="I1609" s="4">
        <f t="shared" si="153"/>
        <v>295010.26380955707</v>
      </c>
      <c r="J1609" s="5">
        <f t="shared" si="154"/>
        <v>0.11238451989843723</v>
      </c>
      <c r="K1609" s="4">
        <f t="shared" si="155"/>
        <v>162430.74772810334</v>
      </c>
      <c r="L1609" s="4">
        <f t="shared" si="156"/>
        <v>64170.747728103335</v>
      </c>
      <c r="M1609" s="5">
        <f t="shared" si="157"/>
        <v>0.65307091113477855</v>
      </c>
      <c r="N1609" s="4">
        <f>IF(SUMPRODUCT($O$2:$AD$2,O1609:AD1609)&lt;=Kalkulačka!$B$4,SUMPRODUCT($O$2:$AD$2,O1609:AD1609)*Kalkulačka!$B$5,SUMPRODUCT($O$2:$AD$2,O1609:AD1609))</f>
        <v>205.5</v>
      </c>
      <c r="O1609" s="4">
        <v>42</v>
      </c>
      <c r="P1609" s="4">
        <v>0</v>
      </c>
      <c r="Q1609" s="4">
        <v>15</v>
      </c>
      <c r="R1609" s="4">
        <v>0</v>
      </c>
      <c r="S1609" s="4">
        <v>80</v>
      </c>
      <c r="T1609" s="4">
        <v>0</v>
      </c>
      <c r="U1609" s="4">
        <v>136</v>
      </c>
      <c r="V1609" s="4">
        <v>84</v>
      </c>
      <c r="W1609" s="4">
        <v>0</v>
      </c>
      <c r="X1609" s="4">
        <v>0</v>
      </c>
      <c r="Y1609" s="4">
        <v>0</v>
      </c>
      <c r="Z1609" s="4">
        <v>0</v>
      </c>
      <c r="AA1609" s="4">
        <v>0</v>
      </c>
      <c r="AB1609" s="4">
        <v>0</v>
      </c>
      <c r="AC1609" s="4">
        <v>0</v>
      </c>
      <c r="AD1609" s="4">
        <v>0</v>
      </c>
    </row>
    <row r="1610" spans="1:30" x14ac:dyDescent="0.3">
      <c r="A1610" s="16" t="s">
        <v>20</v>
      </c>
      <c r="B1610" s="7">
        <v>538876</v>
      </c>
      <c r="C1610" s="7">
        <v>240851</v>
      </c>
      <c r="D1610" s="7" t="s">
        <v>1864</v>
      </c>
      <c r="E1610" s="7">
        <v>2</v>
      </c>
      <c r="F1610" s="4">
        <v>8828420</v>
      </c>
      <c r="G1610" s="4">
        <v>524574</v>
      </c>
      <c r="H1610" s="4">
        <f t="shared" si="152"/>
        <v>8511391.4356298037</v>
      </c>
      <c r="I1610" s="4">
        <f t="shared" si="153"/>
        <v>-317028.56437019631</v>
      </c>
      <c r="J1610" s="5">
        <f t="shared" si="154"/>
        <v>-3.5910000245819362E-2</v>
      </c>
      <c r="K1610" s="4">
        <f t="shared" si="155"/>
        <v>473459.94106634503</v>
      </c>
      <c r="L1610" s="4">
        <f t="shared" si="156"/>
        <v>-51114.058933654975</v>
      </c>
      <c r="M1610" s="5">
        <f t="shared" si="157"/>
        <v>-9.7439177186926851E-2</v>
      </c>
      <c r="N1610" s="4">
        <f>IF(SUMPRODUCT($O$2:$AD$2,O1610:AD1610)&lt;=Kalkulačka!$B$4,SUMPRODUCT($O$2:$AD$2,O1610:AD1610)*Kalkulačka!$B$5,SUMPRODUCT($O$2:$AD$2,O1610:AD1610))</f>
        <v>599</v>
      </c>
      <c r="O1610" s="4">
        <v>121</v>
      </c>
      <c r="P1610" s="4">
        <v>0</v>
      </c>
      <c r="Q1610" s="4">
        <v>0</v>
      </c>
      <c r="R1610" s="4">
        <v>0</v>
      </c>
      <c r="S1610" s="4">
        <v>478</v>
      </c>
      <c r="T1610" s="4">
        <v>0</v>
      </c>
      <c r="U1610" s="4">
        <v>553</v>
      </c>
      <c r="V1610" s="4">
        <v>138</v>
      </c>
      <c r="W1610" s="4">
        <v>0</v>
      </c>
      <c r="X1610" s="4">
        <v>0</v>
      </c>
      <c r="Y1610" s="4">
        <v>0</v>
      </c>
      <c r="Z1610" s="4">
        <v>0</v>
      </c>
      <c r="AA1610" s="4">
        <v>0</v>
      </c>
      <c r="AB1610" s="4">
        <v>0</v>
      </c>
      <c r="AC1610" s="4">
        <v>0</v>
      </c>
      <c r="AD1610" s="4">
        <v>0</v>
      </c>
    </row>
    <row r="1611" spans="1:30" x14ac:dyDescent="0.3">
      <c r="A1611" s="16" t="s">
        <v>20</v>
      </c>
      <c r="B1611" s="7">
        <v>535478</v>
      </c>
      <c r="C1611" s="7">
        <v>237469</v>
      </c>
      <c r="D1611" s="7" t="s">
        <v>1865</v>
      </c>
      <c r="E1611" s="7">
        <v>2</v>
      </c>
      <c r="F1611" s="4">
        <v>5791486</v>
      </c>
      <c r="G1611" s="4">
        <v>356066</v>
      </c>
      <c r="H1611" s="4">
        <f t="shared" si="152"/>
        <v>5584268.5045117075</v>
      </c>
      <c r="I1611" s="4">
        <f t="shared" si="153"/>
        <v>-207217.49548829254</v>
      </c>
      <c r="J1611" s="5">
        <f t="shared" si="154"/>
        <v>-3.5779676492059598E-2</v>
      </c>
      <c r="K1611" s="4">
        <f t="shared" si="155"/>
        <v>310633.98470629985</v>
      </c>
      <c r="L1611" s="4">
        <f t="shared" si="156"/>
        <v>-45432.015293700155</v>
      </c>
      <c r="M1611" s="5">
        <f t="shared" si="157"/>
        <v>-0.12759436535277213</v>
      </c>
      <c r="N1611" s="4">
        <f>IF(SUMPRODUCT($O$2:$AD$2,O1611:AD1611)&lt;=Kalkulačka!$B$4,SUMPRODUCT($O$2:$AD$2,O1611:AD1611)*Kalkulačka!$B$5,SUMPRODUCT($O$2:$AD$2,O1611:AD1611))</f>
        <v>393</v>
      </c>
      <c r="O1611" s="4">
        <v>45</v>
      </c>
      <c r="P1611" s="4">
        <v>0</v>
      </c>
      <c r="Q1611" s="4">
        <v>0</v>
      </c>
      <c r="R1611" s="4">
        <v>2</v>
      </c>
      <c r="S1611" s="4">
        <v>296</v>
      </c>
      <c r="T1611" s="4">
        <v>24</v>
      </c>
      <c r="U1611" s="4">
        <v>294</v>
      </c>
      <c r="V1611" s="4">
        <v>70</v>
      </c>
      <c r="W1611" s="4">
        <v>0</v>
      </c>
      <c r="X1611" s="4">
        <v>0</v>
      </c>
      <c r="Y1611" s="4">
        <v>0</v>
      </c>
      <c r="Z1611" s="4">
        <v>0</v>
      </c>
      <c r="AA1611" s="4">
        <v>0</v>
      </c>
      <c r="AB1611" s="4">
        <v>0</v>
      </c>
      <c r="AC1611" s="4">
        <v>0</v>
      </c>
      <c r="AD1611" s="4">
        <v>0</v>
      </c>
    </row>
    <row r="1612" spans="1:30" x14ac:dyDescent="0.3">
      <c r="A1612" s="16" t="s">
        <v>44</v>
      </c>
      <c r="B1612" s="7">
        <v>596434</v>
      </c>
      <c r="C1612" s="7">
        <v>842206</v>
      </c>
      <c r="D1612" s="7" t="s">
        <v>1866</v>
      </c>
      <c r="E1612" s="7">
        <v>2</v>
      </c>
      <c r="F1612" s="4">
        <v>842809</v>
      </c>
      <c r="G1612" s="4">
        <v>29135</v>
      </c>
      <c r="H1612" s="4">
        <f t="shared" si="152"/>
        <v>937816.08472715702</v>
      </c>
      <c r="I1612" s="4">
        <f t="shared" si="153"/>
        <v>95007.084727157024</v>
      </c>
      <c r="J1612" s="5">
        <f t="shared" si="154"/>
        <v>0.11272670881202851</v>
      </c>
      <c r="K1612" s="4">
        <f t="shared" si="155"/>
        <v>52167.539416325162</v>
      </c>
      <c r="L1612" s="4">
        <f t="shared" si="156"/>
        <v>23032.539416325162</v>
      </c>
      <c r="M1612" s="5">
        <f t="shared" si="157"/>
        <v>0.79054537210657849</v>
      </c>
      <c r="N1612" s="4">
        <f>IF(SUMPRODUCT($O$2:$AD$2,O1612:AD1612)&lt;=Kalkulačka!$B$4,SUMPRODUCT($O$2:$AD$2,O1612:AD1612)*Kalkulačka!$B$5,SUMPRODUCT($O$2:$AD$2,O1612:AD1612))</f>
        <v>66</v>
      </c>
      <c r="O1612" s="4">
        <v>23</v>
      </c>
      <c r="P1612" s="4">
        <v>0</v>
      </c>
      <c r="Q1612" s="4">
        <v>0</v>
      </c>
      <c r="R1612" s="4">
        <v>0</v>
      </c>
      <c r="S1612" s="4">
        <v>21</v>
      </c>
      <c r="T1612" s="4">
        <v>0</v>
      </c>
      <c r="U1612" s="4">
        <v>44</v>
      </c>
      <c r="V1612" s="4">
        <v>20</v>
      </c>
      <c r="W1612" s="4">
        <v>0</v>
      </c>
      <c r="X1612" s="4">
        <v>0</v>
      </c>
      <c r="Y1612" s="4">
        <v>0</v>
      </c>
      <c r="Z1612" s="4">
        <v>0</v>
      </c>
      <c r="AA1612" s="4">
        <v>0</v>
      </c>
      <c r="AB1612" s="4">
        <v>0</v>
      </c>
      <c r="AC1612" s="4">
        <v>0</v>
      </c>
      <c r="AD1612" s="4">
        <v>0</v>
      </c>
    </row>
    <row r="1613" spans="1:30" x14ac:dyDescent="0.3">
      <c r="A1613" s="16" t="s">
        <v>47</v>
      </c>
      <c r="B1613" s="7">
        <v>581879</v>
      </c>
      <c r="C1613" s="7">
        <v>280470</v>
      </c>
      <c r="D1613" s="7" t="s">
        <v>1867</v>
      </c>
      <c r="E1613" s="7">
        <v>2</v>
      </c>
      <c r="F1613" s="4">
        <v>7087110</v>
      </c>
      <c r="G1613" s="4">
        <v>423853</v>
      </c>
      <c r="H1613" s="4">
        <f t="shared" si="152"/>
        <v>6834689.9508145843</v>
      </c>
      <c r="I1613" s="4">
        <f t="shared" si="153"/>
        <v>-252420.04918541573</v>
      </c>
      <c r="J1613" s="5">
        <f t="shared" si="154"/>
        <v>-3.5616781619787985E-2</v>
      </c>
      <c r="K1613" s="4">
        <f t="shared" si="155"/>
        <v>380190.70392806671</v>
      </c>
      <c r="L1613" s="4">
        <f t="shared" si="156"/>
        <v>-43662.296071933291</v>
      </c>
      <c r="M1613" s="5">
        <f t="shared" si="157"/>
        <v>-0.10301282773021136</v>
      </c>
      <c r="N1613" s="4">
        <f>IF(SUMPRODUCT($O$2:$AD$2,O1613:AD1613)&lt;=Kalkulačka!$B$4,SUMPRODUCT($O$2:$AD$2,O1613:AD1613)*Kalkulačka!$B$5,SUMPRODUCT($O$2:$AD$2,O1613:AD1613))</f>
        <v>481</v>
      </c>
      <c r="O1613" s="4">
        <v>112</v>
      </c>
      <c r="P1613" s="4">
        <v>0</v>
      </c>
      <c r="Q1613" s="4">
        <v>0</v>
      </c>
      <c r="R1613" s="4">
        <v>0</v>
      </c>
      <c r="S1613" s="4">
        <v>369</v>
      </c>
      <c r="T1613" s="4">
        <v>0</v>
      </c>
      <c r="U1613" s="4">
        <v>433</v>
      </c>
      <c r="V1613" s="4">
        <v>82</v>
      </c>
      <c r="W1613" s="4">
        <v>0</v>
      </c>
      <c r="X1613" s="4">
        <v>0</v>
      </c>
      <c r="Y1613" s="4">
        <v>0</v>
      </c>
      <c r="Z1613" s="4">
        <v>0</v>
      </c>
      <c r="AA1613" s="4">
        <v>0</v>
      </c>
      <c r="AB1613" s="4">
        <v>0</v>
      </c>
      <c r="AC1613" s="4">
        <v>0</v>
      </c>
      <c r="AD1613" s="4">
        <v>0</v>
      </c>
    </row>
    <row r="1614" spans="1:30" x14ac:dyDescent="0.3">
      <c r="A1614" s="16" t="s">
        <v>44</v>
      </c>
      <c r="B1614" s="7">
        <v>591432</v>
      </c>
      <c r="C1614" s="7">
        <v>290181</v>
      </c>
      <c r="D1614" s="7" t="s">
        <v>1868</v>
      </c>
      <c r="E1614" s="7">
        <v>2</v>
      </c>
      <c r="F1614" s="4">
        <v>2796383</v>
      </c>
      <c r="G1614" s="4">
        <v>126919</v>
      </c>
      <c r="H1614" s="4">
        <f t="shared" si="152"/>
        <v>3111844.2811401119</v>
      </c>
      <c r="I1614" s="4">
        <f t="shared" si="153"/>
        <v>315461.28114011185</v>
      </c>
      <c r="J1614" s="5">
        <f t="shared" si="154"/>
        <v>0.11281047021817536</v>
      </c>
      <c r="K1614" s="4">
        <f t="shared" si="155"/>
        <v>173101.3807905335</v>
      </c>
      <c r="L1614" s="4">
        <f t="shared" si="156"/>
        <v>46182.380790533498</v>
      </c>
      <c r="M1614" s="5">
        <f t="shared" si="157"/>
        <v>0.36387287002366464</v>
      </c>
      <c r="N1614" s="4">
        <f>IF(SUMPRODUCT($O$2:$AD$2,O1614:AD1614)&lt;=Kalkulačka!$B$4,SUMPRODUCT($O$2:$AD$2,O1614:AD1614)*Kalkulačka!$B$5,SUMPRODUCT($O$2:$AD$2,O1614:AD1614))</f>
        <v>219</v>
      </c>
      <c r="O1614" s="4">
        <v>33</v>
      </c>
      <c r="P1614" s="4">
        <v>0</v>
      </c>
      <c r="Q1614" s="4">
        <v>0</v>
      </c>
      <c r="R1614" s="4">
        <v>0</v>
      </c>
      <c r="S1614" s="4">
        <v>113</v>
      </c>
      <c r="T1614" s="4">
        <v>0</v>
      </c>
      <c r="U1614" s="4">
        <v>135</v>
      </c>
      <c r="V1614" s="4">
        <v>40</v>
      </c>
      <c r="W1614" s="4">
        <v>0</v>
      </c>
      <c r="X1614" s="4">
        <v>0</v>
      </c>
      <c r="Y1614" s="4">
        <v>0</v>
      </c>
      <c r="Z1614" s="4">
        <v>0</v>
      </c>
      <c r="AA1614" s="4">
        <v>0</v>
      </c>
      <c r="AB1614" s="4">
        <v>0</v>
      </c>
      <c r="AC1614" s="4">
        <v>0</v>
      </c>
      <c r="AD1614" s="4">
        <v>0</v>
      </c>
    </row>
    <row r="1615" spans="1:30" x14ac:dyDescent="0.3">
      <c r="A1615" s="16" t="s">
        <v>41</v>
      </c>
      <c r="B1615" s="7">
        <v>577910</v>
      </c>
      <c r="C1615" s="7">
        <v>276511</v>
      </c>
      <c r="D1615" s="7" t="s">
        <v>1869</v>
      </c>
      <c r="E1615" s="7">
        <v>2</v>
      </c>
      <c r="F1615" s="4">
        <v>823583</v>
      </c>
      <c r="G1615" s="4">
        <v>28574</v>
      </c>
      <c r="H1615" s="4">
        <f t="shared" si="152"/>
        <v>916502.0828015398</v>
      </c>
      <c r="I1615" s="4">
        <f t="shared" si="153"/>
        <v>92919.0828015398</v>
      </c>
      <c r="J1615" s="5">
        <f t="shared" si="154"/>
        <v>0.1128229732783943</v>
      </c>
      <c r="K1615" s="4">
        <f t="shared" si="155"/>
        <v>50981.913520499591</v>
      </c>
      <c r="L1615" s="4">
        <f t="shared" si="156"/>
        <v>22407.913520499591</v>
      </c>
      <c r="M1615" s="5">
        <f t="shared" si="157"/>
        <v>0.78420639464196795</v>
      </c>
      <c r="N1615" s="4">
        <f>IF(SUMPRODUCT($O$2:$AD$2,O1615:AD1615)&lt;=Kalkulačka!$B$4,SUMPRODUCT($O$2:$AD$2,O1615:AD1615)*Kalkulačka!$B$5,SUMPRODUCT($O$2:$AD$2,O1615:AD1615))</f>
        <v>64.5</v>
      </c>
      <c r="O1615" s="4">
        <v>24</v>
      </c>
      <c r="P1615" s="4">
        <v>0</v>
      </c>
      <c r="Q1615" s="4">
        <v>0</v>
      </c>
      <c r="R1615" s="4">
        <v>0</v>
      </c>
      <c r="S1615" s="4">
        <v>19</v>
      </c>
      <c r="T1615" s="4">
        <v>0</v>
      </c>
      <c r="U1615" s="4">
        <v>41</v>
      </c>
      <c r="V1615" s="4">
        <v>17</v>
      </c>
      <c r="W1615" s="4">
        <v>0</v>
      </c>
      <c r="X1615" s="4">
        <v>0</v>
      </c>
      <c r="Y1615" s="4">
        <v>0</v>
      </c>
      <c r="Z1615" s="4">
        <v>0</v>
      </c>
      <c r="AA1615" s="4">
        <v>0</v>
      </c>
      <c r="AB1615" s="4">
        <v>0</v>
      </c>
      <c r="AC1615" s="4">
        <v>0</v>
      </c>
      <c r="AD1615" s="4">
        <v>0</v>
      </c>
    </row>
    <row r="1616" spans="1:30" x14ac:dyDescent="0.3">
      <c r="A1616" s="16" t="s">
        <v>25</v>
      </c>
      <c r="B1616" s="7">
        <v>554294</v>
      </c>
      <c r="C1616" s="7">
        <v>253766</v>
      </c>
      <c r="D1616" s="7" t="s">
        <v>267</v>
      </c>
      <c r="E1616" s="7">
        <v>2</v>
      </c>
      <c r="F1616" s="4">
        <v>8744039</v>
      </c>
      <c r="G1616" s="4">
        <v>516169</v>
      </c>
      <c r="H1616" s="4">
        <f t="shared" si="152"/>
        <v>8433240.0952358749</v>
      </c>
      <c r="I1616" s="4">
        <f t="shared" si="153"/>
        <v>-310798.90476412512</v>
      </c>
      <c r="J1616" s="5">
        <f t="shared" si="154"/>
        <v>-3.5544089495040621E-2</v>
      </c>
      <c r="K1616" s="4">
        <f t="shared" si="155"/>
        <v>469112.64611498459</v>
      </c>
      <c r="L1616" s="4">
        <f t="shared" si="156"/>
        <v>-47056.353885015415</v>
      </c>
      <c r="M1616" s="5">
        <f t="shared" si="157"/>
        <v>-9.1164626091484458E-2</v>
      </c>
      <c r="N1616" s="4">
        <f>IF(SUMPRODUCT($O$2:$AD$2,O1616:AD1616)&lt;=Kalkulačka!$B$4,SUMPRODUCT($O$2:$AD$2,O1616:AD1616)*Kalkulačka!$B$5,SUMPRODUCT($O$2:$AD$2,O1616:AD1616))</f>
        <v>593.5</v>
      </c>
      <c r="O1616" s="4">
        <v>114</v>
      </c>
      <c r="P1616" s="4">
        <v>0</v>
      </c>
      <c r="Q1616" s="4">
        <v>0</v>
      </c>
      <c r="R1616" s="4">
        <v>0</v>
      </c>
      <c r="S1616" s="4">
        <v>448</v>
      </c>
      <c r="T1616" s="4">
        <v>0</v>
      </c>
      <c r="U1616" s="4">
        <v>463</v>
      </c>
      <c r="V1616" s="4">
        <v>108</v>
      </c>
      <c r="W1616" s="4">
        <v>0</v>
      </c>
      <c r="X1616" s="4">
        <v>0</v>
      </c>
      <c r="Y1616" s="4">
        <v>0</v>
      </c>
      <c r="Z1616" s="4">
        <v>0</v>
      </c>
      <c r="AA1616" s="4">
        <v>315</v>
      </c>
      <c r="AB1616" s="4">
        <v>0</v>
      </c>
      <c r="AC1616" s="4">
        <v>0</v>
      </c>
      <c r="AD1616" s="4">
        <v>0</v>
      </c>
    </row>
    <row r="1617" spans="1:30" x14ac:dyDescent="0.3">
      <c r="A1617" s="16" t="s">
        <v>20</v>
      </c>
      <c r="B1617" s="7">
        <v>537489</v>
      </c>
      <c r="C1617" s="7">
        <v>239437</v>
      </c>
      <c r="D1617" s="7" t="s">
        <v>193</v>
      </c>
      <c r="E1617" s="7">
        <v>2</v>
      </c>
      <c r="F1617" s="4">
        <v>7807934</v>
      </c>
      <c r="G1617" s="4">
        <v>480061</v>
      </c>
      <c r="H1617" s="4">
        <f t="shared" si="152"/>
        <v>7530947.3470514128</v>
      </c>
      <c r="I1617" s="4">
        <f t="shared" si="153"/>
        <v>-276986.6529485872</v>
      </c>
      <c r="J1617" s="5">
        <f t="shared" si="154"/>
        <v>-3.5475024884763062E-2</v>
      </c>
      <c r="K1617" s="4">
        <f t="shared" si="155"/>
        <v>418921.14985836874</v>
      </c>
      <c r="L1617" s="4">
        <f t="shared" si="156"/>
        <v>-61139.850141631265</v>
      </c>
      <c r="M1617" s="5">
        <f t="shared" si="157"/>
        <v>-0.12735850265201976</v>
      </c>
      <c r="N1617" s="4">
        <f>IF(SUMPRODUCT($O$2:$AD$2,O1617:AD1617)&lt;=Kalkulačka!$B$4,SUMPRODUCT($O$2:$AD$2,O1617:AD1617)*Kalkulačka!$B$5,SUMPRODUCT($O$2:$AD$2,O1617:AD1617))</f>
        <v>530</v>
      </c>
      <c r="O1617" s="4">
        <v>91</v>
      </c>
      <c r="P1617" s="4">
        <v>0</v>
      </c>
      <c r="Q1617" s="4">
        <v>0</v>
      </c>
      <c r="R1617" s="4">
        <v>0</v>
      </c>
      <c r="S1617" s="4">
        <v>439</v>
      </c>
      <c r="T1617" s="4">
        <v>0</v>
      </c>
      <c r="U1617" s="4">
        <v>480</v>
      </c>
      <c r="V1617" s="4">
        <v>91</v>
      </c>
      <c r="W1617" s="4">
        <v>28</v>
      </c>
      <c r="X1617" s="4">
        <v>0</v>
      </c>
      <c r="Y1617" s="4">
        <v>0</v>
      </c>
      <c r="Z1617" s="4">
        <v>0</v>
      </c>
      <c r="AA1617" s="4">
        <v>0</v>
      </c>
      <c r="AB1617" s="4">
        <v>0</v>
      </c>
      <c r="AC1617" s="4">
        <v>0</v>
      </c>
      <c r="AD1617" s="4">
        <v>0</v>
      </c>
    </row>
    <row r="1618" spans="1:30" x14ac:dyDescent="0.3">
      <c r="A1618" s="16" t="s">
        <v>47</v>
      </c>
      <c r="B1618" s="7">
        <v>594148</v>
      </c>
      <c r="C1618" s="7">
        <v>292869</v>
      </c>
      <c r="D1618" s="7" t="s">
        <v>550</v>
      </c>
      <c r="E1618" s="7">
        <v>2</v>
      </c>
      <c r="F1618" s="4">
        <v>1934304</v>
      </c>
      <c r="G1618" s="4">
        <v>71986</v>
      </c>
      <c r="H1618" s="4">
        <f t="shared" si="152"/>
        <v>2152714.194487338</v>
      </c>
      <c r="I1618" s="4">
        <f t="shared" si="153"/>
        <v>218410.19448733795</v>
      </c>
      <c r="J1618" s="5">
        <f t="shared" si="154"/>
        <v>0.11291409958689935</v>
      </c>
      <c r="K1618" s="4">
        <f t="shared" si="155"/>
        <v>119748.21547838276</v>
      </c>
      <c r="L1618" s="4">
        <f t="shared" si="156"/>
        <v>47762.215478382757</v>
      </c>
      <c r="M1618" s="5">
        <f t="shared" si="157"/>
        <v>0.66349311641684161</v>
      </c>
      <c r="N1618" s="4">
        <f>IF(SUMPRODUCT($O$2:$AD$2,O1618:AD1618)&lt;=Kalkulačka!$B$4,SUMPRODUCT($O$2:$AD$2,O1618:AD1618)*Kalkulačka!$B$5,SUMPRODUCT($O$2:$AD$2,O1618:AD1618))</f>
        <v>151.5</v>
      </c>
      <c r="O1618" s="4">
        <v>38</v>
      </c>
      <c r="P1618" s="4">
        <v>0</v>
      </c>
      <c r="Q1618" s="4">
        <v>0</v>
      </c>
      <c r="R1618" s="4">
        <v>0</v>
      </c>
      <c r="S1618" s="4">
        <v>63</v>
      </c>
      <c r="T1618" s="4">
        <v>0</v>
      </c>
      <c r="U1618" s="4">
        <v>101</v>
      </c>
      <c r="V1618" s="4">
        <v>63</v>
      </c>
      <c r="W1618" s="4">
        <v>0</v>
      </c>
      <c r="X1618" s="4">
        <v>0</v>
      </c>
      <c r="Y1618" s="4">
        <v>0</v>
      </c>
      <c r="Z1618" s="4">
        <v>0</v>
      </c>
      <c r="AA1618" s="4">
        <v>0</v>
      </c>
      <c r="AB1618" s="4">
        <v>0</v>
      </c>
      <c r="AC1618" s="4">
        <v>0</v>
      </c>
      <c r="AD1618" s="4">
        <v>0</v>
      </c>
    </row>
    <row r="1619" spans="1:30" x14ac:dyDescent="0.3">
      <c r="A1619" s="16" t="s">
        <v>56</v>
      </c>
      <c r="B1619" s="7">
        <v>553051</v>
      </c>
      <c r="C1619" s="7">
        <v>635570</v>
      </c>
      <c r="D1619" s="7" t="s">
        <v>1870</v>
      </c>
      <c r="E1619" s="7">
        <v>2</v>
      </c>
      <c r="F1619" s="4">
        <v>1761863</v>
      </c>
      <c r="G1619" s="4">
        <v>60727</v>
      </c>
      <c r="H1619" s="4">
        <f t="shared" si="152"/>
        <v>1960888.1771567829</v>
      </c>
      <c r="I1619" s="4">
        <f t="shared" si="153"/>
        <v>199025.17715678294</v>
      </c>
      <c r="J1619" s="5">
        <f t="shared" si="154"/>
        <v>0.11296291320992768</v>
      </c>
      <c r="K1619" s="4">
        <f t="shared" si="155"/>
        <v>109077.58241595261</v>
      </c>
      <c r="L1619" s="4">
        <f t="shared" si="156"/>
        <v>48350.582415952609</v>
      </c>
      <c r="M1619" s="5">
        <f t="shared" si="157"/>
        <v>0.79619580114203914</v>
      </c>
      <c r="N1619" s="4">
        <f>IF(SUMPRODUCT($O$2:$AD$2,O1619:AD1619)&lt;=Kalkulačka!$B$4,SUMPRODUCT($O$2:$AD$2,O1619:AD1619)*Kalkulačka!$B$5,SUMPRODUCT($O$2:$AD$2,O1619:AD1619))</f>
        <v>138</v>
      </c>
      <c r="O1619" s="4">
        <v>47</v>
      </c>
      <c r="P1619" s="4">
        <v>0</v>
      </c>
      <c r="Q1619" s="4">
        <v>0</v>
      </c>
      <c r="R1619" s="4">
        <v>0</v>
      </c>
      <c r="S1619" s="4">
        <v>45</v>
      </c>
      <c r="T1619" s="4">
        <v>0</v>
      </c>
      <c r="U1619" s="4">
        <v>0</v>
      </c>
      <c r="V1619" s="4">
        <v>45</v>
      </c>
      <c r="W1619" s="4">
        <v>0</v>
      </c>
      <c r="X1619" s="4">
        <v>0</v>
      </c>
      <c r="Y1619" s="4">
        <v>0</v>
      </c>
      <c r="Z1619" s="4">
        <v>0</v>
      </c>
      <c r="AA1619" s="4">
        <v>0</v>
      </c>
      <c r="AB1619" s="4">
        <v>0</v>
      </c>
      <c r="AC1619" s="4">
        <v>0</v>
      </c>
      <c r="AD1619" s="4">
        <v>0</v>
      </c>
    </row>
    <row r="1620" spans="1:30" x14ac:dyDescent="0.3">
      <c r="A1620" s="16" t="s">
        <v>38</v>
      </c>
      <c r="B1620" s="7">
        <v>579556</v>
      </c>
      <c r="C1620" s="7">
        <v>278157</v>
      </c>
      <c r="D1620" s="7" t="s">
        <v>1871</v>
      </c>
      <c r="E1620" s="7">
        <v>2</v>
      </c>
      <c r="F1620" s="4">
        <v>2987442</v>
      </c>
      <c r="G1620" s="4">
        <v>135901</v>
      </c>
      <c r="H1620" s="4">
        <f t="shared" si="152"/>
        <v>3324984.3003962841</v>
      </c>
      <c r="I1620" s="4">
        <f t="shared" si="153"/>
        <v>337542.30039628409</v>
      </c>
      <c r="J1620" s="5">
        <f t="shared" si="154"/>
        <v>0.11298706398192304</v>
      </c>
      <c r="K1620" s="4">
        <f t="shared" si="155"/>
        <v>184957.6397487892</v>
      </c>
      <c r="L1620" s="4">
        <f t="shared" si="156"/>
        <v>49056.639748789195</v>
      </c>
      <c r="M1620" s="5">
        <f t="shared" si="157"/>
        <v>0.3609733537559634</v>
      </c>
      <c r="N1620" s="4">
        <f>IF(SUMPRODUCT($O$2:$AD$2,O1620:AD1620)&lt;=Kalkulačka!$B$4,SUMPRODUCT($O$2:$AD$2,O1620:AD1620)*Kalkulačka!$B$5,SUMPRODUCT($O$2:$AD$2,O1620:AD1620))</f>
        <v>234</v>
      </c>
      <c r="O1620" s="4">
        <v>30</v>
      </c>
      <c r="P1620" s="4">
        <v>0</v>
      </c>
      <c r="Q1620" s="4">
        <v>0</v>
      </c>
      <c r="R1620" s="4">
        <v>0</v>
      </c>
      <c r="S1620" s="4">
        <v>126</v>
      </c>
      <c r="T1620" s="4">
        <v>0</v>
      </c>
      <c r="U1620" s="4">
        <v>141</v>
      </c>
      <c r="V1620" s="4">
        <v>45</v>
      </c>
      <c r="W1620" s="4">
        <v>0</v>
      </c>
      <c r="X1620" s="4">
        <v>0</v>
      </c>
      <c r="Y1620" s="4">
        <v>0</v>
      </c>
      <c r="Z1620" s="4">
        <v>0</v>
      </c>
      <c r="AA1620" s="4">
        <v>0</v>
      </c>
      <c r="AB1620" s="4">
        <v>0</v>
      </c>
      <c r="AC1620" s="4">
        <v>0</v>
      </c>
      <c r="AD1620" s="4">
        <v>0</v>
      </c>
    </row>
    <row r="1621" spans="1:30" x14ac:dyDescent="0.3">
      <c r="A1621" s="16" t="s">
        <v>25</v>
      </c>
      <c r="B1621" s="7">
        <v>555835</v>
      </c>
      <c r="C1621" s="7">
        <v>255246</v>
      </c>
      <c r="D1621" s="7" t="s">
        <v>1872</v>
      </c>
      <c r="E1621" s="7">
        <v>2</v>
      </c>
      <c r="F1621" s="4">
        <v>1569834</v>
      </c>
      <c r="G1621" s="4">
        <v>57737</v>
      </c>
      <c r="H1621" s="4">
        <f t="shared" si="152"/>
        <v>1747748.1579006109</v>
      </c>
      <c r="I1621" s="4">
        <f t="shared" si="153"/>
        <v>177914.15790061094</v>
      </c>
      <c r="J1621" s="5">
        <f t="shared" si="154"/>
        <v>0.11333310267239138</v>
      </c>
      <c r="K1621" s="4">
        <f t="shared" si="155"/>
        <v>97221.323457696897</v>
      </c>
      <c r="L1621" s="4">
        <f t="shared" si="156"/>
        <v>39484.323457696897</v>
      </c>
      <c r="M1621" s="5">
        <f t="shared" si="157"/>
        <v>0.68386517237987587</v>
      </c>
      <c r="N1621" s="4">
        <f>IF(SUMPRODUCT($O$2:$AD$2,O1621:AD1621)&lt;=Kalkulačka!$B$4,SUMPRODUCT($O$2:$AD$2,O1621:AD1621)*Kalkulačka!$B$5,SUMPRODUCT($O$2:$AD$2,O1621:AD1621))</f>
        <v>123</v>
      </c>
      <c r="O1621" s="4">
        <v>33</v>
      </c>
      <c r="P1621" s="4">
        <v>0</v>
      </c>
      <c r="Q1621" s="4">
        <v>0</v>
      </c>
      <c r="R1621" s="4">
        <v>0</v>
      </c>
      <c r="S1621" s="4">
        <v>49</v>
      </c>
      <c r="T1621" s="4">
        <v>0</v>
      </c>
      <c r="U1621" s="4">
        <v>82</v>
      </c>
      <c r="V1621" s="4">
        <v>47</v>
      </c>
      <c r="W1621" s="4">
        <v>0</v>
      </c>
      <c r="X1621" s="4">
        <v>0</v>
      </c>
      <c r="Y1621" s="4">
        <v>0</v>
      </c>
      <c r="Z1621" s="4">
        <v>0</v>
      </c>
      <c r="AA1621" s="4">
        <v>0</v>
      </c>
      <c r="AB1621" s="4">
        <v>0</v>
      </c>
      <c r="AC1621" s="4">
        <v>0</v>
      </c>
      <c r="AD1621" s="4">
        <v>0</v>
      </c>
    </row>
    <row r="1622" spans="1:30" x14ac:dyDescent="0.3">
      <c r="A1622" s="16" t="s">
        <v>20</v>
      </c>
      <c r="B1622" s="7">
        <v>530212</v>
      </c>
      <c r="C1622" s="7">
        <v>232289</v>
      </c>
      <c r="D1622" s="7" t="s">
        <v>1873</v>
      </c>
      <c r="E1622" s="7">
        <v>2</v>
      </c>
      <c r="F1622" s="4">
        <v>2699225</v>
      </c>
      <c r="G1622" s="4">
        <v>111410</v>
      </c>
      <c r="H1622" s="4">
        <f t="shared" si="152"/>
        <v>3005274.271512026</v>
      </c>
      <c r="I1622" s="4">
        <f t="shared" si="153"/>
        <v>306049.27151202597</v>
      </c>
      <c r="J1622" s="5">
        <f t="shared" si="154"/>
        <v>0.11338412748549165</v>
      </c>
      <c r="K1622" s="4">
        <f t="shared" si="155"/>
        <v>167173.25131140562</v>
      </c>
      <c r="L1622" s="4">
        <f t="shared" si="156"/>
        <v>55763.25131140562</v>
      </c>
      <c r="M1622" s="5">
        <f t="shared" si="157"/>
        <v>0.50052285532183483</v>
      </c>
      <c r="N1622" s="4">
        <f>IF(SUMPRODUCT($O$2:$AD$2,O1622:AD1622)&lt;=Kalkulačka!$B$4,SUMPRODUCT($O$2:$AD$2,O1622:AD1622)*Kalkulačka!$B$5,SUMPRODUCT($O$2:$AD$2,O1622:AD1622))</f>
        <v>211.5</v>
      </c>
      <c r="O1622" s="4">
        <v>46</v>
      </c>
      <c r="P1622" s="4">
        <v>0</v>
      </c>
      <c r="Q1622" s="4">
        <v>0</v>
      </c>
      <c r="R1622" s="4">
        <v>0</v>
      </c>
      <c r="S1622" s="4">
        <v>95</v>
      </c>
      <c r="T1622" s="4">
        <v>0</v>
      </c>
      <c r="U1622" s="4">
        <v>140</v>
      </c>
      <c r="V1622" s="4">
        <v>58</v>
      </c>
      <c r="W1622" s="4">
        <v>0</v>
      </c>
      <c r="X1622" s="4">
        <v>0</v>
      </c>
      <c r="Y1622" s="4">
        <v>0</v>
      </c>
      <c r="Z1622" s="4">
        <v>0</v>
      </c>
      <c r="AA1622" s="4">
        <v>0</v>
      </c>
      <c r="AB1622" s="4">
        <v>0</v>
      </c>
      <c r="AC1622" s="4">
        <v>0</v>
      </c>
      <c r="AD1622" s="4">
        <v>0</v>
      </c>
    </row>
    <row r="1623" spans="1:30" x14ac:dyDescent="0.3">
      <c r="A1623" s="16" t="s">
        <v>38</v>
      </c>
      <c r="B1623" s="7">
        <v>576361</v>
      </c>
      <c r="C1623" s="7">
        <v>274968</v>
      </c>
      <c r="D1623" s="7" t="s">
        <v>373</v>
      </c>
      <c r="E1623" s="7">
        <v>2</v>
      </c>
      <c r="F1623" s="4">
        <v>12205896</v>
      </c>
      <c r="G1623" s="4">
        <v>698437</v>
      </c>
      <c r="H1623" s="4">
        <f t="shared" si="152"/>
        <v>11778117.464096067</v>
      </c>
      <c r="I1623" s="4">
        <f t="shared" si="153"/>
        <v>-427778.53590393253</v>
      </c>
      <c r="J1623" s="5">
        <f t="shared" si="154"/>
        <v>-3.5046877009597077E-2</v>
      </c>
      <c r="K1623" s="4">
        <f t="shared" si="155"/>
        <v>655176.87003321096</v>
      </c>
      <c r="L1623" s="4">
        <f t="shared" si="156"/>
        <v>-43260.129966789042</v>
      </c>
      <c r="M1623" s="5">
        <f t="shared" si="157"/>
        <v>-6.1938485456510817E-2</v>
      </c>
      <c r="N1623" s="4">
        <f>IF(SUMPRODUCT($O$2:$AD$2,O1623:AD1623)&lt;=Kalkulačka!$B$4,SUMPRODUCT($O$2:$AD$2,O1623:AD1623)*Kalkulačka!$B$5,SUMPRODUCT($O$2:$AD$2,O1623:AD1623))</f>
        <v>828.9</v>
      </c>
      <c r="O1623" s="4">
        <v>192</v>
      </c>
      <c r="P1623" s="4">
        <v>0</v>
      </c>
      <c r="Q1623" s="4">
        <v>0</v>
      </c>
      <c r="R1623" s="4">
        <v>0</v>
      </c>
      <c r="S1623" s="4">
        <v>591</v>
      </c>
      <c r="T1623" s="4">
        <v>0</v>
      </c>
      <c r="U1623" s="4">
        <v>118</v>
      </c>
      <c r="V1623" s="4">
        <v>129</v>
      </c>
      <c r="W1623" s="4">
        <v>0</v>
      </c>
      <c r="X1623" s="4">
        <v>586</v>
      </c>
      <c r="Y1623" s="4">
        <v>0</v>
      </c>
      <c r="Z1623" s="4">
        <v>0</v>
      </c>
      <c r="AA1623" s="4">
        <v>459</v>
      </c>
      <c r="AB1623" s="4">
        <v>0</v>
      </c>
      <c r="AC1623" s="4">
        <v>0</v>
      </c>
      <c r="AD1623" s="4">
        <v>0</v>
      </c>
    </row>
    <row r="1624" spans="1:30" x14ac:dyDescent="0.3">
      <c r="A1624" s="16" t="s">
        <v>56</v>
      </c>
      <c r="B1624" s="7">
        <v>599468</v>
      </c>
      <c r="C1624" s="7">
        <v>297976</v>
      </c>
      <c r="D1624" s="7" t="s">
        <v>1874</v>
      </c>
      <c r="E1624" s="7">
        <v>2</v>
      </c>
      <c r="F1624" s="4">
        <v>2258766</v>
      </c>
      <c r="G1624" s="4">
        <v>77619</v>
      </c>
      <c r="H1624" s="4">
        <f t="shared" si="152"/>
        <v>2515052.2272228301</v>
      </c>
      <c r="I1624" s="4">
        <f t="shared" si="153"/>
        <v>256286.22722283006</v>
      </c>
      <c r="J1624" s="5">
        <f t="shared" si="154"/>
        <v>0.11346293826931619</v>
      </c>
      <c r="K1624" s="4">
        <f t="shared" si="155"/>
        <v>139903.85570741748</v>
      </c>
      <c r="L1624" s="4">
        <f t="shared" si="156"/>
        <v>62284.855707417475</v>
      </c>
      <c r="M1624" s="5">
        <f t="shared" si="157"/>
        <v>0.80244341858845747</v>
      </c>
      <c r="N1624" s="4">
        <f>IF(SUMPRODUCT($O$2:$AD$2,O1624:AD1624)&lt;=Kalkulačka!$B$4,SUMPRODUCT($O$2:$AD$2,O1624:AD1624)*Kalkulačka!$B$5,SUMPRODUCT($O$2:$AD$2,O1624:AD1624))</f>
        <v>177</v>
      </c>
      <c r="O1624" s="4">
        <v>61</v>
      </c>
      <c r="P1624" s="4">
        <v>0</v>
      </c>
      <c r="Q1624" s="4">
        <v>0</v>
      </c>
      <c r="R1624" s="4">
        <v>0</v>
      </c>
      <c r="S1624" s="4">
        <v>57</v>
      </c>
      <c r="T1624" s="4">
        <v>0</v>
      </c>
      <c r="U1624" s="4">
        <v>114</v>
      </c>
      <c r="V1624" s="4">
        <v>44</v>
      </c>
      <c r="W1624" s="4">
        <v>0</v>
      </c>
      <c r="X1624" s="4">
        <v>0</v>
      </c>
      <c r="Y1624" s="4">
        <v>0</v>
      </c>
      <c r="Z1624" s="4">
        <v>0</v>
      </c>
      <c r="AA1624" s="4">
        <v>0</v>
      </c>
      <c r="AB1624" s="4">
        <v>0</v>
      </c>
      <c r="AC1624" s="4">
        <v>0</v>
      </c>
      <c r="AD1624" s="4">
        <v>0</v>
      </c>
    </row>
    <row r="1625" spans="1:30" x14ac:dyDescent="0.3">
      <c r="A1625" s="16" t="s">
        <v>50</v>
      </c>
      <c r="B1625" s="7">
        <v>505013</v>
      </c>
      <c r="C1625" s="7">
        <v>228711</v>
      </c>
      <c r="D1625" s="7" t="s">
        <v>1875</v>
      </c>
      <c r="E1625" s="7">
        <v>2</v>
      </c>
      <c r="F1625" s="4">
        <v>1799214</v>
      </c>
      <c r="G1625" s="4">
        <v>62673</v>
      </c>
      <c r="H1625" s="4">
        <f t="shared" si="152"/>
        <v>2003516.1810080174</v>
      </c>
      <c r="I1625" s="4">
        <f t="shared" si="153"/>
        <v>204302.18100801739</v>
      </c>
      <c r="J1625" s="5">
        <f t="shared" si="154"/>
        <v>0.11355079551849712</v>
      </c>
      <c r="K1625" s="4">
        <f t="shared" si="155"/>
        <v>111448.83420760375</v>
      </c>
      <c r="L1625" s="4">
        <f t="shared" si="156"/>
        <v>48775.834207603752</v>
      </c>
      <c r="M1625" s="5">
        <f t="shared" si="157"/>
        <v>0.77825912606072389</v>
      </c>
      <c r="N1625" s="4">
        <f>IF(SUMPRODUCT($O$2:$AD$2,O1625:AD1625)&lt;=Kalkulačka!$B$4,SUMPRODUCT($O$2:$AD$2,O1625:AD1625)*Kalkulačka!$B$5,SUMPRODUCT($O$2:$AD$2,O1625:AD1625))</f>
        <v>141</v>
      </c>
      <c r="O1625" s="4">
        <v>47</v>
      </c>
      <c r="P1625" s="4">
        <v>0</v>
      </c>
      <c r="Q1625" s="4">
        <v>0</v>
      </c>
      <c r="R1625" s="4">
        <v>0</v>
      </c>
      <c r="S1625" s="4">
        <v>47</v>
      </c>
      <c r="T1625" s="4">
        <v>0</v>
      </c>
      <c r="U1625" s="4">
        <v>91</v>
      </c>
      <c r="V1625" s="4">
        <v>33</v>
      </c>
      <c r="W1625" s="4">
        <v>0</v>
      </c>
      <c r="X1625" s="4">
        <v>0</v>
      </c>
      <c r="Y1625" s="4">
        <v>0</v>
      </c>
      <c r="Z1625" s="4">
        <v>0</v>
      </c>
      <c r="AA1625" s="4">
        <v>0</v>
      </c>
      <c r="AB1625" s="4">
        <v>0</v>
      </c>
      <c r="AC1625" s="4">
        <v>0</v>
      </c>
      <c r="AD1625" s="4">
        <v>0</v>
      </c>
    </row>
    <row r="1626" spans="1:30" x14ac:dyDescent="0.3">
      <c r="A1626" s="16" t="s">
        <v>56</v>
      </c>
      <c r="B1626" s="7">
        <v>551945</v>
      </c>
      <c r="C1626" s="7">
        <v>575984</v>
      </c>
      <c r="D1626" s="7" t="s">
        <v>1876</v>
      </c>
      <c r="E1626" s="7">
        <v>2</v>
      </c>
      <c r="F1626" s="4">
        <v>784629</v>
      </c>
      <c r="G1626" s="4">
        <v>27422</v>
      </c>
      <c r="H1626" s="4">
        <f t="shared" si="152"/>
        <v>873874.07895030547</v>
      </c>
      <c r="I1626" s="4">
        <f t="shared" si="153"/>
        <v>89245.078950305469</v>
      </c>
      <c r="J1626" s="5">
        <f t="shared" si="154"/>
        <v>0.11374175431994682</v>
      </c>
      <c r="K1626" s="4">
        <f t="shared" si="155"/>
        <v>48610.661728848449</v>
      </c>
      <c r="L1626" s="4">
        <f t="shared" si="156"/>
        <v>21188.661728848449</v>
      </c>
      <c r="M1626" s="5">
        <f t="shared" si="157"/>
        <v>0.77268841546380451</v>
      </c>
      <c r="N1626" s="4">
        <f>IF(SUMPRODUCT($O$2:$AD$2,O1626:AD1626)&lt;=Kalkulačka!$B$4,SUMPRODUCT($O$2:$AD$2,O1626:AD1626)*Kalkulačka!$B$5,SUMPRODUCT($O$2:$AD$2,O1626:AD1626))</f>
        <v>61.5</v>
      </c>
      <c r="O1626" s="4">
        <v>20</v>
      </c>
      <c r="P1626" s="4">
        <v>0</v>
      </c>
      <c r="Q1626" s="4">
        <v>0</v>
      </c>
      <c r="R1626" s="4">
        <v>0</v>
      </c>
      <c r="S1626" s="4">
        <v>21</v>
      </c>
      <c r="T1626" s="4">
        <v>0</v>
      </c>
      <c r="U1626" s="4">
        <v>41</v>
      </c>
      <c r="V1626" s="4">
        <v>21</v>
      </c>
      <c r="W1626" s="4">
        <v>0</v>
      </c>
      <c r="X1626" s="4">
        <v>0</v>
      </c>
      <c r="Y1626" s="4">
        <v>0</v>
      </c>
      <c r="Z1626" s="4">
        <v>0</v>
      </c>
      <c r="AA1626" s="4">
        <v>0</v>
      </c>
      <c r="AB1626" s="4">
        <v>0</v>
      </c>
      <c r="AC1626" s="4">
        <v>0</v>
      </c>
      <c r="AD1626" s="4">
        <v>0</v>
      </c>
    </row>
    <row r="1627" spans="1:30" x14ac:dyDescent="0.3">
      <c r="A1627" s="16" t="s">
        <v>47</v>
      </c>
      <c r="B1627" s="7">
        <v>584860</v>
      </c>
      <c r="C1627" s="7">
        <v>283568</v>
      </c>
      <c r="D1627" s="7" t="s">
        <v>1877</v>
      </c>
      <c r="E1627" s="7">
        <v>2</v>
      </c>
      <c r="F1627" s="4">
        <v>4783834</v>
      </c>
      <c r="G1627" s="4">
        <v>275221</v>
      </c>
      <c r="H1627" s="4">
        <f t="shared" si="152"/>
        <v>4618033.7505503949</v>
      </c>
      <c r="I1627" s="4">
        <f t="shared" si="153"/>
        <v>-165800.24944960512</v>
      </c>
      <c r="J1627" s="5">
        <f t="shared" si="154"/>
        <v>-3.4658445391208215E-2</v>
      </c>
      <c r="K1627" s="4">
        <f t="shared" si="155"/>
        <v>256885.61076220722</v>
      </c>
      <c r="L1627" s="4">
        <f t="shared" si="156"/>
        <v>-18335.389237792784</v>
      </c>
      <c r="M1627" s="5">
        <f t="shared" si="157"/>
        <v>-6.6620603942986856E-2</v>
      </c>
      <c r="N1627" s="4">
        <f>IF(SUMPRODUCT($O$2:$AD$2,O1627:AD1627)&lt;=Kalkulačka!$B$4,SUMPRODUCT($O$2:$AD$2,O1627:AD1627)*Kalkulačka!$B$5,SUMPRODUCT($O$2:$AD$2,O1627:AD1627))</f>
        <v>325</v>
      </c>
      <c r="O1627" s="4">
        <v>80</v>
      </c>
      <c r="P1627" s="4">
        <v>0</v>
      </c>
      <c r="Q1627" s="4">
        <v>0</v>
      </c>
      <c r="R1627" s="4">
        <v>0</v>
      </c>
      <c r="S1627" s="4">
        <v>245</v>
      </c>
      <c r="T1627" s="4">
        <v>0</v>
      </c>
      <c r="U1627" s="4">
        <v>310</v>
      </c>
      <c r="V1627" s="4">
        <v>79</v>
      </c>
      <c r="W1627" s="4">
        <v>45</v>
      </c>
      <c r="X1627" s="4">
        <v>0</v>
      </c>
      <c r="Y1627" s="4">
        <v>0</v>
      </c>
      <c r="Z1627" s="4">
        <v>0</v>
      </c>
      <c r="AA1627" s="4">
        <v>0</v>
      </c>
      <c r="AB1627" s="4">
        <v>0</v>
      </c>
      <c r="AC1627" s="4">
        <v>0</v>
      </c>
      <c r="AD1627" s="4">
        <v>0</v>
      </c>
    </row>
    <row r="1628" spans="1:30" x14ac:dyDescent="0.3">
      <c r="A1628" s="16" t="s">
        <v>53</v>
      </c>
      <c r="B1628" s="7">
        <v>588393</v>
      </c>
      <c r="C1628" s="7">
        <v>287113</v>
      </c>
      <c r="D1628" s="7" t="s">
        <v>453</v>
      </c>
      <c r="E1628" s="7">
        <v>2</v>
      </c>
      <c r="F1628" s="4">
        <v>17822463</v>
      </c>
      <c r="G1628" s="4">
        <v>1059234</v>
      </c>
      <c r="H1628" s="4">
        <f t="shared" si="152"/>
        <v>17207504.221281625</v>
      </c>
      <c r="I1628" s="4">
        <f t="shared" si="153"/>
        <v>-614958.77871837467</v>
      </c>
      <c r="J1628" s="5">
        <f t="shared" si="154"/>
        <v>-3.4504702224287143E-2</v>
      </c>
      <c r="K1628" s="4">
        <f t="shared" si="155"/>
        <v>957195.30656317831</v>
      </c>
      <c r="L1628" s="4">
        <f t="shared" si="156"/>
        <v>-102038.69343682169</v>
      </c>
      <c r="M1628" s="5">
        <f t="shared" si="157"/>
        <v>-9.6332532223117551E-2</v>
      </c>
      <c r="N1628" s="4">
        <f>IF(SUMPRODUCT($O$2:$AD$2,O1628:AD1628)&lt;=Kalkulačka!$B$4,SUMPRODUCT($O$2:$AD$2,O1628:AD1628)*Kalkulačka!$B$5,SUMPRODUCT($O$2:$AD$2,O1628:AD1628))</f>
        <v>1211</v>
      </c>
      <c r="O1628" s="4">
        <v>268</v>
      </c>
      <c r="P1628" s="4">
        <v>14</v>
      </c>
      <c r="Q1628" s="4">
        <v>15</v>
      </c>
      <c r="R1628" s="4">
        <v>0</v>
      </c>
      <c r="S1628" s="4">
        <v>900</v>
      </c>
      <c r="T1628" s="4">
        <v>0</v>
      </c>
      <c r="U1628" s="4">
        <v>1174</v>
      </c>
      <c r="V1628" s="4">
        <v>235</v>
      </c>
      <c r="W1628" s="4">
        <v>0</v>
      </c>
      <c r="X1628" s="4">
        <v>469</v>
      </c>
      <c r="Y1628" s="4">
        <v>0</v>
      </c>
      <c r="Z1628" s="4">
        <v>0</v>
      </c>
      <c r="AA1628" s="4">
        <v>0</v>
      </c>
      <c r="AB1628" s="4">
        <v>0</v>
      </c>
      <c r="AC1628" s="4">
        <v>0</v>
      </c>
      <c r="AD1628" s="4">
        <v>0</v>
      </c>
    </row>
    <row r="1629" spans="1:30" x14ac:dyDescent="0.3">
      <c r="A1629" s="16" t="s">
        <v>20</v>
      </c>
      <c r="B1629" s="7">
        <v>539597</v>
      </c>
      <c r="C1629" s="7">
        <v>241580</v>
      </c>
      <c r="D1629" s="7" t="s">
        <v>206</v>
      </c>
      <c r="E1629" s="7">
        <v>2</v>
      </c>
      <c r="F1629" s="4">
        <v>8123195</v>
      </c>
      <c r="G1629" s="4">
        <v>465436</v>
      </c>
      <c r="H1629" s="4">
        <f t="shared" si="152"/>
        <v>7843552.7086271318</v>
      </c>
      <c r="I1629" s="4">
        <f t="shared" si="153"/>
        <v>-279642.29137286823</v>
      </c>
      <c r="J1629" s="5">
        <f t="shared" si="154"/>
        <v>-3.4425160466155069E-2</v>
      </c>
      <c r="K1629" s="4">
        <f t="shared" si="155"/>
        <v>436310.32966381044</v>
      </c>
      <c r="L1629" s="4">
        <f t="shared" si="156"/>
        <v>-29125.670336189563</v>
      </c>
      <c r="M1629" s="5">
        <f t="shared" si="157"/>
        <v>-6.2577175672250407E-2</v>
      </c>
      <c r="N1629" s="4">
        <f>IF(SUMPRODUCT($O$2:$AD$2,O1629:AD1629)&lt;=Kalkulačka!$B$4,SUMPRODUCT($O$2:$AD$2,O1629:AD1629)*Kalkulačka!$B$5,SUMPRODUCT($O$2:$AD$2,O1629:AD1629))</f>
        <v>552</v>
      </c>
      <c r="O1629" s="4">
        <v>139</v>
      </c>
      <c r="P1629" s="4">
        <v>0</v>
      </c>
      <c r="Q1629" s="4">
        <v>0</v>
      </c>
      <c r="R1629" s="4">
        <v>0</v>
      </c>
      <c r="S1629" s="4">
        <v>413</v>
      </c>
      <c r="T1629" s="4">
        <v>0</v>
      </c>
      <c r="U1629" s="4">
        <v>549</v>
      </c>
      <c r="V1629" s="4">
        <v>120</v>
      </c>
      <c r="W1629" s="4">
        <v>150</v>
      </c>
      <c r="X1629" s="4">
        <v>0</v>
      </c>
      <c r="Y1629" s="4">
        <v>0</v>
      </c>
      <c r="Z1629" s="4">
        <v>0</v>
      </c>
      <c r="AA1629" s="4">
        <v>0</v>
      </c>
      <c r="AB1629" s="4">
        <v>0</v>
      </c>
      <c r="AC1629" s="4">
        <v>0</v>
      </c>
      <c r="AD1629" s="4">
        <v>0</v>
      </c>
    </row>
    <row r="1630" spans="1:30" x14ac:dyDescent="0.3">
      <c r="A1630" s="16" t="s">
        <v>56</v>
      </c>
      <c r="B1630" s="7">
        <v>554197</v>
      </c>
      <c r="C1630" s="7">
        <v>47812303</v>
      </c>
      <c r="D1630" s="7" t="s">
        <v>1878</v>
      </c>
      <c r="E1630" s="7">
        <v>2</v>
      </c>
      <c r="F1630" s="4">
        <v>1683287</v>
      </c>
      <c r="G1630" s="4">
        <v>59195</v>
      </c>
      <c r="H1630" s="4">
        <f t="shared" si="152"/>
        <v>1875632.169454314</v>
      </c>
      <c r="I1630" s="4">
        <f t="shared" si="153"/>
        <v>192345.16945431405</v>
      </c>
      <c r="J1630" s="5">
        <f t="shared" si="154"/>
        <v>0.11426760228904165</v>
      </c>
      <c r="K1630" s="4">
        <f t="shared" si="155"/>
        <v>104335.07883265032</v>
      </c>
      <c r="L1630" s="4">
        <f t="shared" si="156"/>
        <v>45140.078832650324</v>
      </c>
      <c r="M1630" s="5">
        <f t="shared" si="157"/>
        <v>0.76256573752260026</v>
      </c>
      <c r="N1630" s="4">
        <f>IF(SUMPRODUCT($O$2:$AD$2,O1630:AD1630)&lt;=Kalkulačka!$B$4,SUMPRODUCT($O$2:$AD$2,O1630:AD1630)*Kalkulačka!$B$5,SUMPRODUCT($O$2:$AD$2,O1630:AD1630))</f>
        <v>132</v>
      </c>
      <c r="O1630" s="4">
        <v>42</v>
      </c>
      <c r="P1630" s="4">
        <v>0</v>
      </c>
      <c r="Q1630" s="4">
        <v>0</v>
      </c>
      <c r="R1630" s="4">
        <v>0</v>
      </c>
      <c r="S1630" s="4">
        <v>46</v>
      </c>
      <c r="T1630" s="4">
        <v>0</v>
      </c>
      <c r="U1630" s="4">
        <v>0</v>
      </c>
      <c r="V1630" s="4">
        <v>46</v>
      </c>
      <c r="W1630" s="4">
        <v>0</v>
      </c>
      <c r="X1630" s="4">
        <v>0</v>
      </c>
      <c r="Y1630" s="4">
        <v>0</v>
      </c>
      <c r="Z1630" s="4">
        <v>0</v>
      </c>
      <c r="AA1630" s="4">
        <v>0</v>
      </c>
      <c r="AB1630" s="4">
        <v>0</v>
      </c>
      <c r="AC1630" s="4">
        <v>0</v>
      </c>
      <c r="AD1630" s="4">
        <v>0</v>
      </c>
    </row>
    <row r="1631" spans="1:30" x14ac:dyDescent="0.3">
      <c r="A1631" s="16" t="s">
        <v>20</v>
      </c>
      <c r="B1631" s="7">
        <v>533921</v>
      </c>
      <c r="C1631" s="7">
        <v>235954</v>
      </c>
      <c r="D1631" s="7" t="s">
        <v>1879</v>
      </c>
      <c r="E1631" s="7">
        <v>2</v>
      </c>
      <c r="F1631" s="4">
        <v>6885914</v>
      </c>
      <c r="G1631" s="4">
        <v>406434</v>
      </c>
      <c r="H1631" s="4">
        <f t="shared" si="152"/>
        <v>6649968.6007925682</v>
      </c>
      <c r="I1631" s="4">
        <f t="shared" si="153"/>
        <v>-235945.39920743182</v>
      </c>
      <c r="J1631" s="5">
        <f t="shared" si="154"/>
        <v>-3.4264935520169404E-2</v>
      </c>
      <c r="K1631" s="4">
        <f t="shared" si="155"/>
        <v>369915.27949757839</v>
      </c>
      <c r="L1631" s="4">
        <f t="shared" si="156"/>
        <v>-36518.720502421609</v>
      </c>
      <c r="M1631" s="5">
        <f t="shared" si="157"/>
        <v>-8.9851539247261858E-2</v>
      </c>
      <c r="N1631" s="4">
        <f>IF(SUMPRODUCT($O$2:$AD$2,O1631:AD1631)&lt;=Kalkulačka!$B$4,SUMPRODUCT($O$2:$AD$2,O1631:AD1631)*Kalkulačka!$B$5,SUMPRODUCT($O$2:$AD$2,O1631:AD1631))</f>
        <v>468</v>
      </c>
      <c r="O1631" s="4">
        <v>100</v>
      </c>
      <c r="P1631" s="4">
        <v>0</v>
      </c>
      <c r="Q1631" s="4">
        <v>0</v>
      </c>
      <c r="R1631" s="4">
        <v>0</v>
      </c>
      <c r="S1631" s="4">
        <v>368</v>
      </c>
      <c r="T1631" s="4">
        <v>0</v>
      </c>
      <c r="U1631" s="4">
        <v>434</v>
      </c>
      <c r="V1631" s="4">
        <v>90</v>
      </c>
      <c r="W1631" s="4">
        <v>95</v>
      </c>
      <c r="X1631" s="4">
        <v>0</v>
      </c>
      <c r="Y1631" s="4">
        <v>0</v>
      </c>
      <c r="Z1631" s="4">
        <v>0</v>
      </c>
      <c r="AA1631" s="4">
        <v>0</v>
      </c>
      <c r="AB1631" s="4">
        <v>0</v>
      </c>
      <c r="AC1631" s="4">
        <v>0</v>
      </c>
      <c r="AD1631" s="4">
        <v>0</v>
      </c>
    </row>
    <row r="1632" spans="1:30" x14ac:dyDescent="0.3">
      <c r="A1632" s="16" t="s">
        <v>38</v>
      </c>
      <c r="B1632" s="7">
        <v>573736</v>
      </c>
      <c r="C1632" s="7">
        <v>272345</v>
      </c>
      <c r="D1632" s="7" t="s">
        <v>1880</v>
      </c>
      <c r="E1632" s="7">
        <v>2</v>
      </c>
      <c r="F1632" s="4">
        <v>1281510</v>
      </c>
      <c r="G1632" s="4">
        <v>44936</v>
      </c>
      <c r="H1632" s="4">
        <f t="shared" si="152"/>
        <v>1428038.1290163528</v>
      </c>
      <c r="I1632" s="4">
        <f t="shared" si="153"/>
        <v>146528.12901635282</v>
      </c>
      <c r="J1632" s="5">
        <f t="shared" si="154"/>
        <v>0.11434021507155845</v>
      </c>
      <c r="K1632" s="4">
        <f t="shared" si="155"/>
        <v>79436.935020313307</v>
      </c>
      <c r="L1632" s="4">
        <f t="shared" si="156"/>
        <v>34500.935020313307</v>
      </c>
      <c r="M1632" s="5">
        <f t="shared" si="157"/>
        <v>0.76777939781719118</v>
      </c>
      <c r="N1632" s="4">
        <f>IF(SUMPRODUCT($O$2:$AD$2,O1632:AD1632)&lt;=Kalkulačka!$B$4,SUMPRODUCT($O$2:$AD$2,O1632:AD1632)*Kalkulačka!$B$5,SUMPRODUCT($O$2:$AD$2,O1632:AD1632))</f>
        <v>100.5</v>
      </c>
      <c r="O1632" s="4">
        <v>33</v>
      </c>
      <c r="P1632" s="4">
        <v>0</v>
      </c>
      <c r="Q1632" s="4">
        <v>0</v>
      </c>
      <c r="R1632" s="4">
        <v>0</v>
      </c>
      <c r="S1632" s="4">
        <v>34</v>
      </c>
      <c r="T1632" s="4">
        <v>0</v>
      </c>
      <c r="U1632" s="4">
        <v>67</v>
      </c>
      <c r="V1632" s="4">
        <v>28</v>
      </c>
      <c r="W1632" s="4">
        <v>0</v>
      </c>
      <c r="X1632" s="4">
        <v>0</v>
      </c>
      <c r="Y1632" s="4">
        <v>0</v>
      </c>
      <c r="Z1632" s="4">
        <v>0</v>
      </c>
      <c r="AA1632" s="4">
        <v>0</v>
      </c>
      <c r="AB1632" s="4">
        <v>0</v>
      </c>
      <c r="AC1632" s="4">
        <v>0</v>
      </c>
      <c r="AD1632" s="4">
        <v>0</v>
      </c>
    </row>
    <row r="1633" spans="1:30" x14ac:dyDescent="0.3">
      <c r="A1633" s="16" t="s">
        <v>25</v>
      </c>
      <c r="B1633" s="7">
        <v>560260</v>
      </c>
      <c r="C1633" s="7">
        <v>259225</v>
      </c>
      <c r="D1633" s="7" t="s">
        <v>1881</v>
      </c>
      <c r="E1633" s="7">
        <v>2</v>
      </c>
      <c r="F1633" s="4">
        <v>7562275</v>
      </c>
      <c r="G1633" s="4">
        <v>445763</v>
      </c>
      <c r="H1633" s="4">
        <f t="shared" si="152"/>
        <v>7303597.9931781627</v>
      </c>
      <c r="I1633" s="4">
        <f t="shared" si="153"/>
        <v>-258677.00682183728</v>
      </c>
      <c r="J1633" s="5">
        <f t="shared" si="154"/>
        <v>-3.4206241748923061E-2</v>
      </c>
      <c r="K1633" s="4">
        <f t="shared" si="155"/>
        <v>406274.47363622929</v>
      </c>
      <c r="L1633" s="4">
        <f t="shared" si="156"/>
        <v>-39488.52636377071</v>
      </c>
      <c r="M1633" s="5">
        <f t="shared" si="157"/>
        <v>-8.8586370703200412E-2</v>
      </c>
      <c r="N1633" s="4">
        <f>IF(SUMPRODUCT($O$2:$AD$2,O1633:AD1633)&lt;=Kalkulačka!$B$4,SUMPRODUCT($O$2:$AD$2,O1633:AD1633)*Kalkulačka!$B$5,SUMPRODUCT($O$2:$AD$2,O1633:AD1633))</f>
        <v>514</v>
      </c>
      <c r="O1633" s="4">
        <v>103</v>
      </c>
      <c r="P1633" s="4">
        <v>0</v>
      </c>
      <c r="Q1633" s="4">
        <v>0</v>
      </c>
      <c r="R1633" s="4">
        <v>0</v>
      </c>
      <c r="S1633" s="4">
        <v>386</v>
      </c>
      <c r="T1633" s="4">
        <v>0</v>
      </c>
      <c r="U1633" s="4">
        <v>455</v>
      </c>
      <c r="V1633" s="4">
        <v>90</v>
      </c>
      <c r="W1633" s="4">
        <v>0</v>
      </c>
      <c r="X1633" s="4">
        <v>0</v>
      </c>
      <c r="Y1633" s="4">
        <v>0</v>
      </c>
      <c r="Z1633" s="4">
        <v>0</v>
      </c>
      <c r="AA1633" s="4">
        <v>250</v>
      </c>
      <c r="AB1633" s="4">
        <v>0</v>
      </c>
      <c r="AC1633" s="4">
        <v>0</v>
      </c>
      <c r="AD1633" s="4">
        <v>0</v>
      </c>
    </row>
    <row r="1634" spans="1:30" x14ac:dyDescent="0.3">
      <c r="A1634" s="16" t="s">
        <v>50</v>
      </c>
      <c r="B1634" s="7">
        <v>589268</v>
      </c>
      <c r="C1634" s="7">
        <v>288004</v>
      </c>
      <c r="D1634" s="7" t="s">
        <v>1882</v>
      </c>
      <c r="E1634" s="7">
        <v>2</v>
      </c>
      <c r="F1634" s="4">
        <v>5046022</v>
      </c>
      <c r="G1634" s="4">
        <v>319696</v>
      </c>
      <c r="H1634" s="4">
        <f t="shared" si="152"/>
        <v>4873801.7736578006</v>
      </c>
      <c r="I1634" s="4">
        <f t="shared" si="153"/>
        <v>-172220.22634219937</v>
      </c>
      <c r="J1634" s="5">
        <f t="shared" si="154"/>
        <v>-3.4129900016725889E-2</v>
      </c>
      <c r="K1634" s="4">
        <f t="shared" si="155"/>
        <v>271113.12151211407</v>
      </c>
      <c r="L1634" s="4">
        <f t="shared" si="156"/>
        <v>-48582.87848788593</v>
      </c>
      <c r="M1634" s="5">
        <f t="shared" si="157"/>
        <v>-0.15196586284434566</v>
      </c>
      <c r="N1634" s="4">
        <f>IF(SUMPRODUCT($O$2:$AD$2,O1634:AD1634)&lt;=Kalkulačka!$B$4,SUMPRODUCT($O$2:$AD$2,O1634:AD1634)*Kalkulačka!$B$5,SUMPRODUCT($O$2:$AD$2,O1634:AD1634))</f>
        <v>343</v>
      </c>
      <c r="O1634" s="4">
        <v>49</v>
      </c>
      <c r="P1634" s="4">
        <v>0</v>
      </c>
      <c r="Q1634" s="4">
        <v>0</v>
      </c>
      <c r="R1634" s="4">
        <v>0</v>
      </c>
      <c r="S1634" s="4">
        <v>294</v>
      </c>
      <c r="T1634" s="4">
        <v>0</v>
      </c>
      <c r="U1634" s="4">
        <v>437</v>
      </c>
      <c r="V1634" s="4">
        <v>90</v>
      </c>
      <c r="W1634" s="4">
        <v>0</v>
      </c>
      <c r="X1634" s="4">
        <v>0</v>
      </c>
      <c r="Y1634" s="4">
        <v>0</v>
      </c>
      <c r="Z1634" s="4">
        <v>0</v>
      </c>
      <c r="AA1634" s="4">
        <v>0</v>
      </c>
      <c r="AB1634" s="4">
        <v>0</v>
      </c>
      <c r="AC1634" s="4">
        <v>0</v>
      </c>
      <c r="AD1634" s="4">
        <v>0</v>
      </c>
    </row>
    <row r="1635" spans="1:30" x14ac:dyDescent="0.3">
      <c r="A1635" s="16" t="s">
        <v>56</v>
      </c>
      <c r="B1635" s="7">
        <v>598917</v>
      </c>
      <c r="C1635" s="7">
        <v>297534</v>
      </c>
      <c r="D1635" s="7" t="s">
        <v>493</v>
      </c>
      <c r="E1635" s="7">
        <v>2</v>
      </c>
      <c r="F1635" s="4">
        <v>80038893</v>
      </c>
      <c r="G1635" s="4">
        <v>4596808</v>
      </c>
      <c r="H1635" s="4">
        <f t="shared" si="152"/>
        <v>77312989.651522145</v>
      </c>
      <c r="I1635" s="4">
        <f t="shared" si="153"/>
        <v>-2725903.3484778553</v>
      </c>
      <c r="J1635" s="5">
        <f t="shared" si="154"/>
        <v>-3.405723450570286E-2</v>
      </c>
      <c r="K1635" s="4">
        <f t="shared" si="155"/>
        <v>4300660.3327912912</v>
      </c>
      <c r="L1635" s="4">
        <f t="shared" si="156"/>
        <v>-296147.66720870882</v>
      </c>
      <c r="M1635" s="5">
        <f t="shared" si="157"/>
        <v>-6.4424632747051569E-2</v>
      </c>
      <c r="N1635" s="4">
        <f>IF(SUMPRODUCT($O$2:$AD$2,O1635:AD1635)&lt;=Kalkulačka!$B$4,SUMPRODUCT($O$2:$AD$2,O1635:AD1635)*Kalkulačka!$B$5,SUMPRODUCT($O$2:$AD$2,O1635:AD1635))</f>
        <v>5441</v>
      </c>
      <c r="O1635" s="4">
        <v>1396</v>
      </c>
      <c r="P1635" s="4">
        <v>0</v>
      </c>
      <c r="Q1635" s="4">
        <v>48</v>
      </c>
      <c r="R1635" s="4">
        <v>0</v>
      </c>
      <c r="S1635" s="4">
        <v>3985</v>
      </c>
      <c r="T1635" s="4">
        <v>6</v>
      </c>
      <c r="U1635" s="4">
        <v>4341</v>
      </c>
      <c r="V1635" s="4">
        <v>1272</v>
      </c>
      <c r="W1635" s="4">
        <v>0</v>
      </c>
      <c r="X1635" s="4">
        <v>773</v>
      </c>
      <c r="Y1635" s="4">
        <v>0</v>
      </c>
      <c r="Z1635" s="4">
        <v>0</v>
      </c>
      <c r="AA1635" s="4">
        <v>0</v>
      </c>
      <c r="AB1635" s="4">
        <v>0</v>
      </c>
      <c r="AC1635" s="4">
        <v>0</v>
      </c>
      <c r="AD1635" s="4">
        <v>0</v>
      </c>
    </row>
    <row r="1636" spans="1:30" x14ac:dyDescent="0.3">
      <c r="A1636" s="16" t="s">
        <v>44</v>
      </c>
      <c r="B1636" s="7">
        <v>596205</v>
      </c>
      <c r="C1636" s="7">
        <v>294870</v>
      </c>
      <c r="D1636" s="7" t="s">
        <v>1883</v>
      </c>
      <c r="E1636" s="7">
        <v>2</v>
      </c>
      <c r="F1636" s="4">
        <v>3633247</v>
      </c>
      <c r="G1636" s="4">
        <v>162873</v>
      </c>
      <c r="H1636" s="4">
        <f t="shared" si="152"/>
        <v>4049660.3658672692</v>
      </c>
      <c r="I1636" s="4">
        <f t="shared" si="153"/>
        <v>416413.36586726923</v>
      </c>
      <c r="J1636" s="5">
        <f t="shared" si="154"/>
        <v>0.11461190661335974</v>
      </c>
      <c r="K1636" s="4">
        <f t="shared" si="155"/>
        <v>225268.92020685866</v>
      </c>
      <c r="L1636" s="4">
        <f t="shared" si="156"/>
        <v>62395.92020685866</v>
      </c>
      <c r="M1636" s="5">
        <f t="shared" si="157"/>
        <v>0.38309554196741424</v>
      </c>
      <c r="N1636" s="4">
        <f>IF(SUMPRODUCT($O$2:$AD$2,O1636:AD1636)&lt;=Kalkulačka!$B$4,SUMPRODUCT($O$2:$AD$2,O1636:AD1636)*Kalkulačka!$B$5,SUMPRODUCT($O$2:$AD$2,O1636:AD1636))</f>
        <v>285</v>
      </c>
      <c r="O1636" s="4">
        <v>52</v>
      </c>
      <c r="P1636" s="4">
        <v>0</v>
      </c>
      <c r="Q1636" s="4">
        <v>0</v>
      </c>
      <c r="R1636" s="4">
        <v>0</v>
      </c>
      <c r="S1636" s="4">
        <v>138</v>
      </c>
      <c r="T1636" s="4">
        <v>0</v>
      </c>
      <c r="U1636" s="4">
        <v>182</v>
      </c>
      <c r="V1636" s="4">
        <v>60</v>
      </c>
      <c r="W1636" s="4">
        <v>0</v>
      </c>
      <c r="X1636" s="4">
        <v>0</v>
      </c>
      <c r="Y1636" s="4">
        <v>0</v>
      </c>
      <c r="Z1636" s="4">
        <v>0</v>
      </c>
      <c r="AA1636" s="4">
        <v>0</v>
      </c>
      <c r="AB1636" s="4">
        <v>0</v>
      </c>
      <c r="AC1636" s="4">
        <v>0</v>
      </c>
      <c r="AD1636" s="4">
        <v>0</v>
      </c>
    </row>
    <row r="1637" spans="1:30" x14ac:dyDescent="0.3">
      <c r="A1637" s="16" t="s">
        <v>35</v>
      </c>
      <c r="B1637" s="7">
        <v>561681</v>
      </c>
      <c r="C1637" s="7">
        <v>260622</v>
      </c>
      <c r="D1637" s="7" t="s">
        <v>301</v>
      </c>
      <c r="E1637" s="7">
        <v>2</v>
      </c>
      <c r="F1637" s="4">
        <v>8029730</v>
      </c>
      <c r="G1637" s="4">
        <v>473856</v>
      </c>
      <c r="H1637" s="4">
        <f t="shared" si="152"/>
        <v>7758296.7009246629</v>
      </c>
      <c r="I1637" s="4">
        <f t="shared" si="153"/>
        <v>-271433.29907533713</v>
      </c>
      <c r="J1637" s="5">
        <f t="shared" si="154"/>
        <v>-3.3803539978970343E-2</v>
      </c>
      <c r="K1637" s="4">
        <f t="shared" si="155"/>
        <v>431567.82608050812</v>
      </c>
      <c r="L1637" s="4">
        <f t="shared" si="156"/>
        <v>-42288.173919491877</v>
      </c>
      <c r="M1637" s="5">
        <f t="shared" si="157"/>
        <v>-8.9242668488933141E-2</v>
      </c>
      <c r="N1637" s="4">
        <f>IF(SUMPRODUCT($O$2:$AD$2,O1637:AD1637)&lt;=Kalkulačka!$B$4,SUMPRODUCT($O$2:$AD$2,O1637:AD1637)*Kalkulačka!$B$5,SUMPRODUCT($O$2:$AD$2,O1637:AD1637))</f>
        <v>546</v>
      </c>
      <c r="O1637" s="4">
        <v>116</v>
      </c>
      <c r="P1637" s="4">
        <v>0</v>
      </c>
      <c r="Q1637" s="4">
        <v>9</v>
      </c>
      <c r="R1637" s="4">
        <v>0</v>
      </c>
      <c r="S1637" s="4">
        <v>421</v>
      </c>
      <c r="T1637" s="4">
        <v>0</v>
      </c>
      <c r="U1637" s="4">
        <v>515</v>
      </c>
      <c r="V1637" s="4">
        <v>118</v>
      </c>
      <c r="W1637" s="4">
        <v>0</v>
      </c>
      <c r="X1637" s="4">
        <v>0</v>
      </c>
      <c r="Y1637" s="4">
        <v>0</v>
      </c>
      <c r="Z1637" s="4">
        <v>0</v>
      </c>
      <c r="AA1637" s="4">
        <v>0</v>
      </c>
      <c r="AB1637" s="4">
        <v>0</v>
      </c>
      <c r="AC1637" s="4">
        <v>0</v>
      </c>
      <c r="AD1637" s="4">
        <v>0</v>
      </c>
    </row>
    <row r="1638" spans="1:30" x14ac:dyDescent="0.3">
      <c r="A1638" s="16" t="s">
        <v>20</v>
      </c>
      <c r="B1638" s="7">
        <v>531642</v>
      </c>
      <c r="C1638" s="7">
        <v>233692</v>
      </c>
      <c r="D1638" s="7" t="s">
        <v>1884</v>
      </c>
      <c r="E1638" s="7">
        <v>2</v>
      </c>
      <c r="F1638" s="4">
        <v>2485246</v>
      </c>
      <c r="G1638" s="4">
        <v>96628</v>
      </c>
      <c r="H1638" s="4">
        <f t="shared" si="152"/>
        <v>2770820.2503302367</v>
      </c>
      <c r="I1638" s="4">
        <f t="shared" si="153"/>
        <v>285574.25033023674</v>
      </c>
      <c r="J1638" s="5">
        <f t="shared" si="154"/>
        <v>0.11490784024206735</v>
      </c>
      <c r="K1638" s="4">
        <f t="shared" si="155"/>
        <v>154131.36645732433</v>
      </c>
      <c r="L1638" s="4">
        <f t="shared" si="156"/>
        <v>57503.36645732433</v>
      </c>
      <c r="M1638" s="5">
        <f t="shared" si="157"/>
        <v>0.59510045180821636</v>
      </c>
      <c r="N1638" s="4">
        <f>IF(SUMPRODUCT($O$2:$AD$2,O1638:AD1638)&lt;=Kalkulačka!$B$4,SUMPRODUCT($O$2:$AD$2,O1638:AD1638)*Kalkulačka!$B$5,SUMPRODUCT($O$2:$AD$2,O1638:AD1638))</f>
        <v>195</v>
      </c>
      <c r="O1638" s="4">
        <v>38</v>
      </c>
      <c r="P1638" s="4">
        <v>0</v>
      </c>
      <c r="Q1638" s="4">
        <v>0</v>
      </c>
      <c r="R1638" s="4">
        <v>0</v>
      </c>
      <c r="S1638" s="4">
        <v>92</v>
      </c>
      <c r="T1638" s="4">
        <v>0</v>
      </c>
      <c r="U1638" s="4">
        <v>132</v>
      </c>
      <c r="V1638" s="4">
        <v>89</v>
      </c>
      <c r="W1638" s="4">
        <v>0</v>
      </c>
      <c r="X1638" s="4">
        <v>0</v>
      </c>
      <c r="Y1638" s="4">
        <v>0</v>
      </c>
      <c r="Z1638" s="4">
        <v>0</v>
      </c>
      <c r="AA1638" s="4">
        <v>0</v>
      </c>
      <c r="AB1638" s="4">
        <v>0</v>
      </c>
      <c r="AC1638" s="4">
        <v>0</v>
      </c>
      <c r="AD1638" s="4">
        <v>0</v>
      </c>
    </row>
    <row r="1639" spans="1:30" x14ac:dyDescent="0.3">
      <c r="A1639" s="16" t="s">
        <v>38</v>
      </c>
      <c r="B1639" s="7">
        <v>573990</v>
      </c>
      <c r="C1639" s="7">
        <v>272591</v>
      </c>
      <c r="D1639" s="7" t="s">
        <v>1885</v>
      </c>
      <c r="E1639" s="7">
        <v>2</v>
      </c>
      <c r="F1639" s="4">
        <v>10116452</v>
      </c>
      <c r="G1639" s="4">
        <v>581679</v>
      </c>
      <c r="H1639" s="4">
        <f t="shared" si="152"/>
        <v>9776022.2165497579</v>
      </c>
      <c r="I1639" s="4">
        <f t="shared" si="153"/>
        <v>-340429.78345024213</v>
      </c>
      <c r="J1639" s="5">
        <f t="shared" si="154"/>
        <v>-3.3651104502867457E-2</v>
      </c>
      <c r="K1639" s="4">
        <f t="shared" si="155"/>
        <v>543807.07755199564</v>
      </c>
      <c r="L1639" s="4">
        <f t="shared" si="156"/>
        <v>-37871.922448004363</v>
      </c>
      <c r="M1639" s="5">
        <f t="shared" si="157"/>
        <v>-6.510794174794754E-2</v>
      </c>
      <c r="N1639" s="4">
        <f>IF(SUMPRODUCT($O$2:$AD$2,O1639:AD1639)&lt;=Kalkulačka!$B$4,SUMPRODUCT($O$2:$AD$2,O1639:AD1639)*Kalkulačka!$B$5,SUMPRODUCT($O$2:$AD$2,O1639:AD1639))</f>
        <v>688</v>
      </c>
      <c r="O1639" s="4">
        <v>182</v>
      </c>
      <c r="P1639" s="4">
        <v>0</v>
      </c>
      <c r="Q1639" s="4">
        <v>0</v>
      </c>
      <c r="R1639" s="4">
        <v>0</v>
      </c>
      <c r="S1639" s="4">
        <v>470</v>
      </c>
      <c r="T1639" s="4">
        <v>18</v>
      </c>
      <c r="U1639" s="4">
        <v>638</v>
      </c>
      <c r="V1639" s="4">
        <v>133</v>
      </c>
      <c r="W1639" s="4">
        <v>0</v>
      </c>
      <c r="X1639" s="4">
        <v>287</v>
      </c>
      <c r="Y1639" s="4">
        <v>0</v>
      </c>
      <c r="Z1639" s="4">
        <v>0</v>
      </c>
      <c r="AA1639" s="4">
        <v>0</v>
      </c>
      <c r="AB1639" s="4">
        <v>0</v>
      </c>
      <c r="AC1639" s="4">
        <v>0</v>
      </c>
      <c r="AD1639" s="4">
        <v>0</v>
      </c>
    </row>
    <row r="1640" spans="1:30" x14ac:dyDescent="0.3">
      <c r="A1640" s="16" t="s">
        <v>38</v>
      </c>
      <c r="B1640" s="7">
        <v>570265</v>
      </c>
      <c r="C1640" s="7">
        <v>45978140</v>
      </c>
      <c r="D1640" s="7" t="s">
        <v>1886</v>
      </c>
      <c r="E1640" s="7">
        <v>2</v>
      </c>
      <c r="F1640" s="4">
        <v>1490966</v>
      </c>
      <c r="G1640" s="4">
        <v>57720</v>
      </c>
      <c r="H1640" s="4">
        <f t="shared" si="152"/>
        <v>1662492.150198142</v>
      </c>
      <c r="I1640" s="4">
        <f t="shared" si="153"/>
        <v>171526.15019814204</v>
      </c>
      <c r="J1640" s="5">
        <f t="shared" si="154"/>
        <v>0.11504363627214986</v>
      </c>
      <c r="K1640" s="4">
        <f t="shared" si="155"/>
        <v>92478.819874394598</v>
      </c>
      <c r="L1640" s="4">
        <f t="shared" si="156"/>
        <v>34758.819874394598</v>
      </c>
      <c r="M1640" s="5">
        <f t="shared" si="157"/>
        <v>0.60219715652104289</v>
      </c>
      <c r="N1640" s="4">
        <f>IF(SUMPRODUCT($O$2:$AD$2,O1640:AD1640)&lt;=Kalkulačka!$B$4,SUMPRODUCT($O$2:$AD$2,O1640:AD1640)*Kalkulačka!$B$5,SUMPRODUCT($O$2:$AD$2,O1640:AD1640))</f>
        <v>117</v>
      </c>
      <c r="O1640" s="4">
        <v>24</v>
      </c>
      <c r="P1640" s="4">
        <v>0</v>
      </c>
      <c r="Q1640" s="4">
        <v>0</v>
      </c>
      <c r="R1640" s="4">
        <v>0</v>
      </c>
      <c r="S1640" s="4">
        <v>54</v>
      </c>
      <c r="T1640" s="4">
        <v>0</v>
      </c>
      <c r="U1640" s="4">
        <v>0</v>
      </c>
      <c r="V1640" s="4">
        <v>32</v>
      </c>
      <c r="W1640" s="4">
        <v>0</v>
      </c>
      <c r="X1640" s="4">
        <v>0</v>
      </c>
      <c r="Y1640" s="4">
        <v>0</v>
      </c>
      <c r="Z1640" s="4">
        <v>0</v>
      </c>
      <c r="AA1640" s="4">
        <v>0</v>
      </c>
      <c r="AB1640" s="4">
        <v>0</v>
      </c>
      <c r="AC1640" s="4">
        <v>0</v>
      </c>
      <c r="AD1640" s="4">
        <v>0</v>
      </c>
    </row>
    <row r="1641" spans="1:30" x14ac:dyDescent="0.3">
      <c r="A1641" s="16" t="s">
        <v>47</v>
      </c>
      <c r="B1641" s="7">
        <v>584100</v>
      </c>
      <c r="C1641" s="7">
        <v>282804</v>
      </c>
      <c r="D1641" s="7" t="s">
        <v>1887</v>
      </c>
      <c r="E1641" s="7">
        <v>2</v>
      </c>
      <c r="F1641" s="4">
        <v>8572032</v>
      </c>
      <c r="G1641" s="4">
        <v>523912</v>
      </c>
      <c r="H1641" s="4">
        <f t="shared" si="152"/>
        <v>8284042.0817565536</v>
      </c>
      <c r="I1641" s="4">
        <f t="shared" si="153"/>
        <v>-287989.91824344639</v>
      </c>
      <c r="J1641" s="5">
        <f t="shared" si="154"/>
        <v>-3.3596458604382984E-2</v>
      </c>
      <c r="K1641" s="4">
        <f t="shared" si="155"/>
        <v>460813.26484420558</v>
      </c>
      <c r="L1641" s="4">
        <f t="shared" si="156"/>
        <v>-63098.73515579442</v>
      </c>
      <c r="M1641" s="5">
        <f t="shared" si="157"/>
        <v>-0.12043765967527831</v>
      </c>
      <c r="N1641" s="4">
        <f>IF(SUMPRODUCT($O$2:$AD$2,O1641:AD1641)&lt;=Kalkulačka!$B$4,SUMPRODUCT($O$2:$AD$2,O1641:AD1641)*Kalkulačka!$B$5,SUMPRODUCT($O$2:$AD$2,O1641:AD1641))</f>
        <v>583</v>
      </c>
      <c r="O1641" s="4">
        <v>120</v>
      </c>
      <c r="P1641" s="4">
        <v>0</v>
      </c>
      <c r="Q1641" s="4">
        <v>0</v>
      </c>
      <c r="R1641" s="4">
        <v>0</v>
      </c>
      <c r="S1641" s="4">
        <v>463</v>
      </c>
      <c r="T1641" s="4">
        <v>0</v>
      </c>
      <c r="U1641" s="4">
        <v>476</v>
      </c>
      <c r="V1641" s="4">
        <v>129</v>
      </c>
      <c r="W1641" s="4">
        <v>0</v>
      </c>
      <c r="X1641" s="4">
        <v>0</v>
      </c>
      <c r="Y1641" s="4">
        <v>0</v>
      </c>
      <c r="Z1641" s="4">
        <v>0</v>
      </c>
      <c r="AA1641" s="4">
        <v>0</v>
      </c>
      <c r="AB1641" s="4">
        <v>0</v>
      </c>
      <c r="AC1641" s="4">
        <v>0</v>
      </c>
      <c r="AD1641" s="4">
        <v>0</v>
      </c>
    </row>
    <row r="1642" spans="1:30" x14ac:dyDescent="0.3">
      <c r="A1642" s="16" t="s">
        <v>53</v>
      </c>
      <c r="B1642" s="7">
        <v>544850</v>
      </c>
      <c r="C1642" s="7">
        <v>304280</v>
      </c>
      <c r="D1642" s="7" t="s">
        <v>1888</v>
      </c>
      <c r="E1642" s="7">
        <v>2</v>
      </c>
      <c r="F1642" s="4">
        <v>3344858</v>
      </c>
      <c r="G1642" s="4">
        <v>152532</v>
      </c>
      <c r="H1642" s="4">
        <f t="shared" si="152"/>
        <v>3729950.3369830111</v>
      </c>
      <c r="I1642" s="4">
        <f t="shared" si="153"/>
        <v>385092.3369830111</v>
      </c>
      <c r="J1642" s="5">
        <f t="shared" si="154"/>
        <v>0.11512965183664337</v>
      </c>
      <c r="K1642" s="4">
        <f t="shared" si="155"/>
        <v>207484.53176947508</v>
      </c>
      <c r="L1642" s="4">
        <f t="shared" si="156"/>
        <v>54952.531769475085</v>
      </c>
      <c r="M1642" s="5">
        <f t="shared" si="157"/>
        <v>0.36026887321660439</v>
      </c>
      <c r="N1642" s="4">
        <f>IF(SUMPRODUCT($O$2:$AD$2,O1642:AD1642)&lt;=Kalkulačka!$B$4,SUMPRODUCT($O$2:$AD$2,O1642:AD1642)*Kalkulačka!$B$5,SUMPRODUCT($O$2:$AD$2,O1642:AD1642))</f>
        <v>262.5</v>
      </c>
      <c r="O1642" s="4">
        <v>40</v>
      </c>
      <c r="P1642" s="4">
        <v>0</v>
      </c>
      <c r="Q1642" s="4">
        <v>0</v>
      </c>
      <c r="R1642" s="4">
        <v>0</v>
      </c>
      <c r="S1642" s="4">
        <v>135</v>
      </c>
      <c r="T1642" s="4">
        <v>0</v>
      </c>
      <c r="U1642" s="4">
        <v>172</v>
      </c>
      <c r="V1642" s="4">
        <v>45</v>
      </c>
      <c r="W1642" s="4">
        <v>0</v>
      </c>
      <c r="X1642" s="4">
        <v>0</v>
      </c>
      <c r="Y1642" s="4">
        <v>0</v>
      </c>
      <c r="Z1642" s="4">
        <v>0</v>
      </c>
      <c r="AA1642" s="4">
        <v>0</v>
      </c>
      <c r="AB1642" s="4">
        <v>0</v>
      </c>
      <c r="AC1642" s="4">
        <v>0</v>
      </c>
      <c r="AD1642" s="4">
        <v>0</v>
      </c>
    </row>
    <row r="1643" spans="1:30" x14ac:dyDescent="0.3">
      <c r="A1643" s="16" t="s">
        <v>20</v>
      </c>
      <c r="B1643" s="7">
        <v>532118</v>
      </c>
      <c r="C1643" s="7">
        <v>234168</v>
      </c>
      <c r="D1643" s="7" t="s">
        <v>1889</v>
      </c>
      <c r="E1643" s="7">
        <v>2</v>
      </c>
      <c r="F1643" s="4">
        <v>6557011</v>
      </c>
      <c r="G1643" s="4">
        <v>389090</v>
      </c>
      <c r="H1643" s="4">
        <f t="shared" si="152"/>
        <v>6337363.2392168492</v>
      </c>
      <c r="I1643" s="4">
        <f t="shared" si="153"/>
        <v>-219647.76078315079</v>
      </c>
      <c r="J1643" s="5">
        <f t="shared" si="154"/>
        <v>-3.3498153470102543E-2</v>
      </c>
      <c r="K1643" s="4">
        <f t="shared" si="155"/>
        <v>352526.09969213669</v>
      </c>
      <c r="L1643" s="4">
        <f t="shared" si="156"/>
        <v>-36563.90030786331</v>
      </c>
      <c r="M1643" s="5">
        <f t="shared" si="157"/>
        <v>-9.3972860540911696E-2</v>
      </c>
      <c r="N1643" s="4">
        <f>IF(SUMPRODUCT($O$2:$AD$2,O1643:AD1643)&lt;=Kalkulačka!$B$4,SUMPRODUCT($O$2:$AD$2,O1643:AD1643)*Kalkulačka!$B$5,SUMPRODUCT($O$2:$AD$2,O1643:AD1643))</f>
        <v>446</v>
      </c>
      <c r="O1643" s="4">
        <v>91</v>
      </c>
      <c r="P1643" s="4">
        <v>0</v>
      </c>
      <c r="Q1643" s="4">
        <v>0</v>
      </c>
      <c r="R1643" s="4">
        <v>0</v>
      </c>
      <c r="S1643" s="4">
        <v>355</v>
      </c>
      <c r="T1643" s="4">
        <v>0</v>
      </c>
      <c r="U1643" s="4">
        <v>428</v>
      </c>
      <c r="V1643" s="4">
        <v>122</v>
      </c>
      <c r="W1643" s="4">
        <v>0</v>
      </c>
      <c r="X1643" s="4">
        <v>0</v>
      </c>
      <c r="Y1643" s="4">
        <v>0</v>
      </c>
      <c r="Z1643" s="4">
        <v>0</v>
      </c>
      <c r="AA1643" s="4">
        <v>0</v>
      </c>
      <c r="AB1643" s="4">
        <v>0</v>
      </c>
      <c r="AC1643" s="4">
        <v>0</v>
      </c>
      <c r="AD1643" s="4">
        <v>0</v>
      </c>
    </row>
    <row r="1644" spans="1:30" x14ac:dyDescent="0.3">
      <c r="A1644" s="16" t="s">
        <v>56</v>
      </c>
      <c r="B1644" s="7">
        <v>598933</v>
      </c>
      <c r="C1644" s="7">
        <v>297437</v>
      </c>
      <c r="D1644" s="7" t="s">
        <v>494</v>
      </c>
      <c r="E1644" s="7">
        <v>2</v>
      </c>
      <c r="F1644" s="4">
        <v>44793310</v>
      </c>
      <c r="G1644" s="4">
        <v>2651798</v>
      </c>
      <c r="H1644" s="4">
        <f t="shared" si="152"/>
        <v>43295842.578237087</v>
      </c>
      <c r="I1644" s="4">
        <f t="shared" si="153"/>
        <v>-1497467.4217629135</v>
      </c>
      <c r="J1644" s="5">
        <f t="shared" si="154"/>
        <v>-3.3430604297001398E-2</v>
      </c>
      <c r="K1644" s="4">
        <f t="shared" si="155"/>
        <v>2408401.4030536781</v>
      </c>
      <c r="L1644" s="4">
        <f t="shared" si="156"/>
        <v>-243396.59694632189</v>
      </c>
      <c r="M1644" s="5">
        <f t="shared" si="157"/>
        <v>-9.1785496838870051E-2</v>
      </c>
      <c r="N1644" s="4">
        <f>IF(SUMPRODUCT($O$2:$AD$2,O1644:AD1644)&lt;=Kalkulačka!$B$4,SUMPRODUCT($O$2:$AD$2,O1644:AD1644)*Kalkulačka!$B$5,SUMPRODUCT($O$2:$AD$2,O1644:AD1644))</f>
        <v>3047</v>
      </c>
      <c r="O1644" s="4">
        <v>699</v>
      </c>
      <c r="P1644" s="4">
        <v>13</v>
      </c>
      <c r="Q1644" s="4">
        <v>0</v>
      </c>
      <c r="R1644" s="4">
        <v>0</v>
      </c>
      <c r="S1644" s="4">
        <v>2256</v>
      </c>
      <c r="T1644" s="4">
        <v>33</v>
      </c>
      <c r="U1644" s="4">
        <v>2293</v>
      </c>
      <c r="V1644" s="4">
        <v>764</v>
      </c>
      <c r="W1644" s="4">
        <v>0</v>
      </c>
      <c r="X1644" s="4">
        <v>869</v>
      </c>
      <c r="Y1644" s="4">
        <v>0</v>
      </c>
      <c r="Z1644" s="4">
        <v>0</v>
      </c>
      <c r="AA1644" s="4">
        <v>0</v>
      </c>
      <c r="AB1644" s="4">
        <v>0</v>
      </c>
      <c r="AC1644" s="4">
        <v>0</v>
      </c>
      <c r="AD1644" s="4">
        <v>0</v>
      </c>
    </row>
    <row r="1645" spans="1:30" x14ac:dyDescent="0.3">
      <c r="A1645" s="16" t="s">
        <v>50</v>
      </c>
      <c r="B1645" s="7">
        <v>537713</v>
      </c>
      <c r="C1645" s="7">
        <v>302881</v>
      </c>
      <c r="D1645" s="7" t="s">
        <v>1890</v>
      </c>
      <c r="E1645" s="7">
        <v>2</v>
      </c>
      <c r="F1645" s="4">
        <v>2082804</v>
      </c>
      <c r="G1645" s="4">
        <v>78858</v>
      </c>
      <c r="H1645" s="4">
        <f t="shared" si="152"/>
        <v>2323226.2098922753</v>
      </c>
      <c r="I1645" s="4">
        <f t="shared" si="153"/>
        <v>240422.20989227528</v>
      </c>
      <c r="J1645" s="5">
        <f t="shared" si="154"/>
        <v>0.1154319897082372</v>
      </c>
      <c r="K1645" s="4">
        <f t="shared" si="155"/>
        <v>129233.22264498733</v>
      </c>
      <c r="L1645" s="4">
        <f t="shared" si="156"/>
        <v>50375.222644987327</v>
      </c>
      <c r="M1645" s="5">
        <f t="shared" si="157"/>
        <v>0.63880928561448846</v>
      </c>
      <c r="N1645" s="4">
        <f>IF(SUMPRODUCT($O$2:$AD$2,O1645:AD1645)&lt;=Kalkulačka!$B$4,SUMPRODUCT($O$2:$AD$2,O1645:AD1645)*Kalkulačka!$B$5,SUMPRODUCT($O$2:$AD$2,O1645:AD1645))</f>
        <v>163.5</v>
      </c>
      <c r="O1645" s="4">
        <v>38</v>
      </c>
      <c r="P1645" s="4">
        <v>0</v>
      </c>
      <c r="Q1645" s="4">
        <v>0</v>
      </c>
      <c r="R1645" s="4">
        <v>0</v>
      </c>
      <c r="S1645" s="4">
        <v>71</v>
      </c>
      <c r="T1645" s="4">
        <v>0</v>
      </c>
      <c r="U1645" s="4">
        <v>104</v>
      </c>
      <c r="V1645" s="4">
        <v>60</v>
      </c>
      <c r="W1645" s="4">
        <v>0</v>
      </c>
      <c r="X1645" s="4">
        <v>0</v>
      </c>
      <c r="Y1645" s="4">
        <v>0</v>
      </c>
      <c r="Z1645" s="4">
        <v>0</v>
      </c>
      <c r="AA1645" s="4">
        <v>0</v>
      </c>
      <c r="AB1645" s="4">
        <v>0</v>
      </c>
      <c r="AC1645" s="4">
        <v>0</v>
      </c>
      <c r="AD1645" s="4">
        <v>0</v>
      </c>
    </row>
    <row r="1646" spans="1:30" x14ac:dyDescent="0.3">
      <c r="A1646" t="s">
        <v>23</v>
      </c>
      <c r="B1646">
        <v>536032</v>
      </c>
      <c r="C1646">
        <v>581887</v>
      </c>
      <c r="D1646" s="7" t="s">
        <v>83</v>
      </c>
      <c r="E1646" s="7" t="s">
        <v>560</v>
      </c>
      <c r="F1646" s="1">
        <v>2991331</v>
      </c>
      <c r="G1646" s="1">
        <v>172882</v>
      </c>
      <c r="H1646" s="1">
        <f t="shared" si="152"/>
        <v>2892310.0613062545</v>
      </c>
      <c r="I1646" s="1">
        <f t="shared" si="153"/>
        <v>-99020.938693745527</v>
      </c>
      <c r="J1646" s="18">
        <f t="shared" si="154"/>
        <v>-3.3102635145941917E-2</v>
      </c>
      <c r="K1646" s="1">
        <f t="shared" si="155"/>
        <v>160889.43406353009</v>
      </c>
      <c r="L1646" s="1">
        <f t="shared" si="156"/>
        <v>-11992.56593646991</v>
      </c>
      <c r="M1646" s="18">
        <f t="shared" si="157"/>
        <v>-6.9368505318482598E-2</v>
      </c>
      <c r="N1646" s="4">
        <f>SUMPRODUCT($O$2:$AD$2,O1646:AD1646)*Kalkulačka!$B$3</f>
        <v>203.54999999999998</v>
      </c>
      <c r="O1646" s="1">
        <v>0</v>
      </c>
      <c r="P1646" s="1">
        <v>0</v>
      </c>
      <c r="Q1646" s="1">
        <v>0</v>
      </c>
      <c r="R1646" s="1">
        <v>0</v>
      </c>
      <c r="S1646" s="1">
        <v>177</v>
      </c>
      <c r="T1646" s="1">
        <v>0</v>
      </c>
      <c r="U1646">
        <v>207</v>
      </c>
      <c r="V1646">
        <v>30</v>
      </c>
      <c r="W1646">
        <v>0</v>
      </c>
      <c r="X1646">
        <v>0</v>
      </c>
    </row>
    <row r="1647" spans="1:30" x14ac:dyDescent="0.3">
      <c r="A1647" s="16" t="s">
        <v>32</v>
      </c>
      <c r="B1647" s="7">
        <v>566152</v>
      </c>
      <c r="C1647" s="7">
        <v>264903</v>
      </c>
      <c r="D1647" s="7" t="s">
        <v>1891</v>
      </c>
      <c r="E1647" s="7">
        <v>2</v>
      </c>
      <c r="F1647" s="4">
        <v>553964</v>
      </c>
      <c r="G1647" s="4">
        <v>18270</v>
      </c>
      <c r="H1647" s="4">
        <f t="shared" si="152"/>
        <v>618106.0558428989</v>
      </c>
      <c r="I1647" s="4">
        <f t="shared" si="153"/>
        <v>64142.055842898902</v>
      </c>
      <c r="J1647" s="5">
        <f t="shared" si="154"/>
        <v>0.11578740828447143</v>
      </c>
      <c r="K1647" s="4">
        <f t="shared" si="155"/>
        <v>34383.15097894158</v>
      </c>
      <c r="L1647" s="4">
        <f t="shared" si="156"/>
        <v>16113.15097894158</v>
      </c>
      <c r="M1647" s="5">
        <f t="shared" si="157"/>
        <v>0.88194586638979633</v>
      </c>
      <c r="N1647" s="4">
        <f>IF(SUMPRODUCT($O$2:$AD$2,O1647:AD1647)&lt;=Kalkulačka!$B$4,SUMPRODUCT($O$2:$AD$2,O1647:AD1647)*Kalkulačka!$B$5,SUMPRODUCT($O$2:$AD$2,O1647:AD1647))</f>
        <v>43.5</v>
      </c>
      <c r="O1647" s="4">
        <v>17</v>
      </c>
      <c r="P1647" s="4">
        <v>0</v>
      </c>
      <c r="Q1647" s="4">
        <v>0</v>
      </c>
      <c r="R1647" s="4">
        <v>0</v>
      </c>
      <c r="S1647" s="4">
        <v>12</v>
      </c>
      <c r="T1647" s="4">
        <v>0</v>
      </c>
      <c r="U1647" s="4">
        <v>29</v>
      </c>
      <c r="V1647" s="4">
        <v>12</v>
      </c>
      <c r="W1647" s="4">
        <v>0</v>
      </c>
      <c r="X1647" s="4">
        <v>0</v>
      </c>
      <c r="Y1647" s="4">
        <v>0</v>
      </c>
      <c r="Z1647" s="4">
        <v>0</v>
      </c>
      <c r="AA1647" s="4">
        <v>0</v>
      </c>
      <c r="AB1647" s="4">
        <v>0</v>
      </c>
      <c r="AC1647" s="4">
        <v>0</v>
      </c>
      <c r="AD1647" s="4">
        <v>0</v>
      </c>
    </row>
    <row r="1648" spans="1:30" x14ac:dyDescent="0.3">
      <c r="A1648" s="16" t="s">
        <v>20</v>
      </c>
      <c r="B1648" s="7">
        <v>533271</v>
      </c>
      <c r="C1648" s="7">
        <v>235334</v>
      </c>
      <c r="D1648" s="7" t="s">
        <v>87</v>
      </c>
      <c r="E1648" s="7">
        <v>2</v>
      </c>
      <c r="F1648" s="4">
        <v>25461519</v>
      </c>
      <c r="G1648" s="4">
        <v>1508393</v>
      </c>
      <c r="H1648" s="4">
        <f t="shared" si="152"/>
        <v>24624776.891396411</v>
      </c>
      <c r="I1648" s="4">
        <f t="shared" si="153"/>
        <v>-836742.10860358924</v>
      </c>
      <c r="J1648" s="5">
        <f t="shared" si="154"/>
        <v>-3.2863008236216795E-2</v>
      </c>
      <c r="K1648" s="4">
        <f t="shared" si="155"/>
        <v>1369793.1183104774</v>
      </c>
      <c r="L1648" s="4">
        <f t="shared" si="156"/>
        <v>-138599.88168952265</v>
      </c>
      <c r="M1648" s="5">
        <f t="shared" si="157"/>
        <v>-9.1885789505468884E-2</v>
      </c>
      <c r="N1648" s="4">
        <f>IF(SUMPRODUCT($O$2:$AD$2,O1648:AD1648)&lt;=Kalkulačka!$B$4,SUMPRODUCT($O$2:$AD$2,O1648:AD1648)*Kalkulačka!$B$5,SUMPRODUCT($O$2:$AD$2,O1648:AD1648))</f>
        <v>1733</v>
      </c>
      <c r="O1648" s="4">
        <v>278</v>
      </c>
      <c r="P1648" s="4">
        <v>0</v>
      </c>
      <c r="Q1648" s="4">
        <v>0</v>
      </c>
      <c r="R1648" s="4">
        <v>0</v>
      </c>
      <c r="S1648" s="4">
        <v>1244</v>
      </c>
      <c r="T1648" s="4">
        <v>0</v>
      </c>
      <c r="U1648" s="4">
        <v>2006</v>
      </c>
      <c r="V1648" s="4">
        <v>431</v>
      </c>
      <c r="W1648" s="4">
        <v>126</v>
      </c>
      <c r="X1648" s="4">
        <v>0</v>
      </c>
      <c r="Y1648" s="4">
        <v>211</v>
      </c>
      <c r="Z1648" s="4">
        <v>0</v>
      </c>
      <c r="AA1648" s="4">
        <v>0</v>
      </c>
      <c r="AB1648" s="4">
        <v>0</v>
      </c>
      <c r="AC1648" s="4">
        <v>396</v>
      </c>
      <c r="AD1648" s="4">
        <v>0</v>
      </c>
    </row>
    <row r="1649" spans="1:30" x14ac:dyDescent="0.3">
      <c r="A1649" s="16" t="s">
        <v>56</v>
      </c>
      <c r="B1649" s="7">
        <v>505927</v>
      </c>
      <c r="C1649" s="7">
        <v>300535</v>
      </c>
      <c r="D1649" s="7" t="s">
        <v>143</v>
      </c>
      <c r="E1649" s="7">
        <v>2</v>
      </c>
      <c r="F1649" s="4">
        <v>102877653</v>
      </c>
      <c r="G1649" s="4">
        <v>5940664</v>
      </c>
      <c r="H1649" s="4">
        <f t="shared" si="152"/>
        <v>99507970.323398188</v>
      </c>
      <c r="I1649" s="4">
        <f t="shared" si="153"/>
        <v>-3369682.6766018122</v>
      </c>
      <c r="J1649" s="5">
        <f t="shared" si="154"/>
        <v>-3.2754272461890332E-2</v>
      </c>
      <c r="K1649" s="4">
        <f t="shared" si="155"/>
        <v>5535292.0989776533</v>
      </c>
      <c r="L1649" s="4">
        <f t="shared" si="156"/>
        <v>-405371.90102234669</v>
      </c>
      <c r="M1649" s="5">
        <f t="shared" si="157"/>
        <v>-6.8236799964170092E-2</v>
      </c>
      <c r="N1649" s="4">
        <f>IF(SUMPRODUCT($O$2:$AD$2,O1649:AD1649)&lt;=Kalkulačka!$B$4,SUMPRODUCT($O$2:$AD$2,O1649:AD1649)*Kalkulačka!$B$5,SUMPRODUCT($O$2:$AD$2,O1649:AD1649))</f>
        <v>7003</v>
      </c>
      <c r="O1649" s="4">
        <v>1849</v>
      </c>
      <c r="P1649" s="4">
        <v>29</v>
      </c>
      <c r="Q1649" s="4">
        <v>0</v>
      </c>
      <c r="R1649" s="4">
        <v>0</v>
      </c>
      <c r="S1649" s="4">
        <v>5096</v>
      </c>
      <c r="T1649" s="4">
        <v>0</v>
      </c>
      <c r="U1649" s="4">
        <v>7012</v>
      </c>
      <c r="V1649" s="4">
        <v>1881</v>
      </c>
      <c r="W1649" s="4">
        <v>446</v>
      </c>
      <c r="X1649" s="4">
        <v>1216</v>
      </c>
      <c r="Y1649" s="4">
        <v>0</v>
      </c>
      <c r="Z1649" s="4">
        <v>0</v>
      </c>
      <c r="AA1649" s="4">
        <v>0</v>
      </c>
      <c r="AB1649" s="4">
        <v>0</v>
      </c>
      <c r="AC1649" s="4">
        <v>0</v>
      </c>
      <c r="AD1649" s="4">
        <v>0</v>
      </c>
    </row>
    <row r="1650" spans="1:30" x14ac:dyDescent="0.3">
      <c r="A1650" s="16" t="s">
        <v>56</v>
      </c>
      <c r="B1650" s="7">
        <v>568732</v>
      </c>
      <c r="C1650" s="7">
        <v>600831</v>
      </c>
      <c r="D1650" s="7" t="s">
        <v>1892</v>
      </c>
      <c r="E1650" s="7">
        <v>2</v>
      </c>
      <c r="F1650" s="4">
        <v>1795029</v>
      </c>
      <c r="G1650" s="4">
        <v>63180</v>
      </c>
      <c r="H1650" s="4">
        <f t="shared" si="152"/>
        <v>2003516.1810080174</v>
      </c>
      <c r="I1650" s="4">
        <f t="shared" si="153"/>
        <v>208487.18100801739</v>
      </c>
      <c r="J1650" s="5">
        <f t="shared" si="154"/>
        <v>0.11614697088905945</v>
      </c>
      <c r="K1650" s="4">
        <f t="shared" si="155"/>
        <v>111448.83420760375</v>
      </c>
      <c r="L1650" s="4">
        <f t="shared" si="156"/>
        <v>48268.834207603752</v>
      </c>
      <c r="M1650" s="5">
        <f t="shared" si="157"/>
        <v>0.76398914541949581</v>
      </c>
      <c r="N1650" s="4">
        <f>IF(SUMPRODUCT($O$2:$AD$2,O1650:AD1650)&lt;=Kalkulačka!$B$4,SUMPRODUCT($O$2:$AD$2,O1650:AD1650)*Kalkulačka!$B$5,SUMPRODUCT($O$2:$AD$2,O1650:AD1650))</f>
        <v>141</v>
      </c>
      <c r="O1650" s="4">
        <v>45</v>
      </c>
      <c r="P1650" s="4">
        <v>0</v>
      </c>
      <c r="Q1650" s="4">
        <v>0</v>
      </c>
      <c r="R1650" s="4">
        <v>0</v>
      </c>
      <c r="S1650" s="4">
        <v>49</v>
      </c>
      <c r="T1650" s="4">
        <v>0</v>
      </c>
      <c r="U1650" s="4">
        <v>92</v>
      </c>
      <c r="V1650" s="4">
        <v>30</v>
      </c>
      <c r="W1650" s="4">
        <v>0</v>
      </c>
      <c r="X1650" s="4">
        <v>0</v>
      </c>
      <c r="Y1650" s="4">
        <v>0</v>
      </c>
      <c r="Z1650" s="4">
        <v>0</v>
      </c>
      <c r="AA1650" s="4">
        <v>0</v>
      </c>
      <c r="AB1650" s="4">
        <v>0</v>
      </c>
      <c r="AC1650" s="4">
        <v>0</v>
      </c>
      <c r="AD1650" s="4">
        <v>0</v>
      </c>
    </row>
    <row r="1651" spans="1:30" x14ac:dyDescent="0.3">
      <c r="A1651" s="16" t="s">
        <v>20</v>
      </c>
      <c r="B1651" s="7">
        <v>537985</v>
      </c>
      <c r="C1651" s="7">
        <v>239941</v>
      </c>
      <c r="D1651" s="7" t="s">
        <v>1893</v>
      </c>
      <c r="E1651" s="7">
        <v>2</v>
      </c>
      <c r="F1651" s="4">
        <v>668111</v>
      </c>
      <c r="G1651" s="4">
        <v>16729</v>
      </c>
      <c r="H1651" s="4">
        <f t="shared" si="152"/>
        <v>745990.06739660224</v>
      </c>
      <c r="I1651" s="4">
        <f t="shared" si="153"/>
        <v>77879.067396602244</v>
      </c>
      <c r="J1651" s="5">
        <f t="shared" si="154"/>
        <v>0.11656606072434417</v>
      </c>
      <c r="K1651" s="4">
        <f t="shared" si="155"/>
        <v>41496.906353895014</v>
      </c>
      <c r="L1651" s="4">
        <f t="shared" si="156"/>
        <v>24767.906353895014</v>
      </c>
      <c r="M1651" s="5">
        <f t="shared" si="157"/>
        <v>1.4805371722096368</v>
      </c>
      <c r="N1651" s="4">
        <f>IF(SUMPRODUCT($O$2:$AD$2,O1651:AD1651)&lt;=Kalkulačka!$B$4,SUMPRODUCT($O$2:$AD$2,O1651:AD1651)*Kalkulačka!$B$5,SUMPRODUCT($O$2:$AD$2,O1651:AD1651))</f>
        <v>52.5</v>
      </c>
      <c r="O1651" s="4">
        <v>35</v>
      </c>
      <c r="P1651" s="4">
        <v>0</v>
      </c>
      <c r="Q1651" s="4">
        <v>0</v>
      </c>
      <c r="R1651" s="4">
        <v>0</v>
      </c>
      <c r="S1651" s="4">
        <v>0</v>
      </c>
      <c r="T1651" s="4">
        <v>0</v>
      </c>
      <c r="U1651" s="4">
        <v>35</v>
      </c>
      <c r="V1651" s="4">
        <v>0</v>
      </c>
      <c r="W1651" s="4">
        <v>0</v>
      </c>
      <c r="X1651" s="4">
        <v>0</v>
      </c>
      <c r="Y1651" s="4">
        <v>0</v>
      </c>
      <c r="Z1651" s="4">
        <v>0</v>
      </c>
      <c r="AA1651" s="4">
        <v>0</v>
      </c>
      <c r="AB1651" s="4">
        <v>0</v>
      </c>
      <c r="AC1651" s="4">
        <v>0</v>
      </c>
      <c r="AD1651" s="4">
        <v>0</v>
      </c>
    </row>
    <row r="1652" spans="1:30" x14ac:dyDescent="0.3">
      <c r="A1652" s="16" t="s">
        <v>53</v>
      </c>
      <c r="B1652" s="7">
        <v>592498</v>
      </c>
      <c r="C1652" s="7">
        <v>291234</v>
      </c>
      <c r="D1652" s="7" t="s">
        <v>1894</v>
      </c>
      <c r="E1652" s="7">
        <v>2</v>
      </c>
      <c r="F1652" s="4">
        <v>2023339</v>
      </c>
      <c r="G1652" s="4">
        <v>94642</v>
      </c>
      <c r="H1652" s="4">
        <f t="shared" si="152"/>
        <v>2259284.2041154238</v>
      </c>
      <c r="I1652" s="4">
        <f t="shared" si="153"/>
        <v>235945.20411542384</v>
      </c>
      <c r="J1652" s="5">
        <f t="shared" si="154"/>
        <v>0.11661180065002652</v>
      </c>
      <c r="K1652" s="4">
        <f t="shared" si="155"/>
        <v>125676.34495751062</v>
      </c>
      <c r="L1652" s="4">
        <f t="shared" si="156"/>
        <v>31034.344957510621</v>
      </c>
      <c r="M1652" s="5">
        <f t="shared" si="157"/>
        <v>0.32791302970679626</v>
      </c>
      <c r="N1652" s="4">
        <f>IF(SUMPRODUCT($O$2:$AD$2,O1652:AD1652)&lt;=Kalkulačka!$B$4,SUMPRODUCT($O$2:$AD$2,O1652:AD1652)*Kalkulačka!$B$5,SUMPRODUCT($O$2:$AD$2,O1652:AD1652))</f>
        <v>159</v>
      </c>
      <c r="O1652" s="4">
        <v>50</v>
      </c>
      <c r="P1652" s="4">
        <v>0</v>
      </c>
      <c r="Q1652" s="4">
        <v>0</v>
      </c>
      <c r="R1652" s="4">
        <v>0</v>
      </c>
      <c r="S1652" s="4">
        <v>56</v>
      </c>
      <c r="T1652" s="4">
        <v>0</v>
      </c>
      <c r="U1652" s="4">
        <v>104</v>
      </c>
      <c r="V1652" s="4">
        <v>52</v>
      </c>
      <c r="W1652" s="4">
        <v>0</v>
      </c>
      <c r="X1652" s="4">
        <v>0</v>
      </c>
      <c r="Y1652" s="4">
        <v>0</v>
      </c>
      <c r="Z1652" s="4">
        <v>0</v>
      </c>
      <c r="AA1652" s="4">
        <v>0</v>
      </c>
      <c r="AB1652" s="4">
        <v>0</v>
      </c>
      <c r="AC1652" s="4">
        <v>0</v>
      </c>
      <c r="AD1652" s="4">
        <v>0</v>
      </c>
    </row>
    <row r="1653" spans="1:30" x14ac:dyDescent="0.3">
      <c r="A1653" s="16" t="s">
        <v>20</v>
      </c>
      <c r="B1653" s="7">
        <v>539627</v>
      </c>
      <c r="C1653" s="7">
        <v>241610</v>
      </c>
      <c r="D1653" s="7" t="s">
        <v>1426</v>
      </c>
      <c r="E1653" s="7">
        <v>2</v>
      </c>
      <c r="F1653" s="4">
        <v>19761010</v>
      </c>
      <c r="G1653" s="4">
        <v>1121931</v>
      </c>
      <c r="H1653" s="4">
        <f t="shared" si="152"/>
        <v>19124343.461125467</v>
      </c>
      <c r="I1653" s="4">
        <f t="shared" si="153"/>
        <v>-636666.53887453303</v>
      </c>
      <c r="J1653" s="5">
        <f t="shared" si="154"/>
        <v>-3.2218319755646707E-2</v>
      </c>
      <c r="K1653" s="4">
        <f t="shared" si="155"/>
        <v>1063822.5954610915</v>
      </c>
      <c r="L1653" s="4">
        <f t="shared" si="156"/>
        <v>-58108.404538908508</v>
      </c>
      <c r="M1653" s="5">
        <f t="shared" si="157"/>
        <v>-5.1793207014431797E-2</v>
      </c>
      <c r="N1653" s="4">
        <f>IF(SUMPRODUCT($O$2:$AD$2,O1653:AD1653)&lt;=Kalkulačka!$B$4,SUMPRODUCT($O$2:$AD$2,O1653:AD1653)*Kalkulačka!$B$5,SUMPRODUCT($O$2:$AD$2,O1653:AD1653))</f>
        <v>1345.9</v>
      </c>
      <c r="O1653" s="4">
        <v>352</v>
      </c>
      <c r="P1653" s="4">
        <v>0</v>
      </c>
      <c r="Q1653" s="4">
        <v>0</v>
      </c>
      <c r="R1653" s="4">
        <v>0</v>
      </c>
      <c r="S1653" s="4">
        <v>966</v>
      </c>
      <c r="T1653" s="4">
        <v>0</v>
      </c>
      <c r="U1653" s="4">
        <v>1261</v>
      </c>
      <c r="V1653" s="4">
        <v>401</v>
      </c>
      <c r="W1653" s="4">
        <v>0</v>
      </c>
      <c r="X1653" s="4">
        <v>0</v>
      </c>
      <c r="Y1653" s="4">
        <v>0</v>
      </c>
      <c r="Z1653" s="4">
        <v>0</v>
      </c>
      <c r="AA1653" s="4">
        <v>279</v>
      </c>
      <c r="AB1653" s="4">
        <v>0</v>
      </c>
      <c r="AC1653" s="4">
        <v>0</v>
      </c>
      <c r="AD1653" s="4">
        <v>0</v>
      </c>
    </row>
    <row r="1654" spans="1:30" x14ac:dyDescent="0.3">
      <c r="A1654" s="16" t="s">
        <v>53</v>
      </c>
      <c r="B1654" s="7">
        <v>585769</v>
      </c>
      <c r="C1654" s="7">
        <v>568732</v>
      </c>
      <c r="D1654" s="7" t="s">
        <v>1895</v>
      </c>
      <c r="E1654" s="7">
        <v>2</v>
      </c>
      <c r="F1654" s="4">
        <v>820609</v>
      </c>
      <c r="G1654" s="4">
        <v>30830</v>
      </c>
      <c r="H1654" s="4">
        <f t="shared" si="152"/>
        <v>916502.0828015398</v>
      </c>
      <c r="I1654" s="4">
        <f t="shared" si="153"/>
        <v>95893.0828015398</v>
      </c>
      <c r="J1654" s="5">
        <f t="shared" si="154"/>
        <v>0.1168559969504841</v>
      </c>
      <c r="K1654" s="4">
        <f t="shared" si="155"/>
        <v>50981.913520499591</v>
      </c>
      <c r="L1654" s="4">
        <f t="shared" si="156"/>
        <v>20151.913520499591</v>
      </c>
      <c r="M1654" s="5">
        <f t="shared" si="157"/>
        <v>0.65364623809599709</v>
      </c>
      <c r="N1654" s="4">
        <f>IF(SUMPRODUCT($O$2:$AD$2,O1654:AD1654)&lt;=Kalkulačka!$B$4,SUMPRODUCT($O$2:$AD$2,O1654:AD1654)*Kalkulačka!$B$5,SUMPRODUCT($O$2:$AD$2,O1654:AD1654))</f>
        <v>64.5</v>
      </c>
      <c r="O1654" s="4">
        <v>16</v>
      </c>
      <c r="P1654" s="4">
        <v>0</v>
      </c>
      <c r="Q1654" s="4">
        <v>0</v>
      </c>
      <c r="R1654" s="4">
        <v>0</v>
      </c>
      <c r="S1654" s="4">
        <v>27</v>
      </c>
      <c r="T1654" s="4">
        <v>0</v>
      </c>
      <c r="U1654" s="4">
        <v>43</v>
      </c>
      <c r="V1654" s="4">
        <v>27</v>
      </c>
      <c r="W1654" s="4">
        <v>0</v>
      </c>
      <c r="X1654" s="4">
        <v>0</v>
      </c>
      <c r="Y1654" s="4">
        <v>0</v>
      </c>
      <c r="Z1654" s="4">
        <v>0</v>
      </c>
      <c r="AA1654" s="4">
        <v>0</v>
      </c>
      <c r="AB1654" s="4">
        <v>0</v>
      </c>
      <c r="AC1654" s="4">
        <v>0</v>
      </c>
      <c r="AD1654" s="4">
        <v>0</v>
      </c>
    </row>
    <row r="1655" spans="1:30" x14ac:dyDescent="0.3">
      <c r="A1655" s="16" t="s">
        <v>20</v>
      </c>
      <c r="B1655" s="7">
        <v>532487</v>
      </c>
      <c r="C1655" s="7">
        <v>234541</v>
      </c>
      <c r="D1655" s="7" t="s">
        <v>1896</v>
      </c>
      <c r="E1655" s="7">
        <v>2</v>
      </c>
      <c r="F1655" s="4">
        <v>667767</v>
      </c>
      <c r="G1655" s="4">
        <v>16725</v>
      </c>
      <c r="H1655" s="4">
        <f t="shared" si="152"/>
        <v>745990.06739660224</v>
      </c>
      <c r="I1655" s="4">
        <f t="shared" si="153"/>
        <v>78223.067396602244</v>
      </c>
      <c r="J1655" s="5">
        <f t="shared" si="154"/>
        <v>0.11714125944618736</v>
      </c>
      <c r="K1655" s="4">
        <f t="shared" si="155"/>
        <v>41496.906353895014</v>
      </c>
      <c r="L1655" s="4">
        <f t="shared" si="156"/>
        <v>24771.906353895014</v>
      </c>
      <c r="M1655" s="5">
        <f t="shared" si="157"/>
        <v>1.4811304247470862</v>
      </c>
      <c r="N1655" s="4">
        <f>IF(SUMPRODUCT($O$2:$AD$2,O1655:AD1655)&lt;=Kalkulačka!$B$4,SUMPRODUCT($O$2:$AD$2,O1655:AD1655)*Kalkulačka!$B$5,SUMPRODUCT($O$2:$AD$2,O1655:AD1655))</f>
        <v>52.5</v>
      </c>
      <c r="O1655" s="4">
        <v>35</v>
      </c>
      <c r="P1655" s="4">
        <v>0</v>
      </c>
      <c r="Q1655" s="4">
        <v>0</v>
      </c>
      <c r="R1655" s="4">
        <v>0</v>
      </c>
      <c r="S1655" s="4">
        <v>0</v>
      </c>
      <c r="T1655" s="4">
        <v>0</v>
      </c>
      <c r="U1655" s="4">
        <v>35</v>
      </c>
      <c r="V1655" s="4">
        <v>0</v>
      </c>
      <c r="W1655" s="4">
        <v>0</v>
      </c>
      <c r="X1655" s="4">
        <v>0</v>
      </c>
      <c r="Y1655" s="4">
        <v>0</v>
      </c>
      <c r="Z1655" s="4">
        <v>0</v>
      </c>
      <c r="AA1655" s="4">
        <v>0</v>
      </c>
      <c r="AB1655" s="4">
        <v>0</v>
      </c>
      <c r="AC1655" s="4">
        <v>0</v>
      </c>
      <c r="AD1655" s="4">
        <v>0</v>
      </c>
    </row>
    <row r="1656" spans="1:30" x14ac:dyDescent="0.3">
      <c r="A1656" s="16" t="s">
        <v>20</v>
      </c>
      <c r="B1656" s="7">
        <v>532584</v>
      </c>
      <c r="C1656" s="7">
        <v>234648</v>
      </c>
      <c r="D1656" s="7" t="s">
        <v>1897</v>
      </c>
      <c r="E1656" s="7">
        <v>2</v>
      </c>
      <c r="F1656" s="4">
        <v>667767</v>
      </c>
      <c r="G1656" s="4">
        <v>16725</v>
      </c>
      <c r="H1656" s="4">
        <f t="shared" si="152"/>
        <v>745990.06739660224</v>
      </c>
      <c r="I1656" s="4">
        <f t="shared" si="153"/>
        <v>78223.067396602244</v>
      </c>
      <c r="J1656" s="5">
        <f t="shared" si="154"/>
        <v>0.11714125944618736</v>
      </c>
      <c r="K1656" s="4">
        <f t="shared" si="155"/>
        <v>41496.906353895014</v>
      </c>
      <c r="L1656" s="4">
        <f t="shared" si="156"/>
        <v>24771.906353895014</v>
      </c>
      <c r="M1656" s="5">
        <f t="shared" si="157"/>
        <v>1.4811304247470862</v>
      </c>
      <c r="N1656" s="4">
        <f>IF(SUMPRODUCT($O$2:$AD$2,O1656:AD1656)&lt;=Kalkulačka!$B$4,SUMPRODUCT($O$2:$AD$2,O1656:AD1656)*Kalkulačka!$B$5,SUMPRODUCT($O$2:$AD$2,O1656:AD1656))</f>
        <v>52.5</v>
      </c>
      <c r="O1656" s="4">
        <v>35</v>
      </c>
      <c r="P1656" s="4">
        <v>0</v>
      </c>
      <c r="Q1656" s="4">
        <v>0</v>
      </c>
      <c r="R1656" s="4">
        <v>0</v>
      </c>
      <c r="S1656" s="4">
        <v>0</v>
      </c>
      <c r="T1656" s="4">
        <v>0</v>
      </c>
      <c r="U1656" s="4">
        <v>35</v>
      </c>
      <c r="V1656" s="4">
        <v>0</v>
      </c>
      <c r="W1656" s="4">
        <v>0</v>
      </c>
      <c r="X1656" s="4">
        <v>0</v>
      </c>
      <c r="Y1656" s="4">
        <v>0</v>
      </c>
      <c r="Z1656" s="4">
        <v>0</v>
      </c>
      <c r="AA1656" s="4">
        <v>0</v>
      </c>
      <c r="AB1656" s="4">
        <v>0</v>
      </c>
      <c r="AC1656" s="4">
        <v>0</v>
      </c>
      <c r="AD1656" s="4">
        <v>0</v>
      </c>
    </row>
    <row r="1657" spans="1:30" x14ac:dyDescent="0.3">
      <c r="A1657" s="16" t="s">
        <v>38</v>
      </c>
      <c r="B1657" s="7">
        <v>574121</v>
      </c>
      <c r="C1657" s="7">
        <v>272728</v>
      </c>
      <c r="D1657" s="7" t="s">
        <v>364</v>
      </c>
      <c r="E1657" s="7">
        <v>2</v>
      </c>
      <c r="F1657" s="4">
        <v>25189646</v>
      </c>
      <c r="G1657" s="4">
        <v>1496101</v>
      </c>
      <c r="H1657" s="4">
        <f t="shared" si="152"/>
        <v>24397427.537523162</v>
      </c>
      <c r="I1657" s="4">
        <f t="shared" si="153"/>
        <v>-792218.46247683838</v>
      </c>
      <c r="J1657" s="5">
        <f t="shared" si="154"/>
        <v>-3.1450162597633891E-2</v>
      </c>
      <c r="K1657" s="4">
        <f t="shared" si="155"/>
        <v>1357146.4420883378</v>
      </c>
      <c r="L1657" s="4">
        <f t="shared" si="156"/>
        <v>-138954.55791166215</v>
      </c>
      <c r="M1657" s="5">
        <f t="shared" si="157"/>
        <v>-9.2877792282514471E-2</v>
      </c>
      <c r="N1657" s="4">
        <f>IF(SUMPRODUCT($O$2:$AD$2,O1657:AD1657)&lt;=Kalkulačka!$B$4,SUMPRODUCT($O$2:$AD$2,O1657:AD1657)*Kalkulačka!$B$5,SUMPRODUCT($O$2:$AD$2,O1657:AD1657))</f>
        <v>1717</v>
      </c>
      <c r="O1657" s="4">
        <v>362</v>
      </c>
      <c r="P1657" s="4">
        <v>0</v>
      </c>
      <c r="Q1657" s="4">
        <v>11</v>
      </c>
      <c r="R1657" s="4">
        <v>0</v>
      </c>
      <c r="S1657" s="4">
        <v>1309</v>
      </c>
      <c r="T1657" s="4">
        <v>0</v>
      </c>
      <c r="U1657" s="4">
        <v>1733</v>
      </c>
      <c r="V1657" s="4">
        <v>393</v>
      </c>
      <c r="W1657" s="4">
        <v>144</v>
      </c>
      <c r="X1657" s="4">
        <v>394</v>
      </c>
      <c r="Y1657" s="4">
        <v>0</v>
      </c>
      <c r="Z1657" s="4">
        <v>0</v>
      </c>
      <c r="AA1657" s="4">
        <v>350</v>
      </c>
      <c r="AB1657" s="4">
        <v>0</v>
      </c>
      <c r="AC1657" s="4">
        <v>0</v>
      </c>
      <c r="AD1657" s="4">
        <v>0</v>
      </c>
    </row>
    <row r="1658" spans="1:30" x14ac:dyDescent="0.3">
      <c r="A1658" s="16" t="s">
        <v>53</v>
      </c>
      <c r="B1658" s="7">
        <v>592218</v>
      </c>
      <c r="C1658" s="7">
        <v>290971</v>
      </c>
      <c r="D1658" s="7" t="s">
        <v>1898</v>
      </c>
      <c r="E1658" s="7">
        <v>2</v>
      </c>
      <c r="F1658" s="4">
        <v>1926114</v>
      </c>
      <c r="G1658" s="4">
        <v>71517</v>
      </c>
      <c r="H1658" s="4">
        <f t="shared" si="152"/>
        <v>2152714.194487338</v>
      </c>
      <c r="I1658" s="4">
        <f t="shared" si="153"/>
        <v>226600.19448733795</v>
      </c>
      <c r="J1658" s="5">
        <f t="shared" si="154"/>
        <v>0.11764630467736481</v>
      </c>
      <c r="K1658" s="4">
        <f t="shared" si="155"/>
        <v>119748.21547838276</v>
      </c>
      <c r="L1658" s="4">
        <f t="shared" si="156"/>
        <v>48231.215478382757</v>
      </c>
      <c r="M1658" s="5">
        <f t="shared" si="157"/>
        <v>0.67440210688903002</v>
      </c>
      <c r="N1658" s="4">
        <f>IF(SUMPRODUCT($O$2:$AD$2,O1658:AD1658)&lt;=Kalkulačka!$B$4,SUMPRODUCT($O$2:$AD$2,O1658:AD1658)*Kalkulačka!$B$5,SUMPRODUCT($O$2:$AD$2,O1658:AD1658))</f>
        <v>151.5</v>
      </c>
      <c r="O1658" s="4">
        <v>40</v>
      </c>
      <c r="P1658" s="4">
        <v>0</v>
      </c>
      <c r="Q1658" s="4">
        <v>0</v>
      </c>
      <c r="R1658" s="4">
        <v>0</v>
      </c>
      <c r="S1658" s="4">
        <v>61</v>
      </c>
      <c r="T1658" s="4">
        <v>0</v>
      </c>
      <c r="U1658" s="4">
        <v>101</v>
      </c>
      <c r="V1658" s="4">
        <v>60</v>
      </c>
      <c r="W1658" s="4">
        <v>0</v>
      </c>
      <c r="X1658" s="4">
        <v>0</v>
      </c>
      <c r="Y1658" s="4">
        <v>0</v>
      </c>
      <c r="Z1658" s="4">
        <v>0</v>
      </c>
      <c r="AA1658" s="4">
        <v>0</v>
      </c>
      <c r="AB1658" s="4">
        <v>0</v>
      </c>
      <c r="AC1658" s="4">
        <v>0</v>
      </c>
      <c r="AD1658" s="4">
        <v>0</v>
      </c>
    </row>
    <row r="1659" spans="1:30" x14ac:dyDescent="0.3">
      <c r="A1659" s="16" t="s">
        <v>47</v>
      </c>
      <c r="B1659" s="7">
        <v>586145</v>
      </c>
      <c r="C1659" s="7">
        <v>284866</v>
      </c>
      <c r="D1659" s="7" t="s">
        <v>1899</v>
      </c>
      <c r="E1659" s="7">
        <v>2</v>
      </c>
      <c r="F1659" s="4">
        <v>2555422</v>
      </c>
      <c r="G1659" s="4">
        <v>101922</v>
      </c>
      <c r="H1659" s="4">
        <f t="shared" si="152"/>
        <v>2856076.2580327056</v>
      </c>
      <c r="I1659" s="4">
        <f t="shared" si="153"/>
        <v>300654.25803270563</v>
      </c>
      <c r="J1659" s="5">
        <f t="shared" si="154"/>
        <v>0.11765346703311841</v>
      </c>
      <c r="K1659" s="4">
        <f t="shared" si="155"/>
        <v>158873.87004062661</v>
      </c>
      <c r="L1659" s="4">
        <f t="shared" si="156"/>
        <v>56951.870040626614</v>
      </c>
      <c r="M1659" s="5">
        <f t="shared" si="157"/>
        <v>0.55877896862921261</v>
      </c>
      <c r="N1659" s="4">
        <f>IF(SUMPRODUCT($O$2:$AD$2,O1659:AD1659)&lt;=Kalkulačka!$B$4,SUMPRODUCT($O$2:$AD$2,O1659:AD1659)*Kalkulačka!$B$5,SUMPRODUCT($O$2:$AD$2,O1659:AD1659))</f>
        <v>201</v>
      </c>
      <c r="O1659" s="4">
        <v>27</v>
      </c>
      <c r="P1659" s="4">
        <v>0</v>
      </c>
      <c r="Q1659" s="4">
        <v>11</v>
      </c>
      <c r="R1659" s="4">
        <v>0</v>
      </c>
      <c r="S1659" s="4">
        <v>96</v>
      </c>
      <c r="T1659" s="4">
        <v>0</v>
      </c>
      <c r="U1659" s="4">
        <v>146</v>
      </c>
      <c r="V1659" s="4">
        <v>50</v>
      </c>
      <c r="W1659" s="4">
        <v>0</v>
      </c>
      <c r="X1659" s="4">
        <v>0</v>
      </c>
      <c r="Y1659" s="4">
        <v>0</v>
      </c>
      <c r="Z1659" s="4">
        <v>0</v>
      </c>
      <c r="AA1659" s="4">
        <v>0</v>
      </c>
      <c r="AB1659" s="4">
        <v>0</v>
      </c>
      <c r="AC1659" s="4">
        <v>0</v>
      </c>
      <c r="AD1659" s="4">
        <v>0</v>
      </c>
    </row>
    <row r="1660" spans="1:30" x14ac:dyDescent="0.3">
      <c r="A1660" s="16" t="s">
        <v>41</v>
      </c>
      <c r="B1660" s="7">
        <v>580333</v>
      </c>
      <c r="C1660" s="7">
        <v>278939</v>
      </c>
      <c r="D1660" s="7" t="s">
        <v>1900</v>
      </c>
      <c r="E1660" s="7">
        <v>2</v>
      </c>
      <c r="F1660" s="4">
        <v>1048800</v>
      </c>
      <c r="G1660" s="4">
        <v>37313</v>
      </c>
      <c r="H1660" s="4">
        <f t="shared" si="152"/>
        <v>1172270.1059089464</v>
      </c>
      <c r="I1660" s="4">
        <f t="shared" si="153"/>
        <v>123470.10590894637</v>
      </c>
      <c r="J1660" s="5">
        <f t="shared" si="154"/>
        <v>0.11772512005048275</v>
      </c>
      <c r="K1660" s="4">
        <f t="shared" si="155"/>
        <v>65209.424270406453</v>
      </c>
      <c r="L1660" s="4">
        <f t="shared" si="156"/>
        <v>27896.424270406453</v>
      </c>
      <c r="M1660" s="5">
        <f t="shared" si="157"/>
        <v>0.74763284298787158</v>
      </c>
      <c r="N1660" s="4">
        <f>IF(SUMPRODUCT($O$2:$AD$2,O1660:AD1660)&lt;=Kalkulačka!$B$4,SUMPRODUCT($O$2:$AD$2,O1660:AD1660)*Kalkulačka!$B$5,SUMPRODUCT($O$2:$AD$2,O1660:AD1660))</f>
        <v>82.5</v>
      </c>
      <c r="O1660" s="4">
        <v>26</v>
      </c>
      <c r="P1660" s="4">
        <v>0</v>
      </c>
      <c r="Q1660" s="4">
        <v>0</v>
      </c>
      <c r="R1660" s="4">
        <v>0</v>
      </c>
      <c r="S1660" s="4">
        <v>29</v>
      </c>
      <c r="T1660" s="4">
        <v>0</v>
      </c>
      <c r="U1660" s="4">
        <v>55</v>
      </c>
      <c r="V1660" s="4">
        <v>25</v>
      </c>
      <c r="W1660" s="4">
        <v>0</v>
      </c>
      <c r="X1660" s="4">
        <v>0</v>
      </c>
      <c r="Y1660" s="4">
        <v>0</v>
      </c>
      <c r="Z1660" s="4">
        <v>0</v>
      </c>
      <c r="AA1660" s="4">
        <v>0</v>
      </c>
      <c r="AB1660" s="4">
        <v>0</v>
      </c>
      <c r="AC1660" s="4">
        <v>0</v>
      </c>
      <c r="AD1660" s="4">
        <v>0</v>
      </c>
    </row>
    <row r="1661" spans="1:30" x14ac:dyDescent="0.3">
      <c r="A1661" s="16" t="s">
        <v>47</v>
      </c>
      <c r="B1661" s="7">
        <v>584045</v>
      </c>
      <c r="C1661" s="7">
        <v>282740</v>
      </c>
      <c r="D1661" s="7" t="s">
        <v>1901</v>
      </c>
      <c r="E1661" s="7">
        <v>2</v>
      </c>
      <c r="F1661" s="4">
        <v>8066947</v>
      </c>
      <c r="G1661" s="4">
        <v>485312</v>
      </c>
      <c r="H1661" s="4">
        <f t="shared" si="152"/>
        <v>7815134.0393929752</v>
      </c>
      <c r="I1661" s="4">
        <f t="shared" si="153"/>
        <v>-251812.96060702484</v>
      </c>
      <c r="J1661" s="5">
        <f t="shared" si="154"/>
        <v>-3.1215397920306809E-2</v>
      </c>
      <c r="K1661" s="4">
        <f t="shared" si="155"/>
        <v>434729.495136043</v>
      </c>
      <c r="L1661" s="4">
        <f t="shared" si="156"/>
        <v>-50582.504863957001</v>
      </c>
      <c r="M1661" s="5">
        <f t="shared" si="157"/>
        <v>-0.10422677548454806</v>
      </c>
      <c r="N1661" s="4">
        <f>IF(SUMPRODUCT($O$2:$AD$2,O1661:AD1661)&lt;=Kalkulačka!$B$4,SUMPRODUCT($O$2:$AD$2,O1661:AD1661)*Kalkulačka!$B$5,SUMPRODUCT($O$2:$AD$2,O1661:AD1661))</f>
        <v>550</v>
      </c>
      <c r="O1661" s="4">
        <v>120</v>
      </c>
      <c r="P1661" s="4">
        <v>0</v>
      </c>
      <c r="Q1661" s="4">
        <v>12</v>
      </c>
      <c r="R1661" s="4">
        <v>0</v>
      </c>
      <c r="S1661" s="4">
        <v>418</v>
      </c>
      <c r="T1661" s="4">
        <v>0</v>
      </c>
      <c r="U1661" s="4">
        <v>507</v>
      </c>
      <c r="V1661" s="4">
        <v>102</v>
      </c>
      <c r="W1661" s="4">
        <v>0</v>
      </c>
      <c r="X1661" s="4">
        <v>0</v>
      </c>
      <c r="Y1661" s="4">
        <v>0</v>
      </c>
      <c r="Z1661" s="4">
        <v>0</v>
      </c>
      <c r="AA1661" s="4">
        <v>0</v>
      </c>
      <c r="AB1661" s="4">
        <v>0</v>
      </c>
      <c r="AC1661" s="4">
        <v>0</v>
      </c>
      <c r="AD1661" s="4">
        <v>0</v>
      </c>
    </row>
    <row r="1662" spans="1:30" x14ac:dyDescent="0.3">
      <c r="A1662" s="16" t="s">
        <v>20</v>
      </c>
      <c r="B1662" s="7">
        <v>538582</v>
      </c>
      <c r="C1662" s="7">
        <v>240567</v>
      </c>
      <c r="D1662" s="7" t="s">
        <v>84</v>
      </c>
      <c r="E1662" s="7">
        <v>2</v>
      </c>
      <c r="F1662" s="4">
        <v>1639614</v>
      </c>
      <c r="G1662" s="4">
        <v>41096</v>
      </c>
      <c r="H1662" s="4">
        <f t="shared" si="152"/>
        <v>1833004.1656030796</v>
      </c>
      <c r="I1662" s="4">
        <f t="shared" si="153"/>
        <v>193390.1656030796</v>
      </c>
      <c r="J1662" s="5">
        <f t="shared" si="154"/>
        <v>0.11794859375626188</v>
      </c>
      <c r="K1662" s="4">
        <f t="shared" si="155"/>
        <v>101963.82704099918</v>
      </c>
      <c r="L1662" s="4">
        <f t="shared" si="156"/>
        <v>60867.827040999182</v>
      </c>
      <c r="M1662" s="5">
        <f t="shared" si="157"/>
        <v>1.4811131750291802</v>
      </c>
      <c r="N1662" s="4">
        <f>IF(SUMPRODUCT($O$2:$AD$2,O1662:AD1662)&lt;=Kalkulačka!$B$4,SUMPRODUCT($O$2:$AD$2,O1662:AD1662)*Kalkulačka!$B$5,SUMPRODUCT($O$2:$AD$2,O1662:AD1662))</f>
        <v>129</v>
      </c>
      <c r="O1662" s="4">
        <v>86</v>
      </c>
      <c r="P1662" s="4">
        <v>0</v>
      </c>
      <c r="Q1662" s="4">
        <v>0</v>
      </c>
      <c r="R1662" s="4">
        <v>0</v>
      </c>
      <c r="S1662" s="4">
        <v>0</v>
      </c>
      <c r="T1662" s="4">
        <v>0</v>
      </c>
      <c r="U1662" s="4">
        <v>0</v>
      </c>
      <c r="V1662" s="4">
        <v>0</v>
      </c>
      <c r="W1662" s="4">
        <v>0</v>
      </c>
      <c r="X1662" s="4">
        <v>0</v>
      </c>
      <c r="Y1662" s="4">
        <v>0</v>
      </c>
      <c r="Z1662" s="4">
        <v>0</v>
      </c>
      <c r="AA1662" s="4">
        <v>0</v>
      </c>
      <c r="AB1662" s="4">
        <v>0</v>
      </c>
      <c r="AC1662" s="4">
        <v>0</v>
      </c>
      <c r="AD1662" s="4">
        <v>0</v>
      </c>
    </row>
    <row r="1663" spans="1:30" x14ac:dyDescent="0.3">
      <c r="A1663" s="16" t="s">
        <v>53</v>
      </c>
      <c r="B1663" s="7">
        <v>592625</v>
      </c>
      <c r="C1663" s="7">
        <v>542229</v>
      </c>
      <c r="D1663" s="7" t="s">
        <v>1902</v>
      </c>
      <c r="E1663" s="7">
        <v>2</v>
      </c>
      <c r="F1663" s="4">
        <v>343174</v>
      </c>
      <c r="G1663" s="4">
        <v>8667</v>
      </c>
      <c r="H1663" s="4">
        <f t="shared" si="152"/>
        <v>383652.03466110968</v>
      </c>
      <c r="I1663" s="4">
        <f t="shared" si="153"/>
        <v>40478.034661109676</v>
      </c>
      <c r="J1663" s="5">
        <f t="shared" si="154"/>
        <v>0.11795192718885961</v>
      </c>
      <c r="K1663" s="4">
        <f t="shared" si="155"/>
        <v>21341.266124860293</v>
      </c>
      <c r="L1663" s="4">
        <f t="shared" si="156"/>
        <v>12674.266124860293</v>
      </c>
      <c r="M1663" s="5">
        <f t="shared" si="157"/>
        <v>1.46235907751936</v>
      </c>
      <c r="N1663" s="4">
        <f>IF(SUMPRODUCT($O$2:$AD$2,O1663:AD1663)&lt;=Kalkulačka!$B$4,SUMPRODUCT($O$2:$AD$2,O1663:AD1663)*Kalkulačka!$B$5,SUMPRODUCT($O$2:$AD$2,O1663:AD1663))</f>
        <v>27</v>
      </c>
      <c r="O1663" s="4">
        <v>18</v>
      </c>
      <c r="P1663" s="4">
        <v>0</v>
      </c>
      <c r="Q1663" s="4">
        <v>0</v>
      </c>
      <c r="R1663" s="4">
        <v>0</v>
      </c>
      <c r="S1663" s="4">
        <v>0</v>
      </c>
      <c r="T1663" s="4">
        <v>0</v>
      </c>
      <c r="U1663" s="4">
        <v>18</v>
      </c>
      <c r="V1663" s="4">
        <v>0</v>
      </c>
      <c r="W1663" s="4">
        <v>0</v>
      </c>
      <c r="X1663" s="4">
        <v>0</v>
      </c>
      <c r="Y1663" s="4">
        <v>0</v>
      </c>
      <c r="Z1663" s="4">
        <v>0</v>
      </c>
      <c r="AA1663" s="4">
        <v>0</v>
      </c>
      <c r="AB1663" s="4">
        <v>0</v>
      </c>
      <c r="AC1663" s="4">
        <v>0</v>
      </c>
      <c r="AD1663" s="4">
        <v>0</v>
      </c>
    </row>
    <row r="1664" spans="1:30" x14ac:dyDescent="0.3">
      <c r="A1664" s="16" t="s">
        <v>53</v>
      </c>
      <c r="B1664" s="7">
        <v>549436</v>
      </c>
      <c r="C1664" s="7">
        <v>568597</v>
      </c>
      <c r="D1664" s="7" t="s">
        <v>1684</v>
      </c>
      <c r="E1664" s="7">
        <v>2</v>
      </c>
      <c r="F1664" s="4">
        <v>343174</v>
      </c>
      <c r="G1664" s="4">
        <v>8667</v>
      </c>
      <c r="H1664" s="4">
        <f t="shared" si="152"/>
        <v>383652.03466110968</v>
      </c>
      <c r="I1664" s="4">
        <f t="shared" si="153"/>
        <v>40478.034661109676</v>
      </c>
      <c r="J1664" s="5">
        <f t="shared" si="154"/>
        <v>0.11795192718885961</v>
      </c>
      <c r="K1664" s="4">
        <f t="shared" si="155"/>
        <v>21341.266124860293</v>
      </c>
      <c r="L1664" s="4">
        <f t="shared" si="156"/>
        <v>12674.266124860293</v>
      </c>
      <c r="M1664" s="5">
        <f t="shared" si="157"/>
        <v>1.46235907751936</v>
      </c>
      <c r="N1664" s="4">
        <f>IF(SUMPRODUCT($O$2:$AD$2,O1664:AD1664)&lt;=Kalkulačka!$B$4,SUMPRODUCT($O$2:$AD$2,O1664:AD1664)*Kalkulačka!$B$5,SUMPRODUCT($O$2:$AD$2,O1664:AD1664))</f>
        <v>27</v>
      </c>
      <c r="O1664" s="4">
        <v>18</v>
      </c>
      <c r="P1664" s="4">
        <v>0</v>
      </c>
      <c r="Q1664" s="4">
        <v>0</v>
      </c>
      <c r="R1664" s="4">
        <v>0</v>
      </c>
      <c r="S1664" s="4">
        <v>0</v>
      </c>
      <c r="T1664" s="4">
        <v>0</v>
      </c>
      <c r="U1664" s="4">
        <v>22</v>
      </c>
      <c r="V1664" s="4">
        <v>0</v>
      </c>
      <c r="W1664" s="4">
        <v>0</v>
      </c>
      <c r="X1664" s="4">
        <v>0</v>
      </c>
      <c r="Y1664" s="4">
        <v>0</v>
      </c>
      <c r="Z1664" s="4">
        <v>0</v>
      </c>
      <c r="AA1664" s="4">
        <v>0</v>
      </c>
      <c r="AB1664" s="4">
        <v>0</v>
      </c>
      <c r="AC1664" s="4">
        <v>0</v>
      </c>
      <c r="AD1664" s="4">
        <v>0</v>
      </c>
    </row>
    <row r="1665" spans="1:30" x14ac:dyDescent="0.3">
      <c r="A1665" s="16" t="s">
        <v>53</v>
      </c>
      <c r="B1665" s="7">
        <v>588784</v>
      </c>
      <c r="C1665" s="7">
        <v>544604</v>
      </c>
      <c r="D1665" s="7" t="s">
        <v>1903</v>
      </c>
      <c r="E1665" s="7">
        <v>2</v>
      </c>
      <c r="F1665" s="4">
        <v>343174</v>
      </c>
      <c r="G1665" s="4">
        <v>8667</v>
      </c>
      <c r="H1665" s="4">
        <f t="shared" si="152"/>
        <v>383652.03466110968</v>
      </c>
      <c r="I1665" s="4">
        <f t="shared" si="153"/>
        <v>40478.034661109676</v>
      </c>
      <c r="J1665" s="5">
        <f t="shared" si="154"/>
        <v>0.11795192718885961</v>
      </c>
      <c r="K1665" s="4">
        <f t="shared" si="155"/>
        <v>21341.266124860293</v>
      </c>
      <c r="L1665" s="4">
        <f t="shared" si="156"/>
        <v>12674.266124860293</v>
      </c>
      <c r="M1665" s="5">
        <f t="shared" si="157"/>
        <v>1.46235907751936</v>
      </c>
      <c r="N1665" s="4">
        <f>IF(SUMPRODUCT($O$2:$AD$2,O1665:AD1665)&lt;=Kalkulačka!$B$4,SUMPRODUCT($O$2:$AD$2,O1665:AD1665)*Kalkulačka!$B$5,SUMPRODUCT($O$2:$AD$2,O1665:AD1665))</f>
        <v>27</v>
      </c>
      <c r="O1665" s="4">
        <v>18</v>
      </c>
      <c r="P1665" s="4">
        <v>0</v>
      </c>
      <c r="Q1665" s="4">
        <v>0</v>
      </c>
      <c r="R1665" s="4">
        <v>0</v>
      </c>
      <c r="S1665" s="4">
        <v>0</v>
      </c>
      <c r="T1665" s="4">
        <v>0</v>
      </c>
      <c r="U1665" s="4">
        <v>0</v>
      </c>
      <c r="V1665" s="4">
        <v>0</v>
      </c>
      <c r="W1665" s="4">
        <v>0</v>
      </c>
      <c r="X1665" s="4">
        <v>0</v>
      </c>
      <c r="Y1665" s="4">
        <v>0</v>
      </c>
      <c r="Z1665" s="4">
        <v>0</v>
      </c>
      <c r="AA1665" s="4">
        <v>0</v>
      </c>
      <c r="AB1665" s="4">
        <v>0</v>
      </c>
      <c r="AC1665" s="4">
        <v>0</v>
      </c>
      <c r="AD1665" s="4">
        <v>0</v>
      </c>
    </row>
    <row r="1666" spans="1:30" x14ac:dyDescent="0.3">
      <c r="A1666" s="16" t="s">
        <v>53</v>
      </c>
      <c r="B1666" s="7">
        <v>589217</v>
      </c>
      <c r="C1666" s="7">
        <v>287954</v>
      </c>
      <c r="D1666" s="7" t="s">
        <v>1904</v>
      </c>
      <c r="E1666" s="7">
        <v>2</v>
      </c>
      <c r="F1666" s="4">
        <v>686347</v>
      </c>
      <c r="G1666" s="4">
        <v>17335</v>
      </c>
      <c r="H1666" s="4">
        <f t="shared" si="152"/>
        <v>767304.06932221935</v>
      </c>
      <c r="I1666" s="4">
        <f t="shared" si="153"/>
        <v>80957.069322219351</v>
      </c>
      <c r="J1666" s="5">
        <f t="shared" si="154"/>
        <v>0.11795355603247248</v>
      </c>
      <c r="K1666" s="4">
        <f t="shared" si="155"/>
        <v>42682.532249720585</v>
      </c>
      <c r="L1666" s="4">
        <f t="shared" si="156"/>
        <v>25347.532249720585</v>
      </c>
      <c r="M1666" s="5">
        <f t="shared" si="157"/>
        <v>1.4622170320000336</v>
      </c>
      <c r="N1666" s="4">
        <f>IF(SUMPRODUCT($O$2:$AD$2,O1666:AD1666)&lt;=Kalkulačka!$B$4,SUMPRODUCT($O$2:$AD$2,O1666:AD1666)*Kalkulačka!$B$5,SUMPRODUCT($O$2:$AD$2,O1666:AD1666))</f>
        <v>54</v>
      </c>
      <c r="O1666" s="4">
        <v>36</v>
      </c>
      <c r="P1666" s="4">
        <v>0</v>
      </c>
      <c r="Q1666" s="4">
        <v>0</v>
      </c>
      <c r="R1666" s="4">
        <v>0</v>
      </c>
      <c r="S1666" s="4">
        <v>0</v>
      </c>
      <c r="T1666" s="4">
        <v>0</v>
      </c>
      <c r="U1666" s="4">
        <v>0</v>
      </c>
      <c r="V1666" s="4">
        <v>0</v>
      </c>
      <c r="W1666" s="4">
        <v>0</v>
      </c>
      <c r="X1666" s="4">
        <v>0</v>
      </c>
      <c r="Y1666" s="4">
        <v>0</v>
      </c>
      <c r="Z1666" s="4">
        <v>0</v>
      </c>
      <c r="AA1666" s="4">
        <v>0</v>
      </c>
      <c r="AB1666" s="4">
        <v>0</v>
      </c>
      <c r="AC1666" s="4">
        <v>0</v>
      </c>
      <c r="AD1666" s="4">
        <v>0</v>
      </c>
    </row>
    <row r="1667" spans="1:30" x14ac:dyDescent="0.3">
      <c r="A1667" s="16" t="s">
        <v>20</v>
      </c>
      <c r="B1667" s="7">
        <v>542474</v>
      </c>
      <c r="C1667" s="7">
        <v>244481</v>
      </c>
      <c r="D1667" s="7" t="s">
        <v>967</v>
      </c>
      <c r="E1667" s="7">
        <v>2</v>
      </c>
      <c r="F1667" s="4">
        <v>2821342</v>
      </c>
      <c r="G1667" s="4">
        <v>196138</v>
      </c>
      <c r="H1667" s="4">
        <f t="shared" si="152"/>
        <v>3154472.2849913463</v>
      </c>
      <c r="I1667" s="4">
        <f t="shared" si="153"/>
        <v>333130.2849913463</v>
      </c>
      <c r="J1667" s="5">
        <f t="shared" si="154"/>
        <v>0.11807511637771895</v>
      </c>
      <c r="K1667" s="4">
        <f t="shared" si="155"/>
        <v>175472.63258218463</v>
      </c>
      <c r="L1667" s="4">
        <f t="shared" si="156"/>
        <v>-20665.367417815374</v>
      </c>
      <c r="M1667" s="5">
        <f t="shared" si="157"/>
        <v>-0.10536136504815674</v>
      </c>
      <c r="N1667" s="4">
        <f>IF(SUMPRODUCT($O$2:$AD$2,O1667:AD1667)&lt;=Kalkulačka!$B$4,SUMPRODUCT($O$2:$AD$2,O1667:AD1667)*Kalkulačka!$B$5,SUMPRODUCT($O$2:$AD$2,O1667:AD1667))</f>
        <v>222</v>
      </c>
      <c r="O1667" s="4">
        <v>30</v>
      </c>
      <c r="P1667" s="4">
        <v>0</v>
      </c>
      <c r="Q1667" s="4">
        <v>0</v>
      </c>
      <c r="R1667" s="4">
        <v>0</v>
      </c>
      <c r="S1667" s="4">
        <v>118</v>
      </c>
      <c r="T1667" s="4">
        <v>0</v>
      </c>
      <c r="U1667" s="4">
        <v>141</v>
      </c>
      <c r="V1667" s="4">
        <v>50</v>
      </c>
      <c r="W1667" s="4">
        <v>0</v>
      </c>
      <c r="X1667" s="4">
        <v>0</v>
      </c>
      <c r="Y1667" s="4">
        <v>0</v>
      </c>
      <c r="Z1667" s="4">
        <v>0</v>
      </c>
      <c r="AA1667" s="4">
        <v>0</v>
      </c>
      <c r="AB1667" s="4">
        <v>0</v>
      </c>
      <c r="AC1667" s="4">
        <v>0</v>
      </c>
      <c r="AD1667" s="4">
        <v>0</v>
      </c>
    </row>
    <row r="1668" spans="1:30" x14ac:dyDescent="0.3">
      <c r="A1668" s="16" t="s">
        <v>41</v>
      </c>
      <c r="B1668" s="7">
        <v>578576</v>
      </c>
      <c r="C1668" s="7">
        <v>277177</v>
      </c>
      <c r="D1668" s="7" t="s">
        <v>385</v>
      </c>
      <c r="E1668" s="7">
        <v>2</v>
      </c>
      <c r="F1668" s="4">
        <v>21098134</v>
      </c>
      <c r="G1668" s="4">
        <v>1262337</v>
      </c>
      <c r="H1668" s="4">
        <f t="shared" si="152"/>
        <v>20447232.513975438</v>
      </c>
      <c r="I1668" s="4">
        <f t="shared" si="153"/>
        <v>-650901.48602456227</v>
      </c>
      <c r="J1668" s="5">
        <f t="shared" si="154"/>
        <v>-3.0851140011934786E-2</v>
      </c>
      <c r="K1668" s="4">
        <f t="shared" si="155"/>
        <v>1137410.4427286652</v>
      </c>
      <c r="L1668" s="4">
        <f t="shared" si="156"/>
        <v>-124926.55727133481</v>
      </c>
      <c r="M1668" s="5">
        <f t="shared" si="157"/>
        <v>-9.8964505731302221E-2</v>
      </c>
      <c r="N1668" s="4">
        <f>IF(SUMPRODUCT($O$2:$AD$2,O1668:AD1668)&lt;=Kalkulačka!$B$4,SUMPRODUCT($O$2:$AD$2,O1668:AD1668)*Kalkulačka!$B$5,SUMPRODUCT($O$2:$AD$2,O1668:AD1668))</f>
        <v>1439</v>
      </c>
      <c r="O1668" s="4">
        <v>295</v>
      </c>
      <c r="P1668" s="4">
        <v>0</v>
      </c>
      <c r="Q1668" s="4">
        <v>0</v>
      </c>
      <c r="R1668" s="4">
        <v>0</v>
      </c>
      <c r="S1668" s="4">
        <v>1093</v>
      </c>
      <c r="T1668" s="4">
        <v>0</v>
      </c>
      <c r="U1668" s="4">
        <v>1319</v>
      </c>
      <c r="V1668" s="4">
        <v>272</v>
      </c>
      <c r="W1668" s="4">
        <v>25</v>
      </c>
      <c r="X1668" s="4">
        <v>675</v>
      </c>
      <c r="Y1668" s="4">
        <v>0</v>
      </c>
      <c r="Z1668" s="4">
        <v>0</v>
      </c>
      <c r="AA1668" s="4">
        <v>510</v>
      </c>
      <c r="AB1668" s="4">
        <v>0</v>
      </c>
      <c r="AC1668" s="4">
        <v>0</v>
      </c>
      <c r="AD1668" s="4">
        <v>0</v>
      </c>
    </row>
    <row r="1669" spans="1:30" x14ac:dyDescent="0.3">
      <c r="A1669" s="16" t="s">
        <v>38</v>
      </c>
      <c r="B1669" s="7">
        <v>576077</v>
      </c>
      <c r="C1669" s="7">
        <v>579106</v>
      </c>
      <c r="D1669" s="7" t="s">
        <v>1905</v>
      </c>
      <c r="E1669" s="7">
        <v>2</v>
      </c>
      <c r="F1669" s="4">
        <v>1791629</v>
      </c>
      <c r="G1669" s="4">
        <v>65776</v>
      </c>
      <c r="H1669" s="4">
        <f t="shared" si="152"/>
        <v>2003516.1810080174</v>
      </c>
      <c r="I1669" s="4">
        <f t="shared" si="153"/>
        <v>211887.18100801739</v>
      </c>
      <c r="J1669" s="5">
        <f t="shared" si="154"/>
        <v>0.11826509897306714</v>
      </c>
      <c r="K1669" s="4">
        <f t="shared" si="155"/>
        <v>111448.83420760375</v>
      </c>
      <c r="L1669" s="4">
        <f t="shared" si="156"/>
        <v>45672.834207603752</v>
      </c>
      <c r="M1669" s="5">
        <f t="shared" si="157"/>
        <v>0.69436928678551069</v>
      </c>
      <c r="N1669" s="4">
        <f>IF(SUMPRODUCT($O$2:$AD$2,O1669:AD1669)&lt;=Kalkulačka!$B$4,SUMPRODUCT($O$2:$AD$2,O1669:AD1669)*Kalkulačka!$B$5,SUMPRODUCT($O$2:$AD$2,O1669:AD1669))</f>
        <v>141</v>
      </c>
      <c r="O1669" s="4">
        <v>39</v>
      </c>
      <c r="P1669" s="4">
        <v>0</v>
      </c>
      <c r="Q1669" s="4">
        <v>0</v>
      </c>
      <c r="R1669" s="4">
        <v>0</v>
      </c>
      <c r="S1669" s="4">
        <v>55</v>
      </c>
      <c r="T1669" s="4">
        <v>0</v>
      </c>
      <c r="U1669" s="4">
        <v>0</v>
      </c>
      <c r="V1669" s="4">
        <v>25</v>
      </c>
      <c r="W1669" s="4">
        <v>0</v>
      </c>
      <c r="X1669" s="4">
        <v>0</v>
      </c>
      <c r="Y1669" s="4">
        <v>0</v>
      </c>
      <c r="Z1669" s="4">
        <v>0</v>
      </c>
      <c r="AA1669" s="4">
        <v>0</v>
      </c>
      <c r="AB1669" s="4">
        <v>0</v>
      </c>
      <c r="AC1669" s="4">
        <v>0</v>
      </c>
      <c r="AD1669" s="4">
        <v>0</v>
      </c>
    </row>
    <row r="1670" spans="1:30" x14ac:dyDescent="0.3">
      <c r="A1670" s="16" t="s">
        <v>23</v>
      </c>
      <c r="B1670" s="7">
        <v>544442</v>
      </c>
      <c r="C1670" s="7">
        <v>244856</v>
      </c>
      <c r="D1670" s="7" t="s">
        <v>1906</v>
      </c>
      <c r="E1670" s="7">
        <v>2</v>
      </c>
      <c r="F1670" s="4">
        <v>7125232</v>
      </c>
      <c r="G1670" s="4">
        <v>428277</v>
      </c>
      <c r="H1670" s="4">
        <f t="shared" ref="H1670:H1733" si="158">N1670*$A$3</f>
        <v>6905736.6238999749</v>
      </c>
      <c r="I1670" s="4">
        <f t="shared" ref="I1670:I1733" si="159">H1670-F1670</f>
        <v>-219495.37610002514</v>
      </c>
      <c r="J1670" s="5">
        <f t="shared" ref="J1670:J1733" si="160">IFERROR(H1670/F1670-1,0)</f>
        <v>-3.0805365509505522E-2</v>
      </c>
      <c r="K1670" s="4">
        <f t="shared" ref="K1670:K1733" si="161">N1670*$A$4</f>
        <v>384142.79024748527</v>
      </c>
      <c r="L1670" s="4">
        <f t="shared" ref="L1670:L1733" si="162">K1670-G1670</f>
        <v>-44134.209752514726</v>
      </c>
      <c r="M1670" s="5">
        <f t="shared" ref="M1670:M1733" si="163">IFERROR(K1670/G1670-1,0)</f>
        <v>-0.10305061853079833</v>
      </c>
      <c r="N1670" s="4">
        <f>IF(SUMPRODUCT($O$2:$AD$2,O1670:AD1670)&lt;=Kalkulačka!$B$4,SUMPRODUCT($O$2:$AD$2,O1670:AD1670)*Kalkulačka!$B$5,SUMPRODUCT($O$2:$AD$2,O1670:AD1670))</f>
        <v>486</v>
      </c>
      <c r="O1670" s="4">
        <v>99</v>
      </c>
      <c r="P1670" s="4">
        <v>0</v>
      </c>
      <c r="Q1670" s="4">
        <v>0</v>
      </c>
      <c r="R1670" s="4">
        <v>0</v>
      </c>
      <c r="S1670" s="4">
        <v>387</v>
      </c>
      <c r="T1670" s="4">
        <v>0</v>
      </c>
      <c r="U1670" s="4">
        <v>515</v>
      </c>
      <c r="V1670" s="4">
        <v>137</v>
      </c>
      <c r="W1670" s="4">
        <v>0</v>
      </c>
      <c r="X1670" s="4">
        <v>0</v>
      </c>
      <c r="Y1670" s="4">
        <v>0</v>
      </c>
      <c r="Z1670" s="4">
        <v>0</v>
      </c>
      <c r="AA1670" s="4">
        <v>0</v>
      </c>
      <c r="AB1670" s="4">
        <v>0</v>
      </c>
      <c r="AC1670" s="4">
        <v>0</v>
      </c>
      <c r="AD1670" s="4">
        <v>0</v>
      </c>
    </row>
    <row r="1671" spans="1:30" x14ac:dyDescent="0.3">
      <c r="A1671" s="16" t="s">
        <v>20</v>
      </c>
      <c r="B1671" s="7">
        <v>539848</v>
      </c>
      <c r="C1671" s="7">
        <v>241831</v>
      </c>
      <c r="D1671" s="7" t="s">
        <v>1907</v>
      </c>
      <c r="E1671" s="7">
        <v>2</v>
      </c>
      <c r="F1671" s="4">
        <v>8633597</v>
      </c>
      <c r="G1671" s="4">
        <v>595849</v>
      </c>
      <c r="H1671" s="4">
        <f t="shared" si="158"/>
        <v>8367877.1559973145</v>
      </c>
      <c r="I1671" s="4">
        <f t="shared" si="159"/>
        <v>-265719.84400268551</v>
      </c>
      <c r="J1671" s="5">
        <f t="shared" si="160"/>
        <v>-3.0777420350137419E-2</v>
      </c>
      <c r="K1671" s="4">
        <f t="shared" si="161"/>
        <v>465476.72670111951</v>
      </c>
      <c r="L1671" s="4">
        <f t="shared" si="162"/>
        <v>-130372.27329888049</v>
      </c>
      <c r="M1671" s="5">
        <f t="shared" si="163"/>
        <v>-0.21880085944405459</v>
      </c>
      <c r="N1671" s="4">
        <f>IF(SUMPRODUCT($O$2:$AD$2,O1671:AD1671)&lt;=Kalkulačka!$B$4,SUMPRODUCT($O$2:$AD$2,O1671:AD1671)*Kalkulačka!$B$5,SUMPRODUCT($O$2:$AD$2,O1671:AD1671))</f>
        <v>588.9</v>
      </c>
      <c r="O1671" s="4">
        <v>101</v>
      </c>
      <c r="P1671" s="4">
        <v>0</v>
      </c>
      <c r="Q1671" s="4">
        <v>0</v>
      </c>
      <c r="R1671" s="4">
        <v>0</v>
      </c>
      <c r="S1671" s="4">
        <v>429</v>
      </c>
      <c r="T1671" s="4">
        <v>0</v>
      </c>
      <c r="U1671" s="4">
        <v>503</v>
      </c>
      <c r="V1671" s="4">
        <v>139</v>
      </c>
      <c r="W1671" s="4">
        <v>22</v>
      </c>
      <c r="X1671" s="4">
        <v>0</v>
      </c>
      <c r="Y1671" s="4">
        <v>0</v>
      </c>
      <c r="Z1671" s="4">
        <v>0</v>
      </c>
      <c r="AA1671" s="4">
        <v>589</v>
      </c>
      <c r="AB1671" s="4">
        <v>0</v>
      </c>
      <c r="AC1671" s="4">
        <v>0</v>
      </c>
      <c r="AD1671" s="4">
        <v>0</v>
      </c>
    </row>
    <row r="1672" spans="1:30" x14ac:dyDescent="0.3">
      <c r="A1672" s="16" t="s">
        <v>38</v>
      </c>
      <c r="B1672" s="7">
        <v>573493</v>
      </c>
      <c r="C1672" s="7">
        <v>272124</v>
      </c>
      <c r="D1672" s="7" t="s">
        <v>1908</v>
      </c>
      <c r="E1672" s="7">
        <v>2</v>
      </c>
      <c r="F1672" s="4">
        <v>7007722</v>
      </c>
      <c r="G1672" s="4">
        <v>428508</v>
      </c>
      <c r="H1672" s="4">
        <f t="shared" si="158"/>
        <v>6792061.9469633494</v>
      </c>
      <c r="I1672" s="4">
        <f t="shared" si="159"/>
        <v>-215660.05303665064</v>
      </c>
      <c r="J1672" s="5">
        <f t="shared" si="160"/>
        <v>-3.0774630191758523E-2</v>
      </c>
      <c r="K1672" s="4">
        <f t="shared" si="161"/>
        <v>377819.45213641558</v>
      </c>
      <c r="L1672" s="4">
        <f t="shared" si="162"/>
        <v>-50688.547863584419</v>
      </c>
      <c r="M1672" s="5">
        <f t="shared" si="163"/>
        <v>-0.11829078538460058</v>
      </c>
      <c r="N1672" s="4">
        <f>IF(SUMPRODUCT($O$2:$AD$2,O1672:AD1672)&lt;=Kalkulačka!$B$4,SUMPRODUCT($O$2:$AD$2,O1672:AD1672)*Kalkulačka!$B$5,SUMPRODUCT($O$2:$AD$2,O1672:AD1672))</f>
        <v>478</v>
      </c>
      <c r="O1672" s="4">
        <v>82</v>
      </c>
      <c r="P1672" s="4">
        <v>0</v>
      </c>
      <c r="Q1672" s="4">
        <v>0</v>
      </c>
      <c r="R1672" s="4">
        <v>0</v>
      </c>
      <c r="S1672" s="4">
        <v>396</v>
      </c>
      <c r="T1672" s="4">
        <v>0</v>
      </c>
      <c r="U1672" s="4">
        <v>454</v>
      </c>
      <c r="V1672" s="4">
        <v>95</v>
      </c>
      <c r="W1672" s="4">
        <v>30</v>
      </c>
      <c r="X1672" s="4">
        <v>0</v>
      </c>
      <c r="Y1672" s="4">
        <v>0</v>
      </c>
      <c r="Z1672" s="4">
        <v>0</v>
      </c>
      <c r="AA1672" s="4">
        <v>0</v>
      </c>
      <c r="AB1672" s="4">
        <v>0</v>
      </c>
      <c r="AC1672" s="4">
        <v>0</v>
      </c>
      <c r="AD1672" s="4">
        <v>0</v>
      </c>
    </row>
    <row r="1673" spans="1:30" x14ac:dyDescent="0.3">
      <c r="A1673" s="16" t="s">
        <v>35</v>
      </c>
      <c r="B1673" s="7">
        <v>563790</v>
      </c>
      <c r="C1673" s="7">
        <v>262552</v>
      </c>
      <c r="D1673" s="7" t="s">
        <v>1909</v>
      </c>
      <c r="E1673" s="7">
        <v>2</v>
      </c>
      <c r="F1673" s="4">
        <v>6772448</v>
      </c>
      <c r="G1673" s="4">
        <v>388423</v>
      </c>
      <c r="H1673" s="4">
        <f t="shared" si="158"/>
        <v>6564712.5930900993</v>
      </c>
      <c r="I1673" s="4">
        <f t="shared" si="159"/>
        <v>-207735.40690990072</v>
      </c>
      <c r="J1673" s="5">
        <f t="shared" si="160"/>
        <v>-3.0673606782938845E-2</v>
      </c>
      <c r="K1673" s="4">
        <f t="shared" si="161"/>
        <v>365172.77591427614</v>
      </c>
      <c r="L1673" s="4">
        <f t="shared" si="162"/>
        <v>-23250.224085723865</v>
      </c>
      <c r="M1673" s="5">
        <f t="shared" si="163"/>
        <v>-5.9858000390615063E-2</v>
      </c>
      <c r="N1673" s="4">
        <f>IF(SUMPRODUCT($O$2:$AD$2,O1673:AD1673)&lt;=Kalkulačka!$B$4,SUMPRODUCT($O$2:$AD$2,O1673:AD1673)*Kalkulačka!$B$5,SUMPRODUCT($O$2:$AD$2,O1673:AD1673))</f>
        <v>462</v>
      </c>
      <c r="O1673" s="4">
        <v>117</v>
      </c>
      <c r="P1673" s="4">
        <v>0</v>
      </c>
      <c r="Q1673" s="4">
        <v>0</v>
      </c>
      <c r="R1673" s="4">
        <v>0</v>
      </c>
      <c r="S1673" s="4">
        <v>345</v>
      </c>
      <c r="T1673" s="4">
        <v>0</v>
      </c>
      <c r="U1673" s="4">
        <v>430</v>
      </c>
      <c r="V1673" s="4">
        <v>99</v>
      </c>
      <c r="W1673" s="4">
        <v>0</v>
      </c>
      <c r="X1673" s="4">
        <v>0</v>
      </c>
      <c r="Y1673" s="4">
        <v>0</v>
      </c>
      <c r="Z1673" s="4">
        <v>0</v>
      </c>
      <c r="AA1673" s="4">
        <v>0</v>
      </c>
      <c r="AB1673" s="4">
        <v>0</v>
      </c>
      <c r="AC1673" s="4">
        <v>0</v>
      </c>
      <c r="AD1673" s="4">
        <v>0</v>
      </c>
    </row>
    <row r="1674" spans="1:30" x14ac:dyDescent="0.3">
      <c r="A1674" s="16" t="s">
        <v>44</v>
      </c>
      <c r="B1674" s="7">
        <v>596931</v>
      </c>
      <c r="C1674" s="7">
        <v>599905</v>
      </c>
      <c r="D1674" s="7" t="s">
        <v>1910</v>
      </c>
      <c r="E1674" s="7">
        <v>2</v>
      </c>
      <c r="F1674" s="4">
        <v>590750</v>
      </c>
      <c r="G1674" s="4">
        <v>20662</v>
      </c>
      <c r="H1674" s="4">
        <f t="shared" si="158"/>
        <v>660734.05969413335</v>
      </c>
      <c r="I1674" s="4">
        <f t="shared" si="159"/>
        <v>69984.05969413335</v>
      </c>
      <c r="J1674" s="5">
        <f t="shared" si="160"/>
        <v>0.11846645737474959</v>
      </c>
      <c r="K1674" s="4">
        <f t="shared" si="161"/>
        <v>36754.402770592729</v>
      </c>
      <c r="L1674" s="4">
        <f t="shared" si="162"/>
        <v>16092.402770592729</v>
      </c>
      <c r="M1674" s="5">
        <f t="shared" si="163"/>
        <v>0.77884051740357796</v>
      </c>
      <c r="N1674" s="4">
        <f>IF(SUMPRODUCT($O$2:$AD$2,O1674:AD1674)&lt;=Kalkulačka!$B$4,SUMPRODUCT($O$2:$AD$2,O1674:AD1674)*Kalkulačka!$B$5,SUMPRODUCT($O$2:$AD$2,O1674:AD1674))</f>
        <v>46.5</v>
      </c>
      <c r="O1674" s="4">
        <v>20</v>
      </c>
      <c r="P1674" s="4">
        <v>0</v>
      </c>
      <c r="Q1674" s="4">
        <v>0</v>
      </c>
      <c r="R1674" s="4">
        <v>0</v>
      </c>
      <c r="S1674" s="4">
        <v>11</v>
      </c>
      <c r="T1674" s="4">
        <v>0</v>
      </c>
      <c r="U1674" s="4">
        <v>32</v>
      </c>
      <c r="V1674" s="4">
        <v>11</v>
      </c>
      <c r="W1674" s="4">
        <v>0</v>
      </c>
      <c r="X1674" s="4">
        <v>0</v>
      </c>
      <c r="Y1674" s="4">
        <v>0</v>
      </c>
      <c r="Z1674" s="4">
        <v>0</v>
      </c>
      <c r="AA1674" s="4">
        <v>0</v>
      </c>
      <c r="AB1674" s="4">
        <v>0</v>
      </c>
      <c r="AC1674" s="4">
        <v>0</v>
      </c>
      <c r="AD1674" s="4">
        <v>0</v>
      </c>
    </row>
    <row r="1675" spans="1:30" x14ac:dyDescent="0.3">
      <c r="A1675" s="16" t="s">
        <v>29</v>
      </c>
      <c r="B1675" s="7">
        <v>555703</v>
      </c>
      <c r="C1675" s="7">
        <v>255122</v>
      </c>
      <c r="D1675" s="7" t="s">
        <v>1911</v>
      </c>
      <c r="E1675" s="7">
        <v>2</v>
      </c>
      <c r="F1675" s="4">
        <v>323905</v>
      </c>
      <c r="G1675" s="4">
        <v>8050</v>
      </c>
      <c r="H1675" s="4">
        <f t="shared" si="158"/>
        <v>362338.03273549251</v>
      </c>
      <c r="I1675" s="4">
        <f t="shared" si="159"/>
        <v>38433.03273549251</v>
      </c>
      <c r="J1675" s="5">
        <f t="shared" si="160"/>
        <v>0.11865526230065138</v>
      </c>
      <c r="K1675" s="4">
        <f t="shared" si="161"/>
        <v>20155.640229034721</v>
      </c>
      <c r="L1675" s="4">
        <f t="shared" si="162"/>
        <v>12105.640229034721</v>
      </c>
      <c r="M1675" s="5">
        <f t="shared" si="163"/>
        <v>1.5038062396316425</v>
      </c>
      <c r="N1675" s="4">
        <f>IF(SUMPRODUCT($O$2:$AD$2,O1675:AD1675)&lt;=Kalkulačka!$B$4,SUMPRODUCT($O$2:$AD$2,O1675:AD1675)*Kalkulačka!$B$5,SUMPRODUCT($O$2:$AD$2,O1675:AD1675))</f>
        <v>25.5</v>
      </c>
      <c r="O1675" s="4">
        <v>17</v>
      </c>
      <c r="P1675" s="4">
        <v>0</v>
      </c>
      <c r="Q1675" s="4">
        <v>0</v>
      </c>
      <c r="R1675" s="4">
        <v>0</v>
      </c>
      <c r="S1675" s="4">
        <v>0</v>
      </c>
      <c r="T1675" s="4">
        <v>0</v>
      </c>
      <c r="U1675" s="4">
        <v>17</v>
      </c>
      <c r="V1675" s="4">
        <v>0</v>
      </c>
      <c r="W1675" s="4">
        <v>0</v>
      </c>
      <c r="X1675" s="4">
        <v>0</v>
      </c>
      <c r="Y1675" s="4">
        <v>0</v>
      </c>
      <c r="Z1675" s="4">
        <v>0</v>
      </c>
      <c r="AA1675" s="4">
        <v>0</v>
      </c>
      <c r="AB1675" s="4">
        <v>0</v>
      </c>
      <c r="AC1675" s="4">
        <v>0</v>
      </c>
      <c r="AD1675" s="4">
        <v>0</v>
      </c>
    </row>
    <row r="1676" spans="1:30" x14ac:dyDescent="0.3">
      <c r="A1676" s="16" t="s">
        <v>29</v>
      </c>
      <c r="B1676" s="7">
        <v>537870</v>
      </c>
      <c r="C1676" s="7">
        <v>573191</v>
      </c>
      <c r="D1676" s="7" t="s">
        <v>775</v>
      </c>
      <c r="E1676" s="7">
        <v>2</v>
      </c>
      <c r="F1676" s="4">
        <v>647809</v>
      </c>
      <c r="G1676" s="4">
        <v>16099</v>
      </c>
      <c r="H1676" s="4">
        <f t="shared" si="158"/>
        <v>724676.06547098502</v>
      </c>
      <c r="I1676" s="4">
        <f t="shared" si="159"/>
        <v>76867.065470985021</v>
      </c>
      <c r="J1676" s="5">
        <f t="shared" si="160"/>
        <v>0.11865698912948885</v>
      </c>
      <c r="K1676" s="4">
        <f t="shared" si="161"/>
        <v>40311.280458069443</v>
      </c>
      <c r="L1676" s="4">
        <f t="shared" si="162"/>
        <v>24212.280458069443</v>
      </c>
      <c r="M1676" s="5">
        <f t="shared" si="163"/>
        <v>1.5039617652071211</v>
      </c>
      <c r="N1676" s="4">
        <f>IF(SUMPRODUCT($O$2:$AD$2,O1676:AD1676)&lt;=Kalkulačka!$B$4,SUMPRODUCT($O$2:$AD$2,O1676:AD1676)*Kalkulačka!$B$5,SUMPRODUCT($O$2:$AD$2,O1676:AD1676))</f>
        <v>51</v>
      </c>
      <c r="O1676" s="4">
        <v>34</v>
      </c>
      <c r="P1676" s="4">
        <v>0</v>
      </c>
      <c r="Q1676" s="4">
        <v>0</v>
      </c>
      <c r="R1676" s="4">
        <v>0</v>
      </c>
      <c r="S1676" s="4">
        <v>0</v>
      </c>
      <c r="T1676" s="4">
        <v>0</v>
      </c>
      <c r="U1676" s="4">
        <v>33</v>
      </c>
      <c r="V1676" s="4">
        <v>0</v>
      </c>
      <c r="W1676" s="4">
        <v>0</v>
      </c>
      <c r="X1676" s="4">
        <v>0</v>
      </c>
      <c r="Y1676" s="4">
        <v>0</v>
      </c>
      <c r="Z1676" s="4">
        <v>0</v>
      </c>
      <c r="AA1676" s="4">
        <v>0</v>
      </c>
      <c r="AB1676" s="4">
        <v>0</v>
      </c>
      <c r="AC1676" s="4">
        <v>0</v>
      </c>
      <c r="AD1676" s="4">
        <v>0</v>
      </c>
    </row>
    <row r="1677" spans="1:30" x14ac:dyDescent="0.3">
      <c r="A1677" s="16" t="s">
        <v>44</v>
      </c>
      <c r="B1677" s="7">
        <v>568414</v>
      </c>
      <c r="C1677" s="7">
        <v>267449</v>
      </c>
      <c r="D1677" s="7" t="s">
        <v>343</v>
      </c>
      <c r="E1677" s="7">
        <v>2</v>
      </c>
      <c r="F1677" s="4">
        <v>49969548</v>
      </c>
      <c r="G1677" s="4">
        <v>2942360</v>
      </c>
      <c r="H1677" s="4">
        <f t="shared" si="158"/>
        <v>48449568.243851319</v>
      </c>
      <c r="I1677" s="4">
        <f t="shared" si="159"/>
        <v>-1519979.756148681</v>
      </c>
      <c r="J1677" s="5">
        <f t="shared" si="160"/>
        <v>-3.0418120975372442E-2</v>
      </c>
      <c r="K1677" s="4">
        <f t="shared" si="161"/>
        <v>2695085.7446643012</v>
      </c>
      <c r="L1677" s="4">
        <f t="shared" si="162"/>
        <v>-247274.25533569884</v>
      </c>
      <c r="M1677" s="5">
        <f t="shared" si="163"/>
        <v>-8.4039429347768091E-2</v>
      </c>
      <c r="N1677" s="4">
        <f>IF(SUMPRODUCT($O$2:$AD$2,O1677:AD1677)&lt;=Kalkulačka!$B$4,SUMPRODUCT($O$2:$AD$2,O1677:AD1677)*Kalkulačka!$B$5,SUMPRODUCT($O$2:$AD$2,O1677:AD1677))</f>
        <v>3409.7</v>
      </c>
      <c r="O1677" s="4">
        <v>759</v>
      </c>
      <c r="P1677" s="4">
        <v>9</v>
      </c>
      <c r="Q1677" s="4">
        <v>32</v>
      </c>
      <c r="R1677" s="4">
        <v>0</v>
      </c>
      <c r="S1677" s="4">
        <v>2515</v>
      </c>
      <c r="T1677" s="4">
        <v>13</v>
      </c>
      <c r="U1677" s="4">
        <v>3787</v>
      </c>
      <c r="V1677" s="4">
        <v>867</v>
      </c>
      <c r="W1677" s="4">
        <v>297</v>
      </c>
      <c r="X1677" s="4">
        <v>699</v>
      </c>
      <c r="Y1677" s="4">
        <v>0</v>
      </c>
      <c r="Z1677" s="4">
        <v>0</v>
      </c>
      <c r="AA1677" s="4">
        <v>597</v>
      </c>
      <c r="AB1677" s="4">
        <v>0</v>
      </c>
      <c r="AC1677" s="4">
        <v>0</v>
      </c>
      <c r="AD1677" s="4">
        <v>0</v>
      </c>
    </row>
    <row r="1678" spans="1:30" x14ac:dyDescent="0.3">
      <c r="A1678" s="16" t="s">
        <v>38</v>
      </c>
      <c r="B1678" s="7">
        <v>570206</v>
      </c>
      <c r="C1678" s="7">
        <v>268968</v>
      </c>
      <c r="D1678" s="7" t="s">
        <v>1912</v>
      </c>
      <c r="E1678" s="7">
        <v>2</v>
      </c>
      <c r="F1678" s="4">
        <v>1733539</v>
      </c>
      <c r="G1678" s="4">
        <v>59839</v>
      </c>
      <c r="H1678" s="4">
        <f t="shared" si="158"/>
        <v>1939574.1752311657</v>
      </c>
      <c r="I1678" s="4">
        <f t="shared" si="159"/>
        <v>206035.17523116572</v>
      </c>
      <c r="J1678" s="5">
        <f t="shared" si="160"/>
        <v>0.11885234496089536</v>
      </c>
      <c r="K1678" s="4">
        <f t="shared" si="161"/>
        <v>107891.95652012703</v>
      </c>
      <c r="L1678" s="4">
        <f t="shared" si="162"/>
        <v>48052.956520127031</v>
      </c>
      <c r="M1678" s="5">
        <f t="shared" si="163"/>
        <v>0.80303742576124315</v>
      </c>
      <c r="N1678" s="4">
        <f>IF(SUMPRODUCT($O$2:$AD$2,O1678:AD1678)&lt;=Kalkulačka!$B$4,SUMPRODUCT($O$2:$AD$2,O1678:AD1678)*Kalkulačka!$B$5,SUMPRODUCT($O$2:$AD$2,O1678:AD1678))</f>
        <v>136.5</v>
      </c>
      <c r="O1678" s="4">
        <v>48</v>
      </c>
      <c r="P1678" s="4">
        <v>0</v>
      </c>
      <c r="Q1678" s="4">
        <v>0</v>
      </c>
      <c r="R1678" s="4">
        <v>0</v>
      </c>
      <c r="S1678" s="4">
        <v>43</v>
      </c>
      <c r="T1678" s="4">
        <v>0</v>
      </c>
      <c r="U1678" s="4">
        <v>92</v>
      </c>
      <c r="V1678" s="4">
        <v>25</v>
      </c>
      <c r="W1678" s="4">
        <v>0</v>
      </c>
      <c r="X1678" s="4">
        <v>0</v>
      </c>
      <c r="Y1678" s="4">
        <v>0</v>
      </c>
      <c r="Z1678" s="4">
        <v>0</v>
      </c>
      <c r="AA1678" s="4">
        <v>0</v>
      </c>
      <c r="AB1678" s="4">
        <v>0</v>
      </c>
      <c r="AC1678" s="4">
        <v>0</v>
      </c>
      <c r="AD1678" s="4">
        <v>0</v>
      </c>
    </row>
    <row r="1679" spans="1:30" x14ac:dyDescent="0.3">
      <c r="A1679" s="16" t="s">
        <v>47</v>
      </c>
      <c r="B1679" s="7">
        <v>593036</v>
      </c>
      <c r="C1679" s="7">
        <v>372072</v>
      </c>
      <c r="D1679" s="7" t="s">
        <v>1913</v>
      </c>
      <c r="E1679" s="7">
        <v>2</v>
      </c>
      <c r="F1679" s="4">
        <v>1104612</v>
      </c>
      <c r="G1679" s="4">
        <v>39026</v>
      </c>
      <c r="H1679" s="4">
        <f t="shared" si="158"/>
        <v>1236212.1116857978</v>
      </c>
      <c r="I1679" s="4">
        <f t="shared" si="159"/>
        <v>131600.1116857978</v>
      </c>
      <c r="J1679" s="5">
        <f t="shared" si="160"/>
        <v>0.11913695640260813</v>
      </c>
      <c r="K1679" s="4">
        <f t="shared" si="161"/>
        <v>68766.301957883159</v>
      </c>
      <c r="L1679" s="4">
        <f t="shared" si="162"/>
        <v>29740.301957883159</v>
      </c>
      <c r="M1679" s="5">
        <f t="shared" si="163"/>
        <v>0.76206380253890127</v>
      </c>
      <c r="N1679" s="4">
        <f>IF(SUMPRODUCT($O$2:$AD$2,O1679:AD1679)&lt;=Kalkulačka!$B$4,SUMPRODUCT($O$2:$AD$2,O1679:AD1679)*Kalkulačka!$B$5,SUMPRODUCT($O$2:$AD$2,O1679:AD1679))</f>
        <v>87</v>
      </c>
      <c r="O1679" s="4">
        <v>28</v>
      </c>
      <c r="P1679" s="4">
        <v>0</v>
      </c>
      <c r="Q1679" s="4">
        <v>0</v>
      </c>
      <c r="R1679" s="4">
        <v>0</v>
      </c>
      <c r="S1679" s="4">
        <v>30</v>
      </c>
      <c r="T1679" s="4">
        <v>0</v>
      </c>
      <c r="U1679" s="4">
        <v>54</v>
      </c>
      <c r="V1679" s="4">
        <v>20</v>
      </c>
      <c r="W1679" s="4">
        <v>0</v>
      </c>
      <c r="X1679" s="4">
        <v>0</v>
      </c>
      <c r="Y1679" s="4">
        <v>0</v>
      </c>
      <c r="Z1679" s="4">
        <v>0</v>
      </c>
      <c r="AA1679" s="4">
        <v>0</v>
      </c>
      <c r="AB1679" s="4">
        <v>0</v>
      </c>
      <c r="AC1679" s="4">
        <v>0</v>
      </c>
      <c r="AD1679" s="4">
        <v>0</v>
      </c>
    </row>
    <row r="1680" spans="1:30" x14ac:dyDescent="0.3">
      <c r="A1680" s="16" t="s">
        <v>50</v>
      </c>
      <c r="B1680" s="7">
        <v>503657</v>
      </c>
      <c r="C1680" s="7">
        <v>299189</v>
      </c>
      <c r="D1680" s="7" t="s">
        <v>140</v>
      </c>
      <c r="E1680" s="7">
        <v>2</v>
      </c>
      <c r="F1680" s="4">
        <v>6680271</v>
      </c>
      <c r="G1680" s="4">
        <v>403554</v>
      </c>
      <c r="H1680" s="4">
        <f t="shared" si="158"/>
        <v>6479456.5853876304</v>
      </c>
      <c r="I1680" s="4">
        <f t="shared" si="159"/>
        <v>-200814.41461236961</v>
      </c>
      <c r="J1680" s="5">
        <f t="shared" si="160"/>
        <v>-3.0060818582415272E-2</v>
      </c>
      <c r="K1680" s="4">
        <f t="shared" si="161"/>
        <v>360430.27233097382</v>
      </c>
      <c r="L1680" s="4">
        <f t="shared" si="162"/>
        <v>-43123.727669026179</v>
      </c>
      <c r="M1680" s="5">
        <f t="shared" si="163"/>
        <v>-0.10685986923441759</v>
      </c>
      <c r="N1680" s="4">
        <f>IF(SUMPRODUCT($O$2:$AD$2,O1680:AD1680)&lt;=Kalkulačka!$B$4,SUMPRODUCT($O$2:$AD$2,O1680:AD1680)*Kalkulačka!$B$5,SUMPRODUCT($O$2:$AD$2,O1680:AD1680))</f>
        <v>456</v>
      </c>
      <c r="O1680" s="4">
        <v>91</v>
      </c>
      <c r="P1680" s="4">
        <v>0</v>
      </c>
      <c r="Q1680" s="4">
        <v>0</v>
      </c>
      <c r="R1680" s="4">
        <v>0</v>
      </c>
      <c r="S1680" s="4">
        <v>365</v>
      </c>
      <c r="T1680" s="4">
        <v>0</v>
      </c>
      <c r="U1680" s="4">
        <v>417</v>
      </c>
      <c r="V1680" s="4">
        <v>146</v>
      </c>
      <c r="W1680" s="4">
        <v>0</v>
      </c>
      <c r="X1680" s="4">
        <v>0</v>
      </c>
      <c r="Y1680" s="4">
        <v>0</v>
      </c>
      <c r="Z1680" s="4">
        <v>0</v>
      </c>
      <c r="AA1680" s="4">
        <v>0</v>
      </c>
      <c r="AB1680" s="4">
        <v>0</v>
      </c>
      <c r="AC1680" s="4">
        <v>0</v>
      </c>
      <c r="AD1680" s="4">
        <v>0</v>
      </c>
    </row>
    <row r="1681" spans="1:30" x14ac:dyDescent="0.3">
      <c r="A1681" s="16" t="s">
        <v>23</v>
      </c>
      <c r="B1681" s="7">
        <v>546844</v>
      </c>
      <c r="C1681" s="7">
        <v>247171</v>
      </c>
      <c r="D1681" s="7" t="s">
        <v>1914</v>
      </c>
      <c r="E1681" s="7">
        <v>2</v>
      </c>
      <c r="F1681" s="4">
        <v>1085518</v>
      </c>
      <c r="G1681" s="4">
        <v>39252</v>
      </c>
      <c r="H1681" s="4">
        <f t="shared" si="158"/>
        <v>1214898.1097601808</v>
      </c>
      <c r="I1681" s="4">
        <f t="shared" si="159"/>
        <v>129380.10976018081</v>
      </c>
      <c r="J1681" s="5">
        <f t="shared" si="160"/>
        <v>0.11918743840284618</v>
      </c>
      <c r="K1681" s="4">
        <f t="shared" si="161"/>
        <v>67580.676062057595</v>
      </c>
      <c r="L1681" s="4">
        <f t="shared" si="162"/>
        <v>28328.676062057595</v>
      </c>
      <c r="M1681" s="5">
        <f t="shared" si="163"/>
        <v>0.72171293340613452</v>
      </c>
      <c r="N1681" s="4">
        <f>IF(SUMPRODUCT($O$2:$AD$2,O1681:AD1681)&lt;=Kalkulačka!$B$4,SUMPRODUCT($O$2:$AD$2,O1681:AD1681)*Kalkulačka!$B$5,SUMPRODUCT($O$2:$AD$2,O1681:AD1681))</f>
        <v>85.5</v>
      </c>
      <c r="O1681" s="4">
        <v>26</v>
      </c>
      <c r="P1681" s="4">
        <v>0</v>
      </c>
      <c r="Q1681" s="4">
        <v>0</v>
      </c>
      <c r="R1681" s="4">
        <v>0</v>
      </c>
      <c r="S1681" s="4">
        <v>31</v>
      </c>
      <c r="T1681" s="4">
        <v>0</v>
      </c>
      <c r="U1681" s="4">
        <v>57</v>
      </c>
      <c r="V1681" s="4">
        <v>31</v>
      </c>
      <c r="W1681" s="4">
        <v>0</v>
      </c>
      <c r="X1681" s="4">
        <v>0</v>
      </c>
      <c r="Y1681" s="4">
        <v>0</v>
      </c>
      <c r="Z1681" s="4">
        <v>0</v>
      </c>
      <c r="AA1681" s="4">
        <v>0</v>
      </c>
      <c r="AB1681" s="4">
        <v>0</v>
      </c>
      <c r="AC1681" s="4">
        <v>0</v>
      </c>
      <c r="AD1681" s="4">
        <v>0</v>
      </c>
    </row>
    <row r="1682" spans="1:30" x14ac:dyDescent="0.3">
      <c r="A1682" s="16" t="s">
        <v>23</v>
      </c>
      <c r="B1682" s="7">
        <v>549487</v>
      </c>
      <c r="C1682" s="7">
        <v>249742</v>
      </c>
      <c r="D1682" s="7" t="s">
        <v>1915</v>
      </c>
      <c r="E1682" s="7">
        <v>2</v>
      </c>
      <c r="F1682" s="4">
        <v>704608</v>
      </c>
      <c r="G1682" s="4">
        <v>17941</v>
      </c>
      <c r="H1682" s="4">
        <f t="shared" si="158"/>
        <v>788618.07124783657</v>
      </c>
      <c r="I1682" s="4">
        <f t="shared" si="159"/>
        <v>84010.071247836575</v>
      </c>
      <c r="J1682" s="5">
        <f t="shared" si="160"/>
        <v>0.11922951662177628</v>
      </c>
      <c r="K1682" s="4">
        <f t="shared" si="161"/>
        <v>43868.158145546156</v>
      </c>
      <c r="L1682" s="4">
        <f t="shared" si="162"/>
        <v>25927.158145546156</v>
      </c>
      <c r="M1682" s="5">
        <f t="shared" si="163"/>
        <v>1.4451345045173714</v>
      </c>
      <c r="N1682" s="4">
        <f>IF(SUMPRODUCT($O$2:$AD$2,O1682:AD1682)&lt;=Kalkulačka!$B$4,SUMPRODUCT($O$2:$AD$2,O1682:AD1682)*Kalkulačka!$B$5,SUMPRODUCT($O$2:$AD$2,O1682:AD1682))</f>
        <v>55.5</v>
      </c>
      <c r="O1682" s="4">
        <v>37</v>
      </c>
      <c r="P1682" s="4">
        <v>0</v>
      </c>
      <c r="Q1682" s="4">
        <v>0</v>
      </c>
      <c r="R1682" s="4">
        <v>0</v>
      </c>
      <c r="S1682" s="4">
        <v>0</v>
      </c>
      <c r="T1682" s="4">
        <v>0</v>
      </c>
      <c r="U1682" s="4">
        <v>61</v>
      </c>
      <c r="V1682" s="4">
        <v>0</v>
      </c>
      <c r="W1682" s="4">
        <v>0</v>
      </c>
      <c r="X1682" s="4">
        <v>0</v>
      </c>
      <c r="Y1682" s="4">
        <v>0</v>
      </c>
      <c r="Z1682" s="4">
        <v>0</v>
      </c>
      <c r="AA1682" s="4">
        <v>0</v>
      </c>
      <c r="AB1682" s="4">
        <v>0</v>
      </c>
      <c r="AC1682" s="4">
        <v>0</v>
      </c>
      <c r="AD1682" s="4">
        <v>0</v>
      </c>
    </row>
    <row r="1683" spans="1:30" x14ac:dyDescent="0.3">
      <c r="A1683" s="16" t="s">
        <v>35</v>
      </c>
      <c r="B1683" s="7">
        <v>564303</v>
      </c>
      <c r="C1683" s="7">
        <v>263095</v>
      </c>
      <c r="D1683" s="7" t="s">
        <v>1425</v>
      </c>
      <c r="E1683" s="7">
        <v>2</v>
      </c>
      <c r="F1683" s="4">
        <v>1656646</v>
      </c>
      <c r="G1683" s="4">
        <v>57369</v>
      </c>
      <c r="H1683" s="4">
        <f t="shared" si="158"/>
        <v>1854318.1675286968</v>
      </c>
      <c r="I1683" s="4">
        <f t="shared" si="159"/>
        <v>197672.16752869682</v>
      </c>
      <c r="J1683" s="5">
        <f t="shared" si="160"/>
        <v>0.11932070431987096</v>
      </c>
      <c r="K1683" s="4">
        <f t="shared" si="161"/>
        <v>103149.45293682475</v>
      </c>
      <c r="L1683" s="4">
        <f t="shared" si="162"/>
        <v>45780.452936824746</v>
      </c>
      <c r="M1683" s="5">
        <f t="shared" si="163"/>
        <v>0.79799984201964036</v>
      </c>
      <c r="N1683" s="4">
        <f>IF(SUMPRODUCT($O$2:$AD$2,O1683:AD1683)&lt;=Kalkulačka!$B$4,SUMPRODUCT($O$2:$AD$2,O1683:AD1683)*Kalkulačka!$B$5,SUMPRODUCT($O$2:$AD$2,O1683:AD1683))</f>
        <v>130.5</v>
      </c>
      <c r="O1683" s="4">
        <v>44</v>
      </c>
      <c r="P1683" s="4">
        <v>0</v>
      </c>
      <c r="Q1683" s="4">
        <v>0</v>
      </c>
      <c r="R1683" s="4">
        <v>0</v>
      </c>
      <c r="S1683" s="4">
        <v>43</v>
      </c>
      <c r="T1683" s="4">
        <v>0</v>
      </c>
      <c r="U1683" s="4">
        <v>87</v>
      </c>
      <c r="V1683" s="4">
        <v>30</v>
      </c>
      <c r="W1683" s="4">
        <v>0</v>
      </c>
      <c r="X1683" s="4">
        <v>0</v>
      </c>
      <c r="Y1683" s="4">
        <v>0</v>
      </c>
      <c r="Z1683" s="4">
        <v>0</v>
      </c>
      <c r="AA1683" s="4">
        <v>0</v>
      </c>
      <c r="AB1683" s="4">
        <v>0</v>
      </c>
      <c r="AC1683" s="4">
        <v>0</v>
      </c>
      <c r="AD1683" s="4">
        <v>0</v>
      </c>
    </row>
    <row r="1684" spans="1:30" x14ac:dyDescent="0.3">
      <c r="A1684" s="16" t="s">
        <v>35</v>
      </c>
      <c r="B1684" s="7">
        <v>564184</v>
      </c>
      <c r="C1684" s="7">
        <v>262943</v>
      </c>
      <c r="D1684" s="7" t="s">
        <v>1916</v>
      </c>
      <c r="E1684" s="7">
        <v>2</v>
      </c>
      <c r="F1684" s="4">
        <v>2645704</v>
      </c>
      <c r="G1684" s="4">
        <v>115150</v>
      </c>
      <c r="H1684" s="4">
        <f t="shared" si="158"/>
        <v>2962646.2676607915</v>
      </c>
      <c r="I1684" s="4">
        <f t="shared" si="159"/>
        <v>316942.26766079152</v>
      </c>
      <c r="J1684" s="5">
        <f t="shared" si="160"/>
        <v>0.11979505933422319</v>
      </c>
      <c r="K1684" s="4">
        <f t="shared" si="161"/>
        <v>164801.99951975449</v>
      </c>
      <c r="L1684" s="4">
        <f t="shared" si="162"/>
        <v>49651.999519754492</v>
      </c>
      <c r="M1684" s="5">
        <f t="shared" si="163"/>
        <v>0.4311940904885323</v>
      </c>
      <c r="N1684" s="4">
        <f>IF(SUMPRODUCT($O$2:$AD$2,O1684:AD1684)&lt;=Kalkulačka!$B$4,SUMPRODUCT($O$2:$AD$2,O1684:AD1684)*Kalkulačka!$B$5,SUMPRODUCT($O$2:$AD$2,O1684:AD1684))</f>
        <v>208.5</v>
      </c>
      <c r="O1684" s="4">
        <v>39</v>
      </c>
      <c r="P1684" s="4">
        <v>0</v>
      </c>
      <c r="Q1684" s="4">
        <v>0</v>
      </c>
      <c r="R1684" s="4">
        <v>0</v>
      </c>
      <c r="S1684" s="4">
        <v>100</v>
      </c>
      <c r="T1684" s="4">
        <v>0</v>
      </c>
      <c r="U1684" s="4">
        <v>119</v>
      </c>
      <c r="V1684" s="4">
        <v>35</v>
      </c>
      <c r="W1684" s="4">
        <v>0</v>
      </c>
      <c r="X1684" s="4">
        <v>0</v>
      </c>
      <c r="Y1684" s="4">
        <v>0</v>
      </c>
      <c r="Z1684" s="4">
        <v>0</v>
      </c>
      <c r="AA1684" s="4">
        <v>0</v>
      </c>
      <c r="AB1684" s="4">
        <v>0</v>
      </c>
      <c r="AC1684" s="4">
        <v>0</v>
      </c>
      <c r="AD1684" s="4">
        <v>0</v>
      </c>
    </row>
    <row r="1685" spans="1:30" x14ac:dyDescent="0.3">
      <c r="A1685" s="16" t="s">
        <v>29</v>
      </c>
      <c r="B1685" s="7">
        <v>560499</v>
      </c>
      <c r="C1685" s="7">
        <v>259454</v>
      </c>
      <c r="D1685" s="7" t="s">
        <v>1917</v>
      </c>
      <c r="E1685" s="7">
        <v>2</v>
      </c>
      <c r="F1685" s="4">
        <v>8915866</v>
      </c>
      <c r="G1685" s="4">
        <v>510846</v>
      </c>
      <c r="H1685" s="4">
        <f t="shared" si="158"/>
        <v>8653484.7818005849</v>
      </c>
      <c r="I1685" s="4">
        <f t="shared" si="159"/>
        <v>-262381.21819941513</v>
      </c>
      <c r="J1685" s="5">
        <f t="shared" si="160"/>
        <v>-2.9428573533901825E-2</v>
      </c>
      <c r="K1685" s="4">
        <f t="shared" si="161"/>
        <v>481364.11370518216</v>
      </c>
      <c r="L1685" s="4">
        <f t="shared" si="162"/>
        <v>-29481.886294817843</v>
      </c>
      <c r="M1685" s="5">
        <f t="shared" si="163"/>
        <v>-5.7711886350911734E-2</v>
      </c>
      <c r="N1685" s="4">
        <f>IF(SUMPRODUCT($O$2:$AD$2,O1685:AD1685)&lt;=Kalkulačka!$B$4,SUMPRODUCT($O$2:$AD$2,O1685:AD1685)*Kalkulačka!$B$5,SUMPRODUCT($O$2:$AD$2,O1685:AD1685))</f>
        <v>609</v>
      </c>
      <c r="O1685" s="4">
        <v>122</v>
      </c>
      <c r="P1685" s="4">
        <v>0</v>
      </c>
      <c r="Q1685" s="4">
        <v>23</v>
      </c>
      <c r="R1685" s="4">
        <v>0</v>
      </c>
      <c r="S1685" s="4">
        <v>407</v>
      </c>
      <c r="T1685" s="4">
        <v>12</v>
      </c>
      <c r="U1685" s="4">
        <v>417</v>
      </c>
      <c r="V1685" s="4">
        <v>100</v>
      </c>
      <c r="W1685" s="4">
        <v>0</v>
      </c>
      <c r="X1685" s="4">
        <v>271</v>
      </c>
      <c r="Y1685" s="4">
        <v>0</v>
      </c>
      <c r="Z1685" s="4">
        <v>0</v>
      </c>
      <c r="AA1685" s="4">
        <v>330</v>
      </c>
      <c r="AB1685" s="4">
        <v>0</v>
      </c>
      <c r="AC1685" s="4">
        <v>0</v>
      </c>
      <c r="AD1685" s="4">
        <v>0</v>
      </c>
    </row>
    <row r="1686" spans="1:30" x14ac:dyDescent="0.3">
      <c r="A1686" s="16" t="s">
        <v>47</v>
      </c>
      <c r="B1686" s="7">
        <v>583430</v>
      </c>
      <c r="C1686" s="7">
        <v>488216</v>
      </c>
      <c r="D1686" s="7" t="s">
        <v>1918</v>
      </c>
      <c r="E1686" s="7">
        <v>2</v>
      </c>
      <c r="F1686" s="4">
        <v>2645430</v>
      </c>
      <c r="G1686" s="4">
        <v>94306</v>
      </c>
      <c r="H1686" s="4">
        <f t="shared" si="158"/>
        <v>2962646.2676607915</v>
      </c>
      <c r="I1686" s="4">
        <f t="shared" si="159"/>
        <v>317216.26766079152</v>
      </c>
      <c r="J1686" s="5">
        <f t="shared" si="160"/>
        <v>0.11991104193299074</v>
      </c>
      <c r="K1686" s="4">
        <f t="shared" si="161"/>
        <v>164801.99951975449</v>
      </c>
      <c r="L1686" s="4">
        <f t="shared" si="162"/>
        <v>70495.999519754492</v>
      </c>
      <c r="M1686" s="5">
        <f t="shared" si="163"/>
        <v>0.74752401246744093</v>
      </c>
      <c r="N1686" s="4">
        <f>IF(SUMPRODUCT($O$2:$AD$2,O1686:AD1686)&lt;=Kalkulačka!$B$4,SUMPRODUCT($O$2:$AD$2,O1686:AD1686)*Kalkulačka!$B$5,SUMPRODUCT($O$2:$AD$2,O1686:AD1686))</f>
        <v>208.5</v>
      </c>
      <c r="O1686" s="4">
        <v>65</v>
      </c>
      <c r="P1686" s="4">
        <v>0</v>
      </c>
      <c r="Q1686" s="4">
        <v>0</v>
      </c>
      <c r="R1686" s="4">
        <v>0</v>
      </c>
      <c r="S1686" s="4">
        <v>74</v>
      </c>
      <c r="T1686" s="4">
        <v>0</v>
      </c>
      <c r="U1686" s="4">
        <v>139</v>
      </c>
      <c r="V1686" s="4">
        <v>66</v>
      </c>
      <c r="W1686" s="4">
        <v>0</v>
      </c>
      <c r="X1686" s="4">
        <v>0</v>
      </c>
      <c r="Y1686" s="4">
        <v>0</v>
      </c>
      <c r="Z1686" s="4">
        <v>0</v>
      </c>
      <c r="AA1686" s="4">
        <v>0</v>
      </c>
      <c r="AB1686" s="4">
        <v>0</v>
      </c>
      <c r="AC1686" s="4">
        <v>0</v>
      </c>
      <c r="AD1686" s="4">
        <v>0</v>
      </c>
    </row>
    <row r="1687" spans="1:30" x14ac:dyDescent="0.3">
      <c r="A1687" s="16" t="s">
        <v>35</v>
      </c>
      <c r="B1687" s="7">
        <v>561894</v>
      </c>
      <c r="C1687" s="7">
        <v>673447</v>
      </c>
      <c r="D1687" s="7" t="s">
        <v>1210</v>
      </c>
      <c r="E1687" s="7">
        <v>2</v>
      </c>
      <c r="F1687" s="4">
        <v>551848</v>
      </c>
      <c r="G1687" s="4">
        <v>18246</v>
      </c>
      <c r="H1687" s="4">
        <f t="shared" si="158"/>
        <v>618106.0558428989</v>
      </c>
      <c r="I1687" s="4">
        <f t="shared" si="159"/>
        <v>66258.055842898902</v>
      </c>
      <c r="J1687" s="5">
        <f t="shared" si="160"/>
        <v>0.12006577144956387</v>
      </c>
      <c r="K1687" s="4">
        <f t="shared" si="161"/>
        <v>34383.15097894158</v>
      </c>
      <c r="L1687" s="4">
        <f t="shared" si="162"/>
        <v>16137.15097894158</v>
      </c>
      <c r="M1687" s="5">
        <f t="shared" si="163"/>
        <v>0.88442129666456104</v>
      </c>
      <c r="N1687" s="4">
        <f>IF(SUMPRODUCT($O$2:$AD$2,O1687:AD1687)&lt;=Kalkulačka!$B$4,SUMPRODUCT($O$2:$AD$2,O1687:AD1687)*Kalkulačka!$B$5,SUMPRODUCT($O$2:$AD$2,O1687:AD1687))</f>
        <v>43.5</v>
      </c>
      <c r="O1687" s="4">
        <v>17</v>
      </c>
      <c r="P1687" s="4">
        <v>0</v>
      </c>
      <c r="Q1687" s="4">
        <v>0</v>
      </c>
      <c r="R1687" s="4">
        <v>0</v>
      </c>
      <c r="S1687" s="4">
        <v>12</v>
      </c>
      <c r="T1687" s="4">
        <v>0</v>
      </c>
      <c r="U1687" s="4">
        <v>29</v>
      </c>
      <c r="V1687" s="4">
        <v>12</v>
      </c>
      <c r="W1687" s="4">
        <v>0</v>
      </c>
      <c r="X1687" s="4">
        <v>0</v>
      </c>
      <c r="Y1687" s="4">
        <v>0</v>
      </c>
      <c r="Z1687" s="4">
        <v>0</v>
      </c>
      <c r="AA1687" s="4">
        <v>0</v>
      </c>
      <c r="AB1687" s="4">
        <v>0</v>
      </c>
      <c r="AC1687" s="4">
        <v>0</v>
      </c>
      <c r="AD1687" s="4">
        <v>0</v>
      </c>
    </row>
    <row r="1688" spans="1:30" x14ac:dyDescent="0.3">
      <c r="A1688" s="16" t="s">
        <v>38</v>
      </c>
      <c r="B1688" s="7">
        <v>570478</v>
      </c>
      <c r="C1688" s="7">
        <v>269212</v>
      </c>
      <c r="D1688" s="7" t="s">
        <v>1919</v>
      </c>
      <c r="E1688" s="7">
        <v>2</v>
      </c>
      <c r="F1688" s="4">
        <v>1826691</v>
      </c>
      <c r="G1688" s="4">
        <v>62995</v>
      </c>
      <c r="H1688" s="4">
        <f t="shared" si="158"/>
        <v>2046144.1848592516</v>
      </c>
      <c r="I1688" s="4">
        <f t="shared" si="159"/>
        <v>219453.1848592516</v>
      </c>
      <c r="J1688" s="5">
        <f t="shared" si="160"/>
        <v>0.12013700448474962</v>
      </c>
      <c r="K1688" s="4">
        <f t="shared" si="161"/>
        <v>113820.08599925489</v>
      </c>
      <c r="L1688" s="4">
        <f t="shared" si="162"/>
        <v>50825.085999254894</v>
      </c>
      <c r="M1688" s="5">
        <f t="shared" si="163"/>
        <v>0.80681142946670192</v>
      </c>
      <c r="N1688" s="4">
        <f>IF(SUMPRODUCT($O$2:$AD$2,O1688:AD1688)&lt;=Kalkulačka!$B$4,SUMPRODUCT($O$2:$AD$2,O1688:AD1688)*Kalkulačka!$B$5,SUMPRODUCT($O$2:$AD$2,O1688:AD1688))</f>
        <v>144</v>
      </c>
      <c r="O1688" s="4">
        <v>51</v>
      </c>
      <c r="P1688" s="4">
        <v>0</v>
      </c>
      <c r="Q1688" s="4">
        <v>0</v>
      </c>
      <c r="R1688" s="4">
        <v>0</v>
      </c>
      <c r="S1688" s="4">
        <v>45</v>
      </c>
      <c r="T1688" s="4">
        <v>0</v>
      </c>
      <c r="U1688" s="4">
        <v>95</v>
      </c>
      <c r="V1688" s="4">
        <v>40</v>
      </c>
      <c r="W1688" s="4">
        <v>0</v>
      </c>
      <c r="X1688" s="4">
        <v>0</v>
      </c>
      <c r="Y1688" s="4">
        <v>0</v>
      </c>
      <c r="Z1688" s="4">
        <v>0</v>
      </c>
      <c r="AA1688" s="4">
        <v>0</v>
      </c>
      <c r="AB1688" s="4">
        <v>0</v>
      </c>
      <c r="AC1688" s="4">
        <v>0</v>
      </c>
      <c r="AD1688" s="4">
        <v>0</v>
      </c>
    </row>
    <row r="1689" spans="1:30" x14ac:dyDescent="0.3">
      <c r="A1689" s="16" t="s">
        <v>20</v>
      </c>
      <c r="B1689" s="7">
        <v>529516</v>
      </c>
      <c r="C1689" s="7">
        <v>231584</v>
      </c>
      <c r="D1689" s="7" t="s">
        <v>1920</v>
      </c>
      <c r="E1689" s="7">
        <v>2</v>
      </c>
      <c r="F1689" s="4">
        <v>9513452</v>
      </c>
      <c r="G1689" s="4">
        <v>553785</v>
      </c>
      <c r="H1689" s="4">
        <f t="shared" si="158"/>
        <v>9236067.5011007898</v>
      </c>
      <c r="I1689" s="4">
        <f t="shared" si="159"/>
        <v>-277384.49889921024</v>
      </c>
      <c r="J1689" s="5">
        <f t="shared" si="160"/>
        <v>-2.9157081877241864E-2</v>
      </c>
      <c r="K1689" s="4">
        <f t="shared" si="161"/>
        <v>513771.22152441443</v>
      </c>
      <c r="L1689" s="4">
        <f t="shared" si="162"/>
        <v>-40013.778475585568</v>
      </c>
      <c r="M1689" s="5">
        <f t="shared" si="163"/>
        <v>-7.2255078190246347E-2</v>
      </c>
      <c r="N1689" s="4">
        <f>IF(SUMPRODUCT($O$2:$AD$2,O1689:AD1689)&lt;=Kalkulačka!$B$4,SUMPRODUCT($O$2:$AD$2,O1689:AD1689)*Kalkulačka!$B$5,SUMPRODUCT($O$2:$AD$2,O1689:AD1689))</f>
        <v>650</v>
      </c>
      <c r="O1689" s="4">
        <v>120</v>
      </c>
      <c r="P1689" s="4">
        <v>0</v>
      </c>
      <c r="Q1689" s="4">
        <v>12</v>
      </c>
      <c r="R1689" s="4">
        <v>0</v>
      </c>
      <c r="S1689" s="4">
        <v>463</v>
      </c>
      <c r="T1689" s="4">
        <v>16</v>
      </c>
      <c r="U1689" s="4">
        <v>619</v>
      </c>
      <c r="V1689" s="4">
        <v>182</v>
      </c>
      <c r="W1689" s="4">
        <v>0</v>
      </c>
      <c r="X1689" s="4">
        <v>0</v>
      </c>
      <c r="Y1689" s="4">
        <v>0</v>
      </c>
      <c r="Z1689" s="4">
        <v>0</v>
      </c>
      <c r="AA1689" s="4">
        <v>230</v>
      </c>
      <c r="AB1689" s="4">
        <v>0</v>
      </c>
      <c r="AC1689" s="4">
        <v>0</v>
      </c>
      <c r="AD1689" s="4">
        <v>0</v>
      </c>
    </row>
    <row r="1690" spans="1:30" x14ac:dyDescent="0.3">
      <c r="A1690" s="16" t="s">
        <v>47</v>
      </c>
      <c r="B1690" s="7">
        <v>594601</v>
      </c>
      <c r="C1690" s="7">
        <v>293318</v>
      </c>
      <c r="D1690" s="7" t="s">
        <v>1921</v>
      </c>
      <c r="E1690" s="7">
        <v>2</v>
      </c>
      <c r="F1690" s="4">
        <v>1179527</v>
      </c>
      <c r="G1690" s="4">
        <v>43187</v>
      </c>
      <c r="H1690" s="4">
        <f t="shared" si="158"/>
        <v>1321468.1193882667</v>
      </c>
      <c r="I1690" s="4">
        <f t="shared" si="159"/>
        <v>141941.1193882667</v>
      </c>
      <c r="J1690" s="5">
        <f t="shared" si="160"/>
        <v>0.12033732113657991</v>
      </c>
      <c r="K1690" s="4">
        <f t="shared" si="161"/>
        <v>73508.805541185458</v>
      </c>
      <c r="L1690" s="4">
        <f t="shared" si="162"/>
        <v>30321.805541185458</v>
      </c>
      <c r="M1690" s="5">
        <f t="shared" si="163"/>
        <v>0.70210492836236504</v>
      </c>
      <c r="N1690" s="4">
        <f>IF(SUMPRODUCT($O$2:$AD$2,O1690:AD1690)&lt;=Kalkulačka!$B$4,SUMPRODUCT($O$2:$AD$2,O1690:AD1690)*Kalkulačka!$B$5,SUMPRODUCT($O$2:$AD$2,O1690:AD1690))</f>
        <v>93</v>
      </c>
      <c r="O1690" s="4">
        <v>26</v>
      </c>
      <c r="P1690" s="4">
        <v>0</v>
      </c>
      <c r="Q1690" s="4">
        <v>0</v>
      </c>
      <c r="R1690" s="4">
        <v>0</v>
      </c>
      <c r="S1690" s="4">
        <v>36</v>
      </c>
      <c r="T1690" s="4">
        <v>0</v>
      </c>
      <c r="U1690" s="4">
        <v>62</v>
      </c>
      <c r="V1690" s="4">
        <v>30</v>
      </c>
      <c r="W1690" s="4">
        <v>0</v>
      </c>
      <c r="X1690" s="4">
        <v>0</v>
      </c>
      <c r="Y1690" s="4">
        <v>0</v>
      </c>
      <c r="Z1690" s="4">
        <v>0</v>
      </c>
      <c r="AA1690" s="4">
        <v>0</v>
      </c>
      <c r="AB1690" s="4">
        <v>0</v>
      </c>
      <c r="AC1690" s="4">
        <v>0</v>
      </c>
      <c r="AD1690" s="4">
        <v>0</v>
      </c>
    </row>
    <row r="1691" spans="1:30" x14ac:dyDescent="0.3">
      <c r="A1691" s="16" t="s">
        <v>50</v>
      </c>
      <c r="B1691" s="7">
        <v>505188</v>
      </c>
      <c r="C1691" s="7">
        <v>299529</v>
      </c>
      <c r="D1691" s="7" t="s">
        <v>141</v>
      </c>
      <c r="E1691" s="7">
        <v>2</v>
      </c>
      <c r="F1691" s="4">
        <v>28595297</v>
      </c>
      <c r="G1691" s="4">
        <v>1669734</v>
      </c>
      <c r="H1691" s="4">
        <f t="shared" si="158"/>
        <v>27765039.841770679</v>
      </c>
      <c r="I1691" s="4">
        <f t="shared" si="159"/>
        <v>-830257.15822932124</v>
      </c>
      <c r="J1691" s="5">
        <f t="shared" si="160"/>
        <v>-2.9034745057179179E-2</v>
      </c>
      <c r="K1691" s="4">
        <f t="shared" si="161"/>
        <v>1544475.3336287783</v>
      </c>
      <c r="L1691" s="4">
        <f t="shared" si="162"/>
        <v>-125258.66637122165</v>
      </c>
      <c r="M1691" s="5">
        <f t="shared" si="163"/>
        <v>-7.5017138281439855E-2</v>
      </c>
      <c r="N1691" s="4">
        <f>IF(SUMPRODUCT($O$2:$AD$2,O1691:AD1691)&lt;=Kalkulačka!$B$4,SUMPRODUCT($O$2:$AD$2,O1691:AD1691)*Kalkulačka!$B$5,SUMPRODUCT($O$2:$AD$2,O1691:AD1691))</f>
        <v>1954</v>
      </c>
      <c r="O1691" s="4">
        <v>400</v>
      </c>
      <c r="P1691" s="4">
        <v>24</v>
      </c>
      <c r="Q1691" s="4">
        <v>0</v>
      </c>
      <c r="R1691" s="4">
        <v>0</v>
      </c>
      <c r="S1691" s="4">
        <v>1446</v>
      </c>
      <c r="T1691" s="4">
        <v>0</v>
      </c>
      <c r="U1691" s="4">
        <v>1865</v>
      </c>
      <c r="V1691" s="4">
        <v>428</v>
      </c>
      <c r="W1691" s="4">
        <v>0</v>
      </c>
      <c r="X1691" s="4">
        <v>613</v>
      </c>
      <c r="Y1691" s="4">
        <v>0</v>
      </c>
      <c r="Z1691" s="4">
        <v>0</v>
      </c>
      <c r="AA1691" s="4">
        <v>600</v>
      </c>
      <c r="AB1691" s="4">
        <v>0</v>
      </c>
      <c r="AC1691" s="4">
        <v>0</v>
      </c>
      <c r="AD1691" s="4">
        <v>0</v>
      </c>
    </row>
    <row r="1692" spans="1:30" x14ac:dyDescent="0.3">
      <c r="A1692" s="16" t="s">
        <v>23</v>
      </c>
      <c r="B1692" s="7">
        <v>546500</v>
      </c>
      <c r="C1692" s="7">
        <v>246859</v>
      </c>
      <c r="D1692" s="7" t="s">
        <v>1922</v>
      </c>
      <c r="E1692" s="7">
        <v>2</v>
      </c>
      <c r="F1692" s="4">
        <v>2016564</v>
      </c>
      <c r="G1692" s="4">
        <v>73876</v>
      </c>
      <c r="H1692" s="4">
        <f t="shared" si="158"/>
        <v>2259284.2041154238</v>
      </c>
      <c r="I1692" s="4">
        <f t="shared" si="159"/>
        <v>242720.20411542384</v>
      </c>
      <c r="J1692" s="5">
        <f t="shared" si="160"/>
        <v>0.12036325359146738</v>
      </c>
      <c r="K1692" s="4">
        <f t="shared" si="161"/>
        <v>125676.34495751062</v>
      </c>
      <c r="L1692" s="4">
        <f t="shared" si="162"/>
        <v>51800.344957510621</v>
      </c>
      <c r="M1692" s="5">
        <f t="shared" si="163"/>
        <v>0.70117961120676031</v>
      </c>
      <c r="N1692" s="4">
        <f>IF(SUMPRODUCT($O$2:$AD$2,O1692:AD1692)&lt;=Kalkulačka!$B$4,SUMPRODUCT($O$2:$AD$2,O1692:AD1692)*Kalkulačka!$B$5,SUMPRODUCT($O$2:$AD$2,O1692:AD1692))</f>
        <v>159</v>
      </c>
      <c r="O1692" s="4">
        <v>46</v>
      </c>
      <c r="P1692" s="4">
        <v>0</v>
      </c>
      <c r="Q1692" s="4">
        <v>0</v>
      </c>
      <c r="R1692" s="4">
        <v>0</v>
      </c>
      <c r="S1692" s="4">
        <v>60</v>
      </c>
      <c r="T1692" s="4">
        <v>0</v>
      </c>
      <c r="U1692" s="4">
        <v>106</v>
      </c>
      <c r="V1692" s="4">
        <v>55</v>
      </c>
      <c r="W1692" s="4">
        <v>0</v>
      </c>
      <c r="X1692" s="4">
        <v>0</v>
      </c>
      <c r="Y1692" s="4">
        <v>0</v>
      </c>
      <c r="Z1692" s="4">
        <v>0</v>
      </c>
      <c r="AA1692" s="4">
        <v>0</v>
      </c>
      <c r="AB1692" s="4">
        <v>0</v>
      </c>
      <c r="AC1692" s="4">
        <v>0</v>
      </c>
      <c r="AD1692" s="4">
        <v>0</v>
      </c>
    </row>
    <row r="1693" spans="1:30" x14ac:dyDescent="0.3">
      <c r="A1693" s="16" t="s">
        <v>23</v>
      </c>
      <c r="B1693" s="7">
        <v>545082</v>
      </c>
      <c r="C1693" s="7">
        <v>245461</v>
      </c>
      <c r="D1693" s="7" t="s">
        <v>1923</v>
      </c>
      <c r="E1693" s="7">
        <v>2</v>
      </c>
      <c r="F1693" s="4">
        <v>703859</v>
      </c>
      <c r="G1693" s="4">
        <v>17933</v>
      </c>
      <c r="H1693" s="4">
        <f t="shared" si="158"/>
        <v>788618.07124783657</v>
      </c>
      <c r="I1693" s="4">
        <f t="shared" si="159"/>
        <v>84759.071247836575</v>
      </c>
      <c r="J1693" s="5">
        <f t="shared" si="160"/>
        <v>0.12042052633813949</v>
      </c>
      <c r="K1693" s="4">
        <f t="shared" si="161"/>
        <v>43868.158145546156</v>
      </c>
      <c r="L1693" s="4">
        <f t="shared" si="162"/>
        <v>25935.158145546156</v>
      </c>
      <c r="M1693" s="5">
        <f t="shared" si="163"/>
        <v>1.4462252911139326</v>
      </c>
      <c r="N1693" s="4">
        <f>IF(SUMPRODUCT($O$2:$AD$2,O1693:AD1693)&lt;=Kalkulačka!$B$4,SUMPRODUCT($O$2:$AD$2,O1693:AD1693)*Kalkulačka!$B$5,SUMPRODUCT($O$2:$AD$2,O1693:AD1693))</f>
        <v>55.5</v>
      </c>
      <c r="O1693" s="4">
        <v>37</v>
      </c>
      <c r="P1693" s="4">
        <v>0</v>
      </c>
      <c r="Q1693" s="4">
        <v>0</v>
      </c>
      <c r="R1693" s="4">
        <v>0</v>
      </c>
      <c r="S1693" s="4">
        <v>0</v>
      </c>
      <c r="T1693" s="4">
        <v>0</v>
      </c>
      <c r="U1693" s="4">
        <v>38</v>
      </c>
      <c r="V1693" s="4">
        <v>0</v>
      </c>
      <c r="W1693" s="4">
        <v>0</v>
      </c>
      <c r="X1693" s="4">
        <v>0</v>
      </c>
      <c r="Y1693" s="4">
        <v>0</v>
      </c>
      <c r="Z1693" s="4">
        <v>0</v>
      </c>
      <c r="AA1693" s="4">
        <v>0</v>
      </c>
      <c r="AB1693" s="4">
        <v>0</v>
      </c>
      <c r="AC1693" s="4">
        <v>0</v>
      </c>
      <c r="AD1693" s="4">
        <v>0</v>
      </c>
    </row>
    <row r="1694" spans="1:30" x14ac:dyDescent="0.3">
      <c r="A1694" s="16" t="s">
        <v>32</v>
      </c>
      <c r="B1694" s="7">
        <v>567779</v>
      </c>
      <c r="C1694" s="7">
        <v>266558</v>
      </c>
      <c r="D1694" s="7" t="s">
        <v>1924</v>
      </c>
      <c r="E1694" s="7">
        <v>2</v>
      </c>
      <c r="F1694" s="4">
        <v>9071396</v>
      </c>
      <c r="G1694" s="4">
        <v>527426</v>
      </c>
      <c r="H1694" s="4">
        <f t="shared" si="158"/>
        <v>8809787.4625884444</v>
      </c>
      <c r="I1694" s="4">
        <f t="shared" si="159"/>
        <v>-261608.53741155565</v>
      </c>
      <c r="J1694" s="5">
        <f t="shared" si="160"/>
        <v>-2.8838839954903883E-2</v>
      </c>
      <c r="K1694" s="4">
        <f t="shared" si="161"/>
        <v>490058.70360790304</v>
      </c>
      <c r="L1694" s="4">
        <f t="shared" si="162"/>
        <v>-37367.296392096963</v>
      </c>
      <c r="M1694" s="5">
        <f t="shared" si="163"/>
        <v>-7.0848415497334116E-2</v>
      </c>
      <c r="N1694" s="4">
        <f>IF(SUMPRODUCT($O$2:$AD$2,O1694:AD1694)&lt;=Kalkulačka!$B$4,SUMPRODUCT($O$2:$AD$2,O1694:AD1694)*Kalkulačka!$B$5,SUMPRODUCT($O$2:$AD$2,O1694:AD1694))</f>
        <v>620</v>
      </c>
      <c r="O1694" s="4">
        <v>148</v>
      </c>
      <c r="P1694" s="4">
        <v>0</v>
      </c>
      <c r="Q1694" s="4">
        <v>0</v>
      </c>
      <c r="R1694" s="4">
        <v>0</v>
      </c>
      <c r="S1694" s="4">
        <v>472</v>
      </c>
      <c r="T1694" s="4">
        <v>0</v>
      </c>
      <c r="U1694" s="4">
        <v>511</v>
      </c>
      <c r="V1694" s="4">
        <v>138</v>
      </c>
      <c r="W1694" s="4">
        <v>0</v>
      </c>
      <c r="X1694" s="4">
        <v>413</v>
      </c>
      <c r="Y1694" s="4">
        <v>0</v>
      </c>
      <c r="Z1694" s="4">
        <v>0</v>
      </c>
      <c r="AA1694" s="4">
        <v>0</v>
      </c>
      <c r="AB1694" s="4">
        <v>0</v>
      </c>
      <c r="AC1694" s="4">
        <v>0</v>
      </c>
      <c r="AD1694" s="4">
        <v>0</v>
      </c>
    </row>
    <row r="1695" spans="1:30" x14ac:dyDescent="0.3">
      <c r="A1695" s="16" t="s">
        <v>56</v>
      </c>
      <c r="B1695" s="7">
        <v>554821</v>
      </c>
      <c r="C1695" s="7">
        <v>845451</v>
      </c>
      <c r="D1695" s="7" t="s">
        <v>274</v>
      </c>
      <c r="E1695" s="7">
        <v>2</v>
      </c>
      <c r="F1695" s="4">
        <v>440468083</v>
      </c>
      <c r="G1695" s="4">
        <v>24939588</v>
      </c>
      <c r="H1695" s="4">
        <f t="shared" si="158"/>
        <v>427772018.64713728</v>
      </c>
      <c r="I1695" s="4">
        <f t="shared" si="159"/>
        <v>-12696064.352862716</v>
      </c>
      <c r="J1695" s="5">
        <f t="shared" si="160"/>
        <v>-2.8824027989475698E-2</v>
      </c>
      <c r="K1695" s="4">
        <f t="shared" si="161"/>
        <v>23795511.729219228</v>
      </c>
      <c r="L1695" s="4">
        <f t="shared" si="162"/>
        <v>-1144076.270780772</v>
      </c>
      <c r="M1695" s="5">
        <f t="shared" si="163"/>
        <v>-4.5873904203259985E-2</v>
      </c>
      <c r="N1695" s="4">
        <f>IF(SUMPRODUCT($O$2:$AD$2,O1695:AD1695)&lt;=Kalkulačka!$B$4,SUMPRODUCT($O$2:$AD$2,O1695:AD1695)*Kalkulačka!$B$5,SUMPRODUCT($O$2:$AD$2,O1695:AD1695))</f>
        <v>30105</v>
      </c>
      <c r="O1695" s="4">
        <v>7752</v>
      </c>
      <c r="P1695" s="4">
        <v>396</v>
      </c>
      <c r="Q1695" s="4">
        <v>162</v>
      </c>
      <c r="R1695" s="4">
        <v>0</v>
      </c>
      <c r="S1695" s="4">
        <v>21139</v>
      </c>
      <c r="T1695" s="4">
        <v>54</v>
      </c>
      <c r="U1695" s="4">
        <v>25605</v>
      </c>
      <c r="V1695" s="4">
        <v>7468</v>
      </c>
      <c r="W1695" s="4">
        <v>295</v>
      </c>
      <c r="X1695" s="4">
        <v>3909</v>
      </c>
      <c r="Y1695" s="4">
        <v>121</v>
      </c>
      <c r="Z1695" s="4">
        <v>0</v>
      </c>
      <c r="AA1695" s="4">
        <v>310</v>
      </c>
      <c r="AB1695" s="4">
        <v>0</v>
      </c>
      <c r="AC1695" s="4">
        <v>0</v>
      </c>
      <c r="AD1695" s="4">
        <v>0</v>
      </c>
    </row>
    <row r="1696" spans="1:30" x14ac:dyDescent="0.3">
      <c r="A1696" s="16" t="s">
        <v>41</v>
      </c>
      <c r="B1696" s="7">
        <v>575500</v>
      </c>
      <c r="C1696" s="7">
        <v>274101</v>
      </c>
      <c r="D1696" s="7" t="s">
        <v>369</v>
      </c>
      <c r="E1696" s="7">
        <v>2</v>
      </c>
      <c r="F1696" s="4">
        <v>21057884</v>
      </c>
      <c r="G1696" s="4">
        <v>1232483</v>
      </c>
      <c r="H1696" s="4">
        <f t="shared" si="158"/>
        <v>20454337.181283977</v>
      </c>
      <c r="I1696" s="4">
        <f t="shared" si="159"/>
        <v>-603546.81871602312</v>
      </c>
      <c r="J1696" s="5">
        <f t="shared" si="160"/>
        <v>-2.8661323175492082E-2</v>
      </c>
      <c r="K1696" s="4">
        <f t="shared" si="161"/>
        <v>1137805.651360607</v>
      </c>
      <c r="L1696" s="4">
        <f t="shared" si="162"/>
        <v>-94677.348639392992</v>
      </c>
      <c r="M1696" s="5">
        <f t="shared" si="163"/>
        <v>-7.6818380975147704E-2</v>
      </c>
      <c r="N1696" s="4">
        <f>IF(SUMPRODUCT($O$2:$AD$2,O1696:AD1696)&lt;=Kalkulačka!$B$4,SUMPRODUCT($O$2:$AD$2,O1696:AD1696)*Kalkulačka!$B$5,SUMPRODUCT($O$2:$AD$2,O1696:AD1696))</f>
        <v>1439.5</v>
      </c>
      <c r="O1696" s="4">
        <v>305</v>
      </c>
      <c r="P1696" s="4">
        <v>0</v>
      </c>
      <c r="Q1696" s="4">
        <v>0</v>
      </c>
      <c r="R1696" s="4">
        <v>0</v>
      </c>
      <c r="S1696" s="4">
        <v>1061</v>
      </c>
      <c r="T1696" s="4">
        <v>0</v>
      </c>
      <c r="U1696" s="4">
        <v>1649</v>
      </c>
      <c r="V1696" s="4">
        <v>299</v>
      </c>
      <c r="W1696" s="4">
        <v>0</v>
      </c>
      <c r="X1696" s="4">
        <v>626</v>
      </c>
      <c r="Y1696" s="4">
        <v>0</v>
      </c>
      <c r="Z1696" s="4">
        <v>0</v>
      </c>
      <c r="AA1696" s="4">
        <v>735</v>
      </c>
      <c r="AB1696" s="4">
        <v>0</v>
      </c>
      <c r="AC1696" s="4">
        <v>0</v>
      </c>
      <c r="AD1696" s="4">
        <v>0</v>
      </c>
    </row>
    <row r="1697" spans="1:30" x14ac:dyDescent="0.3">
      <c r="A1697" s="16" t="s">
        <v>38</v>
      </c>
      <c r="B1697" s="7">
        <v>576069</v>
      </c>
      <c r="C1697" s="7">
        <v>275336</v>
      </c>
      <c r="D1697" s="7" t="s">
        <v>371</v>
      </c>
      <c r="E1697" s="7">
        <v>2</v>
      </c>
      <c r="F1697" s="4">
        <v>24634216</v>
      </c>
      <c r="G1697" s="4">
        <v>1439591</v>
      </c>
      <c r="H1697" s="4">
        <f t="shared" si="158"/>
        <v>23928519.495159581</v>
      </c>
      <c r="I1697" s="4">
        <f t="shared" si="159"/>
        <v>-705696.5048404187</v>
      </c>
      <c r="J1697" s="5">
        <f t="shared" si="160"/>
        <v>-2.864700483426863E-2</v>
      </c>
      <c r="K1697" s="4">
        <f t="shared" si="161"/>
        <v>1331062.6723801752</v>
      </c>
      <c r="L1697" s="4">
        <f t="shared" si="162"/>
        <v>-108528.32761982479</v>
      </c>
      <c r="M1697" s="5">
        <f t="shared" si="163"/>
        <v>-7.5388306553614726E-2</v>
      </c>
      <c r="N1697" s="4">
        <f>IF(SUMPRODUCT($O$2:$AD$2,O1697:AD1697)&lt;=Kalkulačka!$B$4,SUMPRODUCT($O$2:$AD$2,O1697:AD1697)*Kalkulačka!$B$5,SUMPRODUCT($O$2:$AD$2,O1697:AD1697))</f>
        <v>1684</v>
      </c>
      <c r="O1697" s="4">
        <v>367</v>
      </c>
      <c r="P1697" s="4">
        <v>0</v>
      </c>
      <c r="Q1697" s="4">
        <v>0</v>
      </c>
      <c r="R1697" s="4">
        <v>0</v>
      </c>
      <c r="S1697" s="4">
        <v>1237</v>
      </c>
      <c r="T1697" s="4">
        <v>0</v>
      </c>
      <c r="U1697" s="4">
        <v>2272</v>
      </c>
      <c r="V1697" s="4">
        <v>275</v>
      </c>
      <c r="W1697" s="4">
        <v>0</v>
      </c>
      <c r="X1697" s="4">
        <v>946</v>
      </c>
      <c r="Y1697" s="4">
        <v>0</v>
      </c>
      <c r="Z1697" s="4">
        <v>0</v>
      </c>
      <c r="AA1697" s="4">
        <v>800</v>
      </c>
      <c r="AB1697" s="4">
        <v>0</v>
      </c>
      <c r="AC1697" s="4">
        <v>0</v>
      </c>
      <c r="AD1697" s="4">
        <v>0</v>
      </c>
    </row>
    <row r="1698" spans="1:30" x14ac:dyDescent="0.3">
      <c r="A1698" s="16" t="s">
        <v>20</v>
      </c>
      <c r="B1698" s="7">
        <v>539201</v>
      </c>
      <c r="C1698" s="7">
        <v>241199</v>
      </c>
      <c r="D1698" s="7" t="s">
        <v>1925</v>
      </c>
      <c r="E1698" s="7">
        <v>2</v>
      </c>
      <c r="F1698" s="4">
        <v>1558975</v>
      </c>
      <c r="G1698" s="4">
        <v>59059</v>
      </c>
      <c r="H1698" s="4">
        <f t="shared" si="158"/>
        <v>1747748.1579006109</v>
      </c>
      <c r="I1698" s="4">
        <f t="shared" si="159"/>
        <v>188773.15790061094</v>
      </c>
      <c r="J1698" s="5">
        <f t="shared" si="160"/>
        <v>0.12108799557440686</v>
      </c>
      <c r="K1698" s="4">
        <f t="shared" si="161"/>
        <v>97221.323457696897</v>
      </c>
      <c r="L1698" s="4">
        <f t="shared" si="162"/>
        <v>38162.323457696897</v>
      </c>
      <c r="M1698" s="5">
        <f t="shared" si="163"/>
        <v>0.64617286878709246</v>
      </c>
      <c r="N1698" s="4">
        <f>IF(SUMPRODUCT($O$2:$AD$2,O1698:AD1698)&lt;=Kalkulačka!$B$4,SUMPRODUCT($O$2:$AD$2,O1698:AD1698)*Kalkulačka!$B$5,SUMPRODUCT($O$2:$AD$2,O1698:AD1698))</f>
        <v>123</v>
      </c>
      <c r="O1698" s="4">
        <v>29</v>
      </c>
      <c r="P1698" s="4">
        <v>0</v>
      </c>
      <c r="Q1698" s="4">
        <v>0</v>
      </c>
      <c r="R1698" s="4">
        <v>0</v>
      </c>
      <c r="S1698" s="4">
        <v>53</v>
      </c>
      <c r="T1698" s="4">
        <v>0</v>
      </c>
      <c r="U1698" s="4">
        <v>75</v>
      </c>
      <c r="V1698" s="4">
        <v>30</v>
      </c>
      <c r="W1698" s="4">
        <v>0</v>
      </c>
      <c r="X1698" s="4">
        <v>0</v>
      </c>
      <c r="Y1698" s="4">
        <v>0</v>
      </c>
      <c r="Z1698" s="4">
        <v>0</v>
      </c>
      <c r="AA1698" s="4">
        <v>0</v>
      </c>
      <c r="AB1698" s="4">
        <v>0</v>
      </c>
      <c r="AC1698" s="4">
        <v>0</v>
      </c>
      <c r="AD1698" s="4">
        <v>0</v>
      </c>
    </row>
    <row r="1699" spans="1:30" x14ac:dyDescent="0.3">
      <c r="A1699" s="16" t="s">
        <v>41</v>
      </c>
      <c r="B1699" s="7">
        <v>578851</v>
      </c>
      <c r="C1699" s="7">
        <v>277461</v>
      </c>
      <c r="D1699" s="7" t="s">
        <v>1926</v>
      </c>
      <c r="E1699" s="7">
        <v>2</v>
      </c>
      <c r="F1699" s="4">
        <v>817473</v>
      </c>
      <c r="G1699" s="4">
        <v>30420</v>
      </c>
      <c r="H1699" s="4">
        <f t="shared" si="158"/>
        <v>916502.0828015398</v>
      </c>
      <c r="I1699" s="4">
        <f t="shared" si="159"/>
        <v>99029.0828015398</v>
      </c>
      <c r="J1699" s="5">
        <f t="shared" si="160"/>
        <v>0.12114049369403013</v>
      </c>
      <c r="K1699" s="4">
        <f t="shared" si="161"/>
        <v>50981.913520499591</v>
      </c>
      <c r="L1699" s="4">
        <f t="shared" si="162"/>
        <v>20561.913520499591</v>
      </c>
      <c r="M1699" s="5">
        <f t="shared" si="163"/>
        <v>0.67593404077907926</v>
      </c>
      <c r="N1699" s="4">
        <f>IF(SUMPRODUCT($O$2:$AD$2,O1699:AD1699)&lt;=Kalkulačka!$B$4,SUMPRODUCT($O$2:$AD$2,O1699:AD1699)*Kalkulačka!$B$5,SUMPRODUCT($O$2:$AD$2,O1699:AD1699))</f>
        <v>64.5</v>
      </c>
      <c r="O1699" s="4">
        <v>17</v>
      </c>
      <c r="P1699" s="4">
        <v>0</v>
      </c>
      <c r="Q1699" s="4">
        <v>0</v>
      </c>
      <c r="R1699" s="4">
        <v>0</v>
      </c>
      <c r="S1699" s="4">
        <v>26</v>
      </c>
      <c r="T1699" s="4">
        <v>0</v>
      </c>
      <c r="U1699" s="4">
        <v>0</v>
      </c>
      <c r="V1699" s="4">
        <v>17</v>
      </c>
      <c r="W1699" s="4">
        <v>0</v>
      </c>
      <c r="X1699" s="4">
        <v>0</v>
      </c>
      <c r="Y1699" s="4">
        <v>0</v>
      </c>
      <c r="Z1699" s="4">
        <v>0</v>
      </c>
      <c r="AA1699" s="4">
        <v>0</v>
      </c>
      <c r="AB1699" s="4">
        <v>0</v>
      </c>
      <c r="AC1699" s="4">
        <v>0</v>
      </c>
      <c r="AD1699" s="4">
        <v>0</v>
      </c>
    </row>
    <row r="1700" spans="1:30" x14ac:dyDescent="0.3">
      <c r="A1700" s="16" t="s">
        <v>25</v>
      </c>
      <c r="B1700" s="7">
        <v>558885</v>
      </c>
      <c r="C1700" s="7">
        <v>257770</v>
      </c>
      <c r="D1700" s="7" t="s">
        <v>1927</v>
      </c>
      <c r="E1700" s="7">
        <v>2</v>
      </c>
      <c r="F1700" s="4">
        <v>9285946</v>
      </c>
      <c r="G1700" s="4">
        <v>544395</v>
      </c>
      <c r="H1700" s="4">
        <f t="shared" si="158"/>
        <v>9022927.4818446171</v>
      </c>
      <c r="I1700" s="4">
        <f t="shared" si="159"/>
        <v>-263018.51815538295</v>
      </c>
      <c r="J1700" s="5">
        <f t="shared" si="160"/>
        <v>-2.8324364384133105E-2</v>
      </c>
      <c r="K1700" s="4">
        <f t="shared" si="161"/>
        <v>501914.96256615873</v>
      </c>
      <c r="L1700" s="4">
        <f t="shared" si="162"/>
        <v>-42480.037433841266</v>
      </c>
      <c r="M1700" s="5">
        <f t="shared" si="163"/>
        <v>-7.8031645099314373E-2</v>
      </c>
      <c r="N1700" s="4">
        <f>IF(SUMPRODUCT($O$2:$AD$2,O1700:AD1700)&lt;=Kalkulačka!$B$4,SUMPRODUCT($O$2:$AD$2,O1700:AD1700)*Kalkulačka!$B$5,SUMPRODUCT($O$2:$AD$2,O1700:AD1700))</f>
        <v>635</v>
      </c>
      <c r="O1700" s="4">
        <v>136</v>
      </c>
      <c r="P1700" s="4">
        <v>10</v>
      </c>
      <c r="Q1700" s="4">
        <v>0</v>
      </c>
      <c r="R1700" s="4">
        <v>0</v>
      </c>
      <c r="S1700" s="4">
        <v>457</v>
      </c>
      <c r="T1700" s="4">
        <v>11</v>
      </c>
      <c r="U1700" s="4">
        <v>667</v>
      </c>
      <c r="V1700" s="4">
        <v>141</v>
      </c>
      <c r="W1700" s="4">
        <v>0</v>
      </c>
      <c r="X1700" s="4">
        <v>250</v>
      </c>
      <c r="Y1700" s="4">
        <v>0</v>
      </c>
      <c r="Z1700" s="4">
        <v>0</v>
      </c>
      <c r="AA1700" s="4">
        <v>0</v>
      </c>
      <c r="AB1700" s="4">
        <v>0</v>
      </c>
      <c r="AC1700" s="4">
        <v>0</v>
      </c>
      <c r="AD1700" s="4">
        <v>0</v>
      </c>
    </row>
    <row r="1701" spans="1:30" x14ac:dyDescent="0.3">
      <c r="A1701" s="16" t="s">
        <v>25</v>
      </c>
      <c r="B1701" s="7">
        <v>560006</v>
      </c>
      <c r="C1701" s="7">
        <v>258903</v>
      </c>
      <c r="D1701" s="7" t="s">
        <v>1928</v>
      </c>
      <c r="E1701" s="7">
        <v>2</v>
      </c>
      <c r="F1701" s="4">
        <v>1463731</v>
      </c>
      <c r="G1701" s="4">
        <v>53091</v>
      </c>
      <c r="H1701" s="4">
        <f t="shared" si="158"/>
        <v>1641178.1482725248</v>
      </c>
      <c r="I1701" s="4">
        <f t="shared" si="159"/>
        <v>177447.14827252482</v>
      </c>
      <c r="J1701" s="5">
        <f t="shared" si="160"/>
        <v>0.12122934355597081</v>
      </c>
      <c r="K1701" s="4">
        <f t="shared" si="161"/>
        <v>91293.193978569034</v>
      </c>
      <c r="L1701" s="4">
        <f t="shared" si="162"/>
        <v>38202.193978569034</v>
      </c>
      <c r="M1701" s="5">
        <f t="shared" si="163"/>
        <v>0.7195606407596209</v>
      </c>
      <c r="N1701" s="4">
        <f>IF(SUMPRODUCT($O$2:$AD$2,O1701:AD1701)&lt;=Kalkulačka!$B$4,SUMPRODUCT($O$2:$AD$2,O1701:AD1701)*Kalkulačka!$B$5,SUMPRODUCT($O$2:$AD$2,O1701:AD1701))</f>
        <v>115.5</v>
      </c>
      <c r="O1701" s="4">
        <v>34</v>
      </c>
      <c r="P1701" s="4">
        <v>0</v>
      </c>
      <c r="Q1701" s="4">
        <v>0</v>
      </c>
      <c r="R1701" s="4">
        <v>0</v>
      </c>
      <c r="S1701" s="4">
        <v>43</v>
      </c>
      <c r="T1701" s="4">
        <v>0</v>
      </c>
      <c r="U1701" s="4">
        <v>76</v>
      </c>
      <c r="V1701" s="4">
        <v>38</v>
      </c>
      <c r="W1701" s="4">
        <v>0</v>
      </c>
      <c r="X1701" s="4">
        <v>0</v>
      </c>
      <c r="Y1701" s="4">
        <v>0</v>
      </c>
      <c r="Z1701" s="4">
        <v>0</v>
      </c>
      <c r="AA1701" s="4">
        <v>0</v>
      </c>
      <c r="AB1701" s="4">
        <v>0</v>
      </c>
      <c r="AC1701" s="4">
        <v>0</v>
      </c>
      <c r="AD1701" s="4">
        <v>0</v>
      </c>
    </row>
    <row r="1702" spans="1:30" x14ac:dyDescent="0.3">
      <c r="A1702" s="16" t="s">
        <v>56</v>
      </c>
      <c r="B1702" s="7">
        <v>510491</v>
      </c>
      <c r="C1702" s="7">
        <v>300764</v>
      </c>
      <c r="D1702" s="7" t="s">
        <v>1929</v>
      </c>
      <c r="E1702" s="7">
        <v>2</v>
      </c>
      <c r="F1702" s="4">
        <v>5308033</v>
      </c>
      <c r="G1702" s="4">
        <v>334540</v>
      </c>
      <c r="H1702" s="4">
        <f t="shared" si="158"/>
        <v>5157988.4659993639</v>
      </c>
      <c r="I1702" s="4">
        <f t="shared" si="159"/>
        <v>-150044.53400063608</v>
      </c>
      <c r="J1702" s="5">
        <f t="shared" si="160"/>
        <v>-2.8267445586837137E-2</v>
      </c>
      <c r="K1702" s="4">
        <f t="shared" si="161"/>
        <v>286921.46678978839</v>
      </c>
      <c r="L1702" s="4">
        <f t="shared" si="162"/>
        <v>-47618.533210211608</v>
      </c>
      <c r="M1702" s="5">
        <f t="shared" si="163"/>
        <v>-0.1423403276445615</v>
      </c>
      <c r="N1702" s="4">
        <f>IF(SUMPRODUCT($O$2:$AD$2,O1702:AD1702)&lt;=Kalkulačka!$B$4,SUMPRODUCT($O$2:$AD$2,O1702:AD1702)*Kalkulačka!$B$5,SUMPRODUCT($O$2:$AD$2,O1702:AD1702))</f>
        <v>363</v>
      </c>
      <c r="O1702" s="4">
        <v>60</v>
      </c>
      <c r="P1702" s="4">
        <v>0</v>
      </c>
      <c r="Q1702" s="4">
        <v>0</v>
      </c>
      <c r="R1702" s="4">
        <v>0</v>
      </c>
      <c r="S1702" s="4">
        <v>303</v>
      </c>
      <c r="T1702" s="4">
        <v>0</v>
      </c>
      <c r="U1702" s="4">
        <v>0</v>
      </c>
      <c r="V1702" s="4">
        <v>60</v>
      </c>
      <c r="W1702" s="4">
        <v>0</v>
      </c>
      <c r="X1702" s="4">
        <v>0</v>
      </c>
      <c r="Y1702" s="4">
        <v>0</v>
      </c>
      <c r="Z1702" s="4">
        <v>0</v>
      </c>
      <c r="AA1702" s="4">
        <v>0</v>
      </c>
      <c r="AB1702" s="4">
        <v>0</v>
      </c>
      <c r="AC1702" s="4">
        <v>0</v>
      </c>
      <c r="AD1702" s="4">
        <v>0</v>
      </c>
    </row>
    <row r="1703" spans="1:30" x14ac:dyDescent="0.3">
      <c r="A1703" s="16" t="s">
        <v>32</v>
      </c>
      <c r="B1703" s="7">
        <v>565679</v>
      </c>
      <c r="C1703" s="7">
        <v>264431</v>
      </c>
      <c r="D1703" s="7" t="s">
        <v>1930</v>
      </c>
      <c r="E1703" s="7">
        <v>2</v>
      </c>
      <c r="F1703" s="4">
        <v>5117719</v>
      </c>
      <c r="G1703" s="4">
        <v>313907</v>
      </c>
      <c r="H1703" s="4">
        <f t="shared" si="158"/>
        <v>4973267.1159773478</v>
      </c>
      <c r="I1703" s="4">
        <f t="shared" si="159"/>
        <v>-144451.88402265217</v>
      </c>
      <c r="J1703" s="5">
        <f t="shared" si="160"/>
        <v>-2.8225833427480529E-2</v>
      </c>
      <c r="K1703" s="4">
        <f t="shared" si="161"/>
        <v>276646.04235930007</v>
      </c>
      <c r="L1703" s="4">
        <f t="shared" si="162"/>
        <v>-37260.957640699926</v>
      </c>
      <c r="M1703" s="5">
        <f t="shared" si="163"/>
        <v>-0.1187006267483679</v>
      </c>
      <c r="N1703" s="4">
        <f>IF(SUMPRODUCT($O$2:$AD$2,O1703:AD1703)&lt;=Kalkulačka!$B$4,SUMPRODUCT($O$2:$AD$2,O1703:AD1703)*Kalkulačka!$B$5,SUMPRODUCT($O$2:$AD$2,O1703:AD1703))</f>
        <v>350</v>
      </c>
      <c r="O1703" s="4">
        <v>43</v>
      </c>
      <c r="P1703" s="4">
        <v>0</v>
      </c>
      <c r="Q1703" s="4">
        <v>0</v>
      </c>
      <c r="R1703" s="4">
        <v>0</v>
      </c>
      <c r="S1703" s="4">
        <v>281</v>
      </c>
      <c r="T1703" s="4">
        <v>13</v>
      </c>
      <c r="U1703" s="4">
        <v>374</v>
      </c>
      <c r="V1703" s="4">
        <v>85</v>
      </c>
      <c r="W1703" s="4">
        <v>30</v>
      </c>
      <c r="X1703" s="4">
        <v>0</v>
      </c>
      <c r="Y1703" s="4">
        <v>0</v>
      </c>
      <c r="Z1703" s="4">
        <v>0</v>
      </c>
      <c r="AA1703" s="4">
        <v>0</v>
      </c>
      <c r="AB1703" s="4">
        <v>0</v>
      </c>
      <c r="AC1703" s="4">
        <v>0</v>
      </c>
      <c r="AD1703" s="4">
        <v>0</v>
      </c>
    </row>
    <row r="1704" spans="1:30" x14ac:dyDescent="0.3">
      <c r="A1704" s="16" t="s">
        <v>56</v>
      </c>
      <c r="B1704" s="7">
        <v>599247</v>
      </c>
      <c r="C1704" s="7">
        <v>297755</v>
      </c>
      <c r="D1704" s="7" t="s">
        <v>499</v>
      </c>
      <c r="E1704" s="7">
        <v>2</v>
      </c>
      <c r="F1704" s="4">
        <v>16418731</v>
      </c>
      <c r="G1704" s="4">
        <v>1000406</v>
      </c>
      <c r="H1704" s="4">
        <f t="shared" si="158"/>
        <v>15957082.774978748</v>
      </c>
      <c r="I1704" s="4">
        <f t="shared" si="159"/>
        <v>-461648.22502125241</v>
      </c>
      <c r="J1704" s="5">
        <f t="shared" si="160"/>
        <v>-2.8117168435322637E-2</v>
      </c>
      <c r="K1704" s="4">
        <f t="shared" si="161"/>
        <v>887638.58734141139</v>
      </c>
      <c r="L1704" s="4">
        <f t="shared" si="162"/>
        <v>-112767.41265858861</v>
      </c>
      <c r="M1704" s="5">
        <f t="shared" si="163"/>
        <v>-0.11272164766963477</v>
      </c>
      <c r="N1704" s="4">
        <f>IF(SUMPRODUCT($O$2:$AD$2,O1704:AD1704)&lt;=Kalkulačka!$B$4,SUMPRODUCT($O$2:$AD$2,O1704:AD1704)*Kalkulačka!$B$5,SUMPRODUCT($O$2:$AD$2,O1704:AD1704))</f>
        <v>1123</v>
      </c>
      <c r="O1704" s="4">
        <v>218</v>
      </c>
      <c r="P1704" s="4">
        <v>0</v>
      </c>
      <c r="Q1704" s="4">
        <v>0</v>
      </c>
      <c r="R1704" s="4">
        <v>0</v>
      </c>
      <c r="S1704" s="4">
        <v>873</v>
      </c>
      <c r="T1704" s="4">
        <v>16</v>
      </c>
      <c r="U1704" s="4">
        <v>853</v>
      </c>
      <c r="V1704" s="4">
        <v>247</v>
      </c>
      <c r="W1704" s="4">
        <v>0</v>
      </c>
      <c r="X1704" s="4">
        <v>401</v>
      </c>
      <c r="Y1704" s="4">
        <v>0</v>
      </c>
      <c r="Z1704" s="4">
        <v>0</v>
      </c>
      <c r="AA1704" s="4">
        <v>0</v>
      </c>
      <c r="AB1704" s="4">
        <v>0</v>
      </c>
      <c r="AC1704" s="4">
        <v>0</v>
      </c>
      <c r="AD1704" s="4">
        <v>0</v>
      </c>
    </row>
    <row r="1705" spans="1:30" x14ac:dyDescent="0.3">
      <c r="A1705" s="16" t="s">
        <v>41</v>
      </c>
      <c r="B1705" s="7">
        <v>580643</v>
      </c>
      <c r="C1705" s="7">
        <v>279226</v>
      </c>
      <c r="D1705" s="7" t="s">
        <v>1931</v>
      </c>
      <c r="E1705" s="7">
        <v>2</v>
      </c>
      <c r="F1705" s="4">
        <v>1387451</v>
      </c>
      <c r="G1705" s="4">
        <v>50466</v>
      </c>
      <c r="H1705" s="4">
        <f t="shared" si="158"/>
        <v>1555922.1405700559</v>
      </c>
      <c r="I1705" s="4">
        <f t="shared" si="159"/>
        <v>168471.14057005593</v>
      </c>
      <c r="J1705" s="5">
        <f t="shared" si="160"/>
        <v>0.12142493001198318</v>
      </c>
      <c r="K1705" s="4">
        <f t="shared" si="161"/>
        <v>86550.690395266749</v>
      </c>
      <c r="L1705" s="4">
        <f t="shared" si="162"/>
        <v>36084.690395266749</v>
      </c>
      <c r="M1705" s="5">
        <f t="shared" si="163"/>
        <v>0.71502973081414711</v>
      </c>
      <c r="N1705" s="4">
        <f>IF(SUMPRODUCT($O$2:$AD$2,O1705:AD1705)&lt;=Kalkulačka!$B$4,SUMPRODUCT($O$2:$AD$2,O1705:AD1705)*Kalkulačka!$B$5,SUMPRODUCT($O$2:$AD$2,O1705:AD1705))</f>
        <v>109.5</v>
      </c>
      <c r="O1705" s="4">
        <v>32</v>
      </c>
      <c r="P1705" s="4">
        <v>0</v>
      </c>
      <c r="Q1705" s="4">
        <v>0</v>
      </c>
      <c r="R1705" s="4">
        <v>0</v>
      </c>
      <c r="S1705" s="4">
        <v>41</v>
      </c>
      <c r="T1705" s="4">
        <v>0</v>
      </c>
      <c r="U1705" s="4">
        <v>73</v>
      </c>
      <c r="V1705" s="4">
        <v>25</v>
      </c>
      <c r="W1705" s="4">
        <v>0</v>
      </c>
      <c r="X1705" s="4">
        <v>0</v>
      </c>
      <c r="Y1705" s="4">
        <v>0</v>
      </c>
      <c r="Z1705" s="4">
        <v>0</v>
      </c>
      <c r="AA1705" s="4">
        <v>0</v>
      </c>
      <c r="AB1705" s="4">
        <v>0</v>
      </c>
      <c r="AC1705" s="4">
        <v>0</v>
      </c>
      <c r="AD1705" s="4">
        <v>0</v>
      </c>
    </row>
    <row r="1706" spans="1:30" x14ac:dyDescent="0.3">
      <c r="A1706" s="16" t="s">
        <v>56</v>
      </c>
      <c r="B1706" s="7">
        <v>555088</v>
      </c>
      <c r="C1706" s="7">
        <v>297488</v>
      </c>
      <c r="D1706" s="7" t="s">
        <v>277</v>
      </c>
      <c r="E1706" s="7">
        <v>2</v>
      </c>
      <c r="F1706" s="4">
        <v>117660812</v>
      </c>
      <c r="G1706" s="4">
        <v>6814073</v>
      </c>
      <c r="H1706" s="4">
        <f t="shared" si="158"/>
        <v>114356724.99824485</v>
      </c>
      <c r="I1706" s="4">
        <f t="shared" si="159"/>
        <v>-3304087.0017551482</v>
      </c>
      <c r="J1706" s="5">
        <f t="shared" si="160"/>
        <v>-2.8081456736463339E-2</v>
      </c>
      <c r="K1706" s="4">
        <f t="shared" si="161"/>
        <v>6361278.1397361346</v>
      </c>
      <c r="L1706" s="4">
        <f t="shared" si="162"/>
        <v>-452794.86026386544</v>
      </c>
      <c r="M1706" s="5">
        <f t="shared" si="163"/>
        <v>-6.6449957355001255E-2</v>
      </c>
      <c r="N1706" s="4">
        <f>IF(SUMPRODUCT($O$2:$AD$2,O1706:AD1706)&lt;=Kalkulačka!$B$4,SUMPRODUCT($O$2:$AD$2,O1706:AD1706)*Kalkulačka!$B$5,SUMPRODUCT($O$2:$AD$2,O1706:AD1706))</f>
        <v>8048</v>
      </c>
      <c r="O1706" s="4">
        <v>2051</v>
      </c>
      <c r="P1706" s="4">
        <v>20</v>
      </c>
      <c r="Q1706" s="4">
        <v>39</v>
      </c>
      <c r="R1706" s="4">
        <v>0</v>
      </c>
      <c r="S1706" s="4">
        <v>5918</v>
      </c>
      <c r="T1706" s="4">
        <v>0</v>
      </c>
      <c r="U1706" s="4">
        <v>7554</v>
      </c>
      <c r="V1706" s="4">
        <v>1739</v>
      </c>
      <c r="W1706" s="4">
        <v>0</v>
      </c>
      <c r="X1706" s="4">
        <v>789</v>
      </c>
      <c r="Y1706" s="4">
        <v>0</v>
      </c>
      <c r="Z1706" s="4">
        <v>0</v>
      </c>
      <c r="AA1706" s="4">
        <v>0</v>
      </c>
      <c r="AB1706" s="4">
        <v>0</v>
      </c>
      <c r="AC1706" s="4">
        <v>0</v>
      </c>
      <c r="AD1706" s="4">
        <v>0</v>
      </c>
    </row>
    <row r="1707" spans="1:30" x14ac:dyDescent="0.3">
      <c r="A1707" s="16" t="s">
        <v>47</v>
      </c>
      <c r="B1707" s="7">
        <v>586021</v>
      </c>
      <c r="C1707" s="7">
        <v>284891</v>
      </c>
      <c r="D1707" s="7" t="s">
        <v>406</v>
      </c>
      <c r="E1707" s="7">
        <v>2</v>
      </c>
      <c r="F1707" s="4">
        <v>40853649</v>
      </c>
      <c r="G1707" s="4">
        <v>2389404</v>
      </c>
      <c r="H1707" s="4">
        <f t="shared" si="158"/>
        <v>39715090.254733391</v>
      </c>
      <c r="I1707" s="4">
        <f t="shared" si="159"/>
        <v>-1138558.7452666089</v>
      </c>
      <c r="J1707" s="5">
        <f t="shared" si="160"/>
        <v>-2.7869205643456962E-2</v>
      </c>
      <c r="K1707" s="4">
        <f t="shared" si="161"/>
        <v>2209216.252554982</v>
      </c>
      <c r="L1707" s="4">
        <f t="shared" si="162"/>
        <v>-180187.74744501803</v>
      </c>
      <c r="M1707" s="5">
        <f t="shared" si="163"/>
        <v>-7.5411168410623786E-2</v>
      </c>
      <c r="N1707" s="4">
        <f>IF(SUMPRODUCT($O$2:$AD$2,O1707:AD1707)&lt;=Kalkulačka!$B$4,SUMPRODUCT($O$2:$AD$2,O1707:AD1707)*Kalkulačka!$B$5,SUMPRODUCT($O$2:$AD$2,O1707:AD1707))</f>
        <v>2795</v>
      </c>
      <c r="O1707" s="4">
        <v>677</v>
      </c>
      <c r="P1707" s="4">
        <v>14</v>
      </c>
      <c r="Q1707" s="4">
        <v>30</v>
      </c>
      <c r="R1707" s="4">
        <v>0</v>
      </c>
      <c r="S1707" s="4">
        <v>2060</v>
      </c>
      <c r="T1707" s="4">
        <v>0</v>
      </c>
      <c r="U1707" s="4">
        <v>2500</v>
      </c>
      <c r="V1707" s="4">
        <v>607</v>
      </c>
      <c r="W1707" s="4">
        <v>360</v>
      </c>
      <c r="X1707" s="4">
        <v>0</v>
      </c>
      <c r="Y1707" s="4">
        <v>0</v>
      </c>
      <c r="Z1707" s="4">
        <v>0</v>
      </c>
      <c r="AA1707" s="4">
        <v>0</v>
      </c>
      <c r="AB1707" s="4">
        <v>0</v>
      </c>
      <c r="AC1707" s="4">
        <v>0</v>
      </c>
      <c r="AD1707" s="4">
        <v>0</v>
      </c>
    </row>
    <row r="1708" spans="1:30" x14ac:dyDescent="0.3">
      <c r="A1708" s="16" t="s">
        <v>41</v>
      </c>
      <c r="B1708" s="7">
        <v>581178</v>
      </c>
      <c r="C1708" s="7">
        <v>279765</v>
      </c>
      <c r="D1708" s="7" t="s">
        <v>1932</v>
      </c>
      <c r="E1708" s="7">
        <v>2</v>
      </c>
      <c r="F1708" s="4">
        <v>2792440</v>
      </c>
      <c r="G1708" s="4">
        <v>132939</v>
      </c>
      <c r="H1708" s="4">
        <f t="shared" si="158"/>
        <v>3133158.2830657293</v>
      </c>
      <c r="I1708" s="4">
        <f t="shared" si="159"/>
        <v>340718.28306572931</v>
      </c>
      <c r="J1708" s="5">
        <f t="shared" si="160"/>
        <v>0.12201454035385884</v>
      </c>
      <c r="K1708" s="4">
        <f t="shared" si="161"/>
        <v>174287.00668635906</v>
      </c>
      <c r="L1708" s="4">
        <f t="shared" si="162"/>
        <v>41348.006686359062</v>
      </c>
      <c r="M1708" s="5">
        <f t="shared" si="163"/>
        <v>0.31102992113946293</v>
      </c>
      <c r="N1708" s="4">
        <f>IF(SUMPRODUCT($O$2:$AD$2,O1708:AD1708)&lt;=Kalkulačka!$B$4,SUMPRODUCT($O$2:$AD$2,O1708:AD1708)*Kalkulačka!$B$5,SUMPRODUCT($O$2:$AD$2,O1708:AD1708))</f>
        <v>220.5</v>
      </c>
      <c r="O1708" s="4">
        <v>31</v>
      </c>
      <c r="P1708" s="4">
        <v>0</v>
      </c>
      <c r="Q1708" s="4">
        <v>0</v>
      </c>
      <c r="R1708" s="4">
        <v>0</v>
      </c>
      <c r="S1708" s="4">
        <v>116</v>
      </c>
      <c r="T1708" s="4">
        <v>0</v>
      </c>
      <c r="U1708" s="4">
        <v>151</v>
      </c>
      <c r="V1708" s="4">
        <v>25</v>
      </c>
      <c r="W1708" s="4">
        <v>0</v>
      </c>
      <c r="X1708" s="4">
        <v>0</v>
      </c>
      <c r="Y1708" s="4">
        <v>0</v>
      </c>
      <c r="Z1708" s="4">
        <v>0</v>
      </c>
      <c r="AA1708" s="4">
        <v>0</v>
      </c>
      <c r="AB1708" s="4">
        <v>0</v>
      </c>
      <c r="AC1708" s="4">
        <v>0</v>
      </c>
      <c r="AD1708" s="4">
        <v>0</v>
      </c>
    </row>
    <row r="1709" spans="1:30" x14ac:dyDescent="0.3">
      <c r="A1709" s="16" t="s">
        <v>56</v>
      </c>
      <c r="B1709" s="7">
        <v>568481</v>
      </c>
      <c r="C1709" s="7">
        <v>600717</v>
      </c>
      <c r="D1709" s="7" t="s">
        <v>1933</v>
      </c>
      <c r="E1709" s="7">
        <v>2</v>
      </c>
      <c r="F1709" s="4">
        <v>1690403</v>
      </c>
      <c r="G1709" s="4">
        <v>59676</v>
      </c>
      <c r="H1709" s="4">
        <f t="shared" si="158"/>
        <v>1896946.1713799313</v>
      </c>
      <c r="I1709" s="4">
        <f t="shared" si="159"/>
        <v>206543.17137993127</v>
      </c>
      <c r="J1709" s="5">
        <f t="shared" si="160"/>
        <v>0.1221857577038914</v>
      </c>
      <c r="K1709" s="4">
        <f t="shared" si="161"/>
        <v>105520.70472847589</v>
      </c>
      <c r="L1709" s="4">
        <f t="shared" si="162"/>
        <v>45844.704728475888</v>
      </c>
      <c r="M1709" s="5">
        <f t="shared" si="163"/>
        <v>0.76822683706139627</v>
      </c>
      <c r="N1709" s="4">
        <f>IF(SUMPRODUCT($O$2:$AD$2,O1709:AD1709)&lt;=Kalkulačka!$B$4,SUMPRODUCT($O$2:$AD$2,O1709:AD1709)*Kalkulačka!$B$5,SUMPRODUCT($O$2:$AD$2,O1709:AD1709))</f>
        <v>133.5</v>
      </c>
      <c r="O1709" s="4">
        <v>43</v>
      </c>
      <c r="P1709" s="4">
        <v>0</v>
      </c>
      <c r="Q1709" s="4">
        <v>0</v>
      </c>
      <c r="R1709" s="4">
        <v>0</v>
      </c>
      <c r="S1709" s="4">
        <v>46</v>
      </c>
      <c r="T1709" s="4">
        <v>0</v>
      </c>
      <c r="U1709" s="4">
        <v>84</v>
      </c>
      <c r="V1709" s="4">
        <v>45</v>
      </c>
      <c r="W1709" s="4">
        <v>0</v>
      </c>
      <c r="X1709" s="4">
        <v>0</v>
      </c>
      <c r="Y1709" s="4">
        <v>0</v>
      </c>
      <c r="Z1709" s="4">
        <v>0</v>
      </c>
      <c r="AA1709" s="4">
        <v>0</v>
      </c>
      <c r="AB1709" s="4">
        <v>0</v>
      </c>
      <c r="AC1709" s="4">
        <v>0</v>
      </c>
      <c r="AD1709" s="4">
        <v>0</v>
      </c>
    </row>
    <row r="1710" spans="1:30" x14ac:dyDescent="0.3">
      <c r="A1710" s="16" t="s">
        <v>41</v>
      </c>
      <c r="B1710" s="7">
        <v>547832</v>
      </c>
      <c r="C1710" s="7">
        <v>497011</v>
      </c>
      <c r="D1710" s="7" t="s">
        <v>1934</v>
      </c>
      <c r="E1710" s="7">
        <v>2</v>
      </c>
      <c r="F1710" s="4">
        <v>341862</v>
      </c>
      <c r="G1710" s="4">
        <v>8653</v>
      </c>
      <c r="H1710" s="4">
        <f t="shared" si="158"/>
        <v>383652.03466110968</v>
      </c>
      <c r="I1710" s="4">
        <f t="shared" si="159"/>
        <v>41790.034661109676</v>
      </c>
      <c r="J1710" s="5">
        <f t="shared" si="160"/>
        <v>0.12224240968902556</v>
      </c>
      <c r="K1710" s="4">
        <f t="shared" si="161"/>
        <v>21341.266124860293</v>
      </c>
      <c r="L1710" s="4">
        <f t="shared" si="162"/>
        <v>12688.266124860293</v>
      </c>
      <c r="M1710" s="5">
        <f t="shared" si="163"/>
        <v>1.4663430168566154</v>
      </c>
      <c r="N1710" s="4">
        <f>IF(SUMPRODUCT($O$2:$AD$2,O1710:AD1710)&lt;=Kalkulačka!$B$4,SUMPRODUCT($O$2:$AD$2,O1710:AD1710)*Kalkulačka!$B$5,SUMPRODUCT($O$2:$AD$2,O1710:AD1710))</f>
        <v>27</v>
      </c>
      <c r="O1710" s="4">
        <v>18</v>
      </c>
      <c r="P1710" s="4">
        <v>0</v>
      </c>
      <c r="Q1710" s="4">
        <v>0</v>
      </c>
      <c r="R1710" s="4">
        <v>0</v>
      </c>
      <c r="S1710" s="4">
        <v>0</v>
      </c>
      <c r="T1710" s="4">
        <v>0</v>
      </c>
      <c r="U1710" s="4">
        <v>19</v>
      </c>
      <c r="V1710" s="4">
        <v>0</v>
      </c>
      <c r="W1710" s="4">
        <v>0</v>
      </c>
      <c r="X1710" s="4">
        <v>0</v>
      </c>
      <c r="Y1710" s="4">
        <v>0</v>
      </c>
      <c r="Z1710" s="4">
        <v>0</v>
      </c>
      <c r="AA1710" s="4">
        <v>0</v>
      </c>
      <c r="AB1710" s="4">
        <v>0</v>
      </c>
      <c r="AC1710" s="4">
        <v>0</v>
      </c>
      <c r="AD1710" s="4">
        <v>0</v>
      </c>
    </row>
    <row r="1711" spans="1:30" x14ac:dyDescent="0.3">
      <c r="A1711" s="16" t="s">
        <v>41</v>
      </c>
      <c r="B1711" s="7">
        <v>572306</v>
      </c>
      <c r="C1711" s="7">
        <v>270962</v>
      </c>
      <c r="D1711" s="7" t="s">
        <v>1935</v>
      </c>
      <c r="E1711" s="7">
        <v>2</v>
      </c>
      <c r="F1711" s="4">
        <v>341862</v>
      </c>
      <c r="G1711" s="4">
        <v>8653</v>
      </c>
      <c r="H1711" s="4">
        <f t="shared" si="158"/>
        <v>383652.03466110968</v>
      </c>
      <c r="I1711" s="4">
        <f t="shared" si="159"/>
        <v>41790.034661109676</v>
      </c>
      <c r="J1711" s="5">
        <f t="shared" si="160"/>
        <v>0.12224240968902556</v>
      </c>
      <c r="K1711" s="4">
        <f t="shared" si="161"/>
        <v>21341.266124860293</v>
      </c>
      <c r="L1711" s="4">
        <f t="shared" si="162"/>
        <v>12688.266124860293</v>
      </c>
      <c r="M1711" s="5">
        <f t="shared" si="163"/>
        <v>1.4663430168566154</v>
      </c>
      <c r="N1711" s="4">
        <f>IF(SUMPRODUCT($O$2:$AD$2,O1711:AD1711)&lt;=Kalkulačka!$B$4,SUMPRODUCT($O$2:$AD$2,O1711:AD1711)*Kalkulačka!$B$5,SUMPRODUCT($O$2:$AD$2,O1711:AD1711))</f>
        <v>27</v>
      </c>
      <c r="O1711" s="4">
        <v>18</v>
      </c>
      <c r="P1711" s="4">
        <v>0</v>
      </c>
      <c r="Q1711" s="4">
        <v>0</v>
      </c>
      <c r="R1711" s="4">
        <v>0</v>
      </c>
      <c r="S1711" s="4">
        <v>0</v>
      </c>
      <c r="T1711" s="4">
        <v>0</v>
      </c>
      <c r="U1711" s="4">
        <v>18</v>
      </c>
      <c r="V1711" s="4">
        <v>0</v>
      </c>
      <c r="W1711" s="4">
        <v>0</v>
      </c>
      <c r="X1711" s="4">
        <v>0</v>
      </c>
      <c r="Y1711" s="4">
        <v>0</v>
      </c>
      <c r="Z1711" s="4">
        <v>0</v>
      </c>
      <c r="AA1711" s="4">
        <v>0</v>
      </c>
      <c r="AB1711" s="4">
        <v>0</v>
      </c>
      <c r="AC1711" s="4">
        <v>0</v>
      </c>
      <c r="AD1711" s="4">
        <v>0</v>
      </c>
    </row>
    <row r="1712" spans="1:30" x14ac:dyDescent="0.3">
      <c r="A1712" s="16" t="s">
        <v>41</v>
      </c>
      <c r="B1712" s="7">
        <v>577961</v>
      </c>
      <c r="C1712" s="7">
        <v>276561</v>
      </c>
      <c r="D1712" s="7" t="s">
        <v>1936</v>
      </c>
      <c r="E1712" s="7">
        <v>2</v>
      </c>
      <c r="F1712" s="4">
        <v>341862</v>
      </c>
      <c r="G1712" s="4">
        <v>8653</v>
      </c>
      <c r="H1712" s="4">
        <f t="shared" si="158"/>
        <v>383652.03466110968</v>
      </c>
      <c r="I1712" s="4">
        <f t="shared" si="159"/>
        <v>41790.034661109676</v>
      </c>
      <c r="J1712" s="5">
        <f t="shared" si="160"/>
        <v>0.12224240968902556</v>
      </c>
      <c r="K1712" s="4">
        <f t="shared" si="161"/>
        <v>21341.266124860293</v>
      </c>
      <c r="L1712" s="4">
        <f t="shared" si="162"/>
        <v>12688.266124860293</v>
      </c>
      <c r="M1712" s="5">
        <f t="shared" si="163"/>
        <v>1.4663430168566154</v>
      </c>
      <c r="N1712" s="4">
        <f>IF(SUMPRODUCT($O$2:$AD$2,O1712:AD1712)&lt;=Kalkulačka!$B$4,SUMPRODUCT($O$2:$AD$2,O1712:AD1712)*Kalkulačka!$B$5,SUMPRODUCT($O$2:$AD$2,O1712:AD1712))</f>
        <v>27</v>
      </c>
      <c r="O1712" s="4">
        <v>18</v>
      </c>
      <c r="P1712" s="4">
        <v>0</v>
      </c>
      <c r="Q1712" s="4">
        <v>0</v>
      </c>
      <c r="R1712" s="4">
        <v>0</v>
      </c>
      <c r="S1712" s="4">
        <v>0</v>
      </c>
      <c r="T1712" s="4">
        <v>0</v>
      </c>
      <c r="U1712" s="4">
        <v>0</v>
      </c>
      <c r="V1712" s="4">
        <v>0</v>
      </c>
      <c r="W1712" s="4">
        <v>0</v>
      </c>
      <c r="X1712" s="4">
        <v>0</v>
      </c>
      <c r="Y1712" s="4">
        <v>0</v>
      </c>
      <c r="Z1712" s="4">
        <v>0</v>
      </c>
      <c r="AA1712" s="4">
        <v>0</v>
      </c>
      <c r="AB1712" s="4">
        <v>0</v>
      </c>
      <c r="AC1712" s="4">
        <v>0</v>
      </c>
      <c r="AD1712" s="4">
        <v>0</v>
      </c>
    </row>
    <row r="1713" spans="1:30" x14ac:dyDescent="0.3">
      <c r="A1713" s="16" t="s">
        <v>41</v>
      </c>
      <c r="B1713" s="7">
        <v>578843</v>
      </c>
      <c r="C1713" s="7">
        <v>277452</v>
      </c>
      <c r="D1713" s="7" t="s">
        <v>1937</v>
      </c>
      <c r="E1713" s="7">
        <v>2</v>
      </c>
      <c r="F1713" s="4">
        <v>341862</v>
      </c>
      <c r="G1713" s="4">
        <v>8653</v>
      </c>
      <c r="H1713" s="4">
        <f t="shared" si="158"/>
        <v>383652.03466110968</v>
      </c>
      <c r="I1713" s="4">
        <f t="shared" si="159"/>
        <v>41790.034661109676</v>
      </c>
      <c r="J1713" s="5">
        <f t="shared" si="160"/>
        <v>0.12224240968902556</v>
      </c>
      <c r="K1713" s="4">
        <f t="shared" si="161"/>
        <v>21341.266124860293</v>
      </c>
      <c r="L1713" s="4">
        <f t="shared" si="162"/>
        <v>12688.266124860293</v>
      </c>
      <c r="M1713" s="5">
        <f t="shared" si="163"/>
        <v>1.4663430168566154</v>
      </c>
      <c r="N1713" s="4">
        <f>IF(SUMPRODUCT($O$2:$AD$2,O1713:AD1713)&lt;=Kalkulačka!$B$4,SUMPRODUCT($O$2:$AD$2,O1713:AD1713)*Kalkulačka!$B$5,SUMPRODUCT($O$2:$AD$2,O1713:AD1713))</f>
        <v>27</v>
      </c>
      <c r="O1713" s="4">
        <v>18</v>
      </c>
      <c r="P1713" s="4">
        <v>0</v>
      </c>
      <c r="Q1713" s="4">
        <v>0</v>
      </c>
      <c r="R1713" s="4">
        <v>0</v>
      </c>
      <c r="S1713" s="4">
        <v>0</v>
      </c>
      <c r="T1713" s="4">
        <v>0</v>
      </c>
      <c r="U1713" s="4">
        <v>18</v>
      </c>
      <c r="V1713" s="4">
        <v>0</v>
      </c>
      <c r="W1713" s="4">
        <v>0</v>
      </c>
      <c r="X1713" s="4">
        <v>0</v>
      </c>
      <c r="Y1713" s="4">
        <v>0</v>
      </c>
      <c r="Z1713" s="4">
        <v>0</v>
      </c>
      <c r="AA1713" s="4">
        <v>0</v>
      </c>
      <c r="AB1713" s="4">
        <v>0</v>
      </c>
      <c r="AC1713" s="4">
        <v>0</v>
      </c>
      <c r="AD1713" s="4">
        <v>0</v>
      </c>
    </row>
    <row r="1714" spans="1:30" x14ac:dyDescent="0.3">
      <c r="A1714" s="16" t="s">
        <v>35</v>
      </c>
      <c r="B1714" s="7">
        <v>563510</v>
      </c>
      <c r="C1714" s="7">
        <v>262340</v>
      </c>
      <c r="D1714" s="7" t="s">
        <v>318</v>
      </c>
      <c r="E1714" s="7">
        <v>2</v>
      </c>
      <c r="F1714" s="4">
        <v>83240359</v>
      </c>
      <c r="G1714" s="4">
        <v>4682339</v>
      </c>
      <c r="H1714" s="4">
        <f t="shared" si="158"/>
        <v>80973314.248881474</v>
      </c>
      <c r="I1714" s="4">
        <f t="shared" si="159"/>
        <v>-2267044.7511185259</v>
      </c>
      <c r="J1714" s="5">
        <f t="shared" si="160"/>
        <v>-2.7234922798909711E-2</v>
      </c>
      <c r="K1714" s="4">
        <f t="shared" si="161"/>
        <v>4504271.8199677365</v>
      </c>
      <c r="L1714" s="4">
        <f t="shared" si="162"/>
        <v>-178067.18003226351</v>
      </c>
      <c r="M1714" s="5">
        <f t="shared" si="163"/>
        <v>-3.8029536099855932E-2</v>
      </c>
      <c r="N1714" s="4">
        <f>IF(SUMPRODUCT($O$2:$AD$2,O1714:AD1714)&lt;=Kalkulačka!$B$4,SUMPRODUCT($O$2:$AD$2,O1714:AD1714)*Kalkulačka!$B$5,SUMPRODUCT($O$2:$AD$2,O1714:AD1714))</f>
        <v>5698.6</v>
      </c>
      <c r="O1714" s="4">
        <v>1567</v>
      </c>
      <c r="P1714" s="4">
        <v>44</v>
      </c>
      <c r="Q1714" s="4">
        <v>0</v>
      </c>
      <c r="R1714" s="4">
        <v>0</v>
      </c>
      <c r="S1714" s="4">
        <v>3937</v>
      </c>
      <c r="T1714" s="4">
        <v>0</v>
      </c>
      <c r="U1714" s="4">
        <v>5243</v>
      </c>
      <c r="V1714" s="4">
        <v>1183</v>
      </c>
      <c r="W1714" s="4">
        <v>0</v>
      </c>
      <c r="X1714" s="4">
        <v>776</v>
      </c>
      <c r="Y1714" s="4">
        <v>0</v>
      </c>
      <c r="Z1714" s="4">
        <v>0</v>
      </c>
      <c r="AA1714" s="4">
        <v>1066</v>
      </c>
      <c r="AB1714" s="4">
        <v>0</v>
      </c>
      <c r="AC1714" s="4">
        <v>0</v>
      </c>
      <c r="AD1714" s="4">
        <v>0</v>
      </c>
    </row>
    <row r="1715" spans="1:30" x14ac:dyDescent="0.3">
      <c r="A1715" s="16" t="s">
        <v>41</v>
      </c>
      <c r="B1715" s="7">
        <v>571768</v>
      </c>
      <c r="C1715" s="7">
        <v>270431</v>
      </c>
      <c r="D1715" s="7" t="s">
        <v>1164</v>
      </c>
      <c r="E1715" s="7">
        <v>2</v>
      </c>
      <c r="F1715" s="4">
        <v>1652055</v>
      </c>
      <c r="G1715" s="4">
        <v>56071</v>
      </c>
      <c r="H1715" s="4">
        <f t="shared" si="158"/>
        <v>1854318.1675286968</v>
      </c>
      <c r="I1715" s="4">
        <f t="shared" si="159"/>
        <v>202263.16752869682</v>
      </c>
      <c r="J1715" s="5">
        <f t="shared" si="160"/>
        <v>0.12243125533272003</v>
      </c>
      <c r="K1715" s="4">
        <f t="shared" si="161"/>
        <v>103149.45293682475</v>
      </c>
      <c r="L1715" s="4">
        <f t="shared" si="162"/>
        <v>47078.452936824746</v>
      </c>
      <c r="M1715" s="5">
        <f t="shared" si="163"/>
        <v>0.83962213866035462</v>
      </c>
      <c r="N1715" s="4">
        <f>IF(SUMPRODUCT($O$2:$AD$2,O1715:AD1715)&lt;=Kalkulačka!$B$4,SUMPRODUCT($O$2:$AD$2,O1715:AD1715)*Kalkulačka!$B$5,SUMPRODUCT($O$2:$AD$2,O1715:AD1715))</f>
        <v>130.5</v>
      </c>
      <c r="O1715" s="4">
        <v>49</v>
      </c>
      <c r="P1715" s="4">
        <v>0</v>
      </c>
      <c r="Q1715" s="4">
        <v>0</v>
      </c>
      <c r="R1715" s="4">
        <v>0</v>
      </c>
      <c r="S1715" s="4">
        <v>38</v>
      </c>
      <c r="T1715" s="4">
        <v>0</v>
      </c>
      <c r="U1715" s="4">
        <v>86</v>
      </c>
      <c r="V1715" s="4">
        <v>28</v>
      </c>
      <c r="W1715" s="4">
        <v>0</v>
      </c>
      <c r="X1715" s="4">
        <v>0</v>
      </c>
      <c r="Y1715" s="4">
        <v>0</v>
      </c>
      <c r="Z1715" s="4">
        <v>0</v>
      </c>
      <c r="AA1715" s="4">
        <v>0</v>
      </c>
      <c r="AB1715" s="4">
        <v>0</v>
      </c>
      <c r="AC1715" s="4">
        <v>0</v>
      </c>
      <c r="AD1715" s="4">
        <v>0</v>
      </c>
    </row>
    <row r="1716" spans="1:30" x14ac:dyDescent="0.3">
      <c r="A1716" s="16" t="s">
        <v>20</v>
      </c>
      <c r="B1716" s="7">
        <v>535168</v>
      </c>
      <c r="C1716" s="7">
        <v>237175</v>
      </c>
      <c r="D1716" s="7" t="s">
        <v>1938</v>
      </c>
      <c r="E1716" s="7">
        <v>2</v>
      </c>
      <c r="F1716" s="4">
        <v>1348038</v>
      </c>
      <c r="G1716" s="4">
        <v>47053</v>
      </c>
      <c r="H1716" s="4">
        <f t="shared" si="158"/>
        <v>1513294.1367188215</v>
      </c>
      <c r="I1716" s="4">
        <f t="shared" si="159"/>
        <v>165256.13671882148</v>
      </c>
      <c r="J1716" s="5">
        <f t="shared" si="160"/>
        <v>0.12259011742904979</v>
      </c>
      <c r="K1716" s="4">
        <f t="shared" si="161"/>
        <v>84179.438603615607</v>
      </c>
      <c r="L1716" s="4">
        <f t="shared" si="162"/>
        <v>37126.438603615607</v>
      </c>
      <c r="M1716" s="5">
        <f t="shared" si="163"/>
        <v>0.78903446334167016</v>
      </c>
      <c r="N1716" s="4">
        <f>IF(SUMPRODUCT($O$2:$AD$2,O1716:AD1716)&lt;=Kalkulačka!$B$4,SUMPRODUCT($O$2:$AD$2,O1716:AD1716)*Kalkulačka!$B$5,SUMPRODUCT($O$2:$AD$2,O1716:AD1716))</f>
        <v>106.5</v>
      </c>
      <c r="O1716" s="4">
        <v>36</v>
      </c>
      <c r="P1716" s="4">
        <v>0</v>
      </c>
      <c r="Q1716" s="4">
        <v>0</v>
      </c>
      <c r="R1716" s="4">
        <v>0</v>
      </c>
      <c r="S1716" s="4">
        <v>35</v>
      </c>
      <c r="T1716" s="4">
        <v>0</v>
      </c>
      <c r="U1716" s="4">
        <v>61</v>
      </c>
      <c r="V1716" s="4">
        <v>30</v>
      </c>
      <c r="W1716" s="4">
        <v>0</v>
      </c>
      <c r="X1716" s="4">
        <v>0</v>
      </c>
      <c r="Y1716" s="4">
        <v>0</v>
      </c>
      <c r="Z1716" s="4">
        <v>0</v>
      </c>
      <c r="AA1716" s="4">
        <v>0</v>
      </c>
      <c r="AB1716" s="4">
        <v>0</v>
      </c>
      <c r="AC1716" s="4">
        <v>0</v>
      </c>
      <c r="AD1716" s="4">
        <v>0</v>
      </c>
    </row>
    <row r="1717" spans="1:30" x14ac:dyDescent="0.3">
      <c r="A1717" s="16" t="s">
        <v>20</v>
      </c>
      <c r="B1717" s="7">
        <v>564907</v>
      </c>
      <c r="C1717" s="7">
        <v>640816</v>
      </c>
      <c r="D1717" s="7" t="s">
        <v>1939</v>
      </c>
      <c r="E1717" s="7">
        <v>2</v>
      </c>
      <c r="F1717" s="4">
        <v>1006124</v>
      </c>
      <c r="G1717" s="4">
        <v>25338</v>
      </c>
      <c r="H1717" s="4">
        <f t="shared" si="158"/>
        <v>1129642.1020577119</v>
      </c>
      <c r="I1717" s="4">
        <f t="shared" si="159"/>
        <v>123518.10205771192</v>
      </c>
      <c r="J1717" s="5">
        <f t="shared" si="160"/>
        <v>0.12276628135072021</v>
      </c>
      <c r="K1717" s="4">
        <f t="shared" si="161"/>
        <v>62838.17247875531</v>
      </c>
      <c r="L1717" s="4">
        <f t="shared" si="162"/>
        <v>37500.17247875531</v>
      </c>
      <c r="M1717" s="5">
        <f t="shared" si="163"/>
        <v>1.4799973351785978</v>
      </c>
      <c r="N1717" s="4">
        <f>IF(SUMPRODUCT($O$2:$AD$2,O1717:AD1717)&lt;=Kalkulačka!$B$4,SUMPRODUCT($O$2:$AD$2,O1717:AD1717)*Kalkulačka!$B$5,SUMPRODUCT($O$2:$AD$2,O1717:AD1717))</f>
        <v>79.5</v>
      </c>
      <c r="O1717" s="4">
        <v>53</v>
      </c>
      <c r="P1717" s="4">
        <v>0</v>
      </c>
      <c r="Q1717" s="4">
        <v>0</v>
      </c>
      <c r="R1717" s="4">
        <v>0</v>
      </c>
      <c r="S1717" s="4">
        <v>0</v>
      </c>
      <c r="T1717" s="4">
        <v>0</v>
      </c>
      <c r="U1717" s="4">
        <v>0</v>
      </c>
      <c r="V1717" s="4">
        <v>0</v>
      </c>
      <c r="W1717" s="4">
        <v>0</v>
      </c>
      <c r="X1717" s="4">
        <v>0</v>
      </c>
      <c r="Y1717" s="4">
        <v>0</v>
      </c>
      <c r="Z1717" s="4">
        <v>0</v>
      </c>
      <c r="AA1717" s="4">
        <v>0</v>
      </c>
      <c r="AB1717" s="4">
        <v>0</v>
      </c>
      <c r="AC1717" s="4">
        <v>0</v>
      </c>
      <c r="AD1717" s="4">
        <v>0</v>
      </c>
    </row>
    <row r="1718" spans="1:30" x14ac:dyDescent="0.3">
      <c r="A1718" s="16" t="s">
        <v>35</v>
      </c>
      <c r="B1718" s="7">
        <v>546631</v>
      </c>
      <c r="C1718" s="7">
        <v>831417</v>
      </c>
      <c r="D1718" s="7" t="s">
        <v>1940</v>
      </c>
      <c r="E1718" s="7">
        <v>2</v>
      </c>
      <c r="F1718" s="4">
        <v>778251</v>
      </c>
      <c r="G1718" s="4">
        <v>29617</v>
      </c>
      <c r="H1718" s="4">
        <f t="shared" si="158"/>
        <v>873874.07895030547</v>
      </c>
      <c r="I1718" s="4">
        <f t="shared" si="159"/>
        <v>95623.078950305469</v>
      </c>
      <c r="J1718" s="5">
        <f t="shared" si="160"/>
        <v>0.12286920151764069</v>
      </c>
      <c r="K1718" s="4">
        <f t="shared" si="161"/>
        <v>48610.661728848449</v>
      </c>
      <c r="L1718" s="4">
        <f t="shared" si="162"/>
        <v>18993.661728848449</v>
      </c>
      <c r="M1718" s="5">
        <f t="shared" si="163"/>
        <v>0.64130944149807378</v>
      </c>
      <c r="N1718" s="4">
        <f>IF(SUMPRODUCT($O$2:$AD$2,O1718:AD1718)&lt;=Kalkulačka!$B$4,SUMPRODUCT($O$2:$AD$2,O1718:AD1718)*Kalkulačka!$B$5,SUMPRODUCT($O$2:$AD$2,O1718:AD1718))</f>
        <v>61.5</v>
      </c>
      <c r="O1718" s="4">
        <v>18</v>
      </c>
      <c r="P1718" s="4">
        <v>0</v>
      </c>
      <c r="Q1718" s="4">
        <v>0</v>
      </c>
      <c r="R1718" s="4">
        <v>0</v>
      </c>
      <c r="S1718" s="4">
        <v>23</v>
      </c>
      <c r="T1718" s="4">
        <v>0</v>
      </c>
      <c r="U1718" s="4">
        <v>41</v>
      </c>
      <c r="V1718" s="4">
        <v>22</v>
      </c>
      <c r="W1718" s="4">
        <v>0</v>
      </c>
      <c r="X1718" s="4">
        <v>0</v>
      </c>
      <c r="Y1718" s="4">
        <v>0</v>
      </c>
      <c r="Z1718" s="4">
        <v>0</v>
      </c>
      <c r="AA1718" s="4">
        <v>0</v>
      </c>
      <c r="AB1718" s="4">
        <v>0</v>
      </c>
      <c r="AC1718" s="4">
        <v>0</v>
      </c>
      <c r="AD1718" s="4">
        <v>0</v>
      </c>
    </row>
    <row r="1719" spans="1:30" x14ac:dyDescent="0.3">
      <c r="A1719" s="16" t="s">
        <v>56</v>
      </c>
      <c r="B1719" s="7">
        <v>598691</v>
      </c>
      <c r="C1719" s="7">
        <v>297194</v>
      </c>
      <c r="D1719" s="7" t="s">
        <v>1941</v>
      </c>
      <c r="E1719" s="7">
        <v>2</v>
      </c>
      <c r="F1719" s="4">
        <v>4934278</v>
      </c>
      <c r="G1719" s="4">
        <v>289169</v>
      </c>
      <c r="H1719" s="4">
        <f t="shared" si="158"/>
        <v>4802755.10057241</v>
      </c>
      <c r="I1719" s="4">
        <f t="shared" si="159"/>
        <v>-131522.89942758996</v>
      </c>
      <c r="J1719" s="5">
        <f t="shared" si="160"/>
        <v>-2.6654943119862717E-2</v>
      </c>
      <c r="K1719" s="4">
        <f t="shared" si="161"/>
        <v>267161.0351926955</v>
      </c>
      <c r="L1719" s="4">
        <f t="shared" si="162"/>
        <v>-22007.964807304495</v>
      </c>
      <c r="M1719" s="5">
        <f t="shared" si="163"/>
        <v>-7.6107621519957203E-2</v>
      </c>
      <c r="N1719" s="4">
        <f>IF(SUMPRODUCT($O$2:$AD$2,O1719:AD1719)&lt;=Kalkulačka!$B$4,SUMPRODUCT($O$2:$AD$2,O1719:AD1719)*Kalkulačka!$B$5,SUMPRODUCT($O$2:$AD$2,O1719:AD1719))</f>
        <v>338</v>
      </c>
      <c r="O1719" s="4">
        <v>81</v>
      </c>
      <c r="P1719" s="4">
        <v>0</v>
      </c>
      <c r="Q1719" s="4">
        <v>0</v>
      </c>
      <c r="R1719" s="4">
        <v>0</v>
      </c>
      <c r="S1719" s="4">
        <v>257</v>
      </c>
      <c r="T1719" s="4">
        <v>0</v>
      </c>
      <c r="U1719" s="4">
        <v>325</v>
      </c>
      <c r="V1719" s="4">
        <v>120</v>
      </c>
      <c r="W1719" s="4">
        <v>55</v>
      </c>
      <c r="X1719" s="4">
        <v>0</v>
      </c>
      <c r="Y1719" s="4">
        <v>0</v>
      </c>
      <c r="Z1719" s="4">
        <v>0</v>
      </c>
      <c r="AA1719" s="4">
        <v>0</v>
      </c>
      <c r="AB1719" s="4">
        <v>0</v>
      </c>
      <c r="AC1719" s="4">
        <v>0</v>
      </c>
      <c r="AD1719" s="4">
        <v>0</v>
      </c>
    </row>
    <row r="1720" spans="1:30" x14ac:dyDescent="0.3">
      <c r="A1720" s="16" t="s">
        <v>47</v>
      </c>
      <c r="B1720" s="7">
        <v>593966</v>
      </c>
      <c r="C1720" s="7">
        <v>292699</v>
      </c>
      <c r="D1720" s="7" t="s">
        <v>1942</v>
      </c>
      <c r="E1720" s="7">
        <v>2</v>
      </c>
      <c r="F1720" s="4">
        <v>1480268</v>
      </c>
      <c r="G1720" s="4">
        <v>56848</v>
      </c>
      <c r="H1720" s="4">
        <f t="shared" si="158"/>
        <v>1662492.150198142</v>
      </c>
      <c r="I1720" s="4">
        <f t="shared" si="159"/>
        <v>182224.15019814204</v>
      </c>
      <c r="J1720" s="5">
        <f t="shared" si="160"/>
        <v>0.12310213434198536</v>
      </c>
      <c r="K1720" s="4">
        <f t="shared" si="161"/>
        <v>92478.819874394598</v>
      </c>
      <c r="L1720" s="4">
        <f t="shared" si="162"/>
        <v>35630.819874394598</v>
      </c>
      <c r="M1720" s="5">
        <f t="shared" si="163"/>
        <v>0.62677349905703972</v>
      </c>
      <c r="N1720" s="4">
        <f>IF(SUMPRODUCT($O$2:$AD$2,O1720:AD1720)&lt;=Kalkulačka!$B$4,SUMPRODUCT($O$2:$AD$2,O1720:AD1720)*Kalkulačka!$B$5,SUMPRODUCT($O$2:$AD$2,O1720:AD1720))</f>
        <v>117</v>
      </c>
      <c r="O1720" s="4">
        <v>26</v>
      </c>
      <c r="P1720" s="4">
        <v>0</v>
      </c>
      <c r="Q1720" s="4">
        <v>0</v>
      </c>
      <c r="R1720" s="4">
        <v>0</v>
      </c>
      <c r="S1720" s="4">
        <v>52</v>
      </c>
      <c r="T1720" s="4">
        <v>0</v>
      </c>
      <c r="U1720" s="4">
        <v>76</v>
      </c>
      <c r="V1720" s="4">
        <v>50</v>
      </c>
      <c r="W1720" s="4">
        <v>0</v>
      </c>
      <c r="X1720" s="4">
        <v>0</v>
      </c>
      <c r="Y1720" s="4">
        <v>0</v>
      </c>
      <c r="Z1720" s="4">
        <v>0</v>
      </c>
      <c r="AA1720" s="4">
        <v>0</v>
      </c>
      <c r="AB1720" s="4">
        <v>0</v>
      </c>
      <c r="AC1720" s="4">
        <v>0</v>
      </c>
      <c r="AD1720" s="4">
        <v>0</v>
      </c>
    </row>
    <row r="1721" spans="1:30" x14ac:dyDescent="0.3">
      <c r="A1721" s="16" t="s">
        <v>23</v>
      </c>
      <c r="B1721" s="7">
        <v>550027</v>
      </c>
      <c r="C1721" s="7">
        <v>250244</v>
      </c>
      <c r="D1721" s="7" t="s">
        <v>1943</v>
      </c>
      <c r="E1721" s="7">
        <v>2</v>
      </c>
      <c r="F1721" s="4">
        <v>3737913</v>
      </c>
      <c r="G1721" s="4">
        <v>168345</v>
      </c>
      <c r="H1721" s="4">
        <f t="shared" si="158"/>
        <v>4198858.3793465896</v>
      </c>
      <c r="I1721" s="4">
        <f t="shared" si="159"/>
        <v>460945.37934658956</v>
      </c>
      <c r="J1721" s="5">
        <f t="shared" si="160"/>
        <v>0.12331624073288738</v>
      </c>
      <c r="K1721" s="4">
        <f t="shared" si="161"/>
        <v>233568.30147763764</v>
      </c>
      <c r="L1721" s="4">
        <f t="shared" si="162"/>
        <v>65223.301477637637</v>
      </c>
      <c r="M1721" s="5">
        <f t="shared" si="163"/>
        <v>0.38743830513313515</v>
      </c>
      <c r="N1721" s="4">
        <f>IF(SUMPRODUCT($O$2:$AD$2,O1721:AD1721)&lt;=Kalkulačka!$B$4,SUMPRODUCT($O$2:$AD$2,O1721:AD1721)*Kalkulačka!$B$5,SUMPRODUCT($O$2:$AD$2,O1721:AD1721))</f>
        <v>295.5</v>
      </c>
      <c r="O1721" s="4">
        <v>49</v>
      </c>
      <c r="P1721" s="4">
        <v>0</v>
      </c>
      <c r="Q1721" s="4">
        <v>0</v>
      </c>
      <c r="R1721" s="4">
        <v>0</v>
      </c>
      <c r="S1721" s="4">
        <v>148</v>
      </c>
      <c r="T1721" s="4">
        <v>0</v>
      </c>
      <c r="U1721" s="4">
        <v>190</v>
      </c>
      <c r="V1721" s="4">
        <v>64</v>
      </c>
      <c r="W1721" s="4">
        <v>29</v>
      </c>
      <c r="X1721" s="4">
        <v>0</v>
      </c>
      <c r="Y1721" s="4">
        <v>0</v>
      </c>
      <c r="Z1721" s="4">
        <v>0</v>
      </c>
      <c r="AA1721" s="4">
        <v>0</v>
      </c>
      <c r="AB1721" s="4">
        <v>0</v>
      </c>
      <c r="AC1721" s="4">
        <v>0</v>
      </c>
      <c r="AD1721" s="4">
        <v>0</v>
      </c>
    </row>
    <row r="1722" spans="1:30" x14ac:dyDescent="0.3">
      <c r="A1722" s="16" t="s">
        <v>41</v>
      </c>
      <c r="B1722" s="7">
        <v>578720</v>
      </c>
      <c r="C1722" s="7">
        <v>277321</v>
      </c>
      <c r="D1722" s="7" t="s">
        <v>1944</v>
      </c>
      <c r="E1722" s="7">
        <v>2</v>
      </c>
      <c r="F1722" s="4">
        <v>1385034</v>
      </c>
      <c r="G1722" s="4">
        <v>49716</v>
      </c>
      <c r="H1722" s="4">
        <f t="shared" si="158"/>
        <v>1555922.1405700559</v>
      </c>
      <c r="I1722" s="4">
        <f t="shared" si="159"/>
        <v>170888.14057005593</v>
      </c>
      <c r="J1722" s="5">
        <f t="shared" si="160"/>
        <v>0.12338191016975464</v>
      </c>
      <c r="K1722" s="4">
        <f t="shared" si="161"/>
        <v>86550.690395266749</v>
      </c>
      <c r="L1722" s="4">
        <f t="shared" si="162"/>
        <v>36834.690395266749</v>
      </c>
      <c r="M1722" s="5">
        <f t="shared" si="163"/>
        <v>0.74090213201518118</v>
      </c>
      <c r="N1722" s="4">
        <f>IF(SUMPRODUCT($O$2:$AD$2,O1722:AD1722)&lt;=Kalkulačka!$B$4,SUMPRODUCT($O$2:$AD$2,O1722:AD1722)*Kalkulačka!$B$5,SUMPRODUCT($O$2:$AD$2,O1722:AD1722))</f>
        <v>109.5</v>
      </c>
      <c r="O1722" s="4">
        <v>34</v>
      </c>
      <c r="P1722" s="4">
        <v>0</v>
      </c>
      <c r="Q1722" s="4">
        <v>0</v>
      </c>
      <c r="R1722" s="4">
        <v>0</v>
      </c>
      <c r="S1722" s="4">
        <v>39</v>
      </c>
      <c r="T1722" s="4">
        <v>0</v>
      </c>
      <c r="U1722" s="4">
        <v>74</v>
      </c>
      <c r="V1722" s="4">
        <v>25</v>
      </c>
      <c r="W1722" s="4">
        <v>0</v>
      </c>
      <c r="X1722" s="4">
        <v>0</v>
      </c>
      <c r="Y1722" s="4">
        <v>0</v>
      </c>
      <c r="Z1722" s="4">
        <v>0</v>
      </c>
      <c r="AA1722" s="4">
        <v>0</v>
      </c>
      <c r="AB1722" s="4">
        <v>0</v>
      </c>
      <c r="AC1722" s="4">
        <v>0</v>
      </c>
      <c r="AD1722" s="4">
        <v>0</v>
      </c>
    </row>
    <row r="1723" spans="1:30" x14ac:dyDescent="0.3">
      <c r="A1723" s="16" t="s">
        <v>47</v>
      </c>
      <c r="B1723" s="7">
        <v>593478</v>
      </c>
      <c r="C1723" s="7">
        <v>292206</v>
      </c>
      <c r="D1723" s="7" t="s">
        <v>1945</v>
      </c>
      <c r="E1723" s="7">
        <v>2</v>
      </c>
      <c r="F1723" s="4">
        <v>5501975</v>
      </c>
      <c r="G1723" s="4">
        <v>348021</v>
      </c>
      <c r="H1723" s="4">
        <f t="shared" si="158"/>
        <v>5356919.1506384574</v>
      </c>
      <c r="I1723" s="4">
        <f t="shared" si="159"/>
        <v>-145055.84936154261</v>
      </c>
      <c r="J1723" s="5">
        <f t="shared" si="160"/>
        <v>-2.6364323604077144E-2</v>
      </c>
      <c r="K1723" s="4">
        <f t="shared" si="161"/>
        <v>297987.3084841604</v>
      </c>
      <c r="L1723" s="4">
        <f t="shared" si="162"/>
        <v>-50033.6915158396</v>
      </c>
      <c r="M1723" s="5">
        <f t="shared" si="163"/>
        <v>-0.14376630006763846</v>
      </c>
      <c r="N1723" s="4">
        <f>IF(SUMPRODUCT($O$2:$AD$2,O1723:AD1723)&lt;=Kalkulačka!$B$4,SUMPRODUCT($O$2:$AD$2,O1723:AD1723)*Kalkulačka!$B$5,SUMPRODUCT($O$2:$AD$2,O1723:AD1723))</f>
        <v>377</v>
      </c>
      <c r="O1723" s="4">
        <v>61</v>
      </c>
      <c r="P1723" s="4">
        <v>0</v>
      </c>
      <c r="Q1723" s="4">
        <v>0</v>
      </c>
      <c r="R1723" s="4">
        <v>0</v>
      </c>
      <c r="S1723" s="4">
        <v>316</v>
      </c>
      <c r="T1723" s="4">
        <v>0</v>
      </c>
      <c r="U1723" s="4">
        <v>331</v>
      </c>
      <c r="V1723" s="4">
        <v>75</v>
      </c>
      <c r="W1723" s="4">
        <v>0</v>
      </c>
      <c r="X1723" s="4">
        <v>0</v>
      </c>
      <c r="Y1723" s="4">
        <v>0</v>
      </c>
      <c r="Z1723" s="4">
        <v>0</v>
      </c>
      <c r="AA1723" s="4">
        <v>0</v>
      </c>
      <c r="AB1723" s="4">
        <v>0</v>
      </c>
      <c r="AC1723" s="4">
        <v>0</v>
      </c>
      <c r="AD1723" s="4">
        <v>0</v>
      </c>
    </row>
    <row r="1724" spans="1:30" x14ac:dyDescent="0.3">
      <c r="A1724" s="16" t="s">
        <v>25</v>
      </c>
      <c r="B1724" s="7">
        <v>559792</v>
      </c>
      <c r="C1724" s="7">
        <v>258695</v>
      </c>
      <c r="D1724" s="7" t="s">
        <v>1946</v>
      </c>
      <c r="E1724" s="7">
        <v>2</v>
      </c>
      <c r="F1724" s="4">
        <v>1821000</v>
      </c>
      <c r="G1724" s="4">
        <v>64082</v>
      </c>
      <c r="H1724" s="4">
        <f t="shared" si="158"/>
        <v>2046144.1848592516</v>
      </c>
      <c r="I1724" s="4">
        <f t="shared" si="159"/>
        <v>225144.1848592516</v>
      </c>
      <c r="J1724" s="5">
        <f t="shared" si="160"/>
        <v>0.123637663294482</v>
      </c>
      <c r="K1724" s="4">
        <f t="shared" si="161"/>
        <v>113820.08599925489</v>
      </c>
      <c r="L1724" s="4">
        <f t="shared" si="162"/>
        <v>49738.085999254894</v>
      </c>
      <c r="M1724" s="5">
        <f t="shared" si="163"/>
        <v>0.77616313472199505</v>
      </c>
      <c r="N1724" s="4">
        <f>IF(SUMPRODUCT($O$2:$AD$2,O1724:AD1724)&lt;=Kalkulačka!$B$4,SUMPRODUCT($O$2:$AD$2,O1724:AD1724)*Kalkulačka!$B$5,SUMPRODUCT($O$2:$AD$2,O1724:AD1724))</f>
        <v>144</v>
      </c>
      <c r="O1724" s="4">
        <v>48</v>
      </c>
      <c r="P1724" s="4">
        <v>0</v>
      </c>
      <c r="Q1724" s="4">
        <v>0</v>
      </c>
      <c r="R1724" s="4">
        <v>0</v>
      </c>
      <c r="S1724" s="4">
        <v>48</v>
      </c>
      <c r="T1724" s="4">
        <v>0</v>
      </c>
      <c r="U1724" s="4">
        <v>95</v>
      </c>
      <c r="V1724" s="4">
        <v>33</v>
      </c>
      <c r="W1724" s="4">
        <v>0</v>
      </c>
      <c r="X1724" s="4">
        <v>0</v>
      </c>
      <c r="Y1724" s="4">
        <v>0</v>
      </c>
      <c r="Z1724" s="4">
        <v>0</v>
      </c>
      <c r="AA1724" s="4">
        <v>0</v>
      </c>
      <c r="AB1724" s="4">
        <v>0</v>
      </c>
      <c r="AC1724" s="4">
        <v>0</v>
      </c>
      <c r="AD1724" s="4">
        <v>0</v>
      </c>
    </row>
    <row r="1725" spans="1:30" x14ac:dyDescent="0.3">
      <c r="A1725" s="16" t="s">
        <v>20</v>
      </c>
      <c r="B1725" s="7">
        <v>538981</v>
      </c>
      <c r="C1725" s="7">
        <v>240966</v>
      </c>
      <c r="D1725" s="7" t="s">
        <v>1947</v>
      </c>
      <c r="E1725" s="7">
        <v>2</v>
      </c>
      <c r="F1725" s="4">
        <v>8869408</v>
      </c>
      <c r="G1725" s="4">
        <v>517144</v>
      </c>
      <c r="H1725" s="4">
        <f t="shared" si="158"/>
        <v>8639275.4471835066</v>
      </c>
      <c r="I1725" s="4">
        <f t="shared" si="159"/>
        <v>-230132.55281649344</v>
      </c>
      <c r="J1725" s="5">
        <f t="shared" si="160"/>
        <v>-2.5946777148654454E-2</v>
      </c>
      <c r="K1725" s="4">
        <f t="shared" si="161"/>
        <v>480573.69644129847</v>
      </c>
      <c r="L1725" s="4">
        <f t="shared" si="162"/>
        <v>-36570.303558701533</v>
      </c>
      <c r="M1725" s="5">
        <f t="shared" si="163"/>
        <v>-7.0715900326991155E-2</v>
      </c>
      <c r="N1725" s="4">
        <f>IF(SUMPRODUCT($O$2:$AD$2,O1725:AD1725)&lt;=Kalkulačka!$B$4,SUMPRODUCT($O$2:$AD$2,O1725:AD1725)*Kalkulačka!$B$5,SUMPRODUCT($O$2:$AD$2,O1725:AD1725))</f>
        <v>608</v>
      </c>
      <c r="O1725" s="4">
        <v>79</v>
      </c>
      <c r="P1725" s="4">
        <v>0</v>
      </c>
      <c r="Q1725" s="4">
        <v>30</v>
      </c>
      <c r="R1725" s="4">
        <v>0</v>
      </c>
      <c r="S1725" s="4">
        <v>452</v>
      </c>
      <c r="T1725" s="4">
        <v>0</v>
      </c>
      <c r="U1725" s="4">
        <v>535</v>
      </c>
      <c r="V1725" s="4">
        <v>185</v>
      </c>
      <c r="W1725" s="4">
        <v>0</v>
      </c>
      <c r="X1725" s="4">
        <v>0</v>
      </c>
      <c r="Y1725" s="4">
        <v>0</v>
      </c>
      <c r="Z1725" s="4">
        <v>0</v>
      </c>
      <c r="AA1725" s="4">
        <v>470</v>
      </c>
      <c r="AB1725" s="4">
        <v>0</v>
      </c>
      <c r="AC1725" s="4">
        <v>0</v>
      </c>
      <c r="AD1725" s="4">
        <v>0</v>
      </c>
    </row>
    <row r="1726" spans="1:30" x14ac:dyDescent="0.3">
      <c r="A1726" s="16" t="s">
        <v>20</v>
      </c>
      <c r="B1726" s="7">
        <v>536008</v>
      </c>
      <c r="C1726" s="7">
        <v>237981</v>
      </c>
      <c r="D1726" s="7" t="s">
        <v>1948</v>
      </c>
      <c r="E1726" s="7">
        <v>2</v>
      </c>
      <c r="F1726" s="4">
        <v>2787508</v>
      </c>
      <c r="G1726" s="4">
        <v>106619</v>
      </c>
      <c r="H1726" s="4">
        <f t="shared" si="158"/>
        <v>3133158.2830657293</v>
      </c>
      <c r="I1726" s="4">
        <f t="shared" si="159"/>
        <v>345650.28306572931</v>
      </c>
      <c r="J1726" s="5">
        <f t="shared" si="160"/>
        <v>0.12399974567453409</v>
      </c>
      <c r="K1726" s="4">
        <f t="shared" si="161"/>
        <v>174287.00668635906</v>
      </c>
      <c r="L1726" s="4">
        <f t="shared" si="162"/>
        <v>67668.006686359062</v>
      </c>
      <c r="M1726" s="5">
        <f t="shared" si="163"/>
        <v>0.63467118136879042</v>
      </c>
      <c r="N1726" s="4">
        <f>IF(SUMPRODUCT($O$2:$AD$2,O1726:AD1726)&lt;=Kalkulačka!$B$4,SUMPRODUCT($O$2:$AD$2,O1726:AD1726)*Kalkulačka!$B$5,SUMPRODUCT($O$2:$AD$2,O1726:AD1726))</f>
        <v>220.5</v>
      </c>
      <c r="O1726" s="4">
        <v>50</v>
      </c>
      <c r="P1726" s="4">
        <v>0</v>
      </c>
      <c r="Q1726" s="4">
        <v>0</v>
      </c>
      <c r="R1726" s="4">
        <v>0</v>
      </c>
      <c r="S1726" s="4">
        <v>97</v>
      </c>
      <c r="T1726" s="4">
        <v>0</v>
      </c>
      <c r="U1726" s="4">
        <v>168</v>
      </c>
      <c r="V1726" s="4">
        <v>75</v>
      </c>
      <c r="W1726" s="4">
        <v>0</v>
      </c>
      <c r="X1726" s="4">
        <v>0</v>
      </c>
      <c r="Y1726" s="4">
        <v>0</v>
      </c>
      <c r="Z1726" s="4">
        <v>0</v>
      </c>
      <c r="AA1726" s="4">
        <v>0</v>
      </c>
      <c r="AB1726" s="4">
        <v>0</v>
      </c>
      <c r="AC1726" s="4">
        <v>0</v>
      </c>
      <c r="AD1726" s="4">
        <v>0</v>
      </c>
    </row>
    <row r="1727" spans="1:30" x14ac:dyDescent="0.3">
      <c r="A1727" s="16" t="s">
        <v>41</v>
      </c>
      <c r="B1727" s="7">
        <v>572268</v>
      </c>
      <c r="C1727" s="7">
        <v>270920</v>
      </c>
      <c r="D1727" s="7" t="s">
        <v>1949</v>
      </c>
      <c r="E1727" s="7">
        <v>2</v>
      </c>
      <c r="F1727" s="4">
        <v>9860172</v>
      </c>
      <c r="G1727" s="4">
        <v>599039</v>
      </c>
      <c r="H1727" s="4">
        <f t="shared" si="158"/>
        <v>9605510.2011448201</v>
      </c>
      <c r="I1727" s="4">
        <f t="shared" si="159"/>
        <v>-254661.79885517992</v>
      </c>
      <c r="J1727" s="5">
        <f t="shared" si="160"/>
        <v>-2.5827318109174935E-2</v>
      </c>
      <c r="K1727" s="4">
        <f t="shared" si="161"/>
        <v>534322.07038539101</v>
      </c>
      <c r="L1727" s="4">
        <f t="shared" si="162"/>
        <v>-64716.929614608991</v>
      </c>
      <c r="M1727" s="5">
        <f t="shared" si="163"/>
        <v>-0.10803458475092442</v>
      </c>
      <c r="N1727" s="4">
        <f>IF(SUMPRODUCT($O$2:$AD$2,O1727:AD1727)&lt;=Kalkulačka!$B$4,SUMPRODUCT($O$2:$AD$2,O1727:AD1727)*Kalkulačka!$B$5,SUMPRODUCT($O$2:$AD$2,O1727:AD1727))</f>
        <v>676</v>
      </c>
      <c r="O1727" s="4">
        <v>120</v>
      </c>
      <c r="P1727" s="4">
        <v>0</v>
      </c>
      <c r="Q1727" s="4">
        <v>0</v>
      </c>
      <c r="R1727" s="4">
        <v>0</v>
      </c>
      <c r="S1727" s="4">
        <v>516</v>
      </c>
      <c r="T1727" s="4">
        <v>0</v>
      </c>
      <c r="U1727" s="4">
        <v>536</v>
      </c>
      <c r="V1727" s="4">
        <v>120</v>
      </c>
      <c r="W1727" s="4">
        <v>0</v>
      </c>
      <c r="X1727" s="4">
        <v>0</v>
      </c>
      <c r="Y1727" s="4">
        <v>0</v>
      </c>
      <c r="Z1727" s="4">
        <v>0</v>
      </c>
      <c r="AA1727" s="4">
        <v>400</v>
      </c>
      <c r="AB1727" s="4">
        <v>0</v>
      </c>
      <c r="AC1727" s="4">
        <v>0</v>
      </c>
      <c r="AD1727" s="4">
        <v>0</v>
      </c>
    </row>
    <row r="1728" spans="1:30" x14ac:dyDescent="0.3">
      <c r="A1728" s="16" t="s">
        <v>32</v>
      </c>
      <c r="B1728" s="7">
        <v>562858</v>
      </c>
      <c r="C1728" s="7">
        <v>261688</v>
      </c>
      <c r="D1728" s="7" t="s">
        <v>311</v>
      </c>
      <c r="E1728" s="7">
        <v>2</v>
      </c>
      <c r="F1728" s="4">
        <v>10326598</v>
      </c>
      <c r="G1728" s="4">
        <v>589897</v>
      </c>
      <c r="H1728" s="4">
        <f t="shared" si="158"/>
        <v>10060208.90889132</v>
      </c>
      <c r="I1728" s="4">
        <f t="shared" si="159"/>
        <v>-266389.09110867977</v>
      </c>
      <c r="J1728" s="5">
        <f t="shared" si="160"/>
        <v>-2.5796403724506312E-2</v>
      </c>
      <c r="K1728" s="4">
        <f t="shared" si="161"/>
        <v>559615.4228296699</v>
      </c>
      <c r="L1728" s="4">
        <f t="shared" si="162"/>
        <v>-30281.5771703301</v>
      </c>
      <c r="M1728" s="5">
        <f t="shared" si="163"/>
        <v>-5.1333668708825608E-2</v>
      </c>
      <c r="N1728" s="4">
        <f>IF(SUMPRODUCT($O$2:$AD$2,O1728:AD1728)&lt;=Kalkulačka!$B$4,SUMPRODUCT($O$2:$AD$2,O1728:AD1728)*Kalkulačka!$B$5,SUMPRODUCT($O$2:$AD$2,O1728:AD1728))</f>
        <v>708</v>
      </c>
      <c r="O1728" s="4">
        <v>161</v>
      </c>
      <c r="P1728" s="4">
        <v>8</v>
      </c>
      <c r="Q1728" s="4">
        <v>28</v>
      </c>
      <c r="R1728" s="4">
        <v>0</v>
      </c>
      <c r="S1728" s="4">
        <v>503</v>
      </c>
      <c r="T1728" s="4">
        <v>0</v>
      </c>
      <c r="U1728" s="4">
        <v>454</v>
      </c>
      <c r="V1728" s="4">
        <v>122</v>
      </c>
      <c r="W1728" s="4">
        <v>139</v>
      </c>
      <c r="X1728" s="4">
        <v>0</v>
      </c>
      <c r="Y1728" s="4">
        <v>0</v>
      </c>
      <c r="Z1728" s="4">
        <v>0</v>
      </c>
      <c r="AA1728" s="4">
        <v>0</v>
      </c>
      <c r="AB1728" s="4">
        <v>0</v>
      </c>
      <c r="AC1728" s="4">
        <v>0</v>
      </c>
      <c r="AD1728" s="4">
        <v>0</v>
      </c>
    </row>
    <row r="1729" spans="1:30" x14ac:dyDescent="0.3">
      <c r="A1729" s="16" t="s">
        <v>44</v>
      </c>
      <c r="B1729" s="7">
        <v>569429</v>
      </c>
      <c r="C1729" s="7">
        <v>268186</v>
      </c>
      <c r="D1729" s="7" t="s">
        <v>1950</v>
      </c>
      <c r="E1729" s="7">
        <v>2</v>
      </c>
      <c r="F1729" s="4">
        <v>834235</v>
      </c>
      <c r="G1729" s="4">
        <v>30260</v>
      </c>
      <c r="H1729" s="4">
        <f t="shared" si="158"/>
        <v>937816.08472715702</v>
      </c>
      <c r="I1729" s="4">
        <f t="shared" si="159"/>
        <v>103581.08472715702</v>
      </c>
      <c r="J1729" s="5">
        <f t="shared" si="160"/>
        <v>0.12416295735273275</v>
      </c>
      <c r="K1729" s="4">
        <f t="shared" si="161"/>
        <v>52167.539416325162</v>
      </c>
      <c r="L1729" s="4">
        <f t="shared" si="162"/>
        <v>21907.539416325162</v>
      </c>
      <c r="M1729" s="5">
        <f t="shared" si="163"/>
        <v>0.72397684786269534</v>
      </c>
      <c r="N1729" s="4">
        <f>IF(SUMPRODUCT($O$2:$AD$2,O1729:AD1729)&lt;=Kalkulačka!$B$4,SUMPRODUCT($O$2:$AD$2,O1729:AD1729)*Kalkulačka!$B$5,SUMPRODUCT($O$2:$AD$2,O1729:AD1729))</f>
        <v>66</v>
      </c>
      <c r="O1729" s="4">
        <v>20</v>
      </c>
      <c r="P1729" s="4">
        <v>0</v>
      </c>
      <c r="Q1729" s="4">
        <v>0</v>
      </c>
      <c r="R1729" s="4">
        <v>0</v>
      </c>
      <c r="S1729" s="4">
        <v>24</v>
      </c>
      <c r="T1729" s="4">
        <v>0</v>
      </c>
      <c r="U1729" s="4">
        <v>44</v>
      </c>
      <c r="V1729" s="4">
        <v>24</v>
      </c>
      <c r="W1729" s="4">
        <v>0</v>
      </c>
      <c r="X1729" s="4">
        <v>0</v>
      </c>
      <c r="Y1729" s="4">
        <v>0</v>
      </c>
      <c r="Z1729" s="4">
        <v>0</v>
      </c>
      <c r="AA1729" s="4">
        <v>0</v>
      </c>
      <c r="AB1729" s="4">
        <v>0</v>
      </c>
      <c r="AC1729" s="4">
        <v>0</v>
      </c>
      <c r="AD1729" s="4">
        <v>0</v>
      </c>
    </row>
    <row r="1730" spans="1:30" x14ac:dyDescent="0.3">
      <c r="A1730" s="16" t="s">
        <v>41</v>
      </c>
      <c r="B1730" s="7">
        <v>578355</v>
      </c>
      <c r="C1730" s="7">
        <v>276952</v>
      </c>
      <c r="D1730" s="7" t="s">
        <v>1280</v>
      </c>
      <c r="E1730" s="7">
        <v>2</v>
      </c>
      <c r="F1730" s="4">
        <v>3659208</v>
      </c>
      <c r="G1730" s="4">
        <v>169567</v>
      </c>
      <c r="H1730" s="4">
        <f t="shared" si="158"/>
        <v>4113602.3716441207</v>
      </c>
      <c r="I1730" s="4">
        <f t="shared" si="159"/>
        <v>454394.37164412066</v>
      </c>
      <c r="J1730" s="5">
        <f t="shared" si="160"/>
        <v>0.12417833904061215</v>
      </c>
      <c r="K1730" s="4">
        <f t="shared" si="161"/>
        <v>228825.79789433535</v>
      </c>
      <c r="L1730" s="4">
        <f t="shared" si="162"/>
        <v>59258.797894335352</v>
      </c>
      <c r="M1730" s="5">
        <f t="shared" si="163"/>
        <v>0.34947128801202676</v>
      </c>
      <c r="N1730" s="4">
        <f>IF(SUMPRODUCT($O$2:$AD$2,O1730:AD1730)&lt;=Kalkulačka!$B$4,SUMPRODUCT($O$2:$AD$2,O1730:AD1730)*Kalkulačka!$B$5,SUMPRODUCT($O$2:$AD$2,O1730:AD1730))</f>
        <v>289.5</v>
      </c>
      <c r="O1730" s="4">
        <v>42</v>
      </c>
      <c r="P1730" s="4">
        <v>0</v>
      </c>
      <c r="Q1730" s="4">
        <v>0</v>
      </c>
      <c r="R1730" s="4">
        <v>0</v>
      </c>
      <c r="S1730" s="4">
        <v>151</v>
      </c>
      <c r="T1730" s="4">
        <v>0</v>
      </c>
      <c r="U1730" s="4">
        <v>278</v>
      </c>
      <c r="V1730" s="4">
        <v>60</v>
      </c>
      <c r="W1730" s="4">
        <v>0</v>
      </c>
      <c r="X1730" s="4">
        <v>0</v>
      </c>
      <c r="Y1730" s="4">
        <v>0</v>
      </c>
      <c r="Z1730" s="4">
        <v>0</v>
      </c>
      <c r="AA1730" s="4">
        <v>0</v>
      </c>
      <c r="AB1730" s="4">
        <v>0</v>
      </c>
      <c r="AC1730" s="4">
        <v>0</v>
      </c>
      <c r="AD1730" s="4">
        <v>0</v>
      </c>
    </row>
    <row r="1731" spans="1:30" x14ac:dyDescent="0.3">
      <c r="A1731" s="16" t="s">
        <v>38</v>
      </c>
      <c r="B1731" s="7">
        <v>573213</v>
      </c>
      <c r="C1731" s="7">
        <v>271853</v>
      </c>
      <c r="D1731" s="7" t="s">
        <v>1951</v>
      </c>
      <c r="E1731" s="7">
        <v>2</v>
      </c>
      <c r="F1731" s="4">
        <v>341265</v>
      </c>
      <c r="G1731" s="4">
        <v>8646</v>
      </c>
      <c r="H1731" s="4">
        <f t="shared" si="158"/>
        <v>383652.03466110968</v>
      </c>
      <c r="I1731" s="4">
        <f t="shared" si="159"/>
        <v>42387.034661109676</v>
      </c>
      <c r="J1731" s="5">
        <f t="shared" si="160"/>
        <v>0.12420563099383086</v>
      </c>
      <c r="K1731" s="4">
        <f t="shared" si="161"/>
        <v>21341.266124860293</v>
      </c>
      <c r="L1731" s="4">
        <f t="shared" si="162"/>
        <v>12695.266124860293</v>
      </c>
      <c r="M1731" s="5">
        <f t="shared" si="163"/>
        <v>1.4683398247583037</v>
      </c>
      <c r="N1731" s="4">
        <f>IF(SUMPRODUCT($O$2:$AD$2,O1731:AD1731)&lt;=Kalkulačka!$B$4,SUMPRODUCT($O$2:$AD$2,O1731:AD1731)*Kalkulačka!$B$5,SUMPRODUCT($O$2:$AD$2,O1731:AD1731))</f>
        <v>27</v>
      </c>
      <c r="O1731" s="4">
        <v>18</v>
      </c>
      <c r="P1731" s="4">
        <v>0</v>
      </c>
      <c r="Q1731" s="4">
        <v>0</v>
      </c>
      <c r="R1731" s="4">
        <v>0</v>
      </c>
      <c r="S1731" s="4">
        <v>0</v>
      </c>
      <c r="T1731" s="4">
        <v>0</v>
      </c>
      <c r="U1731" s="4">
        <v>0</v>
      </c>
      <c r="V1731" s="4">
        <v>0</v>
      </c>
      <c r="W1731" s="4">
        <v>0</v>
      </c>
      <c r="X1731" s="4">
        <v>0</v>
      </c>
      <c r="Y1731" s="4">
        <v>0</v>
      </c>
      <c r="Z1731" s="4">
        <v>0</v>
      </c>
      <c r="AA1731" s="4">
        <v>0</v>
      </c>
      <c r="AB1731" s="4">
        <v>0</v>
      </c>
      <c r="AC1731" s="4">
        <v>0</v>
      </c>
      <c r="AD1731" s="4">
        <v>0</v>
      </c>
    </row>
    <row r="1732" spans="1:30" x14ac:dyDescent="0.3">
      <c r="A1732" s="16" t="s">
        <v>38</v>
      </c>
      <c r="B1732" s="7">
        <v>573914</v>
      </c>
      <c r="C1732" s="7">
        <v>272515</v>
      </c>
      <c r="D1732" s="7" t="s">
        <v>1952</v>
      </c>
      <c r="E1732" s="7">
        <v>2</v>
      </c>
      <c r="F1732" s="4">
        <v>341265</v>
      </c>
      <c r="G1732" s="4">
        <v>8646</v>
      </c>
      <c r="H1732" s="4">
        <f t="shared" si="158"/>
        <v>383652.03466110968</v>
      </c>
      <c r="I1732" s="4">
        <f t="shared" si="159"/>
        <v>42387.034661109676</v>
      </c>
      <c r="J1732" s="5">
        <f t="shared" si="160"/>
        <v>0.12420563099383086</v>
      </c>
      <c r="K1732" s="4">
        <f t="shared" si="161"/>
        <v>21341.266124860293</v>
      </c>
      <c r="L1732" s="4">
        <f t="shared" si="162"/>
        <v>12695.266124860293</v>
      </c>
      <c r="M1732" s="5">
        <f t="shared" si="163"/>
        <v>1.4683398247583037</v>
      </c>
      <c r="N1732" s="4">
        <f>IF(SUMPRODUCT($O$2:$AD$2,O1732:AD1732)&lt;=Kalkulačka!$B$4,SUMPRODUCT($O$2:$AD$2,O1732:AD1732)*Kalkulačka!$B$5,SUMPRODUCT($O$2:$AD$2,O1732:AD1732))</f>
        <v>27</v>
      </c>
      <c r="O1732" s="4">
        <v>18</v>
      </c>
      <c r="P1732" s="4">
        <v>0</v>
      </c>
      <c r="Q1732" s="4">
        <v>0</v>
      </c>
      <c r="R1732" s="4">
        <v>0</v>
      </c>
      <c r="S1732" s="4">
        <v>0</v>
      </c>
      <c r="T1732" s="4">
        <v>0</v>
      </c>
      <c r="U1732" s="4">
        <v>20</v>
      </c>
      <c r="V1732" s="4">
        <v>0</v>
      </c>
      <c r="W1732" s="4">
        <v>0</v>
      </c>
      <c r="X1732" s="4">
        <v>0</v>
      </c>
      <c r="Y1732" s="4">
        <v>0</v>
      </c>
      <c r="Z1732" s="4">
        <v>0</v>
      </c>
      <c r="AA1732" s="4">
        <v>0</v>
      </c>
      <c r="AB1732" s="4">
        <v>0</v>
      </c>
      <c r="AC1732" s="4">
        <v>0</v>
      </c>
      <c r="AD1732" s="4">
        <v>0</v>
      </c>
    </row>
    <row r="1733" spans="1:30" x14ac:dyDescent="0.3">
      <c r="A1733" s="16" t="s">
        <v>38</v>
      </c>
      <c r="B1733" s="7">
        <v>570681</v>
      </c>
      <c r="C1733" s="7">
        <v>269387</v>
      </c>
      <c r="D1733" s="7" t="s">
        <v>1953</v>
      </c>
      <c r="E1733" s="7">
        <v>2</v>
      </c>
      <c r="F1733" s="4">
        <v>682528</v>
      </c>
      <c r="G1733" s="4">
        <v>17292</v>
      </c>
      <c r="H1733" s="4">
        <f t="shared" si="158"/>
        <v>767304.06932221935</v>
      </c>
      <c r="I1733" s="4">
        <f t="shared" si="159"/>
        <v>84776.069322219351</v>
      </c>
      <c r="J1733" s="5">
        <f t="shared" si="160"/>
        <v>0.12420892523415805</v>
      </c>
      <c r="K1733" s="4">
        <f t="shared" si="161"/>
        <v>42682.532249720585</v>
      </c>
      <c r="L1733" s="4">
        <f t="shared" si="162"/>
        <v>25390.532249720585</v>
      </c>
      <c r="M1733" s="5">
        <f t="shared" si="163"/>
        <v>1.4683398247583037</v>
      </c>
      <c r="N1733" s="4">
        <f>IF(SUMPRODUCT($O$2:$AD$2,O1733:AD1733)&lt;=Kalkulačka!$B$4,SUMPRODUCT($O$2:$AD$2,O1733:AD1733)*Kalkulačka!$B$5,SUMPRODUCT($O$2:$AD$2,O1733:AD1733))</f>
        <v>54</v>
      </c>
      <c r="O1733" s="4">
        <v>36</v>
      </c>
      <c r="P1733" s="4">
        <v>0</v>
      </c>
      <c r="Q1733" s="4">
        <v>0</v>
      </c>
      <c r="R1733" s="4">
        <v>0</v>
      </c>
      <c r="S1733" s="4">
        <v>0</v>
      </c>
      <c r="T1733" s="4">
        <v>0</v>
      </c>
      <c r="U1733" s="4">
        <v>0</v>
      </c>
      <c r="V1733" s="4">
        <v>0</v>
      </c>
      <c r="W1733" s="4">
        <v>0</v>
      </c>
      <c r="X1733" s="4">
        <v>0</v>
      </c>
      <c r="Y1733" s="4">
        <v>0</v>
      </c>
      <c r="Z1733" s="4">
        <v>0</v>
      </c>
      <c r="AA1733" s="4">
        <v>0</v>
      </c>
      <c r="AB1733" s="4">
        <v>0</v>
      </c>
      <c r="AC1733" s="4">
        <v>0</v>
      </c>
      <c r="AD1733" s="4">
        <v>0</v>
      </c>
    </row>
    <row r="1734" spans="1:30" x14ac:dyDescent="0.3">
      <c r="A1734" s="16" t="s">
        <v>20</v>
      </c>
      <c r="B1734" s="7">
        <v>535559</v>
      </c>
      <c r="C1734" s="7">
        <v>237540</v>
      </c>
      <c r="D1734" s="7" t="s">
        <v>1954</v>
      </c>
      <c r="E1734" s="7">
        <v>2</v>
      </c>
      <c r="F1734" s="4">
        <v>5147996</v>
      </c>
      <c r="G1734" s="4">
        <v>299606</v>
      </c>
      <c r="H1734" s="4">
        <f t="shared" ref="H1734:H1797" si="164">N1734*$A$3</f>
        <v>5015895.1198285827</v>
      </c>
      <c r="I1734" s="4">
        <f t="shared" ref="I1734:I1797" si="165">H1734-F1734</f>
        <v>-132100.88017141726</v>
      </c>
      <c r="J1734" s="5">
        <f t="shared" ref="J1734:J1797" si="166">IFERROR(H1734/F1734-1,0)</f>
        <v>-2.5660641572257892E-2</v>
      </c>
      <c r="K1734" s="4">
        <f t="shared" ref="K1734:K1797" si="167">N1734*$A$4</f>
        <v>279017.29415095126</v>
      </c>
      <c r="L1734" s="4">
        <f t="shared" ref="L1734:L1797" si="168">K1734-G1734</f>
        <v>-20588.70584904874</v>
      </c>
      <c r="M1734" s="5">
        <f t="shared" ref="M1734:M1797" si="169">IFERROR(K1734/G1734-1,0)</f>
        <v>-6.8719270805820742E-2</v>
      </c>
      <c r="N1734" s="4">
        <f>IF(SUMPRODUCT($O$2:$AD$2,O1734:AD1734)&lt;=Kalkulačka!$B$4,SUMPRODUCT($O$2:$AD$2,O1734:AD1734)*Kalkulačka!$B$5,SUMPRODUCT($O$2:$AD$2,O1734:AD1734))</f>
        <v>353</v>
      </c>
      <c r="O1734" s="4">
        <v>86</v>
      </c>
      <c r="P1734" s="4">
        <v>0</v>
      </c>
      <c r="Q1734" s="4">
        <v>0</v>
      </c>
      <c r="R1734" s="4">
        <v>0</v>
      </c>
      <c r="S1734" s="4">
        <v>267</v>
      </c>
      <c r="T1734" s="4">
        <v>0</v>
      </c>
      <c r="U1734" s="4">
        <v>482</v>
      </c>
      <c r="V1734" s="4">
        <v>90</v>
      </c>
      <c r="W1734" s="4">
        <v>0</v>
      </c>
      <c r="X1734" s="4">
        <v>0</v>
      </c>
      <c r="Y1734" s="4">
        <v>0</v>
      </c>
      <c r="Z1734" s="4">
        <v>0</v>
      </c>
      <c r="AA1734" s="4">
        <v>0</v>
      </c>
      <c r="AB1734" s="4">
        <v>0</v>
      </c>
      <c r="AC1734" s="4">
        <v>0</v>
      </c>
      <c r="AD1734" s="4">
        <v>0</v>
      </c>
    </row>
    <row r="1735" spans="1:30" x14ac:dyDescent="0.3">
      <c r="A1735" s="16" t="s">
        <v>41</v>
      </c>
      <c r="B1735" s="7">
        <v>571539</v>
      </c>
      <c r="C1735" s="7">
        <v>270199</v>
      </c>
      <c r="D1735" s="7" t="s">
        <v>1955</v>
      </c>
      <c r="E1735" s="7">
        <v>2</v>
      </c>
      <c r="F1735" s="4">
        <v>9026341</v>
      </c>
      <c r="G1735" s="4">
        <v>548703</v>
      </c>
      <c r="H1735" s="4">
        <f t="shared" si="164"/>
        <v>8795578.127971366</v>
      </c>
      <c r="I1735" s="4">
        <f t="shared" si="165"/>
        <v>-230762.87202863395</v>
      </c>
      <c r="J1735" s="5">
        <f t="shared" si="166"/>
        <v>-2.556549459284041E-2</v>
      </c>
      <c r="K1735" s="4">
        <f t="shared" si="167"/>
        <v>489268.28634401929</v>
      </c>
      <c r="L1735" s="4">
        <f t="shared" si="168"/>
        <v>-59434.713655980711</v>
      </c>
      <c r="M1735" s="5">
        <f t="shared" si="169"/>
        <v>-0.10831855057468376</v>
      </c>
      <c r="N1735" s="4">
        <f>IF(SUMPRODUCT($O$2:$AD$2,O1735:AD1735)&lt;=Kalkulačka!$B$4,SUMPRODUCT($O$2:$AD$2,O1735:AD1735)*Kalkulačka!$B$5,SUMPRODUCT($O$2:$AD$2,O1735:AD1735))</f>
        <v>619</v>
      </c>
      <c r="O1735" s="4">
        <v>111</v>
      </c>
      <c r="P1735" s="4">
        <v>0</v>
      </c>
      <c r="Q1735" s="4">
        <v>0</v>
      </c>
      <c r="R1735" s="4">
        <v>0</v>
      </c>
      <c r="S1735" s="4">
        <v>477</v>
      </c>
      <c r="T1735" s="4">
        <v>0</v>
      </c>
      <c r="U1735" s="4">
        <v>554</v>
      </c>
      <c r="V1735" s="4">
        <v>168</v>
      </c>
      <c r="W1735" s="4">
        <v>84</v>
      </c>
      <c r="X1735" s="4">
        <v>0</v>
      </c>
      <c r="Y1735" s="4">
        <v>0</v>
      </c>
      <c r="Z1735" s="4">
        <v>0</v>
      </c>
      <c r="AA1735" s="4">
        <v>310</v>
      </c>
      <c r="AB1735" s="4">
        <v>0</v>
      </c>
      <c r="AC1735" s="4">
        <v>0</v>
      </c>
      <c r="AD1735" s="4">
        <v>0</v>
      </c>
    </row>
    <row r="1736" spans="1:30" x14ac:dyDescent="0.3">
      <c r="A1736" s="16" t="s">
        <v>35</v>
      </c>
      <c r="B1736" s="7">
        <v>563919</v>
      </c>
      <c r="C1736" s="7">
        <v>672106</v>
      </c>
      <c r="D1736" s="7" t="s">
        <v>1956</v>
      </c>
      <c r="E1736" s="7">
        <v>2</v>
      </c>
      <c r="F1736" s="4">
        <v>1743896</v>
      </c>
      <c r="G1736" s="4">
        <v>61610</v>
      </c>
      <c r="H1736" s="4">
        <f t="shared" si="164"/>
        <v>1960888.1771567829</v>
      </c>
      <c r="I1736" s="4">
        <f t="shared" si="165"/>
        <v>216992.17715678294</v>
      </c>
      <c r="J1736" s="5">
        <f t="shared" si="166"/>
        <v>0.12442954003953388</v>
      </c>
      <c r="K1736" s="4">
        <f t="shared" si="167"/>
        <v>109077.58241595261</v>
      </c>
      <c r="L1736" s="4">
        <f t="shared" si="168"/>
        <v>47467.582415952609</v>
      </c>
      <c r="M1736" s="5">
        <f t="shared" si="169"/>
        <v>0.77045256315456268</v>
      </c>
      <c r="N1736" s="4">
        <f>IF(SUMPRODUCT($O$2:$AD$2,O1736:AD1736)&lt;=Kalkulačka!$B$4,SUMPRODUCT($O$2:$AD$2,O1736:AD1736)*Kalkulačka!$B$5,SUMPRODUCT($O$2:$AD$2,O1736:AD1736))</f>
        <v>138</v>
      </c>
      <c r="O1736" s="4">
        <v>44</v>
      </c>
      <c r="P1736" s="4">
        <v>0</v>
      </c>
      <c r="Q1736" s="4">
        <v>0</v>
      </c>
      <c r="R1736" s="4">
        <v>0</v>
      </c>
      <c r="S1736" s="4">
        <v>48</v>
      </c>
      <c r="T1736" s="4">
        <v>0</v>
      </c>
      <c r="U1736" s="4">
        <v>90</v>
      </c>
      <c r="V1736" s="4">
        <v>29</v>
      </c>
      <c r="W1736" s="4">
        <v>0</v>
      </c>
      <c r="X1736" s="4">
        <v>0</v>
      </c>
      <c r="Y1736" s="4">
        <v>0</v>
      </c>
      <c r="Z1736" s="4">
        <v>0</v>
      </c>
      <c r="AA1736" s="4">
        <v>0</v>
      </c>
      <c r="AB1736" s="4">
        <v>0</v>
      </c>
      <c r="AC1736" s="4">
        <v>0</v>
      </c>
      <c r="AD1736" s="4">
        <v>0</v>
      </c>
    </row>
    <row r="1737" spans="1:30" x14ac:dyDescent="0.3">
      <c r="A1737" s="16" t="s">
        <v>53</v>
      </c>
      <c r="B1737" s="7">
        <v>592412</v>
      </c>
      <c r="C1737" s="7">
        <v>291153</v>
      </c>
      <c r="D1737" s="7" t="s">
        <v>1957</v>
      </c>
      <c r="E1737" s="7">
        <v>2</v>
      </c>
      <c r="F1737" s="4">
        <v>2369353</v>
      </c>
      <c r="G1737" s="4">
        <v>88319</v>
      </c>
      <c r="H1737" s="4">
        <f t="shared" si="164"/>
        <v>2664250.2407021509</v>
      </c>
      <c r="I1737" s="4">
        <f t="shared" si="165"/>
        <v>294897.24070215086</v>
      </c>
      <c r="J1737" s="5">
        <f t="shared" si="166"/>
        <v>0.12446319341278023</v>
      </c>
      <c r="K1737" s="4">
        <f t="shared" si="167"/>
        <v>148203.23697819648</v>
      </c>
      <c r="L1737" s="4">
        <f t="shared" si="168"/>
        <v>59884.236978196481</v>
      </c>
      <c r="M1737" s="5">
        <f t="shared" si="169"/>
        <v>0.67804478060436013</v>
      </c>
      <c r="N1737" s="4">
        <f>IF(SUMPRODUCT($O$2:$AD$2,O1737:AD1737)&lt;=Kalkulačka!$B$4,SUMPRODUCT($O$2:$AD$2,O1737:AD1737)*Kalkulačka!$B$5,SUMPRODUCT($O$2:$AD$2,O1737:AD1737))</f>
        <v>187.5</v>
      </c>
      <c r="O1737" s="4">
        <v>50</v>
      </c>
      <c r="P1737" s="4">
        <v>0</v>
      </c>
      <c r="Q1737" s="4">
        <v>0</v>
      </c>
      <c r="R1737" s="4">
        <v>0</v>
      </c>
      <c r="S1737" s="4">
        <v>75</v>
      </c>
      <c r="T1737" s="4">
        <v>0</v>
      </c>
      <c r="U1737" s="4">
        <v>122</v>
      </c>
      <c r="V1737" s="4">
        <v>49</v>
      </c>
      <c r="W1737" s="4">
        <v>0</v>
      </c>
      <c r="X1737" s="4">
        <v>0</v>
      </c>
      <c r="Y1737" s="4">
        <v>0</v>
      </c>
      <c r="Z1737" s="4">
        <v>0</v>
      </c>
      <c r="AA1737" s="4">
        <v>0</v>
      </c>
      <c r="AB1737" s="4">
        <v>0</v>
      </c>
      <c r="AC1737" s="4">
        <v>0</v>
      </c>
      <c r="AD1737" s="4">
        <v>0</v>
      </c>
    </row>
    <row r="1738" spans="1:30" x14ac:dyDescent="0.3">
      <c r="A1738" s="16" t="s">
        <v>20</v>
      </c>
      <c r="B1738" s="7">
        <v>538191</v>
      </c>
      <c r="C1738" s="7">
        <v>240176</v>
      </c>
      <c r="D1738" s="7" t="s">
        <v>1958</v>
      </c>
      <c r="E1738" s="7">
        <v>2</v>
      </c>
      <c r="F1738" s="4">
        <v>1554066</v>
      </c>
      <c r="G1738" s="4">
        <v>57184</v>
      </c>
      <c r="H1738" s="4">
        <f t="shared" si="164"/>
        <v>1747748.1579006109</v>
      </c>
      <c r="I1738" s="4">
        <f t="shared" si="165"/>
        <v>193682.15790061094</v>
      </c>
      <c r="J1738" s="5">
        <f t="shared" si="166"/>
        <v>0.12462930010733841</v>
      </c>
      <c r="K1738" s="4">
        <f t="shared" si="167"/>
        <v>97221.323457696897</v>
      </c>
      <c r="L1738" s="4">
        <f t="shared" si="168"/>
        <v>40037.323457696897</v>
      </c>
      <c r="M1738" s="5">
        <f t="shared" si="169"/>
        <v>0.70014905319139786</v>
      </c>
      <c r="N1738" s="4">
        <f>IF(SUMPRODUCT($O$2:$AD$2,O1738:AD1738)&lt;=Kalkulačka!$B$4,SUMPRODUCT($O$2:$AD$2,O1738:AD1738)*Kalkulačka!$B$5,SUMPRODUCT($O$2:$AD$2,O1738:AD1738))</f>
        <v>123</v>
      </c>
      <c r="O1738" s="4">
        <v>34</v>
      </c>
      <c r="P1738" s="4">
        <v>0</v>
      </c>
      <c r="Q1738" s="4">
        <v>0</v>
      </c>
      <c r="R1738" s="4">
        <v>0</v>
      </c>
      <c r="S1738" s="4">
        <v>48</v>
      </c>
      <c r="T1738" s="4">
        <v>0</v>
      </c>
      <c r="U1738" s="4">
        <v>78</v>
      </c>
      <c r="V1738" s="4">
        <v>20</v>
      </c>
      <c r="W1738" s="4">
        <v>0</v>
      </c>
      <c r="X1738" s="4">
        <v>0</v>
      </c>
      <c r="Y1738" s="4">
        <v>0</v>
      </c>
      <c r="Z1738" s="4">
        <v>0</v>
      </c>
      <c r="AA1738" s="4">
        <v>0</v>
      </c>
      <c r="AB1738" s="4">
        <v>0</v>
      </c>
      <c r="AC1738" s="4">
        <v>0</v>
      </c>
      <c r="AD1738" s="4">
        <v>0</v>
      </c>
    </row>
    <row r="1739" spans="1:30" x14ac:dyDescent="0.3">
      <c r="A1739" s="16" t="s">
        <v>50</v>
      </c>
      <c r="B1739" s="7">
        <v>517151</v>
      </c>
      <c r="C1739" s="7">
        <v>301809</v>
      </c>
      <c r="D1739" s="7" t="s">
        <v>1959</v>
      </c>
      <c r="E1739" s="7">
        <v>2</v>
      </c>
      <c r="F1739" s="4">
        <v>1781150</v>
      </c>
      <c r="G1739" s="4">
        <v>65295</v>
      </c>
      <c r="H1739" s="4">
        <f t="shared" si="164"/>
        <v>2003516.1810080174</v>
      </c>
      <c r="I1739" s="4">
        <f t="shared" si="165"/>
        <v>222366.18100801739</v>
      </c>
      <c r="J1739" s="5">
        <f t="shared" si="166"/>
        <v>0.12484416304523327</v>
      </c>
      <c r="K1739" s="4">
        <f t="shared" si="167"/>
        <v>111448.83420760375</v>
      </c>
      <c r="L1739" s="4">
        <f t="shared" si="168"/>
        <v>46153.834207603752</v>
      </c>
      <c r="M1739" s="5">
        <f t="shared" si="169"/>
        <v>0.70685097186007728</v>
      </c>
      <c r="N1739" s="4">
        <f>IF(SUMPRODUCT($O$2:$AD$2,O1739:AD1739)&lt;=Kalkulačka!$B$4,SUMPRODUCT($O$2:$AD$2,O1739:AD1739)*Kalkulačka!$B$5,SUMPRODUCT($O$2:$AD$2,O1739:AD1739))</f>
        <v>141</v>
      </c>
      <c r="O1739" s="4">
        <v>40</v>
      </c>
      <c r="P1739" s="4">
        <v>0</v>
      </c>
      <c r="Q1739" s="4">
        <v>0</v>
      </c>
      <c r="R1739" s="4">
        <v>0</v>
      </c>
      <c r="S1739" s="4">
        <v>54</v>
      </c>
      <c r="T1739" s="4">
        <v>0</v>
      </c>
      <c r="U1739" s="4">
        <v>0</v>
      </c>
      <c r="V1739" s="4">
        <v>54</v>
      </c>
      <c r="W1739" s="4">
        <v>0</v>
      </c>
      <c r="X1739" s="4">
        <v>0</v>
      </c>
      <c r="Y1739" s="4">
        <v>0</v>
      </c>
      <c r="Z1739" s="4">
        <v>0</v>
      </c>
      <c r="AA1739" s="4">
        <v>0</v>
      </c>
      <c r="AB1739" s="4">
        <v>0</v>
      </c>
      <c r="AC1739" s="4">
        <v>0</v>
      </c>
      <c r="AD1739" s="4">
        <v>0</v>
      </c>
    </row>
    <row r="1740" spans="1:30" x14ac:dyDescent="0.3">
      <c r="A1740" s="16" t="s">
        <v>53</v>
      </c>
      <c r="B1740" s="7">
        <v>545252</v>
      </c>
      <c r="C1740" s="7">
        <v>304492</v>
      </c>
      <c r="D1740" s="7" t="s">
        <v>1501</v>
      </c>
      <c r="E1740" s="7">
        <v>2</v>
      </c>
      <c r="F1740" s="4">
        <v>10435654</v>
      </c>
      <c r="G1740" s="4">
        <v>611594</v>
      </c>
      <c r="H1740" s="4">
        <f t="shared" si="164"/>
        <v>10173883.585827947</v>
      </c>
      <c r="I1740" s="4">
        <f t="shared" si="165"/>
        <v>-261770.41417205334</v>
      </c>
      <c r="J1740" s="5">
        <f t="shared" si="166"/>
        <v>-2.508423661536241E-2</v>
      </c>
      <c r="K1740" s="4">
        <f t="shared" si="167"/>
        <v>565938.76094073965</v>
      </c>
      <c r="L1740" s="4">
        <f t="shared" si="168"/>
        <v>-45655.239059260348</v>
      </c>
      <c r="M1740" s="5">
        <f t="shared" si="169"/>
        <v>-7.4649586260264744E-2</v>
      </c>
      <c r="N1740" s="4">
        <f>IF(SUMPRODUCT($O$2:$AD$2,O1740:AD1740)&lt;=Kalkulačka!$B$4,SUMPRODUCT($O$2:$AD$2,O1740:AD1740)*Kalkulačka!$B$5,SUMPRODUCT($O$2:$AD$2,O1740:AD1740))</f>
        <v>716</v>
      </c>
      <c r="O1740" s="4">
        <v>189</v>
      </c>
      <c r="P1740" s="4">
        <v>0</v>
      </c>
      <c r="Q1740" s="4">
        <v>0</v>
      </c>
      <c r="R1740" s="4">
        <v>0</v>
      </c>
      <c r="S1740" s="4">
        <v>527</v>
      </c>
      <c r="T1740" s="4">
        <v>0</v>
      </c>
      <c r="U1740" s="4">
        <v>691</v>
      </c>
      <c r="V1740" s="4">
        <v>120</v>
      </c>
      <c r="W1740" s="4">
        <v>122</v>
      </c>
      <c r="X1740" s="4">
        <v>0</v>
      </c>
      <c r="Y1740" s="4">
        <v>0</v>
      </c>
      <c r="Z1740" s="4">
        <v>0</v>
      </c>
      <c r="AA1740" s="4">
        <v>0</v>
      </c>
      <c r="AB1740" s="4">
        <v>0</v>
      </c>
      <c r="AC1740" s="4">
        <v>0</v>
      </c>
      <c r="AD1740" s="4">
        <v>0</v>
      </c>
    </row>
    <row r="1741" spans="1:30" x14ac:dyDescent="0.3">
      <c r="A1741" s="16" t="s">
        <v>53</v>
      </c>
      <c r="B1741" s="7">
        <v>592285</v>
      </c>
      <c r="C1741" s="7">
        <v>291030</v>
      </c>
      <c r="D1741" s="7" t="s">
        <v>1960</v>
      </c>
      <c r="E1741" s="7">
        <v>2</v>
      </c>
      <c r="F1741" s="4">
        <v>1383106</v>
      </c>
      <c r="G1741" s="4">
        <v>47526</v>
      </c>
      <c r="H1741" s="4">
        <f t="shared" si="164"/>
        <v>1555922.1405700559</v>
      </c>
      <c r="I1741" s="4">
        <f t="shared" si="165"/>
        <v>172816.14057005593</v>
      </c>
      <c r="J1741" s="5">
        <f t="shared" si="166"/>
        <v>0.12494786413337522</v>
      </c>
      <c r="K1741" s="4">
        <f t="shared" si="167"/>
        <v>86550.690395266749</v>
      </c>
      <c r="L1741" s="4">
        <f t="shared" si="168"/>
        <v>39024.690395266749</v>
      </c>
      <c r="M1741" s="5">
        <f t="shared" si="169"/>
        <v>0.82112297258904077</v>
      </c>
      <c r="N1741" s="4">
        <f>IF(SUMPRODUCT($O$2:$AD$2,O1741:AD1741)&lt;=Kalkulačka!$B$4,SUMPRODUCT($O$2:$AD$2,O1741:AD1741)*Kalkulačka!$B$5,SUMPRODUCT($O$2:$AD$2,O1741:AD1741))</f>
        <v>109.5</v>
      </c>
      <c r="O1741" s="4">
        <v>40</v>
      </c>
      <c r="P1741" s="4">
        <v>0</v>
      </c>
      <c r="Q1741" s="4">
        <v>0</v>
      </c>
      <c r="R1741" s="4">
        <v>0</v>
      </c>
      <c r="S1741" s="4">
        <v>33</v>
      </c>
      <c r="T1741" s="4">
        <v>0</v>
      </c>
      <c r="U1741" s="4">
        <v>73</v>
      </c>
      <c r="V1741" s="4">
        <v>30</v>
      </c>
      <c r="W1741" s="4">
        <v>0</v>
      </c>
      <c r="X1741" s="4">
        <v>0</v>
      </c>
      <c r="Y1741" s="4">
        <v>0</v>
      </c>
      <c r="Z1741" s="4">
        <v>0</v>
      </c>
      <c r="AA1741" s="4">
        <v>0</v>
      </c>
      <c r="AB1741" s="4">
        <v>0</v>
      </c>
      <c r="AC1741" s="4">
        <v>0</v>
      </c>
      <c r="AD1741" s="4">
        <v>0</v>
      </c>
    </row>
    <row r="1742" spans="1:30" x14ac:dyDescent="0.3">
      <c r="A1742" s="16" t="s">
        <v>20</v>
      </c>
      <c r="B1742" s="7">
        <v>539295</v>
      </c>
      <c r="C1742" s="7">
        <v>241288</v>
      </c>
      <c r="D1742" s="7" t="s">
        <v>886</v>
      </c>
      <c r="E1742" s="7">
        <v>2</v>
      </c>
      <c r="F1742" s="4">
        <v>2272999</v>
      </c>
      <c r="G1742" s="4">
        <v>87717</v>
      </c>
      <c r="H1742" s="4">
        <f t="shared" si="164"/>
        <v>2557680.2310740645</v>
      </c>
      <c r="I1742" s="4">
        <f t="shared" si="165"/>
        <v>284681.2310740645</v>
      </c>
      <c r="J1742" s="5">
        <f t="shared" si="166"/>
        <v>0.12524476740819712</v>
      </c>
      <c r="K1742" s="4">
        <f t="shared" si="167"/>
        <v>142275.10749906863</v>
      </c>
      <c r="L1742" s="4">
        <f t="shared" si="168"/>
        <v>54558.107499068632</v>
      </c>
      <c r="M1742" s="5">
        <f t="shared" si="169"/>
        <v>0.62197872133188126</v>
      </c>
      <c r="N1742" s="4">
        <f>IF(SUMPRODUCT($O$2:$AD$2,O1742:AD1742)&lt;=Kalkulačka!$B$4,SUMPRODUCT($O$2:$AD$2,O1742:AD1742)*Kalkulačka!$B$5,SUMPRODUCT($O$2:$AD$2,O1742:AD1742))</f>
        <v>180</v>
      </c>
      <c r="O1742" s="4">
        <v>39</v>
      </c>
      <c r="P1742" s="4">
        <v>0</v>
      </c>
      <c r="Q1742" s="4">
        <v>0</v>
      </c>
      <c r="R1742" s="4">
        <v>0</v>
      </c>
      <c r="S1742" s="4">
        <v>81</v>
      </c>
      <c r="T1742" s="4">
        <v>0</v>
      </c>
      <c r="U1742" s="4">
        <v>117</v>
      </c>
      <c r="V1742" s="4">
        <v>49</v>
      </c>
      <c r="W1742" s="4">
        <v>0</v>
      </c>
      <c r="X1742" s="4">
        <v>0</v>
      </c>
      <c r="Y1742" s="4">
        <v>0</v>
      </c>
      <c r="Z1742" s="4">
        <v>0</v>
      </c>
      <c r="AA1742" s="4">
        <v>0</v>
      </c>
      <c r="AB1742" s="4">
        <v>0</v>
      </c>
      <c r="AC1742" s="4">
        <v>0</v>
      </c>
      <c r="AD1742" s="4">
        <v>0</v>
      </c>
    </row>
    <row r="1743" spans="1:30" x14ac:dyDescent="0.3">
      <c r="A1743" s="16" t="s">
        <v>20</v>
      </c>
      <c r="B1743" s="7">
        <v>534005</v>
      </c>
      <c r="C1743" s="7">
        <v>236021</v>
      </c>
      <c r="D1743" s="7" t="s">
        <v>177</v>
      </c>
      <c r="E1743" s="7">
        <v>2</v>
      </c>
      <c r="F1743" s="4">
        <v>26834205</v>
      </c>
      <c r="G1743" s="4">
        <v>1593782</v>
      </c>
      <c r="H1743" s="4">
        <f t="shared" si="164"/>
        <v>26173594.364657927</v>
      </c>
      <c r="I1743" s="4">
        <f t="shared" si="165"/>
        <v>-660610.6353420727</v>
      </c>
      <c r="J1743" s="5">
        <f t="shared" si="166"/>
        <v>-2.4618230178314326E-2</v>
      </c>
      <c r="K1743" s="4">
        <f t="shared" si="167"/>
        <v>1455948.6000738023</v>
      </c>
      <c r="L1743" s="4">
        <f t="shared" si="168"/>
        <v>-137833.39992619772</v>
      </c>
      <c r="M1743" s="5">
        <f t="shared" si="169"/>
        <v>-8.6481965492267943E-2</v>
      </c>
      <c r="N1743" s="4">
        <f>IF(SUMPRODUCT($O$2:$AD$2,O1743:AD1743)&lt;=Kalkulačka!$B$4,SUMPRODUCT($O$2:$AD$2,O1743:AD1743)*Kalkulačka!$B$5,SUMPRODUCT($O$2:$AD$2,O1743:AD1743))</f>
        <v>1842</v>
      </c>
      <c r="O1743" s="4">
        <v>340</v>
      </c>
      <c r="P1743" s="4">
        <v>0</v>
      </c>
      <c r="Q1743" s="4">
        <v>0</v>
      </c>
      <c r="R1743" s="4">
        <v>0</v>
      </c>
      <c r="S1743" s="4">
        <v>1410</v>
      </c>
      <c r="T1743" s="4">
        <v>0</v>
      </c>
      <c r="U1743" s="4">
        <v>1786</v>
      </c>
      <c r="V1743" s="4">
        <v>236</v>
      </c>
      <c r="W1743" s="4">
        <v>0</v>
      </c>
      <c r="X1743" s="4">
        <v>850</v>
      </c>
      <c r="Y1743" s="4">
        <v>0</v>
      </c>
      <c r="Z1743" s="4">
        <v>0</v>
      </c>
      <c r="AA1743" s="4">
        <v>920</v>
      </c>
      <c r="AB1743" s="4">
        <v>0</v>
      </c>
      <c r="AC1743" s="4">
        <v>0</v>
      </c>
      <c r="AD1743" s="4">
        <v>0</v>
      </c>
    </row>
    <row r="1744" spans="1:30" x14ac:dyDescent="0.3">
      <c r="A1744" s="16" t="s">
        <v>53</v>
      </c>
      <c r="B1744" s="7">
        <v>592005</v>
      </c>
      <c r="C1744" s="7">
        <v>291471</v>
      </c>
      <c r="D1744" s="7" t="s">
        <v>464</v>
      </c>
      <c r="E1744" s="7">
        <v>2</v>
      </c>
      <c r="F1744" s="4">
        <v>50853427</v>
      </c>
      <c r="G1744" s="4">
        <v>2950502</v>
      </c>
      <c r="H1744" s="4">
        <f t="shared" si="164"/>
        <v>49604787.148219779</v>
      </c>
      <c r="I1744" s="4">
        <f t="shared" si="165"/>
        <v>-1248639.8517802209</v>
      </c>
      <c r="J1744" s="5">
        <f t="shared" si="166"/>
        <v>-2.4553701204448219E-2</v>
      </c>
      <c r="K1744" s="4">
        <f t="shared" si="167"/>
        <v>2759346.6682180474</v>
      </c>
      <c r="L1744" s="4">
        <f t="shared" si="168"/>
        <v>-191155.33178195264</v>
      </c>
      <c r="M1744" s="5">
        <f t="shared" si="169"/>
        <v>-6.478739271552858E-2</v>
      </c>
      <c r="N1744" s="4">
        <f>IF(SUMPRODUCT($O$2:$AD$2,O1744:AD1744)&lt;=Kalkulačka!$B$4,SUMPRODUCT($O$2:$AD$2,O1744:AD1744)*Kalkulačka!$B$5,SUMPRODUCT($O$2:$AD$2,O1744:AD1744))</f>
        <v>3491</v>
      </c>
      <c r="O1744" s="4">
        <v>906</v>
      </c>
      <c r="P1744" s="4">
        <v>24</v>
      </c>
      <c r="Q1744" s="4">
        <v>0</v>
      </c>
      <c r="R1744" s="4">
        <v>0</v>
      </c>
      <c r="S1744" s="4">
        <v>2497</v>
      </c>
      <c r="T1744" s="4">
        <v>20</v>
      </c>
      <c r="U1744" s="4">
        <v>3399</v>
      </c>
      <c r="V1744" s="4">
        <v>843</v>
      </c>
      <c r="W1744" s="4">
        <v>552</v>
      </c>
      <c r="X1744" s="4">
        <v>1190</v>
      </c>
      <c r="Y1744" s="4">
        <v>0</v>
      </c>
      <c r="Z1744" s="4">
        <v>0</v>
      </c>
      <c r="AA1744" s="4">
        <v>0</v>
      </c>
      <c r="AB1744" s="4">
        <v>0</v>
      </c>
      <c r="AC1744" s="4">
        <v>0</v>
      </c>
      <c r="AD1744" s="4">
        <v>0</v>
      </c>
    </row>
    <row r="1745" spans="1:30" x14ac:dyDescent="0.3">
      <c r="A1745" s="16" t="s">
        <v>20</v>
      </c>
      <c r="B1745" s="7">
        <v>534846</v>
      </c>
      <c r="C1745" s="7">
        <v>236870</v>
      </c>
      <c r="D1745" s="7" t="s">
        <v>1961</v>
      </c>
      <c r="E1745" s="7">
        <v>2</v>
      </c>
      <c r="F1745" s="4">
        <v>2234479</v>
      </c>
      <c r="G1745" s="4">
        <v>74762</v>
      </c>
      <c r="H1745" s="4">
        <f t="shared" si="164"/>
        <v>2515052.2272228301</v>
      </c>
      <c r="I1745" s="4">
        <f t="shared" si="165"/>
        <v>280573.22722283006</v>
      </c>
      <c r="J1745" s="5">
        <f t="shared" si="166"/>
        <v>0.12556539006311085</v>
      </c>
      <c r="K1745" s="4">
        <f t="shared" si="167"/>
        <v>139903.85570741748</v>
      </c>
      <c r="L1745" s="4">
        <f t="shared" si="168"/>
        <v>65141.855707417475</v>
      </c>
      <c r="M1745" s="5">
        <f t="shared" si="169"/>
        <v>0.87132307465580738</v>
      </c>
      <c r="N1745" s="4">
        <f>IF(SUMPRODUCT($O$2:$AD$2,O1745:AD1745)&lt;=Kalkulačka!$B$4,SUMPRODUCT($O$2:$AD$2,O1745:AD1745)*Kalkulačka!$B$5,SUMPRODUCT($O$2:$AD$2,O1745:AD1745))</f>
        <v>177</v>
      </c>
      <c r="O1745" s="4">
        <v>69</v>
      </c>
      <c r="P1745" s="4">
        <v>0</v>
      </c>
      <c r="Q1745" s="4">
        <v>0</v>
      </c>
      <c r="R1745" s="4">
        <v>0</v>
      </c>
      <c r="S1745" s="4">
        <v>49</v>
      </c>
      <c r="T1745" s="4">
        <v>0</v>
      </c>
      <c r="U1745" s="4">
        <v>115</v>
      </c>
      <c r="V1745" s="4">
        <v>40</v>
      </c>
      <c r="W1745" s="4">
        <v>0</v>
      </c>
      <c r="X1745" s="4">
        <v>0</v>
      </c>
      <c r="Y1745" s="4">
        <v>0</v>
      </c>
      <c r="Z1745" s="4">
        <v>0</v>
      </c>
      <c r="AA1745" s="4">
        <v>0</v>
      </c>
      <c r="AB1745" s="4">
        <v>0</v>
      </c>
      <c r="AC1745" s="4">
        <v>0</v>
      </c>
      <c r="AD1745" s="4">
        <v>0</v>
      </c>
    </row>
    <row r="1746" spans="1:30" x14ac:dyDescent="0.3">
      <c r="A1746" s="16" t="s">
        <v>35</v>
      </c>
      <c r="B1746" s="7">
        <v>563871</v>
      </c>
      <c r="C1746" s="7">
        <v>262633</v>
      </c>
      <c r="D1746" s="7" t="s">
        <v>320</v>
      </c>
      <c r="E1746" s="7">
        <v>2</v>
      </c>
      <c r="F1746" s="4">
        <v>12175457</v>
      </c>
      <c r="G1746" s="4">
        <v>711780</v>
      </c>
      <c r="H1746" s="4">
        <f t="shared" si="164"/>
        <v>11879003.739877323</v>
      </c>
      <c r="I1746" s="4">
        <f t="shared" si="165"/>
        <v>-296453.26012267731</v>
      </c>
      <c r="J1746" s="5">
        <f t="shared" si="166"/>
        <v>-2.4348429806181127E-2</v>
      </c>
      <c r="K1746" s="4">
        <f t="shared" si="167"/>
        <v>660788.83260678535</v>
      </c>
      <c r="L1746" s="4">
        <f t="shared" si="168"/>
        <v>-50991.167393214651</v>
      </c>
      <c r="M1746" s="5">
        <f t="shared" si="169"/>
        <v>-7.1638943765228946E-2</v>
      </c>
      <c r="N1746" s="4">
        <f>IF(SUMPRODUCT($O$2:$AD$2,O1746:AD1746)&lt;=Kalkulačka!$B$4,SUMPRODUCT($O$2:$AD$2,O1746:AD1746)*Kalkulačka!$B$5,SUMPRODUCT($O$2:$AD$2,O1746:AD1746))</f>
        <v>836</v>
      </c>
      <c r="O1746" s="4">
        <v>154</v>
      </c>
      <c r="P1746" s="4">
        <v>14</v>
      </c>
      <c r="Q1746" s="4">
        <v>0</v>
      </c>
      <c r="R1746" s="4">
        <v>0</v>
      </c>
      <c r="S1746" s="4">
        <v>578</v>
      </c>
      <c r="T1746" s="4">
        <v>18</v>
      </c>
      <c r="U1746" s="4">
        <v>705</v>
      </c>
      <c r="V1746" s="4">
        <v>145</v>
      </c>
      <c r="W1746" s="4">
        <v>0</v>
      </c>
      <c r="X1746" s="4">
        <v>294</v>
      </c>
      <c r="Y1746" s="4">
        <v>0</v>
      </c>
      <c r="Z1746" s="4">
        <v>0</v>
      </c>
      <c r="AA1746" s="4">
        <v>400</v>
      </c>
      <c r="AB1746" s="4">
        <v>0</v>
      </c>
      <c r="AC1746" s="4">
        <v>0</v>
      </c>
      <c r="AD1746" s="4">
        <v>0</v>
      </c>
    </row>
    <row r="1747" spans="1:30" x14ac:dyDescent="0.3">
      <c r="A1747" s="16" t="s">
        <v>50</v>
      </c>
      <c r="B1747" s="7">
        <v>541478</v>
      </c>
      <c r="C1747" s="7">
        <v>303666</v>
      </c>
      <c r="D1747" s="7" t="s">
        <v>890</v>
      </c>
      <c r="E1747" s="7">
        <v>2</v>
      </c>
      <c r="F1747" s="4">
        <v>1457761</v>
      </c>
      <c r="G1747" s="4">
        <v>53024</v>
      </c>
      <c r="H1747" s="4">
        <f t="shared" si="164"/>
        <v>1641178.1482725248</v>
      </c>
      <c r="I1747" s="4">
        <f t="shared" si="165"/>
        <v>183417.14827252482</v>
      </c>
      <c r="J1747" s="5">
        <f t="shared" si="166"/>
        <v>0.12582113821986241</v>
      </c>
      <c r="K1747" s="4">
        <f t="shared" si="167"/>
        <v>91293.193978569034</v>
      </c>
      <c r="L1747" s="4">
        <f t="shared" si="168"/>
        <v>38269.193978569034</v>
      </c>
      <c r="M1747" s="5">
        <f t="shared" si="169"/>
        <v>0.72173344105629589</v>
      </c>
      <c r="N1747" s="4">
        <f>IF(SUMPRODUCT($O$2:$AD$2,O1747:AD1747)&lt;=Kalkulačka!$B$4,SUMPRODUCT($O$2:$AD$2,O1747:AD1747)*Kalkulačka!$B$5,SUMPRODUCT($O$2:$AD$2,O1747:AD1747))</f>
        <v>115.5</v>
      </c>
      <c r="O1747" s="4">
        <v>34</v>
      </c>
      <c r="P1747" s="4">
        <v>0</v>
      </c>
      <c r="Q1747" s="4">
        <v>0</v>
      </c>
      <c r="R1747" s="4">
        <v>0</v>
      </c>
      <c r="S1747" s="4">
        <v>43</v>
      </c>
      <c r="T1747" s="4">
        <v>0</v>
      </c>
      <c r="U1747" s="4">
        <v>75</v>
      </c>
      <c r="V1747" s="4">
        <v>30</v>
      </c>
      <c r="W1747" s="4">
        <v>0</v>
      </c>
      <c r="X1747" s="4">
        <v>0</v>
      </c>
      <c r="Y1747" s="4">
        <v>0</v>
      </c>
      <c r="Z1747" s="4">
        <v>0</v>
      </c>
      <c r="AA1747" s="4">
        <v>0</v>
      </c>
      <c r="AB1747" s="4">
        <v>0</v>
      </c>
      <c r="AC1747" s="4">
        <v>0</v>
      </c>
      <c r="AD1747" s="4">
        <v>0</v>
      </c>
    </row>
    <row r="1748" spans="1:30" x14ac:dyDescent="0.3">
      <c r="A1748" s="16" t="s">
        <v>41</v>
      </c>
      <c r="B1748" s="7">
        <v>575429</v>
      </c>
      <c r="C1748" s="7">
        <v>274011</v>
      </c>
      <c r="D1748" s="7" t="s">
        <v>1962</v>
      </c>
      <c r="E1748" s="7">
        <v>2</v>
      </c>
      <c r="F1748" s="4">
        <v>7616125</v>
      </c>
      <c r="G1748" s="4">
        <v>453292</v>
      </c>
      <c r="H1748" s="4">
        <f t="shared" si="164"/>
        <v>7431482.0047318656</v>
      </c>
      <c r="I1748" s="4">
        <f t="shared" si="165"/>
        <v>-184642.9952681344</v>
      </c>
      <c r="J1748" s="5">
        <f t="shared" si="166"/>
        <v>-2.4243692857999877E-2</v>
      </c>
      <c r="K1748" s="4">
        <f t="shared" si="167"/>
        <v>413388.22901118273</v>
      </c>
      <c r="L1748" s="4">
        <f t="shared" si="168"/>
        <v>-39903.770988817269</v>
      </c>
      <c r="M1748" s="5">
        <f t="shared" si="169"/>
        <v>-8.8031050600534066E-2</v>
      </c>
      <c r="N1748" s="4">
        <f>IF(SUMPRODUCT($O$2:$AD$2,O1748:AD1748)&lt;=Kalkulačka!$B$4,SUMPRODUCT($O$2:$AD$2,O1748:AD1748)*Kalkulačka!$B$5,SUMPRODUCT($O$2:$AD$2,O1748:AD1748))</f>
        <v>523</v>
      </c>
      <c r="O1748" s="4">
        <v>128</v>
      </c>
      <c r="P1748" s="4">
        <v>0</v>
      </c>
      <c r="Q1748" s="4">
        <v>0</v>
      </c>
      <c r="R1748" s="4">
        <v>0</v>
      </c>
      <c r="S1748" s="4">
        <v>395</v>
      </c>
      <c r="T1748" s="4">
        <v>0</v>
      </c>
      <c r="U1748" s="4">
        <v>511</v>
      </c>
      <c r="V1748" s="4">
        <v>88</v>
      </c>
      <c r="W1748" s="4">
        <v>0</v>
      </c>
      <c r="X1748" s="4">
        <v>0</v>
      </c>
      <c r="Y1748" s="4">
        <v>0</v>
      </c>
      <c r="Z1748" s="4">
        <v>0</v>
      </c>
      <c r="AA1748" s="4">
        <v>0</v>
      </c>
      <c r="AB1748" s="4">
        <v>0</v>
      </c>
      <c r="AC1748" s="4">
        <v>0</v>
      </c>
      <c r="AD1748" s="4">
        <v>0</v>
      </c>
    </row>
    <row r="1749" spans="1:30" x14ac:dyDescent="0.3">
      <c r="A1749" s="16" t="s">
        <v>20</v>
      </c>
      <c r="B1749" s="7">
        <v>534935</v>
      </c>
      <c r="C1749" s="7">
        <v>236951</v>
      </c>
      <c r="D1749" s="7" t="s">
        <v>1963</v>
      </c>
      <c r="E1749" s="7">
        <v>2</v>
      </c>
      <c r="F1749" s="4">
        <v>9261000</v>
      </c>
      <c r="G1749" s="4">
        <v>557525</v>
      </c>
      <c r="H1749" s="4">
        <f t="shared" si="164"/>
        <v>9037136.8164616954</v>
      </c>
      <c r="I1749" s="4">
        <f t="shared" si="165"/>
        <v>-223863.18353830464</v>
      </c>
      <c r="J1749" s="5">
        <f t="shared" si="166"/>
        <v>-2.4172679358417493E-2</v>
      </c>
      <c r="K1749" s="4">
        <f t="shared" si="167"/>
        <v>502705.37983004248</v>
      </c>
      <c r="L1749" s="4">
        <f t="shared" si="168"/>
        <v>-54819.620169957518</v>
      </c>
      <c r="M1749" s="5">
        <f t="shared" si="169"/>
        <v>-9.8326747984319174E-2</v>
      </c>
      <c r="N1749" s="4">
        <f>IF(SUMPRODUCT($O$2:$AD$2,O1749:AD1749)&lt;=Kalkulačka!$B$4,SUMPRODUCT($O$2:$AD$2,O1749:AD1749)*Kalkulačka!$B$5,SUMPRODUCT($O$2:$AD$2,O1749:AD1749))</f>
        <v>636</v>
      </c>
      <c r="O1749" s="4">
        <v>124</v>
      </c>
      <c r="P1749" s="4">
        <v>0</v>
      </c>
      <c r="Q1749" s="4">
        <v>0</v>
      </c>
      <c r="R1749" s="4">
        <v>0</v>
      </c>
      <c r="S1749" s="4">
        <v>512</v>
      </c>
      <c r="T1749" s="4">
        <v>0</v>
      </c>
      <c r="U1749" s="4">
        <v>0</v>
      </c>
      <c r="V1749" s="4">
        <v>164</v>
      </c>
      <c r="W1749" s="4">
        <v>0</v>
      </c>
      <c r="X1749" s="4">
        <v>0</v>
      </c>
      <c r="Y1749" s="4">
        <v>0</v>
      </c>
      <c r="Z1749" s="4">
        <v>0</v>
      </c>
      <c r="AA1749" s="4">
        <v>0</v>
      </c>
      <c r="AB1749" s="4">
        <v>0</v>
      </c>
      <c r="AC1749" s="4">
        <v>0</v>
      </c>
      <c r="AD1749" s="4">
        <v>0</v>
      </c>
    </row>
    <row r="1750" spans="1:30" x14ac:dyDescent="0.3">
      <c r="A1750" s="16" t="s">
        <v>56</v>
      </c>
      <c r="B1750" s="7">
        <v>500046</v>
      </c>
      <c r="C1750" s="7">
        <v>72086718</v>
      </c>
      <c r="D1750" s="7" t="s">
        <v>1964</v>
      </c>
      <c r="E1750" s="7">
        <v>2</v>
      </c>
      <c r="F1750" s="4">
        <v>2517618</v>
      </c>
      <c r="G1750" s="4">
        <v>93770</v>
      </c>
      <c r="H1750" s="4">
        <f t="shared" si="164"/>
        <v>2834762.2561070882</v>
      </c>
      <c r="I1750" s="4">
        <f t="shared" si="165"/>
        <v>317144.25610708818</v>
      </c>
      <c r="J1750" s="5">
        <f t="shared" si="166"/>
        <v>0.12596996689215278</v>
      </c>
      <c r="K1750" s="4">
        <f t="shared" si="167"/>
        <v>157688.24414480105</v>
      </c>
      <c r="L1750" s="4">
        <f t="shared" si="168"/>
        <v>63918.24414480105</v>
      </c>
      <c r="M1750" s="5">
        <f t="shared" si="169"/>
        <v>0.68164918571825805</v>
      </c>
      <c r="N1750" s="4">
        <f>IF(SUMPRODUCT($O$2:$AD$2,O1750:AD1750)&lt;=Kalkulačka!$B$4,SUMPRODUCT($O$2:$AD$2,O1750:AD1750)*Kalkulačka!$B$5,SUMPRODUCT($O$2:$AD$2,O1750:AD1750))</f>
        <v>199.5</v>
      </c>
      <c r="O1750" s="4">
        <v>52</v>
      </c>
      <c r="P1750" s="4">
        <v>0</v>
      </c>
      <c r="Q1750" s="4">
        <v>0</v>
      </c>
      <c r="R1750" s="4">
        <v>0</v>
      </c>
      <c r="S1750" s="4">
        <v>81</v>
      </c>
      <c r="T1750" s="4">
        <v>0</v>
      </c>
      <c r="U1750" s="4">
        <v>129</v>
      </c>
      <c r="V1750" s="4">
        <v>45</v>
      </c>
      <c r="W1750" s="4">
        <v>0</v>
      </c>
      <c r="X1750" s="4">
        <v>0</v>
      </c>
      <c r="Y1750" s="4">
        <v>0</v>
      </c>
      <c r="Z1750" s="4">
        <v>0</v>
      </c>
      <c r="AA1750" s="4">
        <v>0</v>
      </c>
      <c r="AB1750" s="4">
        <v>0</v>
      </c>
      <c r="AC1750" s="4">
        <v>0</v>
      </c>
      <c r="AD1750" s="4">
        <v>0</v>
      </c>
    </row>
    <row r="1751" spans="1:30" x14ac:dyDescent="0.3">
      <c r="A1751" s="16" t="s">
        <v>53</v>
      </c>
      <c r="B1751" s="7">
        <v>585513</v>
      </c>
      <c r="C1751" s="7">
        <v>284220</v>
      </c>
      <c r="D1751" s="7" t="s">
        <v>437</v>
      </c>
      <c r="E1751" s="7">
        <v>2</v>
      </c>
      <c r="F1751" s="4">
        <v>14355027</v>
      </c>
      <c r="G1751" s="4">
        <v>882794</v>
      </c>
      <c r="H1751" s="4">
        <f t="shared" si="164"/>
        <v>14010403.932439042</v>
      </c>
      <c r="I1751" s="4">
        <f t="shared" si="165"/>
        <v>-344623.06756095774</v>
      </c>
      <c r="J1751" s="5">
        <f t="shared" si="166"/>
        <v>-2.4007134752234038E-2</v>
      </c>
      <c r="K1751" s="4">
        <f t="shared" si="167"/>
        <v>779351.42218934256</v>
      </c>
      <c r="L1751" s="4">
        <f t="shared" si="168"/>
        <v>-103442.57781065744</v>
      </c>
      <c r="M1751" s="5">
        <f t="shared" si="169"/>
        <v>-0.1171763489677744</v>
      </c>
      <c r="N1751" s="4">
        <f>IF(SUMPRODUCT($O$2:$AD$2,O1751:AD1751)&lt;=Kalkulačka!$B$4,SUMPRODUCT($O$2:$AD$2,O1751:AD1751)*Kalkulačka!$B$5,SUMPRODUCT($O$2:$AD$2,O1751:AD1751))</f>
        <v>986</v>
      </c>
      <c r="O1751" s="4">
        <v>184</v>
      </c>
      <c r="P1751" s="4">
        <v>14</v>
      </c>
      <c r="Q1751" s="4">
        <v>0</v>
      </c>
      <c r="R1751" s="4">
        <v>0</v>
      </c>
      <c r="S1751" s="4">
        <v>774</v>
      </c>
      <c r="T1751" s="4">
        <v>0</v>
      </c>
      <c r="U1751" s="4">
        <v>815</v>
      </c>
      <c r="V1751" s="4">
        <v>259</v>
      </c>
      <c r="W1751" s="4">
        <v>0</v>
      </c>
      <c r="X1751" s="4">
        <v>702</v>
      </c>
      <c r="Y1751" s="4">
        <v>0</v>
      </c>
      <c r="Z1751" s="4">
        <v>0</v>
      </c>
      <c r="AA1751" s="4">
        <v>0</v>
      </c>
      <c r="AB1751" s="4">
        <v>0</v>
      </c>
      <c r="AC1751" s="4">
        <v>0</v>
      </c>
      <c r="AD1751" s="4">
        <v>0</v>
      </c>
    </row>
    <row r="1752" spans="1:30" x14ac:dyDescent="0.3">
      <c r="A1752" s="16" t="s">
        <v>38</v>
      </c>
      <c r="B1752" s="7">
        <v>569976</v>
      </c>
      <c r="C1752" s="7">
        <v>268739</v>
      </c>
      <c r="D1752" s="7" t="s">
        <v>1965</v>
      </c>
      <c r="E1752" s="7">
        <v>2</v>
      </c>
      <c r="F1752" s="4">
        <v>794903</v>
      </c>
      <c r="G1752" s="4">
        <v>35924</v>
      </c>
      <c r="H1752" s="4">
        <f t="shared" si="164"/>
        <v>895188.08087592258</v>
      </c>
      <c r="I1752" s="4">
        <f t="shared" si="165"/>
        <v>100285.08087592258</v>
      </c>
      <c r="J1752" s="5">
        <f t="shared" si="166"/>
        <v>0.12616014894386174</v>
      </c>
      <c r="K1752" s="4">
        <f t="shared" si="167"/>
        <v>49796.28762467402</v>
      </c>
      <c r="L1752" s="4">
        <f t="shared" si="168"/>
        <v>13872.28762467402</v>
      </c>
      <c r="M1752" s="5">
        <f t="shared" si="169"/>
        <v>0.38615654227463581</v>
      </c>
      <c r="N1752" s="4">
        <f>IF(SUMPRODUCT($O$2:$AD$2,O1752:AD1752)&lt;=Kalkulačka!$B$4,SUMPRODUCT($O$2:$AD$2,O1752:AD1752)*Kalkulačka!$B$5,SUMPRODUCT($O$2:$AD$2,O1752:AD1752))</f>
        <v>63</v>
      </c>
      <c r="O1752" s="4">
        <v>0</v>
      </c>
      <c r="P1752" s="4">
        <v>0</v>
      </c>
      <c r="Q1752" s="4">
        <v>0</v>
      </c>
      <c r="R1752" s="4">
        <v>0</v>
      </c>
      <c r="S1752" s="4">
        <v>42</v>
      </c>
      <c r="T1752" s="4">
        <v>0</v>
      </c>
      <c r="U1752" s="4">
        <v>0</v>
      </c>
      <c r="V1752" s="4">
        <v>27</v>
      </c>
      <c r="W1752" s="4">
        <v>0</v>
      </c>
      <c r="X1752" s="4">
        <v>0</v>
      </c>
      <c r="Y1752" s="4">
        <v>0</v>
      </c>
      <c r="Z1752" s="4">
        <v>0</v>
      </c>
      <c r="AA1752" s="4">
        <v>0</v>
      </c>
      <c r="AB1752" s="4">
        <v>0</v>
      </c>
      <c r="AC1752" s="4">
        <v>0</v>
      </c>
      <c r="AD1752" s="4">
        <v>0</v>
      </c>
    </row>
    <row r="1753" spans="1:30" x14ac:dyDescent="0.3">
      <c r="A1753" s="16" t="s">
        <v>20</v>
      </c>
      <c r="B1753" s="7">
        <v>537705</v>
      </c>
      <c r="C1753" s="7">
        <v>239666</v>
      </c>
      <c r="D1753" s="7" t="s">
        <v>1966</v>
      </c>
      <c r="E1753" s="7">
        <v>2</v>
      </c>
      <c r="F1753" s="4">
        <v>5255380</v>
      </c>
      <c r="G1753" s="4">
        <v>323462</v>
      </c>
      <c r="H1753" s="4">
        <f t="shared" si="164"/>
        <v>5129569.7967652073</v>
      </c>
      <c r="I1753" s="4">
        <f t="shared" si="165"/>
        <v>-125810.20323479269</v>
      </c>
      <c r="J1753" s="5">
        <f t="shared" si="166"/>
        <v>-2.3939316135996425E-2</v>
      </c>
      <c r="K1753" s="4">
        <f t="shared" si="167"/>
        <v>285340.63226202095</v>
      </c>
      <c r="L1753" s="4">
        <f t="shared" si="168"/>
        <v>-38121.367737979046</v>
      </c>
      <c r="M1753" s="5">
        <f t="shared" si="169"/>
        <v>-0.11785423863693123</v>
      </c>
      <c r="N1753" s="4">
        <f>IF(SUMPRODUCT($O$2:$AD$2,O1753:AD1753)&lt;=Kalkulačka!$B$4,SUMPRODUCT($O$2:$AD$2,O1753:AD1753)*Kalkulačka!$B$5,SUMPRODUCT($O$2:$AD$2,O1753:AD1753))</f>
        <v>361</v>
      </c>
      <c r="O1753" s="4">
        <v>63</v>
      </c>
      <c r="P1753" s="4">
        <v>0</v>
      </c>
      <c r="Q1753" s="4">
        <v>0</v>
      </c>
      <c r="R1753" s="4">
        <v>0</v>
      </c>
      <c r="S1753" s="4">
        <v>298</v>
      </c>
      <c r="T1753" s="4">
        <v>0</v>
      </c>
      <c r="U1753" s="4">
        <v>386</v>
      </c>
      <c r="V1753" s="4">
        <v>68</v>
      </c>
      <c r="W1753" s="4">
        <v>30</v>
      </c>
      <c r="X1753" s="4">
        <v>0</v>
      </c>
      <c r="Y1753" s="4">
        <v>0</v>
      </c>
      <c r="Z1753" s="4">
        <v>0</v>
      </c>
      <c r="AA1753" s="4">
        <v>0</v>
      </c>
      <c r="AB1753" s="4">
        <v>0</v>
      </c>
      <c r="AC1753" s="4">
        <v>0</v>
      </c>
      <c r="AD1753" s="4">
        <v>0</v>
      </c>
    </row>
    <row r="1754" spans="1:30" x14ac:dyDescent="0.3">
      <c r="A1754" s="16" t="s">
        <v>47</v>
      </c>
      <c r="B1754" s="7">
        <v>586447</v>
      </c>
      <c r="C1754" s="7">
        <v>488852</v>
      </c>
      <c r="D1754" s="7" t="s">
        <v>1967</v>
      </c>
      <c r="E1754" s="7">
        <v>2</v>
      </c>
      <c r="F1754" s="4">
        <v>3008531</v>
      </c>
      <c r="G1754" s="4">
        <v>130268</v>
      </c>
      <c r="H1754" s="4">
        <f t="shared" si="164"/>
        <v>3388926.3061731355</v>
      </c>
      <c r="I1754" s="4">
        <f t="shared" si="165"/>
        <v>380395.30617313553</v>
      </c>
      <c r="J1754" s="5">
        <f t="shared" si="166"/>
        <v>0.12643888534741232</v>
      </c>
      <c r="K1754" s="4">
        <f t="shared" si="167"/>
        <v>188514.51743626592</v>
      </c>
      <c r="L1754" s="4">
        <f t="shared" si="168"/>
        <v>58246.517436265916</v>
      </c>
      <c r="M1754" s="5">
        <f t="shared" si="169"/>
        <v>0.44712836181000637</v>
      </c>
      <c r="N1754" s="4">
        <f>IF(SUMPRODUCT($O$2:$AD$2,O1754:AD1754)&lt;=Kalkulačka!$B$4,SUMPRODUCT($O$2:$AD$2,O1754:AD1754)*Kalkulačka!$B$5,SUMPRODUCT($O$2:$AD$2,O1754:AD1754))</f>
        <v>238.5</v>
      </c>
      <c r="O1754" s="4">
        <v>46</v>
      </c>
      <c r="P1754" s="4">
        <v>0</v>
      </c>
      <c r="Q1754" s="4">
        <v>0</v>
      </c>
      <c r="R1754" s="4">
        <v>0</v>
      </c>
      <c r="S1754" s="4">
        <v>113</v>
      </c>
      <c r="T1754" s="4">
        <v>0</v>
      </c>
      <c r="U1754" s="4">
        <v>148</v>
      </c>
      <c r="V1754" s="4">
        <v>55</v>
      </c>
      <c r="W1754" s="4">
        <v>0</v>
      </c>
      <c r="X1754" s="4">
        <v>0</v>
      </c>
      <c r="Y1754" s="4">
        <v>0</v>
      </c>
      <c r="Z1754" s="4">
        <v>0</v>
      </c>
      <c r="AA1754" s="4">
        <v>0</v>
      </c>
      <c r="AB1754" s="4">
        <v>0</v>
      </c>
      <c r="AC1754" s="4">
        <v>0</v>
      </c>
      <c r="AD1754" s="4">
        <v>0</v>
      </c>
    </row>
    <row r="1755" spans="1:30" x14ac:dyDescent="0.3">
      <c r="A1755" s="16" t="s">
        <v>23</v>
      </c>
      <c r="B1755" s="7">
        <v>551139</v>
      </c>
      <c r="C1755" s="7">
        <v>251241</v>
      </c>
      <c r="D1755" s="7" t="s">
        <v>1968</v>
      </c>
      <c r="E1755" s="7">
        <v>2</v>
      </c>
      <c r="F1755" s="4">
        <v>1059531</v>
      </c>
      <c r="G1755" s="4">
        <v>27142</v>
      </c>
      <c r="H1755" s="4">
        <f t="shared" si="164"/>
        <v>1193584.1078345636</v>
      </c>
      <c r="I1755" s="4">
        <f t="shared" si="165"/>
        <v>134053.10783456359</v>
      </c>
      <c r="J1755" s="5">
        <f t="shared" si="166"/>
        <v>0.12652117572262034</v>
      </c>
      <c r="K1755" s="4">
        <f t="shared" si="167"/>
        <v>66395.050166232017</v>
      </c>
      <c r="L1755" s="4">
        <f t="shared" si="168"/>
        <v>39253.050166232017</v>
      </c>
      <c r="M1755" s="5">
        <f t="shared" si="169"/>
        <v>1.4462106759351565</v>
      </c>
      <c r="N1755" s="4">
        <f>IF(SUMPRODUCT($O$2:$AD$2,O1755:AD1755)&lt;=Kalkulačka!$B$4,SUMPRODUCT($O$2:$AD$2,O1755:AD1755)*Kalkulačka!$B$5,SUMPRODUCT($O$2:$AD$2,O1755:AD1755))</f>
        <v>84</v>
      </c>
      <c r="O1755" s="4">
        <v>56</v>
      </c>
      <c r="P1755" s="4">
        <v>0</v>
      </c>
      <c r="Q1755" s="4">
        <v>0</v>
      </c>
      <c r="R1755" s="4">
        <v>0</v>
      </c>
      <c r="S1755" s="4">
        <v>0</v>
      </c>
      <c r="T1755" s="4">
        <v>0</v>
      </c>
      <c r="U1755" s="4">
        <v>56</v>
      </c>
      <c r="V1755" s="4">
        <v>0</v>
      </c>
      <c r="W1755" s="4">
        <v>0</v>
      </c>
      <c r="X1755" s="4">
        <v>0</v>
      </c>
      <c r="Y1755" s="4">
        <v>0</v>
      </c>
      <c r="Z1755" s="4">
        <v>0</v>
      </c>
      <c r="AA1755" s="4">
        <v>0</v>
      </c>
      <c r="AB1755" s="4">
        <v>0</v>
      </c>
      <c r="AC1755" s="4">
        <v>0</v>
      </c>
      <c r="AD1755" s="4">
        <v>0</v>
      </c>
    </row>
    <row r="1756" spans="1:30" x14ac:dyDescent="0.3">
      <c r="A1756" s="16" t="s">
        <v>25</v>
      </c>
      <c r="B1756" s="7">
        <v>559903</v>
      </c>
      <c r="C1756" s="7">
        <v>258806</v>
      </c>
      <c r="D1756" s="7" t="s">
        <v>1969</v>
      </c>
      <c r="E1756" s="7">
        <v>2</v>
      </c>
      <c r="F1756" s="4">
        <v>1646007</v>
      </c>
      <c r="G1756" s="4">
        <v>55641</v>
      </c>
      <c r="H1756" s="4">
        <f t="shared" si="164"/>
        <v>1854318.1675286968</v>
      </c>
      <c r="I1756" s="4">
        <f t="shared" si="165"/>
        <v>208311.16752869682</v>
      </c>
      <c r="J1756" s="5">
        <f t="shared" si="166"/>
        <v>0.12655545664671952</v>
      </c>
      <c r="K1756" s="4">
        <f t="shared" si="167"/>
        <v>103149.45293682475</v>
      </c>
      <c r="L1756" s="4">
        <f t="shared" si="168"/>
        <v>47508.452936824746</v>
      </c>
      <c r="M1756" s="5">
        <f t="shared" si="169"/>
        <v>0.85383894855996023</v>
      </c>
      <c r="N1756" s="4">
        <f>IF(SUMPRODUCT($O$2:$AD$2,O1756:AD1756)&lt;=Kalkulačka!$B$4,SUMPRODUCT($O$2:$AD$2,O1756:AD1756)*Kalkulačka!$B$5,SUMPRODUCT($O$2:$AD$2,O1756:AD1756))</f>
        <v>130.5</v>
      </c>
      <c r="O1756" s="4">
        <v>50</v>
      </c>
      <c r="P1756" s="4">
        <v>0</v>
      </c>
      <c r="Q1756" s="4">
        <v>0</v>
      </c>
      <c r="R1756" s="4">
        <v>0</v>
      </c>
      <c r="S1756" s="4">
        <v>37</v>
      </c>
      <c r="T1756" s="4">
        <v>0</v>
      </c>
      <c r="U1756" s="4">
        <v>86</v>
      </c>
      <c r="V1756" s="4">
        <v>20</v>
      </c>
      <c r="W1756" s="4">
        <v>0</v>
      </c>
      <c r="X1756" s="4">
        <v>0</v>
      </c>
      <c r="Y1756" s="4">
        <v>0</v>
      </c>
      <c r="Z1756" s="4">
        <v>0</v>
      </c>
      <c r="AA1756" s="4">
        <v>0</v>
      </c>
      <c r="AB1756" s="4">
        <v>0</v>
      </c>
      <c r="AC1756" s="4">
        <v>0</v>
      </c>
      <c r="AD1756" s="4">
        <v>0</v>
      </c>
    </row>
    <row r="1757" spans="1:30" x14ac:dyDescent="0.3">
      <c r="A1757" s="16" t="s">
        <v>44</v>
      </c>
      <c r="B1757" s="7">
        <v>568988</v>
      </c>
      <c r="C1757" s="7">
        <v>267759</v>
      </c>
      <c r="D1757" s="7" t="s">
        <v>345</v>
      </c>
      <c r="E1757" s="7">
        <v>2</v>
      </c>
      <c r="F1757" s="4">
        <v>14466850</v>
      </c>
      <c r="G1757" s="4">
        <v>859607</v>
      </c>
      <c r="H1757" s="4">
        <f t="shared" si="164"/>
        <v>14125499.542837376</v>
      </c>
      <c r="I1757" s="4">
        <f t="shared" si="165"/>
        <v>-341350.45716262423</v>
      </c>
      <c r="J1757" s="5">
        <f t="shared" si="166"/>
        <v>-2.3595354701446691E-2</v>
      </c>
      <c r="K1757" s="4">
        <f t="shared" si="167"/>
        <v>785753.80202680069</v>
      </c>
      <c r="L1757" s="4">
        <f t="shared" si="168"/>
        <v>-73853.197973199305</v>
      </c>
      <c r="M1757" s="5">
        <f t="shared" si="169"/>
        <v>-8.5915072786982072E-2</v>
      </c>
      <c r="N1757" s="4">
        <f>IF(SUMPRODUCT($O$2:$AD$2,O1757:AD1757)&lt;=Kalkulačka!$B$4,SUMPRODUCT($O$2:$AD$2,O1757:AD1757)*Kalkulačka!$B$5,SUMPRODUCT($O$2:$AD$2,O1757:AD1757))</f>
        <v>994.1</v>
      </c>
      <c r="O1757" s="4">
        <v>185</v>
      </c>
      <c r="P1757" s="4">
        <v>0</v>
      </c>
      <c r="Q1757" s="4">
        <v>13</v>
      </c>
      <c r="R1757" s="4">
        <v>0</v>
      </c>
      <c r="S1757" s="4">
        <v>714</v>
      </c>
      <c r="T1757" s="4">
        <v>24</v>
      </c>
      <c r="U1757" s="4">
        <v>886</v>
      </c>
      <c r="V1757" s="4">
        <v>219</v>
      </c>
      <c r="W1757" s="4">
        <v>0</v>
      </c>
      <c r="X1757" s="4">
        <v>533</v>
      </c>
      <c r="Y1757" s="4">
        <v>0</v>
      </c>
      <c r="Z1757" s="4">
        <v>0</v>
      </c>
      <c r="AA1757" s="4">
        <v>341</v>
      </c>
      <c r="AB1757" s="4">
        <v>0</v>
      </c>
      <c r="AC1757" s="4">
        <v>0</v>
      </c>
      <c r="AD1757" s="4">
        <v>0</v>
      </c>
    </row>
    <row r="1758" spans="1:30" x14ac:dyDescent="0.3">
      <c r="A1758" s="16" t="s">
        <v>20</v>
      </c>
      <c r="B1758" s="7">
        <v>531201</v>
      </c>
      <c r="C1758" s="7">
        <v>233269</v>
      </c>
      <c r="D1758" s="7" t="s">
        <v>983</v>
      </c>
      <c r="E1758" s="7">
        <v>2</v>
      </c>
      <c r="F1758" s="4">
        <v>5675209</v>
      </c>
      <c r="G1758" s="4">
        <v>357502</v>
      </c>
      <c r="H1758" s="4">
        <f t="shared" si="164"/>
        <v>5541640.5006604735</v>
      </c>
      <c r="I1758" s="4">
        <f t="shared" si="165"/>
        <v>-133568.49933952652</v>
      </c>
      <c r="J1758" s="5">
        <f t="shared" si="166"/>
        <v>-2.3535432675611867E-2</v>
      </c>
      <c r="K1758" s="4">
        <f t="shared" si="167"/>
        <v>308262.73291464866</v>
      </c>
      <c r="L1758" s="4">
        <f t="shared" si="168"/>
        <v>-49239.267085351341</v>
      </c>
      <c r="M1758" s="5">
        <f t="shared" si="169"/>
        <v>-0.13773144509779345</v>
      </c>
      <c r="N1758" s="4">
        <f>IF(SUMPRODUCT($O$2:$AD$2,O1758:AD1758)&lt;=Kalkulačka!$B$4,SUMPRODUCT($O$2:$AD$2,O1758:AD1758)*Kalkulačka!$B$5,SUMPRODUCT($O$2:$AD$2,O1758:AD1758))</f>
        <v>390</v>
      </c>
      <c r="O1758" s="4">
        <v>74</v>
      </c>
      <c r="P1758" s="4">
        <v>0</v>
      </c>
      <c r="Q1758" s="4">
        <v>0</v>
      </c>
      <c r="R1758" s="4">
        <v>0</v>
      </c>
      <c r="S1758" s="4">
        <v>316</v>
      </c>
      <c r="T1758" s="4">
        <v>0</v>
      </c>
      <c r="U1758" s="4">
        <v>355</v>
      </c>
      <c r="V1758" s="4">
        <v>62</v>
      </c>
      <c r="W1758" s="4">
        <v>0</v>
      </c>
      <c r="X1758" s="4">
        <v>0</v>
      </c>
      <c r="Y1758" s="4">
        <v>0</v>
      </c>
      <c r="Z1758" s="4">
        <v>0</v>
      </c>
      <c r="AA1758" s="4">
        <v>0</v>
      </c>
      <c r="AB1758" s="4">
        <v>0</v>
      </c>
      <c r="AC1758" s="4">
        <v>0</v>
      </c>
      <c r="AD1758" s="4">
        <v>0</v>
      </c>
    </row>
    <row r="1759" spans="1:30" x14ac:dyDescent="0.3">
      <c r="A1759" s="16" t="s">
        <v>20</v>
      </c>
      <c r="B1759" s="7">
        <v>534595</v>
      </c>
      <c r="C1759" s="7">
        <v>236624</v>
      </c>
      <c r="D1759" s="7" t="s">
        <v>1970</v>
      </c>
      <c r="E1759" s="7">
        <v>2</v>
      </c>
      <c r="F1759" s="4">
        <v>1191576</v>
      </c>
      <c r="G1759" s="4">
        <v>40980</v>
      </c>
      <c r="H1759" s="4">
        <f t="shared" si="164"/>
        <v>1342782.1213138839</v>
      </c>
      <c r="I1759" s="4">
        <f t="shared" si="165"/>
        <v>151206.12131388392</v>
      </c>
      <c r="J1759" s="5">
        <f t="shared" si="166"/>
        <v>0.12689591038581161</v>
      </c>
      <c r="K1759" s="4">
        <f t="shared" si="167"/>
        <v>74694.431437011022</v>
      </c>
      <c r="L1759" s="4">
        <f t="shared" si="168"/>
        <v>33714.431437011022</v>
      </c>
      <c r="M1759" s="5">
        <f t="shared" si="169"/>
        <v>0.82270452506127434</v>
      </c>
      <c r="N1759" s="4">
        <f>IF(SUMPRODUCT($O$2:$AD$2,O1759:AD1759)&lt;=Kalkulačka!$B$4,SUMPRODUCT($O$2:$AD$2,O1759:AD1759)*Kalkulačka!$B$5,SUMPRODUCT($O$2:$AD$2,O1759:AD1759))</f>
        <v>94.5</v>
      </c>
      <c r="O1759" s="4">
        <v>34</v>
      </c>
      <c r="P1759" s="4">
        <v>0</v>
      </c>
      <c r="Q1759" s="4">
        <v>0</v>
      </c>
      <c r="R1759" s="4">
        <v>0</v>
      </c>
      <c r="S1759" s="4">
        <v>29</v>
      </c>
      <c r="T1759" s="4">
        <v>0</v>
      </c>
      <c r="U1759" s="4">
        <v>0</v>
      </c>
      <c r="V1759" s="4">
        <v>29</v>
      </c>
      <c r="W1759" s="4">
        <v>0</v>
      </c>
      <c r="X1759" s="4">
        <v>0</v>
      </c>
      <c r="Y1759" s="4">
        <v>0</v>
      </c>
      <c r="Z1759" s="4">
        <v>0</v>
      </c>
      <c r="AA1759" s="4">
        <v>0</v>
      </c>
      <c r="AB1759" s="4">
        <v>0</v>
      </c>
      <c r="AC1759" s="4">
        <v>0</v>
      </c>
      <c r="AD1759" s="4">
        <v>0</v>
      </c>
    </row>
    <row r="1760" spans="1:30" x14ac:dyDescent="0.3">
      <c r="A1760" s="16" t="s">
        <v>47</v>
      </c>
      <c r="B1760" s="7">
        <v>583367</v>
      </c>
      <c r="C1760" s="7">
        <v>488046</v>
      </c>
      <c r="D1760" s="7" t="s">
        <v>1971</v>
      </c>
      <c r="E1760" s="7">
        <v>2</v>
      </c>
      <c r="F1760" s="4">
        <v>1721115</v>
      </c>
      <c r="G1760" s="4">
        <v>60448</v>
      </c>
      <c r="H1760" s="4">
        <f t="shared" si="164"/>
        <v>1939574.1752311657</v>
      </c>
      <c r="I1760" s="4">
        <f t="shared" si="165"/>
        <v>218459.17523116572</v>
      </c>
      <c r="J1760" s="5">
        <f t="shared" si="166"/>
        <v>0.12692886601485998</v>
      </c>
      <c r="K1760" s="4">
        <f t="shared" si="167"/>
        <v>107891.95652012703</v>
      </c>
      <c r="L1760" s="4">
        <f t="shared" si="168"/>
        <v>47443.956520127031</v>
      </c>
      <c r="M1760" s="5">
        <f t="shared" si="169"/>
        <v>0.78487222935625711</v>
      </c>
      <c r="N1760" s="4">
        <f>IF(SUMPRODUCT($O$2:$AD$2,O1760:AD1760)&lt;=Kalkulačka!$B$4,SUMPRODUCT($O$2:$AD$2,O1760:AD1760)*Kalkulačka!$B$5,SUMPRODUCT($O$2:$AD$2,O1760:AD1760))</f>
        <v>136.5</v>
      </c>
      <c r="O1760" s="4">
        <v>46</v>
      </c>
      <c r="P1760" s="4">
        <v>0</v>
      </c>
      <c r="Q1760" s="4">
        <v>0</v>
      </c>
      <c r="R1760" s="4">
        <v>0</v>
      </c>
      <c r="S1760" s="4">
        <v>45</v>
      </c>
      <c r="T1760" s="4">
        <v>0</v>
      </c>
      <c r="U1760" s="4">
        <v>89</v>
      </c>
      <c r="V1760" s="4">
        <v>40</v>
      </c>
      <c r="W1760" s="4">
        <v>0</v>
      </c>
      <c r="X1760" s="4">
        <v>0</v>
      </c>
      <c r="Y1760" s="4">
        <v>0</v>
      </c>
      <c r="Z1760" s="4">
        <v>0</v>
      </c>
      <c r="AA1760" s="4">
        <v>0</v>
      </c>
      <c r="AB1760" s="4">
        <v>0</v>
      </c>
      <c r="AC1760" s="4">
        <v>0</v>
      </c>
      <c r="AD1760" s="4">
        <v>0</v>
      </c>
    </row>
    <row r="1761" spans="1:30" x14ac:dyDescent="0.3">
      <c r="A1761" s="16" t="s">
        <v>44</v>
      </c>
      <c r="B1761" s="7">
        <v>595586</v>
      </c>
      <c r="C1761" s="7">
        <v>543870</v>
      </c>
      <c r="D1761" s="7" t="s">
        <v>1972</v>
      </c>
      <c r="E1761" s="7">
        <v>2</v>
      </c>
      <c r="F1761" s="4">
        <v>2156110</v>
      </c>
      <c r="G1761" s="4">
        <v>82082</v>
      </c>
      <c r="H1761" s="4">
        <f t="shared" si="164"/>
        <v>2429796.2195203616</v>
      </c>
      <c r="I1761" s="4">
        <f t="shared" si="165"/>
        <v>273686.21952036163</v>
      </c>
      <c r="J1761" s="5">
        <f t="shared" si="166"/>
        <v>0.12693518397501125</v>
      </c>
      <c r="K1761" s="4">
        <f t="shared" si="167"/>
        <v>135161.35212411519</v>
      </c>
      <c r="L1761" s="4">
        <f t="shared" si="168"/>
        <v>53079.35212411519</v>
      </c>
      <c r="M1761" s="5">
        <f t="shared" si="169"/>
        <v>0.6466625097355716</v>
      </c>
      <c r="N1761" s="4">
        <f>IF(SUMPRODUCT($O$2:$AD$2,O1761:AD1761)&lt;=Kalkulačka!$B$4,SUMPRODUCT($O$2:$AD$2,O1761:AD1761)*Kalkulačka!$B$5,SUMPRODUCT($O$2:$AD$2,O1761:AD1761))</f>
        <v>171</v>
      </c>
      <c r="O1761" s="4">
        <v>42</v>
      </c>
      <c r="P1761" s="4">
        <v>0</v>
      </c>
      <c r="Q1761" s="4">
        <v>0</v>
      </c>
      <c r="R1761" s="4">
        <v>0</v>
      </c>
      <c r="S1761" s="4">
        <v>72</v>
      </c>
      <c r="T1761" s="4">
        <v>0</v>
      </c>
      <c r="U1761" s="4">
        <v>111</v>
      </c>
      <c r="V1761" s="4">
        <v>36</v>
      </c>
      <c r="W1761" s="4">
        <v>0</v>
      </c>
      <c r="X1761" s="4">
        <v>0</v>
      </c>
      <c r="Y1761" s="4">
        <v>0</v>
      </c>
      <c r="Z1761" s="4">
        <v>0</v>
      </c>
      <c r="AA1761" s="4">
        <v>0</v>
      </c>
      <c r="AB1761" s="4">
        <v>0</v>
      </c>
      <c r="AC1761" s="4">
        <v>0</v>
      </c>
      <c r="AD1761" s="4">
        <v>0</v>
      </c>
    </row>
    <row r="1762" spans="1:30" x14ac:dyDescent="0.3">
      <c r="A1762" s="16" t="s">
        <v>56</v>
      </c>
      <c r="B1762" s="7">
        <v>597180</v>
      </c>
      <c r="C1762" s="7">
        <v>295892</v>
      </c>
      <c r="D1762" s="7" t="s">
        <v>481</v>
      </c>
      <c r="E1762" s="7">
        <v>2</v>
      </c>
      <c r="F1762" s="4">
        <v>33645810</v>
      </c>
      <c r="G1762" s="4">
        <v>1995965</v>
      </c>
      <c r="H1762" s="4">
        <f t="shared" si="164"/>
        <v>32866190.96930173</v>
      </c>
      <c r="I1762" s="4">
        <f t="shared" si="165"/>
        <v>-779619.03069826961</v>
      </c>
      <c r="J1762" s="5">
        <f t="shared" si="166"/>
        <v>-2.3171355681384065E-2</v>
      </c>
      <c r="K1762" s="4">
        <f t="shared" si="167"/>
        <v>1828235.1313630317</v>
      </c>
      <c r="L1762" s="4">
        <f t="shared" si="168"/>
        <v>-167729.86863696831</v>
      </c>
      <c r="M1762" s="5">
        <f t="shared" si="169"/>
        <v>-8.4034473869515902E-2</v>
      </c>
      <c r="N1762" s="4">
        <f>IF(SUMPRODUCT($O$2:$AD$2,O1762:AD1762)&lt;=Kalkulačka!$B$4,SUMPRODUCT($O$2:$AD$2,O1762:AD1762)*Kalkulačka!$B$5,SUMPRODUCT($O$2:$AD$2,O1762:AD1762))</f>
        <v>2313</v>
      </c>
      <c r="O1762" s="4">
        <v>434</v>
      </c>
      <c r="P1762" s="4">
        <v>53</v>
      </c>
      <c r="Q1762" s="4">
        <v>40</v>
      </c>
      <c r="R1762" s="4">
        <v>0</v>
      </c>
      <c r="S1762" s="4">
        <v>1725</v>
      </c>
      <c r="T1762" s="4">
        <v>4</v>
      </c>
      <c r="U1762" s="4">
        <v>2054</v>
      </c>
      <c r="V1762" s="4">
        <v>588</v>
      </c>
      <c r="W1762" s="4">
        <v>0</v>
      </c>
      <c r="X1762" s="4">
        <v>418</v>
      </c>
      <c r="Y1762" s="4">
        <v>0</v>
      </c>
      <c r="Z1762" s="4">
        <v>0</v>
      </c>
      <c r="AA1762" s="4">
        <v>0</v>
      </c>
      <c r="AB1762" s="4">
        <v>0</v>
      </c>
      <c r="AC1762" s="4">
        <v>0</v>
      </c>
      <c r="AD1762" s="4">
        <v>0</v>
      </c>
    </row>
    <row r="1763" spans="1:30" x14ac:dyDescent="0.3">
      <c r="A1763" s="16" t="s">
        <v>23</v>
      </c>
      <c r="B1763" s="7">
        <v>547239</v>
      </c>
      <c r="C1763" s="7">
        <v>247511</v>
      </c>
      <c r="D1763" s="7" t="s">
        <v>1973</v>
      </c>
      <c r="E1763" s="7">
        <v>2</v>
      </c>
      <c r="F1763" s="4">
        <v>3479404</v>
      </c>
      <c r="G1763" s="4">
        <v>178802</v>
      </c>
      <c r="H1763" s="4">
        <f t="shared" si="164"/>
        <v>3921776.3543135659</v>
      </c>
      <c r="I1763" s="4">
        <f t="shared" si="165"/>
        <v>442372.35431356588</v>
      </c>
      <c r="J1763" s="5">
        <f t="shared" si="166"/>
        <v>0.12714026721632954</v>
      </c>
      <c r="K1763" s="4">
        <f t="shared" si="167"/>
        <v>218155.16483190522</v>
      </c>
      <c r="L1763" s="4">
        <f t="shared" si="168"/>
        <v>39353.164831905218</v>
      </c>
      <c r="M1763" s="5">
        <f t="shared" si="169"/>
        <v>0.22009353828203948</v>
      </c>
      <c r="N1763" s="4">
        <f>IF(SUMPRODUCT($O$2:$AD$2,O1763:AD1763)&lt;=Kalkulačka!$B$4,SUMPRODUCT($O$2:$AD$2,O1763:AD1763)*Kalkulačka!$B$5,SUMPRODUCT($O$2:$AD$2,O1763:AD1763))</f>
        <v>276</v>
      </c>
      <c r="O1763" s="4">
        <v>48</v>
      </c>
      <c r="P1763" s="4">
        <v>0</v>
      </c>
      <c r="Q1763" s="4">
        <v>0</v>
      </c>
      <c r="R1763" s="4">
        <v>0</v>
      </c>
      <c r="S1763" s="4">
        <v>136</v>
      </c>
      <c r="T1763" s="4">
        <v>0</v>
      </c>
      <c r="U1763" s="4">
        <v>173</v>
      </c>
      <c r="V1763" s="4">
        <v>46</v>
      </c>
      <c r="W1763" s="4">
        <v>0</v>
      </c>
      <c r="X1763" s="4">
        <v>0</v>
      </c>
      <c r="Y1763" s="4">
        <v>0</v>
      </c>
      <c r="Z1763" s="4">
        <v>0</v>
      </c>
      <c r="AA1763" s="4">
        <v>0</v>
      </c>
      <c r="AB1763" s="4">
        <v>0</v>
      </c>
      <c r="AC1763" s="4">
        <v>0</v>
      </c>
      <c r="AD1763" s="4">
        <v>0</v>
      </c>
    </row>
    <row r="1764" spans="1:30" x14ac:dyDescent="0.3">
      <c r="A1764" s="16" t="s">
        <v>47</v>
      </c>
      <c r="B1764" s="7">
        <v>583588</v>
      </c>
      <c r="C1764" s="7">
        <v>282286</v>
      </c>
      <c r="D1764" s="7" t="s">
        <v>417</v>
      </c>
      <c r="E1764" s="7">
        <v>2</v>
      </c>
      <c r="F1764" s="4">
        <v>9222071</v>
      </c>
      <c r="G1764" s="4">
        <v>539205</v>
      </c>
      <c r="H1764" s="4">
        <f t="shared" si="164"/>
        <v>9008718.1472275387</v>
      </c>
      <c r="I1764" s="4">
        <f t="shared" si="165"/>
        <v>-213352.85277246125</v>
      </c>
      <c r="J1764" s="5">
        <f t="shared" si="166"/>
        <v>-2.3135026044850626E-2</v>
      </c>
      <c r="K1764" s="4">
        <f t="shared" si="167"/>
        <v>501124.54530227504</v>
      </c>
      <c r="L1764" s="4">
        <f t="shared" si="168"/>
        <v>-38080.454697724956</v>
      </c>
      <c r="M1764" s="5">
        <f t="shared" si="169"/>
        <v>-7.0623333792759646E-2</v>
      </c>
      <c r="N1764" s="4">
        <f>IF(SUMPRODUCT($O$2:$AD$2,O1764:AD1764)&lt;=Kalkulačka!$B$4,SUMPRODUCT($O$2:$AD$2,O1764:AD1764)*Kalkulačka!$B$5,SUMPRODUCT($O$2:$AD$2,O1764:AD1764))</f>
        <v>634</v>
      </c>
      <c r="O1764" s="4">
        <v>153</v>
      </c>
      <c r="P1764" s="4">
        <v>13</v>
      </c>
      <c r="Q1764" s="4">
        <v>0</v>
      </c>
      <c r="R1764" s="4">
        <v>0</v>
      </c>
      <c r="S1764" s="4">
        <v>455</v>
      </c>
      <c r="T1764" s="4">
        <v>0</v>
      </c>
      <c r="U1764" s="4">
        <v>514</v>
      </c>
      <c r="V1764" s="4">
        <v>181</v>
      </c>
      <c r="W1764" s="4">
        <v>0</v>
      </c>
      <c r="X1764" s="4">
        <v>582</v>
      </c>
      <c r="Y1764" s="4">
        <v>0</v>
      </c>
      <c r="Z1764" s="4">
        <v>0</v>
      </c>
      <c r="AA1764" s="4">
        <v>0</v>
      </c>
      <c r="AB1764" s="4">
        <v>0</v>
      </c>
      <c r="AC1764" s="4">
        <v>0</v>
      </c>
      <c r="AD1764" s="4">
        <v>0</v>
      </c>
    </row>
    <row r="1765" spans="1:30" x14ac:dyDescent="0.3">
      <c r="A1765" s="16" t="s">
        <v>20</v>
      </c>
      <c r="B1765" s="7">
        <v>532274</v>
      </c>
      <c r="C1765" s="7">
        <v>234320</v>
      </c>
      <c r="D1765" s="7" t="s">
        <v>1974</v>
      </c>
      <c r="E1765" s="7">
        <v>2</v>
      </c>
      <c r="F1765" s="4">
        <v>2571663</v>
      </c>
      <c r="G1765" s="4">
        <v>89738</v>
      </c>
      <c r="H1765" s="4">
        <f t="shared" si="164"/>
        <v>2898704.2618839401</v>
      </c>
      <c r="I1765" s="4">
        <f t="shared" si="165"/>
        <v>327041.26188394008</v>
      </c>
      <c r="J1765" s="5">
        <f t="shared" si="166"/>
        <v>0.12717111918783286</v>
      </c>
      <c r="K1765" s="4">
        <f t="shared" si="167"/>
        <v>161245.12183227777</v>
      </c>
      <c r="L1765" s="4">
        <f t="shared" si="168"/>
        <v>71507.121832277771</v>
      </c>
      <c r="M1765" s="5">
        <f t="shared" si="169"/>
        <v>0.79684327522652354</v>
      </c>
      <c r="N1765" s="4">
        <f>IF(SUMPRODUCT($O$2:$AD$2,O1765:AD1765)&lt;=Kalkulačka!$B$4,SUMPRODUCT($O$2:$AD$2,O1765:AD1765)*Kalkulačka!$B$5,SUMPRODUCT($O$2:$AD$2,O1765:AD1765))</f>
        <v>204</v>
      </c>
      <c r="O1765" s="4">
        <v>70</v>
      </c>
      <c r="P1765" s="4">
        <v>0</v>
      </c>
      <c r="Q1765" s="4">
        <v>0</v>
      </c>
      <c r="R1765" s="4">
        <v>0</v>
      </c>
      <c r="S1765" s="4">
        <v>66</v>
      </c>
      <c r="T1765" s="4">
        <v>0</v>
      </c>
      <c r="U1765" s="4">
        <v>134</v>
      </c>
      <c r="V1765" s="4">
        <v>50</v>
      </c>
      <c r="W1765" s="4">
        <v>0</v>
      </c>
      <c r="X1765" s="4">
        <v>0</v>
      </c>
      <c r="Y1765" s="4">
        <v>0</v>
      </c>
      <c r="Z1765" s="4">
        <v>0</v>
      </c>
      <c r="AA1765" s="4">
        <v>0</v>
      </c>
      <c r="AB1765" s="4">
        <v>0</v>
      </c>
      <c r="AC1765" s="4">
        <v>0</v>
      </c>
      <c r="AD1765" s="4">
        <v>0</v>
      </c>
    </row>
    <row r="1766" spans="1:30" x14ac:dyDescent="0.3">
      <c r="A1766" s="16" t="s">
        <v>29</v>
      </c>
      <c r="B1766" s="7">
        <v>555380</v>
      </c>
      <c r="C1766" s="7">
        <v>254801</v>
      </c>
      <c r="D1766" s="7" t="s">
        <v>1975</v>
      </c>
      <c r="E1766" s="7">
        <v>2</v>
      </c>
      <c r="F1766" s="4">
        <v>14802988</v>
      </c>
      <c r="G1766" s="4">
        <v>840861</v>
      </c>
      <c r="H1766" s="4">
        <f t="shared" si="164"/>
        <v>14465102.640185544</v>
      </c>
      <c r="I1766" s="4">
        <f t="shared" si="165"/>
        <v>-337885.35981445573</v>
      </c>
      <c r="J1766" s="5">
        <f t="shared" si="166"/>
        <v>-2.2825483599287932E-2</v>
      </c>
      <c r="K1766" s="4">
        <f t="shared" si="167"/>
        <v>804644.77463362145</v>
      </c>
      <c r="L1766" s="4">
        <f t="shared" si="168"/>
        <v>-36216.225366378552</v>
      </c>
      <c r="M1766" s="5">
        <f t="shared" si="169"/>
        <v>-4.3070406840581943E-2</v>
      </c>
      <c r="N1766" s="4">
        <f>IF(SUMPRODUCT($O$2:$AD$2,O1766:AD1766)&lt;=Kalkulačka!$B$4,SUMPRODUCT($O$2:$AD$2,O1766:AD1766)*Kalkulačka!$B$5,SUMPRODUCT($O$2:$AD$2,O1766:AD1766))</f>
        <v>1018</v>
      </c>
      <c r="O1766" s="4">
        <v>259</v>
      </c>
      <c r="P1766" s="4">
        <v>0</v>
      </c>
      <c r="Q1766" s="4">
        <v>0</v>
      </c>
      <c r="R1766" s="4">
        <v>0</v>
      </c>
      <c r="S1766" s="4">
        <v>713</v>
      </c>
      <c r="T1766" s="4">
        <v>12</v>
      </c>
      <c r="U1766" s="4">
        <v>874</v>
      </c>
      <c r="V1766" s="4">
        <v>226</v>
      </c>
      <c r="W1766" s="4">
        <v>0</v>
      </c>
      <c r="X1766" s="4">
        <v>355</v>
      </c>
      <c r="Y1766" s="4">
        <v>0</v>
      </c>
      <c r="Z1766" s="4">
        <v>0</v>
      </c>
      <c r="AA1766" s="4">
        <v>220</v>
      </c>
      <c r="AB1766" s="4">
        <v>0</v>
      </c>
      <c r="AC1766" s="4">
        <v>0</v>
      </c>
      <c r="AD1766" s="4">
        <v>0</v>
      </c>
    </row>
    <row r="1767" spans="1:30" x14ac:dyDescent="0.3">
      <c r="A1767" s="16" t="s">
        <v>44</v>
      </c>
      <c r="B1767" s="7">
        <v>569470</v>
      </c>
      <c r="C1767" s="7">
        <v>268232</v>
      </c>
      <c r="D1767" s="7" t="s">
        <v>1976</v>
      </c>
      <c r="E1767" s="7">
        <v>2</v>
      </c>
      <c r="F1767" s="4">
        <v>812840</v>
      </c>
      <c r="G1767" s="4">
        <v>36902</v>
      </c>
      <c r="H1767" s="4">
        <f t="shared" si="164"/>
        <v>916502.0828015398</v>
      </c>
      <c r="I1767" s="4">
        <f t="shared" si="165"/>
        <v>103662.0828015398</v>
      </c>
      <c r="J1767" s="5">
        <f t="shared" si="166"/>
        <v>0.1275307352019337</v>
      </c>
      <c r="K1767" s="4">
        <f t="shared" si="167"/>
        <v>50981.913520499591</v>
      </c>
      <c r="L1767" s="4">
        <f t="shared" si="168"/>
        <v>14079.913520499591</v>
      </c>
      <c r="M1767" s="5">
        <f t="shared" si="169"/>
        <v>0.38154879194893487</v>
      </c>
      <c r="N1767" s="4">
        <f>IF(SUMPRODUCT($O$2:$AD$2,O1767:AD1767)&lt;=Kalkulačka!$B$4,SUMPRODUCT($O$2:$AD$2,O1767:AD1767)*Kalkulačka!$B$5,SUMPRODUCT($O$2:$AD$2,O1767:AD1767))</f>
        <v>64.5</v>
      </c>
      <c r="O1767" s="4">
        <v>0</v>
      </c>
      <c r="P1767" s="4">
        <v>0</v>
      </c>
      <c r="Q1767" s="4">
        <v>0</v>
      </c>
      <c r="R1767" s="4">
        <v>0</v>
      </c>
      <c r="S1767" s="4">
        <v>43</v>
      </c>
      <c r="T1767" s="4">
        <v>0</v>
      </c>
      <c r="U1767" s="4">
        <v>0</v>
      </c>
      <c r="V1767" s="4">
        <v>43</v>
      </c>
      <c r="W1767" s="4">
        <v>0</v>
      </c>
      <c r="X1767" s="4">
        <v>0</v>
      </c>
      <c r="Y1767" s="4">
        <v>0</v>
      </c>
      <c r="Z1767" s="4">
        <v>0</v>
      </c>
      <c r="AA1767" s="4">
        <v>0</v>
      </c>
      <c r="AB1767" s="4">
        <v>0</v>
      </c>
      <c r="AC1767" s="4">
        <v>0</v>
      </c>
      <c r="AD1767" s="4">
        <v>0</v>
      </c>
    </row>
    <row r="1768" spans="1:30" x14ac:dyDescent="0.3">
      <c r="A1768" s="16" t="s">
        <v>38</v>
      </c>
      <c r="B1768" s="7">
        <v>571041</v>
      </c>
      <c r="C1768" s="7">
        <v>269719</v>
      </c>
      <c r="D1768" s="7" t="s">
        <v>1977</v>
      </c>
      <c r="E1768" s="7">
        <v>2</v>
      </c>
      <c r="F1768" s="4">
        <v>11801062</v>
      </c>
      <c r="G1768" s="4">
        <v>687296</v>
      </c>
      <c r="H1768" s="4">
        <f t="shared" si="164"/>
        <v>11533716.908682324</v>
      </c>
      <c r="I1768" s="4">
        <f t="shared" si="165"/>
        <v>-267345.09131767601</v>
      </c>
      <c r="J1768" s="5">
        <f t="shared" si="166"/>
        <v>-2.2654324781759105E-2</v>
      </c>
      <c r="K1768" s="4">
        <f t="shared" si="167"/>
        <v>641581.69309441117</v>
      </c>
      <c r="L1768" s="4">
        <f t="shared" si="168"/>
        <v>-45714.306905588834</v>
      </c>
      <c r="M1768" s="5">
        <f t="shared" si="169"/>
        <v>-6.6513273619501434E-2</v>
      </c>
      <c r="N1768" s="4">
        <f>IF(SUMPRODUCT($O$2:$AD$2,O1768:AD1768)&lt;=Kalkulačka!$B$4,SUMPRODUCT($O$2:$AD$2,O1768:AD1768)*Kalkulačka!$B$5,SUMPRODUCT($O$2:$AD$2,O1768:AD1768))</f>
        <v>811.7</v>
      </c>
      <c r="O1768" s="4">
        <v>189</v>
      </c>
      <c r="P1768" s="4">
        <v>0</v>
      </c>
      <c r="Q1768" s="4">
        <v>0</v>
      </c>
      <c r="R1768" s="4">
        <v>0</v>
      </c>
      <c r="S1768" s="4">
        <v>597</v>
      </c>
      <c r="T1768" s="4">
        <v>0</v>
      </c>
      <c r="U1768" s="4">
        <v>764</v>
      </c>
      <c r="V1768" s="4">
        <v>140</v>
      </c>
      <c r="W1768" s="4">
        <v>0</v>
      </c>
      <c r="X1768" s="4">
        <v>294</v>
      </c>
      <c r="Y1768" s="4">
        <v>0</v>
      </c>
      <c r="Z1768" s="4">
        <v>0</v>
      </c>
      <c r="AA1768" s="4">
        <v>257</v>
      </c>
      <c r="AB1768" s="4">
        <v>0</v>
      </c>
      <c r="AC1768" s="4">
        <v>0</v>
      </c>
      <c r="AD1768" s="4">
        <v>0</v>
      </c>
    </row>
    <row r="1769" spans="1:30" x14ac:dyDescent="0.3">
      <c r="A1769" s="16" t="s">
        <v>41</v>
      </c>
      <c r="B1769" s="7">
        <v>581224</v>
      </c>
      <c r="C1769" s="7">
        <v>279811</v>
      </c>
      <c r="D1769" s="7" t="s">
        <v>1978</v>
      </c>
      <c r="E1769" s="7">
        <v>2</v>
      </c>
      <c r="F1769" s="4">
        <v>831432</v>
      </c>
      <c r="G1769" s="4">
        <v>28288</v>
      </c>
      <c r="H1769" s="4">
        <f t="shared" si="164"/>
        <v>937816.08472715702</v>
      </c>
      <c r="I1769" s="4">
        <f t="shared" si="165"/>
        <v>106384.08472715702</v>
      </c>
      <c r="J1769" s="5">
        <f t="shared" si="166"/>
        <v>0.12795283886975373</v>
      </c>
      <c r="K1769" s="4">
        <f t="shared" si="167"/>
        <v>52167.539416325162</v>
      </c>
      <c r="L1769" s="4">
        <f t="shared" si="168"/>
        <v>23879.539416325162</v>
      </c>
      <c r="M1769" s="5">
        <f t="shared" si="169"/>
        <v>0.84415792619927754</v>
      </c>
      <c r="N1769" s="4">
        <f>IF(SUMPRODUCT($O$2:$AD$2,O1769:AD1769)&lt;=Kalkulačka!$B$4,SUMPRODUCT($O$2:$AD$2,O1769:AD1769)*Kalkulačka!$B$5,SUMPRODUCT($O$2:$AD$2,O1769:AD1769))</f>
        <v>66</v>
      </c>
      <c r="O1769" s="4">
        <v>25</v>
      </c>
      <c r="P1769" s="4">
        <v>0</v>
      </c>
      <c r="Q1769" s="4">
        <v>0</v>
      </c>
      <c r="R1769" s="4">
        <v>0</v>
      </c>
      <c r="S1769" s="4">
        <v>19</v>
      </c>
      <c r="T1769" s="4">
        <v>0</v>
      </c>
      <c r="U1769" s="4">
        <v>43</v>
      </c>
      <c r="V1769" s="4">
        <v>18</v>
      </c>
      <c r="W1769" s="4">
        <v>0</v>
      </c>
      <c r="X1769" s="4">
        <v>0</v>
      </c>
      <c r="Y1769" s="4">
        <v>0</v>
      </c>
      <c r="Z1769" s="4">
        <v>0</v>
      </c>
      <c r="AA1769" s="4">
        <v>0</v>
      </c>
      <c r="AB1769" s="4">
        <v>0</v>
      </c>
      <c r="AC1769" s="4">
        <v>0</v>
      </c>
      <c r="AD1769" s="4">
        <v>0</v>
      </c>
    </row>
    <row r="1770" spans="1:30" x14ac:dyDescent="0.3">
      <c r="A1770" s="16" t="s">
        <v>53</v>
      </c>
      <c r="B1770" s="7">
        <v>588296</v>
      </c>
      <c r="C1770" s="7">
        <v>287351</v>
      </c>
      <c r="D1770" s="7" t="s">
        <v>452</v>
      </c>
      <c r="E1770" s="7">
        <v>2</v>
      </c>
      <c r="F1770" s="4">
        <v>57368716</v>
      </c>
      <c r="G1770" s="4">
        <v>3383821</v>
      </c>
      <c r="H1770" s="4">
        <f t="shared" si="164"/>
        <v>56084243.733607404</v>
      </c>
      <c r="I1770" s="4">
        <f t="shared" si="165"/>
        <v>-1284472.2663925961</v>
      </c>
      <c r="J1770" s="5">
        <f t="shared" si="166"/>
        <v>-2.2389768430456036E-2</v>
      </c>
      <c r="K1770" s="4">
        <f t="shared" si="167"/>
        <v>3119776.9405490211</v>
      </c>
      <c r="L1770" s="4">
        <f t="shared" si="168"/>
        <v>-264044.05945097888</v>
      </c>
      <c r="M1770" s="5">
        <f t="shared" si="169"/>
        <v>-7.8031331873340437E-2</v>
      </c>
      <c r="N1770" s="4">
        <f>IF(SUMPRODUCT($O$2:$AD$2,O1770:AD1770)&lt;=Kalkulačka!$B$4,SUMPRODUCT($O$2:$AD$2,O1770:AD1770)*Kalkulačka!$B$5,SUMPRODUCT($O$2:$AD$2,O1770:AD1770))</f>
        <v>3947</v>
      </c>
      <c r="O1770" s="4">
        <v>914</v>
      </c>
      <c r="P1770" s="4">
        <v>28</v>
      </c>
      <c r="Q1770" s="4">
        <v>0</v>
      </c>
      <c r="R1770" s="4">
        <v>0</v>
      </c>
      <c r="S1770" s="4">
        <v>2941</v>
      </c>
      <c r="T1770" s="4">
        <v>18</v>
      </c>
      <c r="U1770" s="4">
        <v>3966</v>
      </c>
      <c r="V1770" s="4">
        <v>793</v>
      </c>
      <c r="W1770" s="4">
        <v>448</v>
      </c>
      <c r="X1770" s="4">
        <v>651</v>
      </c>
      <c r="Y1770" s="4">
        <v>0</v>
      </c>
      <c r="Z1770" s="4">
        <v>0</v>
      </c>
      <c r="AA1770" s="4">
        <v>0</v>
      </c>
      <c r="AB1770" s="4">
        <v>0</v>
      </c>
      <c r="AC1770" s="4">
        <v>0</v>
      </c>
      <c r="AD1770" s="4">
        <v>0</v>
      </c>
    </row>
    <row r="1771" spans="1:30" x14ac:dyDescent="0.3">
      <c r="A1771" s="16" t="s">
        <v>35</v>
      </c>
      <c r="B1771" s="7">
        <v>562262</v>
      </c>
      <c r="C1771" s="7">
        <v>261114</v>
      </c>
      <c r="D1771" s="7" t="s">
        <v>1979</v>
      </c>
      <c r="E1771" s="7">
        <v>2</v>
      </c>
      <c r="F1771" s="4">
        <v>6497033</v>
      </c>
      <c r="G1771" s="4">
        <v>384491</v>
      </c>
      <c r="H1771" s="4">
        <f t="shared" si="164"/>
        <v>6351572.5738339275</v>
      </c>
      <c r="I1771" s="4">
        <f t="shared" si="165"/>
        <v>-145460.42616607249</v>
      </c>
      <c r="J1771" s="5">
        <f t="shared" si="166"/>
        <v>-2.2388746704237517E-2</v>
      </c>
      <c r="K1771" s="4">
        <f t="shared" si="167"/>
        <v>353316.51695602038</v>
      </c>
      <c r="L1771" s="4">
        <f t="shared" si="168"/>
        <v>-31174.483043979621</v>
      </c>
      <c r="M1771" s="5">
        <f t="shared" si="169"/>
        <v>-8.1079877146616242E-2</v>
      </c>
      <c r="N1771" s="4">
        <f>IF(SUMPRODUCT($O$2:$AD$2,O1771:AD1771)&lt;=Kalkulačka!$B$4,SUMPRODUCT($O$2:$AD$2,O1771:AD1771)*Kalkulačka!$B$5,SUMPRODUCT($O$2:$AD$2,O1771:AD1771))</f>
        <v>447</v>
      </c>
      <c r="O1771" s="4">
        <v>101</v>
      </c>
      <c r="P1771" s="4">
        <v>0</v>
      </c>
      <c r="Q1771" s="4">
        <v>0</v>
      </c>
      <c r="R1771" s="4">
        <v>0</v>
      </c>
      <c r="S1771" s="4">
        <v>346</v>
      </c>
      <c r="T1771" s="4">
        <v>0</v>
      </c>
      <c r="U1771" s="4">
        <v>371</v>
      </c>
      <c r="V1771" s="4">
        <v>90</v>
      </c>
      <c r="W1771" s="4">
        <v>0</v>
      </c>
      <c r="X1771" s="4">
        <v>0</v>
      </c>
      <c r="Y1771" s="4">
        <v>0</v>
      </c>
      <c r="Z1771" s="4">
        <v>0</v>
      </c>
      <c r="AA1771" s="4">
        <v>0</v>
      </c>
      <c r="AB1771" s="4">
        <v>0</v>
      </c>
      <c r="AC1771" s="4">
        <v>0</v>
      </c>
      <c r="AD1771" s="4">
        <v>0</v>
      </c>
    </row>
    <row r="1772" spans="1:30" x14ac:dyDescent="0.3">
      <c r="A1772" s="16" t="s">
        <v>20</v>
      </c>
      <c r="B1772" s="7">
        <v>534676</v>
      </c>
      <c r="C1772" s="7">
        <v>237051</v>
      </c>
      <c r="D1772" s="7" t="s">
        <v>180</v>
      </c>
      <c r="E1772" s="7">
        <v>2</v>
      </c>
      <c r="F1772" s="4">
        <v>44177271</v>
      </c>
      <c r="G1772" s="4">
        <v>2640162</v>
      </c>
      <c r="H1772" s="4">
        <f t="shared" si="164"/>
        <v>43193535.368994124</v>
      </c>
      <c r="I1772" s="4">
        <f t="shared" si="165"/>
        <v>-983735.63100587577</v>
      </c>
      <c r="J1772" s="5">
        <f t="shared" si="166"/>
        <v>-2.226791308602738E-2</v>
      </c>
      <c r="K1772" s="4">
        <f t="shared" si="167"/>
        <v>2402710.3987537157</v>
      </c>
      <c r="L1772" s="4">
        <f t="shared" si="168"/>
        <v>-237451.60124628432</v>
      </c>
      <c r="M1772" s="5">
        <f t="shared" si="169"/>
        <v>-8.9938269411605876E-2</v>
      </c>
      <c r="N1772" s="4">
        <f>IF(SUMPRODUCT($O$2:$AD$2,O1772:AD1772)&lt;=Kalkulačka!$B$4,SUMPRODUCT($O$2:$AD$2,O1772:AD1772)*Kalkulačka!$B$5,SUMPRODUCT($O$2:$AD$2,O1772:AD1772))</f>
        <v>3039.8</v>
      </c>
      <c r="O1772" s="4">
        <v>624</v>
      </c>
      <c r="P1772" s="4">
        <v>0</v>
      </c>
      <c r="Q1772" s="4">
        <v>50</v>
      </c>
      <c r="R1772" s="4">
        <v>0</v>
      </c>
      <c r="S1772" s="4">
        <v>2180</v>
      </c>
      <c r="T1772" s="4">
        <v>70</v>
      </c>
      <c r="U1772" s="4">
        <v>2444</v>
      </c>
      <c r="V1772" s="4">
        <v>736</v>
      </c>
      <c r="W1772" s="4">
        <v>307</v>
      </c>
      <c r="X1772" s="4">
        <v>0</v>
      </c>
      <c r="Y1772" s="4">
        <v>0</v>
      </c>
      <c r="Z1772" s="4">
        <v>0</v>
      </c>
      <c r="AA1772" s="4">
        <v>458</v>
      </c>
      <c r="AB1772" s="4">
        <v>0</v>
      </c>
      <c r="AC1772" s="4">
        <v>0</v>
      </c>
      <c r="AD1772" s="4">
        <v>0</v>
      </c>
    </row>
    <row r="1773" spans="1:30" x14ac:dyDescent="0.3">
      <c r="A1773" s="16" t="s">
        <v>47</v>
      </c>
      <c r="B1773" s="7">
        <v>582298</v>
      </c>
      <c r="C1773" s="7">
        <v>280895</v>
      </c>
      <c r="D1773" s="7" t="s">
        <v>1980</v>
      </c>
      <c r="E1773" s="7">
        <v>2</v>
      </c>
      <c r="F1773" s="4">
        <v>1568102</v>
      </c>
      <c r="G1773" s="4">
        <v>58117</v>
      </c>
      <c r="H1773" s="4">
        <f t="shared" si="164"/>
        <v>1769062.1598262282</v>
      </c>
      <c r="I1773" s="4">
        <f t="shared" si="165"/>
        <v>200960.15982622816</v>
      </c>
      <c r="J1773" s="5">
        <f t="shared" si="166"/>
        <v>0.12815503062060252</v>
      </c>
      <c r="K1773" s="4">
        <f t="shared" si="167"/>
        <v>98406.949353522461</v>
      </c>
      <c r="L1773" s="4">
        <f t="shared" si="168"/>
        <v>40289.949353522461</v>
      </c>
      <c r="M1773" s="5">
        <f t="shared" si="169"/>
        <v>0.69325583484217113</v>
      </c>
      <c r="N1773" s="4">
        <f>IF(SUMPRODUCT($O$2:$AD$2,O1773:AD1773)&lt;=Kalkulačka!$B$4,SUMPRODUCT($O$2:$AD$2,O1773:AD1773)*Kalkulačka!$B$5,SUMPRODUCT($O$2:$AD$2,O1773:AD1773))</f>
        <v>124.5</v>
      </c>
      <c r="O1773" s="4">
        <v>34</v>
      </c>
      <c r="P1773" s="4">
        <v>0</v>
      </c>
      <c r="Q1773" s="4">
        <v>0</v>
      </c>
      <c r="R1773" s="4">
        <v>0</v>
      </c>
      <c r="S1773" s="4">
        <v>49</v>
      </c>
      <c r="T1773" s="4">
        <v>0</v>
      </c>
      <c r="U1773" s="4">
        <v>83</v>
      </c>
      <c r="V1773" s="4">
        <v>41</v>
      </c>
      <c r="W1773" s="4">
        <v>0</v>
      </c>
      <c r="X1773" s="4">
        <v>0</v>
      </c>
      <c r="Y1773" s="4">
        <v>0</v>
      </c>
      <c r="Z1773" s="4">
        <v>0</v>
      </c>
      <c r="AA1773" s="4">
        <v>0</v>
      </c>
      <c r="AB1773" s="4">
        <v>0</v>
      </c>
      <c r="AC1773" s="4">
        <v>0</v>
      </c>
      <c r="AD1773" s="4">
        <v>0</v>
      </c>
    </row>
    <row r="1774" spans="1:30" x14ac:dyDescent="0.3">
      <c r="A1774" s="16" t="s">
        <v>44</v>
      </c>
      <c r="B1774" s="7">
        <v>596876</v>
      </c>
      <c r="C1774" s="7">
        <v>295540</v>
      </c>
      <c r="D1774" s="7" t="s">
        <v>1981</v>
      </c>
      <c r="E1774" s="7">
        <v>2</v>
      </c>
      <c r="F1774" s="4">
        <v>850163</v>
      </c>
      <c r="G1774" s="4">
        <v>29618</v>
      </c>
      <c r="H1774" s="4">
        <f t="shared" si="164"/>
        <v>959130.08665277425</v>
      </c>
      <c r="I1774" s="4">
        <f t="shared" si="165"/>
        <v>108967.08665277425</v>
      </c>
      <c r="J1774" s="5">
        <f t="shared" si="166"/>
        <v>0.12817199366800747</v>
      </c>
      <c r="K1774" s="4">
        <f t="shared" si="167"/>
        <v>53353.165312150733</v>
      </c>
      <c r="L1774" s="4">
        <f t="shared" si="168"/>
        <v>23735.165312150733</v>
      </c>
      <c r="M1774" s="5">
        <f t="shared" si="169"/>
        <v>0.80137636951011992</v>
      </c>
      <c r="N1774" s="4">
        <f>IF(SUMPRODUCT($O$2:$AD$2,O1774:AD1774)&lt;=Kalkulačka!$B$4,SUMPRODUCT($O$2:$AD$2,O1774:AD1774)*Kalkulačka!$B$5,SUMPRODUCT($O$2:$AD$2,O1774:AD1774))</f>
        <v>67.5</v>
      </c>
      <c r="O1774" s="4">
        <v>24</v>
      </c>
      <c r="P1774" s="4">
        <v>0</v>
      </c>
      <c r="Q1774" s="4">
        <v>0</v>
      </c>
      <c r="R1774" s="4">
        <v>0</v>
      </c>
      <c r="S1774" s="4">
        <v>21</v>
      </c>
      <c r="T1774" s="4">
        <v>0</v>
      </c>
      <c r="U1774" s="4">
        <v>45</v>
      </c>
      <c r="V1774" s="4">
        <v>21</v>
      </c>
      <c r="W1774" s="4">
        <v>0</v>
      </c>
      <c r="X1774" s="4">
        <v>0</v>
      </c>
      <c r="Y1774" s="4">
        <v>0</v>
      </c>
      <c r="Z1774" s="4">
        <v>0</v>
      </c>
      <c r="AA1774" s="4">
        <v>0</v>
      </c>
      <c r="AB1774" s="4">
        <v>0</v>
      </c>
      <c r="AC1774" s="4">
        <v>0</v>
      </c>
      <c r="AD1774" s="4">
        <v>0</v>
      </c>
    </row>
    <row r="1775" spans="1:30" x14ac:dyDescent="0.3">
      <c r="A1775" s="16" t="s">
        <v>47</v>
      </c>
      <c r="B1775" s="7">
        <v>583391</v>
      </c>
      <c r="C1775" s="7">
        <v>282103</v>
      </c>
      <c r="D1775" s="7" t="s">
        <v>1982</v>
      </c>
      <c r="E1775" s="7">
        <v>2</v>
      </c>
      <c r="F1775" s="4">
        <v>9605714</v>
      </c>
      <c r="G1775" s="4">
        <v>565992</v>
      </c>
      <c r="H1775" s="4">
        <f t="shared" si="164"/>
        <v>9392370.1818886492</v>
      </c>
      <c r="I1775" s="4">
        <f t="shared" si="165"/>
        <v>-213343.81811135076</v>
      </c>
      <c r="J1775" s="5">
        <f t="shared" si="166"/>
        <v>-2.2210094753117859E-2</v>
      </c>
      <c r="K1775" s="4">
        <f t="shared" si="167"/>
        <v>522465.81142713531</v>
      </c>
      <c r="L1775" s="4">
        <f t="shared" si="168"/>
        <v>-43526.188572864688</v>
      </c>
      <c r="M1775" s="5">
        <f t="shared" si="169"/>
        <v>-7.690248019912771E-2</v>
      </c>
      <c r="N1775" s="4">
        <f>IF(SUMPRODUCT($O$2:$AD$2,O1775:AD1775)&lt;=Kalkulačka!$B$4,SUMPRODUCT($O$2:$AD$2,O1775:AD1775)*Kalkulačka!$B$5,SUMPRODUCT($O$2:$AD$2,O1775:AD1775))</f>
        <v>661</v>
      </c>
      <c r="O1775" s="4">
        <v>150</v>
      </c>
      <c r="P1775" s="4">
        <v>0</v>
      </c>
      <c r="Q1775" s="4">
        <v>11</v>
      </c>
      <c r="R1775" s="4">
        <v>0</v>
      </c>
      <c r="S1775" s="4">
        <v>500</v>
      </c>
      <c r="T1775" s="4">
        <v>0</v>
      </c>
      <c r="U1775" s="4">
        <v>614</v>
      </c>
      <c r="V1775" s="4">
        <v>180</v>
      </c>
      <c r="W1775" s="4">
        <v>0</v>
      </c>
      <c r="X1775" s="4">
        <v>0</v>
      </c>
      <c r="Y1775" s="4">
        <v>0</v>
      </c>
      <c r="Z1775" s="4">
        <v>0</v>
      </c>
      <c r="AA1775" s="4">
        <v>0</v>
      </c>
      <c r="AB1775" s="4">
        <v>0</v>
      </c>
      <c r="AC1775" s="4">
        <v>0</v>
      </c>
      <c r="AD1775" s="4">
        <v>0</v>
      </c>
    </row>
    <row r="1776" spans="1:30" x14ac:dyDescent="0.3">
      <c r="A1776" s="16" t="s">
        <v>44</v>
      </c>
      <c r="B1776" s="7">
        <v>597066</v>
      </c>
      <c r="C1776" s="7">
        <v>295736</v>
      </c>
      <c r="D1776" s="7" t="s">
        <v>1983</v>
      </c>
      <c r="E1776" s="7">
        <v>2</v>
      </c>
      <c r="F1776" s="4">
        <v>698952</v>
      </c>
      <c r="G1776" s="4">
        <v>17877</v>
      </c>
      <c r="H1776" s="4">
        <f t="shared" si="164"/>
        <v>788618.07124783657</v>
      </c>
      <c r="I1776" s="4">
        <f t="shared" si="165"/>
        <v>89666.071247836575</v>
      </c>
      <c r="J1776" s="5">
        <f t="shared" si="166"/>
        <v>0.12828645064015354</v>
      </c>
      <c r="K1776" s="4">
        <f t="shared" si="167"/>
        <v>43868.158145546156</v>
      </c>
      <c r="L1776" s="4">
        <f t="shared" si="168"/>
        <v>25991.158145546156</v>
      </c>
      <c r="M1776" s="5">
        <f t="shared" si="169"/>
        <v>1.4538881325471924</v>
      </c>
      <c r="N1776" s="4">
        <f>IF(SUMPRODUCT($O$2:$AD$2,O1776:AD1776)&lt;=Kalkulačka!$B$4,SUMPRODUCT($O$2:$AD$2,O1776:AD1776)*Kalkulačka!$B$5,SUMPRODUCT($O$2:$AD$2,O1776:AD1776))</f>
        <v>55.5</v>
      </c>
      <c r="O1776" s="4">
        <v>37</v>
      </c>
      <c r="P1776" s="4">
        <v>0</v>
      </c>
      <c r="Q1776" s="4">
        <v>0</v>
      </c>
      <c r="R1776" s="4">
        <v>0</v>
      </c>
      <c r="S1776" s="4">
        <v>0</v>
      </c>
      <c r="T1776" s="4">
        <v>0</v>
      </c>
      <c r="U1776" s="4">
        <v>37</v>
      </c>
      <c r="V1776" s="4">
        <v>0</v>
      </c>
      <c r="W1776" s="4">
        <v>0</v>
      </c>
      <c r="X1776" s="4">
        <v>0</v>
      </c>
      <c r="Y1776" s="4">
        <v>0</v>
      </c>
      <c r="Z1776" s="4">
        <v>0</v>
      </c>
      <c r="AA1776" s="4">
        <v>0</v>
      </c>
      <c r="AB1776" s="4">
        <v>0</v>
      </c>
      <c r="AC1776" s="4">
        <v>0</v>
      </c>
      <c r="AD1776" s="4">
        <v>0</v>
      </c>
    </row>
    <row r="1777" spans="1:30" x14ac:dyDescent="0.3">
      <c r="A1777" s="16" t="s">
        <v>23</v>
      </c>
      <c r="B1777" s="7">
        <v>550329</v>
      </c>
      <c r="C1777" s="7">
        <v>250503</v>
      </c>
      <c r="D1777" s="7" t="s">
        <v>1984</v>
      </c>
      <c r="E1777" s="7">
        <v>2</v>
      </c>
      <c r="F1777" s="4">
        <v>887687</v>
      </c>
      <c r="G1777" s="4">
        <v>41595</v>
      </c>
      <c r="H1777" s="4">
        <f t="shared" si="164"/>
        <v>1001758.0905040087</v>
      </c>
      <c r="I1777" s="4">
        <f t="shared" si="165"/>
        <v>114071.09050400869</v>
      </c>
      <c r="J1777" s="5">
        <f t="shared" si="166"/>
        <v>0.12850372992283177</v>
      </c>
      <c r="K1777" s="4">
        <f t="shared" si="167"/>
        <v>55724.417103801876</v>
      </c>
      <c r="L1777" s="4">
        <f t="shared" si="168"/>
        <v>14129.417103801876</v>
      </c>
      <c r="M1777" s="5">
        <f t="shared" si="169"/>
        <v>0.33969027776900762</v>
      </c>
      <c r="N1777" s="4">
        <f>IF(SUMPRODUCT($O$2:$AD$2,O1777:AD1777)&lt;=Kalkulačka!$B$4,SUMPRODUCT($O$2:$AD$2,O1777:AD1777)*Kalkulačka!$B$5,SUMPRODUCT($O$2:$AD$2,O1777:AD1777))</f>
        <v>70.5</v>
      </c>
      <c r="O1777" s="4">
        <v>22</v>
      </c>
      <c r="P1777" s="4">
        <v>0</v>
      </c>
      <c r="Q1777" s="4">
        <v>0</v>
      </c>
      <c r="R1777" s="4">
        <v>0</v>
      </c>
      <c r="S1777" s="4">
        <v>25</v>
      </c>
      <c r="T1777" s="4">
        <v>0</v>
      </c>
      <c r="U1777" s="4">
        <v>44</v>
      </c>
      <c r="V1777" s="4">
        <v>20</v>
      </c>
      <c r="W1777" s="4">
        <v>0</v>
      </c>
      <c r="X1777" s="4">
        <v>0</v>
      </c>
      <c r="Y1777" s="4">
        <v>0</v>
      </c>
      <c r="Z1777" s="4">
        <v>0</v>
      </c>
      <c r="AA1777" s="4">
        <v>0</v>
      </c>
      <c r="AB1777" s="4">
        <v>0</v>
      </c>
      <c r="AC1777" s="4">
        <v>0</v>
      </c>
      <c r="AD1777" s="4">
        <v>0</v>
      </c>
    </row>
    <row r="1778" spans="1:30" x14ac:dyDescent="0.3">
      <c r="A1778" s="16" t="s">
        <v>35</v>
      </c>
      <c r="B1778" s="7">
        <v>577006</v>
      </c>
      <c r="C1778" s="7">
        <v>275611</v>
      </c>
      <c r="D1778" s="7" t="s">
        <v>1985</v>
      </c>
      <c r="E1778" s="7">
        <v>2</v>
      </c>
      <c r="F1778" s="4">
        <v>1019623</v>
      </c>
      <c r="G1778" s="4">
        <v>35348</v>
      </c>
      <c r="H1778" s="4">
        <f t="shared" si="164"/>
        <v>1150956.1039833291</v>
      </c>
      <c r="I1778" s="4">
        <f t="shared" si="165"/>
        <v>131333.10398332914</v>
      </c>
      <c r="J1778" s="5">
        <f t="shared" si="166"/>
        <v>0.12880555262418469</v>
      </c>
      <c r="K1778" s="4">
        <f t="shared" si="167"/>
        <v>64023.798374580882</v>
      </c>
      <c r="L1778" s="4">
        <f t="shared" si="168"/>
        <v>28675.798374580882</v>
      </c>
      <c r="M1778" s="5">
        <f t="shared" si="169"/>
        <v>0.81124245712857546</v>
      </c>
      <c r="N1778" s="4">
        <f>IF(SUMPRODUCT($O$2:$AD$2,O1778:AD1778)&lt;=Kalkulačka!$B$4,SUMPRODUCT($O$2:$AD$2,O1778:AD1778)*Kalkulačka!$B$5,SUMPRODUCT($O$2:$AD$2,O1778:AD1778))</f>
        <v>81</v>
      </c>
      <c r="O1778" s="4">
        <v>28</v>
      </c>
      <c r="P1778" s="4">
        <v>0</v>
      </c>
      <c r="Q1778" s="4">
        <v>0</v>
      </c>
      <c r="R1778" s="4">
        <v>0</v>
      </c>
      <c r="S1778" s="4">
        <v>26</v>
      </c>
      <c r="T1778" s="4">
        <v>0</v>
      </c>
      <c r="U1778" s="4">
        <v>53</v>
      </c>
      <c r="V1778" s="4">
        <v>15</v>
      </c>
      <c r="W1778" s="4">
        <v>0</v>
      </c>
      <c r="X1778" s="4">
        <v>0</v>
      </c>
      <c r="Y1778" s="4">
        <v>0</v>
      </c>
      <c r="Z1778" s="4">
        <v>0</v>
      </c>
      <c r="AA1778" s="4">
        <v>0</v>
      </c>
      <c r="AB1778" s="4">
        <v>0</v>
      </c>
      <c r="AC1778" s="4">
        <v>0</v>
      </c>
      <c r="AD1778" s="4">
        <v>0</v>
      </c>
    </row>
    <row r="1779" spans="1:30" x14ac:dyDescent="0.3">
      <c r="A1779" s="16" t="s">
        <v>41</v>
      </c>
      <c r="B1779" s="7">
        <v>578185</v>
      </c>
      <c r="C1779" s="7">
        <v>276782</v>
      </c>
      <c r="D1779" s="7" t="s">
        <v>1986</v>
      </c>
      <c r="E1779" s="7">
        <v>2</v>
      </c>
      <c r="F1779" s="4">
        <v>1397078</v>
      </c>
      <c r="G1779" s="4">
        <v>50197</v>
      </c>
      <c r="H1779" s="4">
        <f t="shared" si="164"/>
        <v>1577236.1424956731</v>
      </c>
      <c r="I1779" s="4">
        <f t="shared" si="165"/>
        <v>180158.14249567315</v>
      </c>
      <c r="J1779" s="5">
        <f t="shared" si="166"/>
        <v>0.12895353194000125</v>
      </c>
      <c r="K1779" s="4">
        <f t="shared" si="167"/>
        <v>87736.316291092313</v>
      </c>
      <c r="L1779" s="4">
        <f t="shared" si="168"/>
        <v>37539.316291092313</v>
      </c>
      <c r="M1779" s="5">
        <f t="shared" si="169"/>
        <v>0.74783983686459976</v>
      </c>
      <c r="N1779" s="4">
        <f>IF(SUMPRODUCT($O$2:$AD$2,O1779:AD1779)&lt;=Kalkulačka!$B$4,SUMPRODUCT($O$2:$AD$2,O1779:AD1779)*Kalkulačka!$B$5,SUMPRODUCT($O$2:$AD$2,O1779:AD1779))</f>
        <v>111</v>
      </c>
      <c r="O1779" s="4">
        <v>35</v>
      </c>
      <c r="P1779" s="4">
        <v>0</v>
      </c>
      <c r="Q1779" s="4">
        <v>0</v>
      </c>
      <c r="R1779" s="4">
        <v>0</v>
      </c>
      <c r="S1779" s="4">
        <v>39</v>
      </c>
      <c r="T1779" s="4">
        <v>0</v>
      </c>
      <c r="U1779" s="4">
        <v>78</v>
      </c>
      <c r="V1779" s="4">
        <v>30</v>
      </c>
      <c r="W1779" s="4">
        <v>0</v>
      </c>
      <c r="X1779" s="4">
        <v>0</v>
      </c>
      <c r="Y1779" s="4">
        <v>0</v>
      </c>
      <c r="Z1779" s="4">
        <v>0</v>
      </c>
      <c r="AA1779" s="4">
        <v>0</v>
      </c>
      <c r="AB1779" s="4">
        <v>0</v>
      </c>
      <c r="AC1779" s="4">
        <v>0</v>
      </c>
      <c r="AD1779" s="4">
        <v>0</v>
      </c>
    </row>
    <row r="1780" spans="1:30" x14ac:dyDescent="0.3">
      <c r="A1780" s="16" t="s">
        <v>23</v>
      </c>
      <c r="B1780" s="7">
        <v>549258</v>
      </c>
      <c r="C1780" s="7">
        <v>249521</v>
      </c>
      <c r="D1780" s="7" t="s">
        <v>1987</v>
      </c>
      <c r="E1780" s="7">
        <v>2</v>
      </c>
      <c r="F1780" s="4">
        <v>2473123</v>
      </c>
      <c r="G1780" s="4">
        <v>109372</v>
      </c>
      <c r="H1780" s="4">
        <f t="shared" si="164"/>
        <v>2792134.2522558537</v>
      </c>
      <c r="I1780" s="4">
        <f t="shared" si="165"/>
        <v>319011.25225585373</v>
      </c>
      <c r="J1780" s="5">
        <f t="shared" si="166"/>
        <v>0.12899126014187479</v>
      </c>
      <c r="K1780" s="4">
        <f t="shared" si="167"/>
        <v>155316.99235314992</v>
      </c>
      <c r="L1780" s="4">
        <f t="shared" si="168"/>
        <v>45944.992353149923</v>
      </c>
      <c r="M1780" s="5">
        <f t="shared" si="169"/>
        <v>0.42008002370944952</v>
      </c>
      <c r="N1780" s="4">
        <f>IF(SUMPRODUCT($O$2:$AD$2,O1780:AD1780)&lt;=Kalkulačka!$B$4,SUMPRODUCT($O$2:$AD$2,O1780:AD1780)*Kalkulačka!$B$5,SUMPRODUCT($O$2:$AD$2,O1780:AD1780))</f>
        <v>196.5</v>
      </c>
      <c r="O1780" s="4">
        <v>43</v>
      </c>
      <c r="P1780" s="4">
        <v>0</v>
      </c>
      <c r="Q1780" s="4">
        <v>0</v>
      </c>
      <c r="R1780" s="4">
        <v>0</v>
      </c>
      <c r="S1780" s="4">
        <v>88</v>
      </c>
      <c r="T1780" s="4">
        <v>0</v>
      </c>
      <c r="U1780" s="4">
        <v>123</v>
      </c>
      <c r="V1780" s="4">
        <v>38</v>
      </c>
      <c r="W1780" s="4">
        <v>0</v>
      </c>
      <c r="X1780" s="4">
        <v>0</v>
      </c>
      <c r="Y1780" s="4">
        <v>0</v>
      </c>
      <c r="Z1780" s="4">
        <v>0</v>
      </c>
      <c r="AA1780" s="4">
        <v>0</v>
      </c>
      <c r="AB1780" s="4">
        <v>0</v>
      </c>
      <c r="AC1780" s="4">
        <v>0</v>
      </c>
      <c r="AD1780" s="4">
        <v>0</v>
      </c>
    </row>
    <row r="1781" spans="1:30" x14ac:dyDescent="0.3">
      <c r="A1781" s="16" t="s">
        <v>23</v>
      </c>
      <c r="B1781" s="7">
        <v>547221</v>
      </c>
      <c r="C1781" s="7">
        <v>247502</v>
      </c>
      <c r="D1781" s="7" t="s">
        <v>1988</v>
      </c>
      <c r="E1781" s="7">
        <v>2</v>
      </c>
      <c r="F1781" s="4">
        <v>3114813</v>
      </c>
      <c r="G1781" s="4">
        <v>143741</v>
      </c>
      <c r="H1781" s="4">
        <f t="shared" si="164"/>
        <v>3516810.3177268389</v>
      </c>
      <c r="I1781" s="4">
        <f t="shared" si="165"/>
        <v>401997.31772683887</v>
      </c>
      <c r="J1781" s="5">
        <f t="shared" si="166"/>
        <v>0.12905985615407367</v>
      </c>
      <c r="K1781" s="4">
        <f t="shared" si="167"/>
        <v>195628.27281121936</v>
      </c>
      <c r="L1781" s="4">
        <f t="shared" si="168"/>
        <v>51887.272811219358</v>
      </c>
      <c r="M1781" s="5">
        <f t="shared" si="169"/>
        <v>0.36097754162848017</v>
      </c>
      <c r="N1781" s="4">
        <f>IF(SUMPRODUCT($O$2:$AD$2,O1781:AD1781)&lt;=Kalkulačka!$B$4,SUMPRODUCT($O$2:$AD$2,O1781:AD1781)*Kalkulačka!$B$5,SUMPRODUCT($O$2:$AD$2,O1781:AD1781))</f>
        <v>247.5</v>
      </c>
      <c r="O1781" s="4">
        <v>39</v>
      </c>
      <c r="P1781" s="4">
        <v>0</v>
      </c>
      <c r="Q1781" s="4">
        <v>0</v>
      </c>
      <c r="R1781" s="4">
        <v>0</v>
      </c>
      <c r="S1781" s="4">
        <v>126</v>
      </c>
      <c r="T1781" s="4">
        <v>0</v>
      </c>
      <c r="U1781" s="4">
        <v>232</v>
      </c>
      <c r="V1781" s="4">
        <v>28</v>
      </c>
      <c r="W1781" s="4">
        <v>0</v>
      </c>
      <c r="X1781" s="4">
        <v>0</v>
      </c>
      <c r="Y1781" s="4">
        <v>0</v>
      </c>
      <c r="Z1781" s="4">
        <v>0</v>
      </c>
      <c r="AA1781" s="4">
        <v>0</v>
      </c>
      <c r="AB1781" s="4">
        <v>0</v>
      </c>
      <c r="AC1781" s="4">
        <v>0</v>
      </c>
      <c r="AD1781" s="4">
        <v>0</v>
      </c>
    </row>
    <row r="1782" spans="1:30" x14ac:dyDescent="0.3">
      <c r="A1782" s="16" t="s">
        <v>50</v>
      </c>
      <c r="B1782" s="7">
        <v>589381</v>
      </c>
      <c r="C1782" s="7">
        <v>288128</v>
      </c>
      <c r="D1782" s="7" t="s">
        <v>1989</v>
      </c>
      <c r="E1782" s="7">
        <v>2</v>
      </c>
      <c r="F1782" s="4">
        <v>2095040</v>
      </c>
      <c r="G1782" s="4">
        <v>77566</v>
      </c>
      <c r="H1782" s="4">
        <f t="shared" si="164"/>
        <v>2365854.2137435097</v>
      </c>
      <c r="I1782" s="4">
        <f t="shared" si="165"/>
        <v>270814.21374350972</v>
      </c>
      <c r="J1782" s="5">
        <f t="shared" si="166"/>
        <v>0.12926445974468725</v>
      </c>
      <c r="K1782" s="4">
        <f t="shared" si="167"/>
        <v>131604.47443663847</v>
      </c>
      <c r="L1782" s="4">
        <f t="shared" si="168"/>
        <v>54038.474436638469</v>
      </c>
      <c r="M1782" s="5">
        <f t="shared" si="169"/>
        <v>0.69667733848127367</v>
      </c>
      <c r="N1782" s="4">
        <f>IF(SUMPRODUCT($O$2:$AD$2,O1782:AD1782)&lt;=Kalkulačka!$B$4,SUMPRODUCT($O$2:$AD$2,O1782:AD1782)*Kalkulačka!$B$5,SUMPRODUCT($O$2:$AD$2,O1782:AD1782))</f>
        <v>166.5</v>
      </c>
      <c r="O1782" s="4">
        <v>46</v>
      </c>
      <c r="P1782" s="4">
        <v>0</v>
      </c>
      <c r="Q1782" s="4">
        <v>0</v>
      </c>
      <c r="R1782" s="4">
        <v>0</v>
      </c>
      <c r="S1782" s="4">
        <v>65</v>
      </c>
      <c r="T1782" s="4">
        <v>0</v>
      </c>
      <c r="U1782" s="4">
        <v>110</v>
      </c>
      <c r="V1782" s="4">
        <v>55</v>
      </c>
      <c r="W1782" s="4">
        <v>0</v>
      </c>
      <c r="X1782" s="4">
        <v>0</v>
      </c>
      <c r="Y1782" s="4">
        <v>0</v>
      </c>
      <c r="Z1782" s="4">
        <v>0</v>
      </c>
      <c r="AA1782" s="4">
        <v>0</v>
      </c>
      <c r="AB1782" s="4">
        <v>0</v>
      </c>
      <c r="AC1782" s="4">
        <v>0</v>
      </c>
      <c r="AD1782" s="4">
        <v>0</v>
      </c>
    </row>
    <row r="1783" spans="1:30" x14ac:dyDescent="0.3">
      <c r="A1783" s="16" t="s">
        <v>38</v>
      </c>
      <c r="B1783" s="7">
        <v>570508</v>
      </c>
      <c r="C1783" s="7">
        <v>269247</v>
      </c>
      <c r="D1783" s="7" t="s">
        <v>351</v>
      </c>
      <c r="E1783" s="7">
        <v>2</v>
      </c>
      <c r="F1783" s="4">
        <v>19026591</v>
      </c>
      <c r="G1783" s="4">
        <v>1153284</v>
      </c>
      <c r="H1783" s="4">
        <f t="shared" si="164"/>
        <v>18621333.015680898</v>
      </c>
      <c r="I1783" s="4">
        <f t="shared" si="165"/>
        <v>-405257.98431910202</v>
      </c>
      <c r="J1783" s="5">
        <f t="shared" si="166"/>
        <v>-2.1299558303381927E-2</v>
      </c>
      <c r="K1783" s="4">
        <f t="shared" si="167"/>
        <v>1035841.8243196079</v>
      </c>
      <c r="L1783" s="4">
        <f t="shared" si="168"/>
        <v>-117442.17568039207</v>
      </c>
      <c r="M1783" s="5">
        <f t="shared" si="169"/>
        <v>-0.10183283187869774</v>
      </c>
      <c r="N1783" s="4">
        <f>IF(SUMPRODUCT($O$2:$AD$2,O1783:AD1783)&lt;=Kalkulačka!$B$4,SUMPRODUCT($O$2:$AD$2,O1783:AD1783)*Kalkulačka!$B$5,SUMPRODUCT($O$2:$AD$2,O1783:AD1783))</f>
        <v>1310.5</v>
      </c>
      <c r="O1783" s="4">
        <v>269</v>
      </c>
      <c r="P1783" s="4">
        <v>0</v>
      </c>
      <c r="Q1783" s="4">
        <v>0</v>
      </c>
      <c r="R1783" s="4">
        <v>0</v>
      </c>
      <c r="S1783" s="4">
        <v>996</v>
      </c>
      <c r="T1783" s="4">
        <v>0</v>
      </c>
      <c r="U1783" s="4">
        <v>1090</v>
      </c>
      <c r="V1783" s="4">
        <v>234</v>
      </c>
      <c r="W1783" s="4">
        <v>65</v>
      </c>
      <c r="X1783" s="4">
        <v>650</v>
      </c>
      <c r="Y1783" s="4">
        <v>0</v>
      </c>
      <c r="Z1783" s="4">
        <v>0</v>
      </c>
      <c r="AA1783" s="4">
        <v>455</v>
      </c>
      <c r="AB1783" s="4">
        <v>0</v>
      </c>
      <c r="AC1783" s="4">
        <v>0</v>
      </c>
      <c r="AD1783" s="4">
        <v>0</v>
      </c>
    </row>
    <row r="1784" spans="1:30" x14ac:dyDescent="0.3">
      <c r="A1784" s="16" t="s">
        <v>41</v>
      </c>
      <c r="B1784" s="7">
        <v>580694</v>
      </c>
      <c r="C1784" s="7">
        <v>279277</v>
      </c>
      <c r="D1784" s="7" t="s">
        <v>1903</v>
      </c>
      <c r="E1784" s="7">
        <v>2</v>
      </c>
      <c r="F1784" s="4">
        <v>1925161</v>
      </c>
      <c r="G1784" s="4">
        <v>72281</v>
      </c>
      <c r="H1784" s="4">
        <f t="shared" si="164"/>
        <v>2174028.1964129549</v>
      </c>
      <c r="I1784" s="4">
        <f t="shared" si="165"/>
        <v>248867.19641295495</v>
      </c>
      <c r="J1784" s="5">
        <f t="shared" si="166"/>
        <v>0.12927084873055028</v>
      </c>
      <c r="K1784" s="4">
        <f t="shared" si="167"/>
        <v>120933.84137420832</v>
      </c>
      <c r="L1784" s="4">
        <f t="shared" si="168"/>
        <v>48652.841374208321</v>
      </c>
      <c r="M1784" s="5">
        <f t="shared" si="169"/>
        <v>0.67310692124082849</v>
      </c>
      <c r="N1784" s="4">
        <f>IF(SUMPRODUCT($O$2:$AD$2,O1784:AD1784)&lt;=Kalkulačka!$B$4,SUMPRODUCT($O$2:$AD$2,O1784:AD1784)*Kalkulačka!$B$5,SUMPRODUCT($O$2:$AD$2,O1784:AD1784))</f>
        <v>153</v>
      </c>
      <c r="O1784" s="4">
        <v>40</v>
      </c>
      <c r="P1784" s="4">
        <v>0</v>
      </c>
      <c r="Q1784" s="4">
        <v>0</v>
      </c>
      <c r="R1784" s="4">
        <v>0</v>
      </c>
      <c r="S1784" s="4">
        <v>62</v>
      </c>
      <c r="T1784" s="4">
        <v>0</v>
      </c>
      <c r="U1784" s="4">
        <v>102</v>
      </c>
      <c r="V1784" s="4">
        <v>50</v>
      </c>
      <c r="W1784" s="4">
        <v>0</v>
      </c>
      <c r="X1784" s="4">
        <v>0</v>
      </c>
      <c r="Y1784" s="4">
        <v>0</v>
      </c>
      <c r="Z1784" s="4">
        <v>0</v>
      </c>
      <c r="AA1784" s="4">
        <v>0</v>
      </c>
      <c r="AB1784" s="4">
        <v>0</v>
      </c>
      <c r="AC1784" s="4">
        <v>0</v>
      </c>
      <c r="AD1784" s="4">
        <v>0</v>
      </c>
    </row>
    <row r="1785" spans="1:30" x14ac:dyDescent="0.3">
      <c r="A1785" s="16" t="s">
        <v>35</v>
      </c>
      <c r="B1785" s="7">
        <v>561665</v>
      </c>
      <c r="C1785" s="7">
        <v>260878</v>
      </c>
      <c r="D1785" s="7" t="s">
        <v>1199</v>
      </c>
      <c r="E1785" s="7">
        <v>2</v>
      </c>
      <c r="F1785" s="4">
        <v>3453866</v>
      </c>
      <c r="G1785" s="4">
        <v>162786</v>
      </c>
      <c r="H1785" s="4">
        <f t="shared" si="164"/>
        <v>3900462.3523879484</v>
      </c>
      <c r="I1785" s="4">
        <f t="shared" si="165"/>
        <v>446596.35238794843</v>
      </c>
      <c r="J1785" s="5">
        <f t="shared" si="166"/>
        <v>0.12930332340280382</v>
      </c>
      <c r="K1785" s="4">
        <f t="shared" si="167"/>
        <v>216969.53893607965</v>
      </c>
      <c r="L1785" s="4">
        <f t="shared" si="168"/>
        <v>54183.538936079654</v>
      </c>
      <c r="M1785" s="5">
        <f t="shared" si="169"/>
        <v>0.33285134431756824</v>
      </c>
      <c r="N1785" s="4">
        <f>IF(SUMPRODUCT($O$2:$AD$2,O1785:AD1785)&lt;=Kalkulačka!$B$4,SUMPRODUCT($O$2:$AD$2,O1785:AD1785)*Kalkulačka!$B$5,SUMPRODUCT($O$2:$AD$2,O1785:AD1785))</f>
        <v>274.5</v>
      </c>
      <c r="O1785" s="4">
        <v>34</v>
      </c>
      <c r="P1785" s="4">
        <v>0</v>
      </c>
      <c r="Q1785" s="4">
        <v>0</v>
      </c>
      <c r="R1785" s="4">
        <v>0</v>
      </c>
      <c r="S1785" s="4">
        <v>149</v>
      </c>
      <c r="T1785" s="4">
        <v>0</v>
      </c>
      <c r="U1785" s="4">
        <v>103</v>
      </c>
      <c r="V1785" s="4">
        <v>45</v>
      </c>
      <c r="W1785" s="4">
        <v>0</v>
      </c>
      <c r="X1785" s="4">
        <v>0</v>
      </c>
      <c r="Y1785" s="4">
        <v>0</v>
      </c>
      <c r="Z1785" s="4">
        <v>0</v>
      </c>
      <c r="AA1785" s="4">
        <v>0</v>
      </c>
      <c r="AB1785" s="4">
        <v>0</v>
      </c>
      <c r="AC1785" s="4">
        <v>0</v>
      </c>
      <c r="AD1785" s="4">
        <v>0</v>
      </c>
    </row>
    <row r="1786" spans="1:30" x14ac:dyDescent="0.3">
      <c r="A1786" s="16" t="s">
        <v>32</v>
      </c>
      <c r="B1786" s="7">
        <v>563129</v>
      </c>
      <c r="C1786" s="7">
        <v>261939</v>
      </c>
      <c r="D1786" s="7" t="s">
        <v>315</v>
      </c>
      <c r="E1786" s="7">
        <v>2</v>
      </c>
      <c r="F1786" s="4">
        <v>24448351</v>
      </c>
      <c r="G1786" s="4">
        <v>1374538</v>
      </c>
      <c r="H1786" s="4">
        <f t="shared" si="164"/>
        <v>23929940.428621288</v>
      </c>
      <c r="I1786" s="4">
        <f t="shared" si="165"/>
        <v>-518410.57137871161</v>
      </c>
      <c r="J1786" s="5">
        <f t="shared" si="166"/>
        <v>-2.120431645384635E-2</v>
      </c>
      <c r="K1786" s="4">
        <f t="shared" si="167"/>
        <v>1331141.7141065637</v>
      </c>
      <c r="L1786" s="4">
        <f t="shared" si="168"/>
        <v>-43396.285893436288</v>
      </c>
      <c r="M1786" s="5">
        <f t="shared" si="169"/>
        <v>-3.1571543233752886E-2</v>
      </c>
      <c r="N1786" s="4">
        <f>IF(SUMPRODUCT($O$2:$AD$2,O1786:AD1786)&lt;=Kalkulačka!$B$4,SUMPRODUCT($O$2:$AD$2,O1786:AD1786)*Kalkulačka!$B$5,SUMPRODUCT($O$2:$AD$2,O1786:AD1786))</f>
        <v>1684.1</v>
      </c>
      <c r="O1786" s="4">
        <v>415</v>
      </c>
      <c r="P1786" s="4">
        <v>14</v>
      </c>
      <c r="Q1786" s="4">
        <v>17</v>
      </c>
      <c r="R1786" s="4">
        <v>5</v>
      </c>
      <c r="S1786" s="4">
        <v>1101</v>
      </c>
      <c r="T1786" s="4">
        <v>39</v>
      </c>
      <c r="U1786" s="4">
        <v>1382</v>
      </c>
      <c r="V1786" s="4">
        <v>273</v>
      </c>
      <c r="W1786" s="4">
        <v>312</v>
      </c>
      <c r="X1786" s="4">
        <v>578</v>
      </c>
      <c r="Y1786" s="4">
        <v>0</v>
      </c>
      <c r="Z1786" s="4">
        <v>0</v>
      </c>
      <c r="AA1786" s="4">
        <v>351</v>
      </c>
      <c r="AB1786" s="4">
        <v>0</v>
      </c>
      <c r="AC1786" s="4">
        <v>0</v>
      </c>
      <c r="AD1786" s="4">
        <v>0</v>
      </c>
    </row>
    <row r="1787" spans="1:30" x14ac:dyDescent="0.3">
      <c r="A1787" s="16" t="s">
        <v>25</v>
      </c>
      <c r="B1787" s="7">
        <v>556203</v>
      </c>
      <c r="C1787" s="7">
        <v>255483</v>
      </c>
      <c r="D1787" s="7" t="s">
        <v>1990</v>
      </c>
      <c r="E1787" s="7">
        <v>2</v>
      </c>
      <c r="F1787" s="4">
        <v>1811616</v>
      </c>
      <c r="G1787" s="4">
        <v>68207</v>
      </c>
      <c r="H1787" s="4">
        <f t="shared" si="164"/>
        <v>2046144.1848592516</v>
      </c>
      <c r="I1787" s="4">
        <f t="shared" si="165"/>
        <v>234528.1848592516</v>
      </c>
      <c r="J1787" s="5">
        <f t="shared" si="166"/>
        <v>0.12945800040364608</v>
      </c>
      <c r="K1787" s="4">
        <f t="shared" si="167"/>
        <v>113820.08599925489</v>
      </c>
      <c r="L1787" s="4">
        <f t="shared" si="168"/>
        <v>45613.085999254894</v>
      </c>
      <c r="M1787" s="5">
        <f t="shared" si="169"/>
        <v>0.66874493819189951</v>
      </c>
      <c r="N1787" s="4">
        <f>IF(SUMPRODUCT($O$2:$AD$2,O1787:AD1787)&lt;=Kalkulačka!$B$4,SUMPRODUCT($O$2:$AD$2,O1787:AD1787)*Kalkulačka!$B$5,SUMPRODUCT($O$2:$AD$2,O1787:AD1787))</f>
        <v>144</v>
      </c>
      <c r="O1787" s="4">
        <v>37</v>
      </c>
      <c r="P1787" s="4">
        <v>0</v>
      </c>
      <c r="Q1787" s="4">
        <v>0</v>
      </c>
      <c r="R1787" s="4">
        <v>0</v>
      </c>
      <c r="S1787" s="4">
        <v>59</v>
      </c>
      <c r="T1787" s="4">
        <v>0</v>
      </c>
      <c r="U1787" s="4">
        <v>109</v>
      </c>
      <c r="V1787" s="4">
        <v>56</v>
      </c>
      <c r="W1787" s="4">
        <v>0</v>
      </c>
      <c r="X1787" s="4">
        <v>0</v>
      </c>
      <c r="Y1787" s="4">
        <v>0</v>
      </c>
      <c r="Z1787" s="4">
        <v>0</v>
      </c>
      <c r="AA1787" s="4">
        <v>0</v>
      </c>
      <c r="AB1787" s="4">
        <v>0</v>
      </c>
      <c r="AC1787" s="4">
        <v>0</v>
      </c>
      <c r="AD1787" s="4">
        <v>0</v>
      </c>
    </row>
    <row r="1788" spans="1:30" x14ac:dyDescent="0.3">
      <c r="A1788" s="16" t="s">
        <v>41</v>
      </c>
      <c r="B1788" s="7">
        <v>580848</v>
      </c>
      <c r="C1788" s="7">
        <v>279421</v>
      </c>
      <c r="D1788" s="7" t="s">
        <v>1991</v>
      </c>
      <c r="E1788" s="7">
        <v>2</v>
      </c>
      <c r="F1788" s="4">
        <v>2301777</v>
      </c>
      <c r="G1788" s="4">
        <v>80021</v>
      </c>
      <c r="H1788" s="4">
        <f t="shared" si="164"/>
        <v>2600308.234925299</v>
      </c>
      <c r="I1788" s="4">
        <f t="shared" si="165"/>
        <v>298531.23492529895</v>
      </c>
      <c r="J1788" s="5">
        <f t="shared" si="166"/>
        <v>0.12969598485226808</v>
      </c>
      <c r="K1788" s="4">
        <f t="shared" si="167"/>
        <v>144646.35929071976</v>
      </c>
      <c r="L1788" s="4">
        <f t="shared" si="168"/>
        <v>64625.35929071976</v>
      </c>
      <c r="M1788" s="5">
        <f t="shared" si="169"/>
        <v>0.80760499482285608</v>
      </c>
      <c r="N1788" s="4">
        <f>IF(SUMPRODUCT($O$2:$AD$2,O1788:AD1788)&lt;=Kalkulačka!$B$4,SUMPRODUCT($O$2:$AD$2,O1788:AD1788)*Kalkulačka!$B$5,SUMPRODUCT($O$2:$AD$2,O1788:AD1788))</f>
        <v>183</v>
      </c>
      <c r="O1788" s="4">
        <v>65</v>
      </c>
      <c r="P1788" s="4">
        <v>0</v>
      </c>
      <c r="Q1788" s="4">
        <v>0</v>
      </c>
      <c r="R1788" s="4">
        <v>0</v>
      </c>
      <c r="S1788" s="4">
        <v>57</v>
      </c>
      <c r="T1788" s="4">
        <v>0</v>
      </c>
      <c r="U1788" s="4">
        <v>124</v>
      </c>
      <c r="V1788" s="4">
        <v>56</v>
      </c>
      <c r="W1788" s="4">
        <v>0</v>
      </c>
      <c r="X1788" s="4">
        <v>0</v>
      </c>
      <c r="Y1788" s="4">
        <v>0</v>
      </c>
      <c r="Z1788" s="4">
        <v>0</v>
      </c>
      <c r="AA1788" s="4">
        <v>0</v>
      </c>
      <c r="AB1788" s="4">
        <v>0</v>
      </c>
      <c r="AC1788" s="4">
        <v>0</v>
      </c>
      <c r="AD1788" s="4">
        <v>0</v>
      </c>
    </row>
    <row r="1789" spans="1:30" x14ac:dyDescent="0.3">
      <c r="A1789" s="16" t="s">
        <v>23</v>
      </c>
      <c r="B1789" s="7">
        <v>550183</v>
      </c>
      <c r="C1789" s="7">
        <v>250406</v>
      </c>
      <c r="D1789" s="7" t="s">
        <v>1992</v>
      </c>
      <c r="E1789" s="7">
        <v>2</v>
      </c>
      <c r="F1789" s="4">
        <v>867849</v>
      </c>
      <c r="G1789" s="4">
        <v>31670</v>
      </c>
      <c r="H1789" s="4">
        <f t="shared" si="164"/>
        <v>980444.08857839147</v>
      </c>
      <c r="I1789" s="4">
        <f t="shared" si="165"/>
        <v>112595.08857839147</v>
      </c>
      <c r="J1789" s="5">
        <f t="shared" si="166"/>
        <v>0.12974041403330694</v>
      </c>
      <c r="K1789" s="4">
        <f t="shared" si="167"/>
        <v>54538.791207976305</v>
      </c>
      <c r="L1789" s="4">
        <f t="shared" si="168"/>
        <v>22868.791207976305</v>
      </c>
      <c r="M1789" s="5">
        <f t="shared" si="169"/>
        <v>0.72209634379464172</v>
      </c>
      <c r="N1789" s="4">
        <f>IF(SUMPRODUCT($O$2:$AD$2,O1789:AD1789)&lt;=Kalkulačka!$B$4,SUMPRODUCT($O$2:$AD$2,O1789:AD1789)*Kalkulačka!$B$5,SUMPRODUCT($O$2:$AD$2,O1789:AD1789))</f>
        <v>69</v>
      </c>
      <c r="O1789" s="4">
        <v>21</v>
      </c>
      <c r="P1789" s="4">
        <v>0</v>
      </c>
      <c r="Q1789" s="4">
        <v>0</v>
      </c>
      <c r="R1789" s="4">
        <v>0</v>
      </c>
      <c r="S1789" s="4">
        <v>25</v>
      </c>
      <c r="T1789" s="4">
        <v>0</v>
      </c>
      <c r="U1789" s="4">
        <v>45</v>
      </c>
      <c r="V1789" s="4">
        <v>16</v>
      </c>
      <c r="W1789" s="4">
        <v>0</v>
      </c>
      <c r="X1789" s="4">
        <v>0</v>
      </c>
      <c r="Y1789" s="4">
        <v>0</v>
      </c>
      <c r="Z1789" s="4">
        <v>0</v>
      </c>
      <c r="AA1789" s="4">
        <v>0</v>
      </c>
      <c r="AB1789" s="4">
        <v>0</v>
      </c>
      <c r="AC1789" s="4">
        <v>0</v>
      </c>
      <c r="AD1789" s="4">
        <v>0</v>
      </c>
    </row>
    <row r="1790" spans="1:30" x14ac:dyDescent="0.3">
      <c r="A1790" s="16" t="s">
        <v>20</v>
      </c>
      <c r="B1790" s="7">
        <v>539368</v>
      </c>
      <c r="C1790" s="7">
        <v>241351</v>
      </c>
      <c r="D1790" s="7" t="s">
        <v>1993</v>
      </c>
      <c r="E1790" s="7">
        <v>2</v>
      </c>
      <c r="F1790" s="4">
        <v>2075253</v>
      </c>
      <c r="G1790" s="4">
        <v>77317</v>
      </c>
      <c r="H1790" s="4">
        <f t="shared" si="164"/>
        <v>2344540.2118178927</v>
      </c>
      <c r="I1790" s="4">
        <f t="shared" si="165"/>
        <v>269287.21181789273</v>
      </c>
      <c r="J1790" s="5">
        <f t="shared" si="166"/>
        <v>0.12976114807105099</v>
      </c>
      <c r="K1790" s="4">
        <f t="shared" si="167"/>
        <v>130418.84854081291</v>
      </c>
      <c r="L1790" s="4">
        <f t="shared" si="168"/>
        <v>53101.848540812905</v>
      </c>
      <c r="M1790" s="5">
        <f t="shared" si="169"/>
        <v>0.68680689293186359</v>
      </c>
      <c r="N1790" s="4">
        <f>IF(SUMPRODUCT($O$2:$AD$2,O1790:AD1790)&lt;=Kalkulačka!$B$4,SUMPRODUCT($O$2:$AD$2,O1790:AD1790)*Kalkulačka!$B$5,SUMPRODUCT($O$2:$AD$2,O1790:AD1790))</f>
        <v>165</v>
      </c>
      <c r="O1790" s="4">
        <v>44</v>
      </c>
      <c r="P1790" s="4">
        <v>0</v>
      </c>
      <c r="Q1790" s="4">
        <v>0</v>
      </c>
      <c r="R1790" s="4">
        <v>0</v>
      </c>
      <c r="S1790" s="4">
        <v>66</v>
      </c>
      <c r="T1790" s="4">
        <v>0</v>
      </c>
      <c r="U1790" s="4">
        <v>111</v>
      </c>
      <c r="V1790" s="4">
        <v>47</v>
      </c>
      <c r="W1790" s="4">
        <v>0</v>
      </c>
      <c r="X1790" s="4">
        <v>0</v>
      </c>
      <c r="Y1790" s="4">
        <v>0</v>
      </c>
      <c r="Z1790" s="4">
        <v>0</v>
      </c>
      <c r="AA1790" s="4">
        <v>0</v>
      </c>
      <c r="AB1790" s="4">
        <v>0</v>
      </c>
      <c r="AC1790" s="4">
        <v>0</v>
      </c>
      <c r="AD1790" s="4">
        <v>0</v>
      </c>
    </row>
    <row r="1791" spans="1:30" x14ac:dyDescent="0.3">
      <c r="A1791" s="16" t="s">
        <v>53</v>
      </c>
      <c r="B1791" s="7">
        <v>586013</v>
      </c>
      <c r="C1791" s="7">
        <v>284734</v>
      </c>
      <c r="D1791" s="7" t="s">
        <v>1994</v>
      </c>
      <c r="E1791" s="7">
        <v>2</v>
      </c>
      <c r="F1791" s="4">
        <v>1980917</v>
      </c>
      <c r="G1791" s="4">
        <v>76522</v>
      </c>
      <c r="H1791" s="4">
        <f t="shared" si="164"/>
        <v>2237970.2021898064</v>
      </c>
      <c r="I1791" s="4">
        <f t="shared" si="165"/>
        <v>257053.20218980638</v>
      </c>
      <c r="J1791" s="5">
        <f t="shared" si="166"/>
        <v>0.12976475147106425</v>
      </c>
      <c r="K1791" s="4">
        <f t="shared" si="167"/>
        <v>124490.71906168504</v>
      </c>
      <c r="L1791" s="4">
        <f t="shared" si="168"/>
        <v>47968.719061685042</v>
      </c>
      <c r="M1791" s="5">
        <f t="shared" si="169"/>
        <v>0.62686180525450252</v>
      </c>
      <c r="N1791" s="4">
        <f>IF(SUMPRODUCT($O$2:$AD$2,O1791:AD1791)&lt;=Kalkulačka!$B$4,SUMPRODUCT($O$2:$AD$2,O1791:AD1791)*Kalkulačka!$B$5,SUMPRODUCT($O$2:$AD$2,O1791:AD1791))</f>
        <v>157.5</v>
      </c>
      <c r="O1791" s="4">
        <v>42</v>
      </c>
      <c r="P1791" s="4">
        <v>0</v>
      </c>
      <c r="Q1791" s="4">
        <v>0</v>
      </c>
      <c r="R1791" s="4">
        <v>0</v>
      </c>
      <c r="S1791" s="4">
        <v>63</v>
      </c>
      <c r="T1791" s="4">
        <v>0</v>
      </c>
      <c r="U1791" s="4">
        <v>97</v>
      </c>
      <c r="V1791" s="4">
        <v>44</v>
      </c>
      <c r="W1791" s="4">
        <v>0</v>
      </c>
      <c r="X1791" s="4">
        <v>0</v>
      </c>
      <c r="Y1791" s="4">
        <v>0</v>
      </c>
      <c r="Z1791" s="4">
        <v>0</v>
      </c>
      <c r="AA1791" s="4">
        <v>0</v>
      </c>
      <c r="AB1791" s="4">
        <v>0</v>
      </c>
      <c r="AC1791" s="4">
        <v>0</v>
      </c>
      <c r="AD1791" s="4">
        <v>0</v>
      </c>
    </row>
    <row r="1792" spans="1:30" x14ac:dyDescent="0.3">
      <c r="A1792" s="16" t="s">
        <v>41</v>
      </c>
      <c r="B1792" s="7">
        <v>579971</v>
      </c>
      <c r="C1792" s="7">
        <v>278599</v>
      </c>
      <c r="D1792" s="7" t="s">
        <v>1995</v>
      </c>
      <c r="E1792" s="7">
        <v>2</v>
      </c>
      <c r="F1792" s="4">
        <v>2358197</v>
      </c>
      <c r="G1792" s="4">
        <v>84463</v>
      </c>
      <c r="H1792" s="4">
        <f t="shared" si="164"/>
        <v>2664250.2407021509</v>
      </c>
      <c r="I1792" s="4">
        <f t="shared" si="165"/>
        <v>306053.24070215086</v>
      </c>
      <c r="J1792" s="5">
        <f t="shared" si="166"/>
        <v>0.12978272837347804</v>
      </c>
      <c r="K1792" s="4">
        <f t="shared" si="167"/>
        <v>148203.23697819648</v>
      </c>
      <c r="L1792" s="4">
        <f t="shared" si="168"/>
        <v>63740.236978196481</v>
      </c>
      <c r="M1792" s="5">
        <f t="shared" si="169"/>
        <v>0.75465277077769533</v>
      </c>
      <c r="N1792" s="4">
        <f>IF(SUMPRODUCT($O$2:$AD$2,O1792:AD1792)&lt;=Kalkulačka!$B$4,SUMPRODUCT($O$2:$AD$2,O1792:AD1792)*Kalkulačka!$B$5,SUMPRODUCT($O$2:$AD$2,O1792:AD1792))</f>
        <v>187.5</v>
      </c>
      <c r="O1792" s="4">
        <v>60</v>
      </c>
      <c r="P1792" s="4">
        <v>0</v>
      </c>
      <c r="Q1792" s="4">
        <v>0</v>
      </c>
      <c r="R1792" s="4">
        <v>0</v>
      </c>
      <c r="S1792" s="4">
        <v>65</v>
      </c>
      <c r="T1792" s="4">
        <v>0</v>
      </c>
      <c r="U1792" s="4">
        <v>125</v>
      </c>
      <c r="V1792" s="4">
        <v>44</v>
      </c>
      <c r="W1792" s="4">
        <v>0</v>
      </c>
      <c r="X1792" s="4">
        <v>0</v>
      </c>
      <c r="Y1792" s="4">
        <v>0</v>
      </c>
      <c r="Z1792" s="4">
        <v>0</v>
      </c>
      <c r="AA1792" s="4">
        <v>0</v>
      </c>
      <c r="AB1792" s="4">
        <v>0</v>
      </c>
      <c r="AC1792" s="4">
        <v>0</v>
      </c>
      <c r="AD1792" s="4">
        <v>0</v>
      </c>
    </row>
    <row r="1793" spans="1:30" x14ac:dyDescent="0.3">
      <c r="A1793" s="16" t="s">
        <v>32</v>
      </c>
      <c r="B1793" s="7">
        <v>563102</v>
      </c>
      <c r="C1793" s="7">
        <v>261912</v>
      </c>
      <c r="D1793" s="7" t="s">
        <v>314</v>
      </c>
      <c r="E1793" s="7">
        <v>2</v>
      </c>
      <c r="F1793" s="4">
        <v>36791943</v>
      </c>
      <c r="G1793" s="4">
        <v>2128733</v>
      </c>
      <c r="H1793" s="4">
        <f t="shared" si="164"/>
        <v>36032030.721986741</v>
      </c>
      <c r="I1793" s="4">
        <f t="shared" si="165"/>
        <v>-759912.27801325917</v>
      </c>
      <c r="J1793" s="5">
        <f t="shared" si="166"/>
        <v>-2.065431222301195E-2</v>
      </c>
      <c r="K1793" s="4">
        <f t="shared" si="167"/>
        <v>2004340.0977563234</v>
      </c>
      <c r="L1793" s="4">
        <f t="shared" si="168"/>
        <v>-124392.9022436766</v>
      </c>
      <c r="M1793" s="5">
        <f t="shared" si="169"/>
        <v>-5.8435182920392847E-2</v>
      </c>
      <c r="N1793" s="4">
        <f>IF(SUMPRODUCT($O$2:$AD$2,O1793:AD1793)&lt;=Kalkulačka!$B$4,SUMPRODUCT($O$2:$AD$2,O1793:AD1793)*Kalkulačka!$B$5,SUMPRODUCT($O$2:$AD$2,O1793:AD1793))</f>
        <v>2535.8000000000002</v>
      </c>
      <c r="O1793" s="4">
        <v>521</v>
      </c>
      <c r="P1793" s="4">
        <v>29</v>
      </c>
      <c r="Q1793" s="4">
        <v>15</v>
      </c>
      <c r="R1793" s="4">
        <v>0</v>
      </c>
      <c r="S1793" s="4">
        <v>1649</v>
      </c>
      <c r="T1793" s="4">
        <v>120</v>
      </c>
      <c r="U1793" s="4">
        <v>1869</v>
      </c>
      <c r="V1793" s="4">
        <v>515</v>
      </c>
      <c r="W1793" s="4">
        <v>296</v>
      </c>
      <c r="X1793" s="4">
        <v>534</v>
      </c>
      <c r="Y1793" s="4">
        <v>0</v>
      </c>
      <c r="Z1793" s="4">
        <v>0</v>
      </c>
      <c r="AA1793" s="4">
        <v>528</v>
      </c>
      <c r="AB1793" s="4">
        <v>0</v>
      </c>
      <c r="AC1793" s="4">
        <v>0</v>
      </c>
      <c r="AD1793" s="4">
        <v>0</v>
      </c>
    </row>
    <row r="1794" spans="1:30" x14ac:dyDescent="0.3">
      <c r="A1794" s="16" t="s">
        <v>29</v>
      </c>
      <c r="B1794" s="7">
        <v>555690</v>
      </c>
      <c r="C1794" s="7">
        <v>255114</v>
      </c>
      <c r="D1794" s="7" t="s">
        <v>1996</v>
      </c>
      <c r="E1794" s="7">
        <v>2</v>
      </c>
      <c r="F1794" s="4">
        <v>792176</v>
      </c>
      <c r="G1794" s="4">
        <v>27763</v>
      </c>
      <c r="H1794" s="4">
        <f t="shared" si="164"/>
        <v>895188.08087592258</v>
      </c>
      <c r="I1794" s="4">
        <f t="shared" si="165"/>
        <v>103012.08087592258</v>
      </c>
      <c r="J1794" s="5">
        <f t="shared" si="166"/>
        <v>0.13003686160136452</v>
      </c>
      <c r="K1794" s="4">
        <f t="shared" si="167"/>
        <v>49796.28762467402</v>
      </c>
      <c r="L1794" s="4">
        <f t="shared" si="168"/>
        <v>22033.28762467402</v>
      </c>
      <c r="M1794" s="5">
        <f t="shared" si="169"/>
        <v>0.79362056062651809</v>
      </c>
      <c r="N1794" s="4">
        <f>IF(SUMPRODUCT($O$2:$AD$2,O1794:AD1794)&lt;=Kalkulačka!$B$4,SUMPRODUCT($O$2:$AD$2,O1794:AD1794)*Kalkulačka!$B$5,SUMPRODUCT($O$2:$AD$2,O1794:AD1794))</f>
        <v>63</v>
      </c>
      <c r="O1794" s="4">
        <v>21</v>
      </c>
      <c r="P1794" s="4">
        <v>0</v>
      </c>
      <c r="Q1794" s="4">
        <v>0</v>
      </c>
      <c r="R1794" s="4">
        <v>0</v>
      </c>
      <c r="S1794" s="4">
        <v>21</v>
      </c>
      <c r="T1794" s="4">
        <v>0</v>
      </c>
      <c r="U1794" s="4">
        <v>40</v>
      </c>
      <c r="V1794" s="4">
        <v>21</v>
      </c>
      <c r="W1794" s="4">
        <v>0</v>
      </c>
      <c r="X1794" s="4">
        <v>0</v>
      </c>
      <c r="Y1794" s="4">
        <v>0</v>
      </c>
      <c r="Z1794" s="4">
        <v>0</v>
      </c>
      <c r="AA1794" s="4">
        <v>0</v>
      </c>
      <c r="AB1794" s="4">
        <v>0</v>
      </c>
      <c r="AC1794" s="4">
        <v>0</v>
      </c>
      <c r="AD1794" s="4">
        <v>0</v>
      </c>
    </row>
    <row r="1795" spans="1:30" x14ac:dyDescent="0.3">
      <c r="A1795" s="16" t="s">
        <v>44</v>
      </c>
      <c r="B1795" s="7">
        <v>587842</v>
      </c>
      <c r="C1795" s="7">
        <v>842648</v>
      </c>
      <c r="D1795" s="7" t="s">
        <v>1997</v>
      </c>
      <c r="E1795" s="7">
        <v>2</v>
      </c>
      <c r="F1795" s="4">
        <v>848752</v>
      </c>
      <c r="G1795" s="4">
        <v>29243</v>
      </c>
      <c r="H1795" s="4">
        <f t="shared" si="164"/>
        <v>959130.08665277425</v>
      </c>
      <c r="I1795" s="4">
        <f t="shared" si="165"/>
        <v>110378.08665277425</v>
      </c>
      <c r="J1795" s="5">
        <f t="shared" si="166"/>
        <v>0.13004751288099969</v>
      </c>
      <c r="K1795" s="4">
        <f t="shared" si="167"/>
        <v>53353.165312150733</v>
      </c>
      <c r="L1795" s="4">
        <f t="shared" si="168"/>
        <v>24110.165312150733</v>
      </c>
      <c r="M1795" s="5">
        <f t="shared" si="169"/>
        <v>0.8244764665783515</v>
      </c>
      <c r="N1795" s="4">
        <f>IF(SUMPRODUCT($O$2:$AD$2,O1795:AD1795)&lt;=Kalkulačka!$B$4,SUMPRODUCT($O$2:$AD$2,O1795:AD1795)*Kalkulačka!$B$5,SUMPRODUCT($O$2:$AD$2,O1795:AD1795))</f>
        <v>67.5</v>
      </c>
      <c r="O1795" s="4">
        <v>25</v>
      </c>
      <c r="P1795" s="4">
        <v>0</v>
      </c>
      <c r="Q1795" s="4">
        <v>0</v>
      </c>
      <c r="R1795" s="4">
        <v>0</v>
      </c>
      <c r="S1795" s="4">
        <v>20</v>
      </c>
      <c r="T1795" s="4">
        <v>0</v>
      </c>
      <c r="U1795" s="4">
        <v>0</v>
      </c>
      <c r="V1795" s="4">
        <v>20</v>
      </c>
      <c r="W1795" s="4">
        <v>0</v>
      </c>
      <c r="X1795" s="4">
        <v>0</v>
      </c>
      <c r="Y1795" s="4">
        <v>0</v>
      </c>
      <c r="Z1795" s="4">
        <v>0</v>
      </c>
      <c r="AA1795" s="4">
        <v>0</v>
      </c>
      <c r="AB1795" s="4">
        <v>0</v>
      </c>
      <c r="AC1795" s="4">
        <v>0</v>
      </c>
      <c r="AD1795" s="4">
        <v>0</v>
      </c>
    </row>
    <row r="1796" spans="1:30" x14ac:dyDescent="0.3">
      <c r="A1796" s="16" t="s">
        <v>32</v>
      </c>
      <c r="B1796" s="7">
        <v>566616</v>
      </c>
      <c r="C1796" s="7">
        <v>265365</v>
      </c>
      <c r="D1796" s="7" t="s">
        <v>331</v>
      </c>
      <c r="E1796" s="7">
        <v>2</v>
      </c>
      <c r="F1796" s="4">
        <v>15452483</v>
      </c>
      <c r="G1796" s="4">
        <v>896171</v>
      </c>
      <c r="H1796" s="4">
        <f t="shared" si="164"/>
        <v>15134362.300649922</v>
      </c>
      <c r="I1796" s="4">
        <f t="shared" si="165"/>
        <v>-318120.69935007766</v>
      </c>
      <c r="J1796" s="5">
        <f t="shared" si="166"/>
        <v>-2.0587027945610958E-2</v>
      </c>
      <c r="K1796" s="4">
        <f t="shared" si="167"/>
        <v>841873.42776254425</v>
      </c>
      <c r="L1796" s="4">
        <f t="shared" si="168"/>
        <v>-54297.572237455752</v>
      </c>
      <c r="M1796" s="5">
        <f t="shared" si="169"/>
        <v>-6.0588405825959257E-2</v>
      </c>
      <c r="N1796" s="4">
        <f>IF(SUMPRODUCT($O$2:$AD$2,O1796:AD1796)&lt;=Kalkulačka!$B$4,SUMPRODUCT($O$2:$AD$2,O1796:AD1796)*Kalkulačka!$B$5,SUMPRODUCT($O$2:$AD$2,O1796:AD1796))</f>
        <v>1065.0999999999999</v>
      </c>
      <c r="O1796" s="4">
        <v>204</v>
      </c>
      <c r="P1796" s="4">
        <v>0</v>
      </c>
      <c r="Q1796" s="4">
        <v>22</v>
      </c>
      <c r="R1796" s="4">
        <v>0</v>
      </c>
      <c r="S1796" s="4">
        <v>738</v>
      </c>
      <c r="T1796" s="4">
        <v>36</v>
      </c>
      <c r="U1796" s="4">
        <v>849</v>
      </c>
      <c r="V1796" s="4">
        <v>212</v>
      </c>
      <c r="W1796" s="4">
        <v>0</v>
      </c>
      <c r="X1796" s="4">
        <v>178</v>
      </c>
      <c r="Y1796" s="4">
        <v>0</v>
      </c>
      <c r="Z1796" s="4">
        <v>0</v>
      </c>
      <c r="AA1796" s="4">
        <v>291</v>
      </c>
      <c r="AB1796" s="4">
        <v>0</v>
      </c>
      <c r="AC1796" s="4">
        <v>0</v>
      </c>
      <c r="AD1796" s="4">
        <v>0</v>
      </c>
    </row>
    <row r="1797" spans="1:30" x14ac:dyDescent="0.3">
      <c r="A1797" s="16" t="s">
        <v>50</v>
      </c>
      <c r="B1797" s="7">
        <v>589853</v>
      </c>
      <c r="C1797" s="7">
        <v>288594</v>
      </c>
      <c r="D1797" s="7" t="s">
        <v>1998</v>
      </c>
      <c r="E1797" s="7">
        <v>2</v>
      </c>
      <c r="F1797" s="4">
        <v>339474</v>
      </c>
      <c r="G1797" s="4">
        <v>8626</v>
      </c>
      <c r="H1797" s="4">
        <f t="shared" si="164"/>
        <v>383652.03466110968</v>
      </c>
      <c r="I1797" s="4">
        <f t="shared" si="165"/>
        <v>44178.034661109676</v>
      </c>
      <c r="J1797" s="5">
        <f t="shared" si="166"/>
        <v>0.13013672523112141</v>
      </c>
      <c r="K1797" s="4">
        <f t="shared" si="167"/>
        <v>21341.266124860293</v>
      </c>
      <c r="L1797" s="4">
        <f t="shared" si="168"/>
        <v>12715.266124860293</v>
      </c>
      <c r="M1797" s="5">
        <f t="shared" si="169"/>
        <v>1.4740628477695679</v>
      </c>
      <c r="N1797" s="4">
        <f>IF(SUMPRODUCT($O$2:$AD$2,O1797:AD1797)&lt;=Kalkulačka!$B$4,SUMPRODUCT($O$2:$AD$2,O1797:AD1797)*Kalkulačka!$B$5,SUMPRODUCT($O$2:$AD$2,O1797:AD1797))</f>
        <v>27</v>
      </c>
      <c r="O1797" s="4">
        <v>18</v>
      </c>
      <c r="P1797" s="4">
        <v>0</v>
      </c>
      <c r="Q1797" s="4">
        <v>0</v>
      </c>
      <c r="R1797" s="4">
        <v>0</v>
      </c>
      <c r="S1797" s="4">
        <v>0</v>
      </c>
      <c r="T1797" s="4">
        <v>0</v>
      </c>
      <c r="U1797" s="4">
        <v>0</v>
      </c>
      <c r="V1797" s="4">
        <v>0</v>
      </c>
      <c r="W1797" s="4">
        <v>0</v>
      </c>
      <c r="X1797" s="4">
        <v>0</v>
      </c>
      <c r="Y1797" s="4">
        <v>0</v>
      </c>
      <c r="Z1797" s="4">
        <v>0</v>
      </c>
      <c r="AA1797" s="4">
        <v>0</v>
      </c>
      <c r="AB1797" s="4">
        <v>0</v>
      </c>
      <c r="AC1797" s="4">
        <v>0</v>
      </c>
      <c r="AD1797" s="4">
        <v>0</v>
      </c>
    </row>
    <row r="1798" spans="1:30" x14ac:dyDescent="0.3">
      <c r="A1798" s="16" t="s">
        <v>53</v>
      </c>
      <c r="B1798" s="7">
        <v>545058</v>
      </c>
      <c r="C1798" s="7">
        <v>304387</v>
      </c>
      <c r="D1798" s="7" t="s">
        <v>232</v>
      </c>
      <c r="E1798" s="7">
        <v>2</v>
      </c>
      <c r="F1798" s="4">
        <v>43514825</v>
      </c>
      <c r="G1798" s="4">
        <v>2636669</v>
      </c>
      <c r="H1798" s="4">
        <f t="shared" ref="H1798:H1861" si="170">N1798*$A$3</f>
        <v>42628003.851234414</v>
      </c>
      <c r="I1798" s="4">
        <f t="shared" ref="I1798:I1861" si="171">H1798-F1798</f>
        <v>-886821.14876558632</v>
      </c>
      <c r="J1798" s="5">
        <f t="shared" ref="J1798:J1861" si="172">IFERROR(H1798/F1798-1,0)</f>
        <v>-2.0379747563401329E-2</v>
      </c>
      <c r="K1798" s="4">
        <f t="shared" ref="K1798:K1861" si="173">N1798*$A$4</f>
        <v>2371251.7916511437</v>
      </c>
      <c r="L1798" s="4">
        <f t="shared" ref="L1798:L1861" si="174">K1798-G1798</f>
        <v>-265417.20834885631</v>
      </c>
      <c r="M1798" s="5">
        <f t="shared" ref="M1798:M1861" si="175">IFERROR(K1798/G1798-1,0)</f>
        <v>-0.10066383317316518</v>
      </c>
      <c r="N1798" s="4">
        <f>IF(SUMPRODUCT($O$2:$AD$2,O1798:AD1798)&lt;=Kalkulačka!$B$4,SUMPRODUCT($O$2:$AD$2,O1798:AD1798)*Kalkulačka!$B$5,SUMPRODUCT($O$2:$AD$2,O1798:AD1798))</f>
        <v>3000</v>
      </c>
      <c r="O1798" s="4">
        <v>675</v>
      </c>
      <c r="P1798" s="4">
        <v>28</v>
      </c>
      <c r="Q1798" s="4">
        <v>0</v>
      </c>
      <c r="R1798" s="4">
        <v>0</v>
      </c>
      <c r="S1798" s="4">
        <v>2269</v>
      </c>
      <c r="T1798" s="4">
        <v>0</v>
      </c>
      <c r="U1798" s="4">
        <v>2971</v>
      </c>
      <c r="V1798" s="4">
        <v>728</v>
      </c>
      <c r="W1798" s="4">
        <v>250</v>
      </c>
      <c r="X1798" s="4">
        <v>1548</v>
      </c>
      <c r="Y1798" s="4">
        <v>0</v>
      </c>
      <c r="Z1798" s="4">
        <v>0</v>
      </c>
      <c r="AA1798" s="4">
        <v>0</v>
      </c>
      <c r="AB1798" s="4">
        <v>0</v>
      </c>
      <c r="AC1798" s="4">
        <v>0</v>
      </c>
      <c r="AD1798" s="4">
        <v>0</v>
      </c>
    </row>
    <row r="1799" spans="1:30" x14ac:dyDescent="0.3">
      <c r="A1799" s="16" t="s">
        <v>35</v>
      </c>
      <c r="B1799" s="7">
        <v>563994</v>
      </c>
      <c r="C1799" s="7">
        <v>262757</v>
      </c>
      <c r="D1799" s="7" t="s">
        <v>1999</v>
      </c>
      <c r="E1799" s="7">
        <v>2</v>
      </c>
      <c r="F1799" s="4">
        <v>1734512</v>
      </c>
      <c r="G1799" s="4">
        <v>63860</v>
      </c>
      <c r="H1799" s="4">
        <f t="shared" si="170"/>
        <v>1960888.1771567829</v>
      </c>
      <c r="I1799" s="4">
        <f t="shared" si="171"/>
        <v>226376.17715678294</v>
      </c>
      <c r="J1799" s="5">
        <f t="shared" si="172"/>
        <v>0.13051289190088222</v>
      </c>
      <c r="K1799" s="4">
        <f t="shared" si="173"/>
        <v>109077.58241595261</v>
      </c>
      <c r="L1799" s="4">
        <f t="shared" si="174"/>
        <v>45217.582415952609</v>
      </c>
      <c r="M1799" s="5">
        <f t="shared" si="175"/>
        <v>0.70807363632872855</v>
      </c>
      <c r="N1799" s="4">
        <f>IF(SUMPRODUCT($O$2:$AD$2,O1799:AD1799)&lt;=Kalkulačka!$B$4,SUMPRODUCT($O$2:$AD$2,O1799:AD1799)*Kalkulačka!$B$5,SUMPRODUCT($O$2:$AD$2,O1799:AD1799))</f>
        <v>138</v>
      </c>
      <c r="O1799" s="4">
        <v>38</v>
      </c>
      <c r="P1799" s="4">
        <v>0</v>
      </c>
      <c r="Q1799" s="4">
        <v>0</v>
      </c>
      <c r="R1799" s="4">
        <v>0</v>
      </c>
      <c r="S1799" s="4">
        <v>54</v>
      </c>
      <c r="T1799" s="4">
        <v>0</v>
      </c>
      <c r="U1799" s="4">
        <v>83</v>
      </c>
      <c r="V1799" s="4">
        <v>45</v>
      </c>
      <c r="W1799" s="4">
        <v>0</v>
      </c>
      <c r="X1799" s="4">
        <v>0</v>
      </c>
      <c r="Y1799" s="4">
        <v>0</v>
      </c>
      <c r="Z1799" s="4">
        <v>0</v>
      </c>
      <c r="AA1799" s="4">
        <v>0</v>
      </c>
      <c r="AB1799" s="4">
        <v>0</v>
      </c>
      <c r="AC1799" s="4">
        <v>0</v>
      </c>
      <c r="AD1799" s="4">
        <v>0</v>
      </c>
    </row>
    <row r="1800" spans="1:30" x14ac:dyDescent="0.3">
      <c r="A1800" s="16" t="s">
        <v>53</v>
      </c>
      <c r="B1800" s="7">
        <v>585068</v>
      </c>
      <c r="C1800" s="7">
        <v>283924</v>
      </c>
      <c r="D1800" s="7" t="s">
        <v>435</v>
      </c>
      <c r="E1800" s="7">
        <v>2</v>
      </c>
      <c r="F1800" s="4">
        <v>126094268</v>
      </c>
      <c r="G1800" s="4">
        <v>7453679</v>
      </c>
      <c r="H1800" s="4">
        <f t="shared" si="170"/>
        <v>123578583.16472855</v>
      </c>
      <c r="I1800" s="4">
        <f t="shared" si="171"/>
        <v>-2515684.8352714479</v>
      </c>
      <c r="J1800" s="5">
        <f t="shared" si="172"/>
        <v>-1.9950826276032174E-2</v>
      </c>
      <c r="K1800" s="4">
        <f t="shared" si="173"/>
        <v>6874258.9439966651</v>
      </c>
      <c r="L1800" s="4">
        <f t="shared" si="174"/>
        <v>-579420.05600333493</v>
      </c>
      <c r="M1800" s="5">
        <f t="shared" si="175"/>
        <v>-7.7736116084866969E-2</v>
      </c>
      <c r="N1800" s="4">
        <f>IF(SUMPRODUCT($O$2:$AD$2,O1800:AD1800)&lt;=Kalkulačka!$B$4,SUMPRODUCT($O$2:$AD$2,O1800:AD1800)*Kalkulačka!$B$5,SUMPRODUCT($O$2:$AD$2,O1800:AD1800))</f>
        <v>8697</v>
      </c>
      <c r="O1800" s="4">
        <v>2100</v>
      </c>
      <c r="P1800" s="4">
        <v>39</v>
      </c>
      <c r="Q1800" s="4">
        <v>0</v>
      </c>
      <c r="R1800" s="4">
        <v>0</v>
      </c>
      <c r="S1800" s="4">
        <v>6459</v>
      </c>
      <c r="T1800" s="4">
        <v>30</v>
      </c>
      <c r="U1800" s="4">
        <v>8955</v>
      </c>
      <c r="V1800" s="4">
        <v>2050</v>
      </c>
      <c r="W1800" s="4">
        <v>0</v>
      </c>
      <c r="X1800" s="4">
        <v>1462</v>
      </c>
      <c r="Y1800" s="4">
        <v>0</v>
      </c>
      <c r="Z1800" s="4">
        <v>0</v>
      </c>
      <c r="AA1800" s="4">
        <v>0</v>
      </c>
      <c r="AB1800" s="4">
        <v>0</v>
      </c>
      <c r="AC1800" s="4">
        <v>0</v>
      </c>
      <c r="AD1800" s="4">
        <v>0</v>
      </c>
    </row>
    <row r="1801" spans="1:30" x14ac:dyDescent="0.3">
      <c r="A1801" s="16" t="s">
        <v>35</v>
      </c>
      <c r="B1801" s="7">
        <v>564231</v>
      </c>
      <c r="C1801" s="7">
        <v>263001</v>
      </c>
      <c r="D1801" s="7" t="s">
        <v>2000</v>
      </c>
      <c r="E1801" s="7">
        <v>2</v>
      </c>
      <c r="F1801" s="4">
        <v>5132437</v>
      </c>
      <c r="G1801" s="4">
        <v>294830</v>
      </c>
      <c r="H1801" s="4">
        <f t="shared" si="170"/>
        <v>5030104.4544456601</v>
      </c>
      <c r="I1801" s="4">
        <f t="shared" si="171"/>
        <v>-102332.54555433989</v>
      </c>
      <c r="J1801" s="5">
        <f t="shared" si="172"/>
        <v>-1.9938392922181025E-2</v>
      </c>
      <c r="K1801" s="4">
        <f t="shared" si="173"/>
        <v>279807.71141483495</v>
      </c>
      <c r="L1801" s="4">
        <f t="shared" si="174"/>
        <v>-15022.28858516505</v>
      </c>
      <c r="M1801" s="5">
        <f t="shared" si="175"/>
        <v>-5.0952374538429046E-2</v>
      </c>
      <c r="N1801" s="4">
        <f>IF(SUMPRODUCT($O$2:$AD$2,O1801:AD1801)&lt;=Kalkulačka!$B$4,SUMPRODUCT($O$2:$AD$2,O1801:AD1801)*Kalkulačka!$B$5,SUMPRODUCT($O$2:$AD$2,O1801:AD1801))</f>
        <v>354</v>
      </c>
      <c r="O1801" s="4">
        <v>98</v>
      </c>
      <c r="P1801" s="4">
        <v>0</v>
      </c>
      <c r="Q1801" s="4">
        <v>0</v>
      </c>
      <c r="R1801" s="4">
        <v>0</v>
      </c>
      <c r="S1801" s="4">
        <v>256</v>
      </c>
      <c r="T1801" s="4">
        <v>0</v>
      </c>
      <c r="U1801" s="4">
        <v>325</v>
      </c>
      <c r="V1801" s="4">
        <v>74</v>
      </c>
      <c r="W1801" s="4">
        <v>0</v>
      </c>
      <c r="X1801" s="4">
        <v>0</v>
      </c>
      <c r="Y1801" s="4">
        <v>0</v>
      </c>
      <c r="Z1801" s="4">
        <v>0</v>
      </c>
      <c r="AA1801" s="4">
        <v>0</v>
      </c>
      <c r="AB1801" s="4">
        <v>0</v>
      </c>
      <c r="AC1801" s="4">
        <v>0</v>
      </c>
      <c r="AD1801" s="4">
        <v>0</v>
      </c>
    </row>
    <row r="1802" spans="1:30" x14ac:dyDescent="0.3">
      <c r="A1802" s="16" t="s">
        <v>47</v>
      </c>
      <c r="B1802" s="7">
        <v>586307</v>
      </c>
      <c r="C1802" s="7">
        <v>285030</v>
      </c>
      <c r="D1802" s="7" t="s">
        <v>444</v>
      </c>
      <c r="E1802" s="7">
        <v>2</v>
      </c>
      <c r="F1802" s="4">
        <v>24694509</v>
      </c>
      <c r="G1802" s="4">
        <v>1481780</v>
      </c>
      <c r="H1802" s="4">
        <f t="shared" si="170"/>
        <v>24204180.586730901</v>
      </c>
      <c r="I1802" s="4">
        <f t="shared" si="171"/>
        <v>-490328.41326909885</v>
      </c>
      <c r="J1802" s="5">
        <f t="shared" si="172"/>
        <v>-1.9855766853639323E-2</v>
      </c>
      <c r="K1802" s="4">
        <f t="shared" si="173"/>
        <v>1346396.7672995194</v>
      </c>
      <c r="L1802" s="4">
        <f t="shared" si="174"/>
        <v>-135383.23270048061</v>
      </c>
      <c r="M1802" s="5">
        <f t="shared" si="175"/>
        <v>-9.1365271970522355E-2</v>
      </c>
      <c r="N1802" s="4">
        <f>IF(SUMPRODUCT($O$2:$AD$2,O1802:AD1802)&lt;=Kalkulačka!$B$4,SUMPRODUCT($O$2:$AD$2,O1802:AD1802)*Kalkulačka!$B$5,SUMPRODUCT($O$2:$AD$2,O1802:AD1802))</f>
        <v>1703.4</v>
      </c>
      <c r="O1802" s="4">
        <v>335</v>
      </c>
      <c r="P1802" s="4">
        <v>14</v>
      </c>
      <c r="Q1802" s="4">
        <v>21</v>
      </c>
      <c r="R1802" s="4">
        <v>0</v>
      </c>
      <c r="S1802" s="4">
        <v>1249</v>
      </c>
      <c r="T1802" s="4">
        <v>0</v>
      </c>
      <c r="U1802" s="4">
        <v>1713</v>
      </c>
      <c r="V1802" s="4">
        <v>380</v>
      </c>
      <c r="W1802" s="4">
        <v>145</v>
      </c>
      <c r="X1802" s="4">
        <v>601</v>
      </c>
      <c r="Y1802" s="4">
        <v>0</v>
      </c>
      <c r="Z1802" s="4">
        <v>0</v>
      </c>
      <c r="AA1802" s="4">
        <v>704</v>
      </c>
      <c r="AB1802" s="4">
        <v>0</v>
      </c>
      <c r="AC1802" s="4">
        <v>0</v>
      </c>
      <c r="AD1802" s="4">
        <v>0</v>
      </c>
    </row>
    <row r="1803" spans="1:30" x14ac:dyDescent="0.3">
      <c r="A1803" s="16" t="s">
        <v>56</v>
      </c>
      <c r="B1803" s="7">
        <v>552518</v>
      </c>
      <c r="C1803" s="7">
        <v>577049</v>
      </c>
      <c r="D1803" s="7" t="s">
        <v>2001</v>
      </c>
      <c r="E1803" s="7">
        <v>2</v>
      </c>
      <c r="F1803" s="4">
        <v>1545365</v>
      </c>
      <c r="G1803" s="4">
        <v>58210</v>
      </c>
      <c r="H1803" s="4">
        <f t="shared" si="170"/>
        <v>1747748.1579006109</v>
      </c>
      <c r="I1803" s="4">
        <f t="shared" si="171"/>
        <v>202383.15790061094</v>
      </c>
      <c r="J1803" s="5">
        <f t="shared" si="172"/>
        <v>0.13096139611069946</v>
      </c>
      <c r="K1803" s="4">
        <f t="shared" si="173"/>
        <v>97221.323457696897</v>
      </c>
      <c r="L1803" s="4">
        <f t="shared" si="174"/>
        <v>39011.323457696897</v>
      </c>
      <c r="M1803" s="5">
        <f t="shared" si="175"/>
        <v>0.67018250227962373</v>
      </c>
      <c r="N1803" s="4">
        <f>IF(SUMPRODUCT($O$2:$AD$2,O1803:AD1803)&lt;=Kalkulačka!$B$4,SUMPRODUCT($O$2:$AD$2,O1803:AD1803)*Kalkulačka!$B$5,SUMPRODUCT($O$2:$AD$2,O1803:AD1803))</f>
        <v>123</v>
      </c>
      <c r="O1803" s="4">
        <v>31</v>
      </c>
      <c r="P1803" s="4">
        <v>0</v>
      </c>
      <c r="Q1803" s="4">
        <v>0</v>
      </c>
      <c r="R1803" s="4">
        <v>0</v>
      </c>
      <c r="S1803" s="4">
        <v>51</v>
      </c>
      <c r="T1803" s="4">
        <v>0</v>
      </c>
      <c r="U1803" s="4">
        <v>82</v>
      </c>
      <c r="V1803" s="4">
        <v>30</v>
      </c>
      <c r="W1803" s="4">
        <v>0</v>
      </c>
      <c r="X1803" s="4">
        <v>0</v>
      </c>
      <c r="Y1803" s="4">
        <v>0</v>
      </c>
      <c r="Z1803" s="4">
        <v>0</v>
      </c>
      <c r="AA1803" s="4">
        <v>0</v>
      </c>
      <c r="AB1803" s="4">
        <v>0</v>
      </c>
      <c r="AC1803" s="4">
        <v>0</v>
      </c>
      <c r="AD1803" s="4">
        <v>0</v>
      </c>
    </row>
    <row r="1804" spans="1:30" x14ac:dyDescent="0.3">
      <c r="A1804" s="16" t="s">
        <v>53</v>
      </c>
      <c r="B1804" s="7">
        <v>588491</v>
      </c>
      <c r="C1804" s="7">
        <v>287229</v>
      </c>
      <c r="D1804" s="7" t="s">
        <v>455</v>
      </c>
      <c r="E1804" s="7">
        <v>2</v>
      </c>
      <c r="F1804" s="4">
        <v>10493248</v>
      </c>
      <c r="G1804" s="4">
        <v>599124</v>
      </c>
      <c r="H1804" s="4">
        <f t="shared" si="170"/>
        <v>10287558.262764571</v>
      </c>
      <c r="I1804" s="4">
        <f t="shared" si="171"/>
        <v>-205689.73723542877</v>
      </c>
      <c r="J1804" s="5">
        <f t="shared" si="172"/>
        <v>-1.9602103870548837E-2</v>
      </c>
      <c r="K1804" s="4">
        <f t="shared" si="173"/>
        <v>572262.09905180929</v>
      </c>
      <c r="L1804" s="4">
        <f t="shared" si="174"/>
        <v>-26861.900948190712</v>
      </c>
      <c r="M1804" s="5">
        <f t="shared" si="175"/>
        <v>-4.4835294443538731E-2</v>
      </c>
      <c r="N1804" s="4">
        <f>IF(SUMPRODUCT($O$2:$AD$2,O1804:AD1804)&lt;=Kalkulačka!$B$4,SUMPRODUCT($O$2:$AD$2,O1804:AD1804)*Kalkulačka!$B$5,SUMPRODUCT($O$2:$AD$2,O1804:AD1804))</f>
        <v>724</v>
      </c>
      <c r="O1804" s="4">
        <v>176</v>
      </c>
      <c r="P1804" s="4">
        <v>22</v>
      </c>
      <c r="Q1804" s="4">
        <v>0</v>
      </c>
      <c r="R1804" s="4">
        <v>0</v>
      </c>
      <c r="S1804" s="4">
        <v>504</v>
      </c>
      <c r="T1804" s="4">
        <v>0</v>
      </c>
      <c r="U1804" s="4">
        <v>650</v>
      </c>
      <c r="V1804" s="4">
        <v>120</v>
      </c>
      <c r="W1804" s="4">
        <v>0</v>
      </c>
      <c r="X1804" s="4">
        <v>142</v>
      </c>
      <c r="Y1804" s="4">
        <v>0</v>
      </c>
      <c r="Z1804" s="4">
        <v>0</v>
      </c>
      <c r="AA1804" s="4">
        <v>0</v>
      </c>
      <c r="AB1804" s="4">
        <v>0</v>
      </c>
      <c r="AC1804" s="4">
        <v>0</v>
      </c>
      <c r="AD1804" s="4">
        <v>0</v>
      </c>
    </row>
    <row r="1805" spans="1:30" x14ac:dyDescent="0.3">
      <c r="A1805" s="16" t="s">
        <v>20</v>
      </c>
      <c r="B1805" s="7">
        <v>539198</v>
      </c>
      <c r="C1805" s="7">
        <v>241181</v>
      </c>
      <c r="D1805" s="7" t="s">
        <v>2002</v>
      </c>
      <c r="E1805" s="7">
        <v>2</v>
      </c>
      <c r="F1805" s="4">
        <v>11865629</v>
      </c>
      <c r="G1805" s="4">
        <v>719653</v>
      </c>
      <c r="H1805" s="4">
        <f t="shared" si="170"/>
        <v>11634603.184463577</v>
      </c>
      <c r="I1805" s="4">
        <f t="shared" si="171"/>
        <v>-231025.81553642265</v>
      </c>
      <c r="J1805" s="5">
        <f t="shared" si="172"/>
        <v>-1.9470170147442012E-2</v>
      </c>
      <c r="K1805" s="4">
        <f t="shared" si="173"/>
        <v>647193.65566798544</v>
      </c>
      <c r="L1805" s="4">
        <f t="shared" si="174"/>
        <v>-72459.34433201456</v>
      </c>
      <c r="M1805" s="5">
        <f t="shared" si="175"/>
        <v>-0.1006865035399207</v>
      </c>
      <c r="N1805" s="4">
        <f>IF(SUMPRODUCT($O$2:$AD$2,O1805:AD1805)&lt;=Kalkulačka!$B$4,SUMPRODUCT($O$2:$AD$2,O1805:AD1805)*Kalkulačka!$B$5,SUMPRODUCT($O$2:$AD$2,O1805:AD1805))</f>
        <v>818.8</v>
      </c>
      <c r="O1805" s="4">
        <v>147</v>
      </c>
      <c r="P1805" s="4">
        <v>0</v>
      </c>
      <c r="Q1805" s="4">
        <v>0</v>
      </c>
      <c r="R1805" s="4">
        <v>0</v>
      </c>
      <c r="S1805" s="4">
        <v>628</v>
      </c>
      <c r="T1805" s="4">
        <v>9</v>
      </c>
      <c r="U1805" s="4">
        <v>722</v>
      </c>
      <c r="V1805" s="4">
        <v>183</v>
      </c>
      <c r="W1805" s="4">
        <v>0</v>
      </c>
      <c r="X1805" s="4">
        <v>759</v>
      </c>
      <c r="Y1805" s="4">
        <v>0</v>
      </c>
      <c r="Z1805" s="4">
        <v>0</v>
      </c>
      <c r="AA1805" s="4">
        <v>258</v>
      </c>
      <c r="AB1805" s="4">
        <v>0</v>
      </c>
      <c r="AC1805" s="4">
        <v>0</v>
      </c>
      <c r="AD1805" s="4">
        <v>0</v>
      </c>
    </row>
    <row r="1806" spans="1:30" x14ac:dyDescent="0.3">
      <c r="A1806" s="16" t="s">
        <v>56</v>
      </c>
      <c r="B1806" s="7">
        <v>599085</v>
      </c>
      <c r="C1806" s="7">
        <v>297593</v>
      </c>
      <c r="D1806" s="7" t="s">
        <v>1212</v>
      </c>
      <c r="E1806" s="7">
        <v>2</v>
      </c>
      <c r="F1806" s="4">
        <v>11987106</v>
      </c>
      <c r="G1806" s="4">
        <v>687305</v>
      </c>
      <c r="H1806" s="4">
        <f t="shared" si="170"/>
        <v>11753961.595247036</v>
      </c>
      <c r="I1806" s="4">
        <f t="shared" si="171"/>
        <v>-233144.40475296415</v>
      </c>
      <c r="J1806" s="5">
        <f t="shared" si="172"/>
        <v>-1.9449598990195271E-2</v>
      </c>
      <c r="K1806" s="4">
        <f t="shared" si="173"/>
        <v>653833.16068460874</v>
      </c>
      <c r="L1806" s="4">
        <f t="shared" si="174"/>
        <v>-33471.839315391262</v>
      </c>
      <c r="M1806" s="5">
        <f t="shared" si="175"/>
        <v>-4.8700124857801508E-2</v>
      </c>
      <c r="N1806" s="4">
        <f>IF(SUMPRODUCT($O$2:$AD$2,O1806:AD1806)&lt;=Kalkulačka!$B$4,SUMPRODUCT($O$2:$AD$2,O1806:AD1806)*Kalkulačka!$B$5,SUMPRODUCT($O$2:$AD$2,O1806:AD1806))</f>
        <v>827.2</v>
      </c>
      <c r="O1806" s="4">
        <v>209</v>
      </c>
      <c r="P1806" s="4">
        <v>0</v>
      </c>
      <c r="Q1806" s="4">
        <v>0</v>
      </c>
      <c r="R1806" s="4">
        <v>0</v>
      </c>
      <c r="S1806" s="4">
        <v>598</v>
      </c>
      <c r="T1806" s="4">
        <v>0</v>
      </c>
      <c r="U1806" s="4">
        <v>661</v>
      </c>
      <c r="V1806" s="4">
        <v>216</v>
      </c>
      <c r="W1806" s="4">
        <v>0</v>
      </c>
      <c r="X1806" s="4">
        <v>0</v>
      </c>
      <c r="Y1806" s="4">
        <v>0</v>
      </c>
      <c r="Z1806" s="4">
        <v>0</v>
      </c>
      <c r="AA1806" s="4">
        <v>202</v>
      </c>
      <c r="AB1806" s="4">
        <v>0</v>
      </c>
      <c r="AC1806" s="4">
        <v>0</v>
      </c>
      <c r="AD1806" s="4">
        <v>0</v>
      </c>
    </row>
    <row r="1807" spans="1:30" x14ac:dyDescent="0.3">
      <c r="A1807" s="16" t="s">
        <v>23</v>
      </c>
      <c r="B1807" s="7">
        <v>550558</v>
      </c>
      <c r="C1807" s="7">
        <v>250716</v>
      </c>
      <c r="D1807" s="7" t="s">
        <v>2003</v>
      </c>
      <c r="E1807" s="7">
        <v>2</v>
      </c>
      <c r="F1807" s="4">
        <v>866438</v>
      </c>
      <c r="G1807" s="4">
        <v>30921</v>
      </c>
      <c r="H1807" s="4">
        <f t="shared" si="170"/>
        <v>980444.08857839147</v>
      </c>
      <c r="I1807" s="4">
        <f t="shared" si="171"/>
        <v>114006.08857839147</v>
      </c>
      <c r="J1807" s="5">
        <f t="shared" si="172"/>
        <v>0.13158020375190316</v>
      </c>
      <c r="K1807" s="4">
        <f t="shared" si="173"/>
        <v>54538.791207976305</v>
      </c>
      <c r="L1807" s="4">
        <f t="shared" si="174"/>
        <v>23617.791207976305</v>
      </c>
      <c r="M1807" s="5">
        <f t="shared" si="175"/>
        <v>0.76381071789322164</v>
      </c>
      <c r="N1807" s="4">
        <f>IF(SUMPRODUCT($O$2:$AD$2,O1807:AD1807)&lt;=Kalkulačka!$B$4,SUMPRODUCT($O$2:$AD$2,O1807:AD1807)*Kalkulačka!$B$5,SUMPRODUCT($O$2:$AD$2,O1807:AD1807))</f>
        <v>69</v>
      </c>
      <c r="O1807" s="4">
        <v>23</v>
      </c>
      <c r="P1807" s="4">
        <v>0</v>
      </c>
      <c r="Q1807" s="4">
        <v>0</v>
      </c>
      <c r="R1807" s="4">
        <v>0</v>
      </c>
      <c r="S1807" s="4">
        <v>23</v>
      </c>
      <c r="T1807" s="4">
        <v>0</v>
      </c>
      <c r="U1807" s="4">
        <v>45</v>
      </c>
      <c r="V1807" s="4">
        <v>19</v>
      </c>
      <c r="W1807" s="4">
        <v>0</v>
      </c>
      <c r="X1807" s="4">
        <v>0</v>
      </c>
      <c r="Y1807" s="4">
        <v>0</v>
      </c>
      <c r="Z1807" s="4">
        <v>0</v>
      </c>
      <c r="AA1807" s="4">
        <v>0</v>
      </c>
      <c r="AB1807" s="4">
        <v>0</v>
      </c>
      <c r="AC1807" s="4">
        <v>0</v>
      </c>
      <c r="AD1807" s="4">
        <v>0</v>
      </c>
    </row>
    <row r="1808" spans="1:30" x14ac:dyDescent="0.3">
      <c r="A1808" s="16" t="s">
        <v>50</v>
      </c>
      <c r="B1808" s="7">
        <v>533491</v>
      </c>
      <c r="C1808" s="7">
        <v>302473</v>
      </c>
      <c r="D1808" s="7" t="s">
        <v>175</v>
      </c>
      <c r="E1808" s="7">
        <v>2</v>
      </c>
      <c r="F1808" s="4">
        <v>828758</v>
      </c>
      <c r="G1808" s="4">
        <v>29334</v>
      </c>
      <c r="H1808" s="4">
        <f t="shared" si="170"/>
        <v>937816.08472715702</v>
      </c>
      <c r="I1808" s="4">
        <f t="shared" si="171"/>
        <v>109058.08472715702</v>
      </c>
      <c r="J1808" s="5">
        <f t="shared" si="172"/>
        <v>0.13159219546255607</v>
      </c>
      <c r="K1808" s="4">
        <f t="shared" si="173"/>
        <v>52167.539416325162</v>
      </c>
      <c r="L1808" s="4">
        <f t="shared" si="174"/>
        <v>22833.539416325162</v>
      </c>
      <c r="M1808" s="5">
        <f t="shared" si="175"/>
        <v>0.77839842559232153</v>
      </c>
      <c r="N1808" s="4">
        <f>IF(SUMPRODUCT($O$2:$AD$2,O1808:AD1808)&lt;=Kalkulačka!$B$4,SUMPRODUCT($O$2:$AD$2,O1808:AD1808)*Kalkulačka!$B$5,SUMPRODUCT($O$2:$AD$2,O1808:AD1808))</f>
        <v>66</v>
      </c>
      <c r="O1808" s="4">
        <v>22</v>
      </c>
      <c r="P1808" s="4">
        <v>0</v>
      </c>
      <c r="Q1808" s="4">
        <v>0</v>
      </c>
      <c r="R1808" s="4">
        <v>0</v>
      </c>
      <c r="S1808" s="4">
        <v>22</v>
      </c>
      <c r="T1808" s="4">
        <v>0</v>
      </c>
      <c r="U1808" s="4">
        <v>39</v>
      </c>
      <c r="V1808" s="4">
        <v>19</v>
      </c>
      <c r="W1808" s="4">
        <v>0</v>
      </c>
      <c r="X1808" s="4">
        <v>0</v>
      </c>
      <c r="Y1808" s="4">
        <v>0</v>
      </c>
      <c r="Z1808" s="4">
        <v>0</v>
      </c>
      <c r="AA1808" s="4">
        <v>0</v>
      </c>
      <c r="AB1808" s="4">
        <v>0</v>
      </c>
      <c r="AC1808" s="4">
        <v>0</v>
      </c>
      <c r="AD1808" s="4">
        <v>0</v>
      </c>
    </row>
    <row r="1809" spans="1:30" x14ac:dyDescent="0.3">
      <c r="A1809" s="16" t="s">
        <v>47</v>
      </c>
      <c r="B1809" s="7">
        <v>583227</v>
      </c>
      <c r="C1809" s="7">
        <v>488178</v>
      </c>
      <c r="D1809" s="7" t="s">
        <v>2004</v>
      </c>
      <c r="E1809" s="7">
        <v>2</v>
      </c>
      <c r="F1809" s="4">
        <v>1016978</v>
      </c>
      <c r="G1809" s="4">
        <v>25861</v>
      </c>
      <c r="H1809" s="4">
        <f t="shared" si="170"/>
        <v>1150956.1039833291</v>
      </c>
      <c r="I1809" s="4">
        <f t="shared" si="171"/>
        <v>133978.10398332914</v>
      </c>
      <c r="J1809" s="5">
        <f t="shared" si="172"/>
        <v>0.13174139851926903</v>
      </c>
      <c r="K1809" s="4">
        <f t="shared" si="173"/>
        <v>64023.798374580882</v>
      </c>
      <c r="L1809" s="4">
        <f t="shared" si="174"/>
        <v>38162.798374580882</v>
      </c>
      <c r="M1809" s="5">
        <f t="shared" si="175"/>
        <v>1.4756891989706848</v>
      </c>
      <c r="N1809" s="4">
        <f>IF(SUMPRODUCT($O$2:$AD$2,O1809:AD1809)&lt;=Kalkulačka!$B$4,SUMPRODUCT($O$2:$AD$2,O1809:AD1809)*Kalkulačka!$B$5,SUMPRODUCT($O$2:$AD$2,O1809:AD1809))</f>
        <v>81</v>
      </c>
      <c r="O1809" s="4">
        <v>54</v>
      </c>
      <c r="P1809" s="4">
        <v>0</v>
      </c>
      <c r="Q1809" s="4">
        <v>0</v>
      </c>
      <c r="R1809" s="4">
        <v>0</v>
      </c>
      <c r="S1809" s="4">
        <v>0</v>
      </c>
      <c r="T1809" s="4">
        <v>0</v>
      </c>
      <c r="U1809" s="4">
        <v>54</v>
      </c>
      <c r="V1809" s="4">
        <v>0</v>
      </c>
      <c r="W1809" s="4">
        <v>0</v>
      </c>
      <c r="X1809" s="4">
        <v>0</v>
      </c>
      <c r="Y1809" s="4">
        <v>0</v>
      </c>
      <c r="Z1809" s="4">
        <v>0</v>
      </c>
      <c r="AA1809" s="4">
        <v>0</v>
      </c>
      <c r="AB1809" s="4">
        <v>0</v>
      </c>
      <c r="AC1809" s="4">
        <v>0</v>
      </c>
      <c r="AD1809" s="4">
        <v>0</v>
      </c>
    </row>
    <row r="1810" spans="1:30" x14ac:dyDescent="0.3">
      <c r="A1810" s="16" t="s">
        <v>53</v>
      </c>
      <c r="B1810" s="7">
        <v>592862</v>
      </c>
      <c r="C1810" s="7">
        <v>291609</v>
      </c>
      <c r="D1810" s="7" t="s">
        <v>2005</v>
      </c>
      <c r="E1810" s="7">
        <v>2</v>
      </c>
      <c r="F1810" s="4">
        <v>2184252</v>
      </c>
      <c r="G1810" s="4">
        <v>82865</v>
      </c>
      <c r="H1810" s="4">
        <f t="shared" si="170"/>
        <v>2472424.2233715956</v>
      </c>
      <c r="I1810" s="4">
        <f t="shared" si="171"/>
        <v>288172.22337159561</v>
      </c>
      <c r="J1810" s="5">
        <f t="shared" si="172"/>
        <v>0.13193176582720101</v>
      </c>
      <c r="K1810" s="4">
        <f t="shared" si="173"/>
        <v>137532.60391576632</v>
      </c>
      <c r="L1810" s="4">
        <f t="shared" si="174"/>
        <v>54667.603915766318</v>
      </c>
      <c r="M1810" s="5">
        <f t="shared" si="175"/>
        <v>0.65971886702185856</v>
      </c>
      <c r="N1810" s="4">
        <f>IF(SUMPRODUCT($O$2:$AD$2,O1810:AD1810)&lt;=Kalkulačka!$B$4,SUMPRODUCT($O$2:$AD$2,O1810:AD1810)*Kalkulačka!$B$5,SUMPRODUCT($O$2:$AD$2,O1810:AD1810))</f>
        <v>174</v>
      </c>
      <c r="O1810" s="4">
        <v>44</v>
      </c>
      <c r="P1810" s="4">
        <v>0</v>
      </c>
      <c r="Q1810" s="4">
        <v>0</v>
      </c>
      <c r="R1810" s="4">
        <v>0</v>
      </c>
      <c r="S1810" s="4">
        <v>72</v>
      </c>
      <c r="T1810" s="4">
        <v>0</v>
      </c>
      <c r="U1810" s="4">
        <v>114</v>
      </c>
      <c r="V1810" s="4">
        <v>58</v>
      </c>
      <c r="W1810" s="4">
        <v>0</v>
      </c>
      <c r="X1810" s="4">
        <v>0</v>
      </c>
      <c r="Y1810" s="4">
        <v>0</v>
      </c>
      <c r="Z1810" s="4">
        <v>0</v>
      </c>
      <c r="AA1810" s="4">
        <v>0</v>
      </c>
      <c r="AB1810" s="4">
        <v>0</v>
      </c>
      <c r="AC1810" s="4">
        <v>0</v>
      </c>
      <c r="AD1810" s="4">
        <v>0</v>
      </c>
    </row>
    <row r="1811" spans="1:30" x14ac:dyDescent="0.3">
      <c r="A1811" s="16" t="s">
        <v>47</v>
      </c>
      <c r="B1811" s="7">
        <v>581755</v>
      </c>
      <c r="C1811" s="7">
        <v>637262</v>
      </c>
      <c r="D1811" s="7" t="s">
        <v>2006</v>
      </c>
      <c r="E1811" s="7">
        <v>2</v>
      </c>
      <c r="F1811" s="4">
        <v>338878</v>
      </c>
      <c r="G1811" s="4">
        <v>8619</v>
      </c>
      <c r="H1811" s="4">
        <f t="shared" si="170"/>
        <v>383652.03466110968</v>
      </c>
      <c r="I1811" s="4">
        <f t="shared" si="171"/>
        <v>44774.034661109676</v>
      </c>
      <c r="J1811" s="5">
        <f t="shared" si="172"/>
        <v>0.13212434758559022</v>
      </c>
      <c r="K1811" s="4">
        <f t="shared" si="173"/>
        <v>21341.266124860293</v>
      </c>
      <c r="L1811" s="4">
        <f t="shared" si="174"/>
        <v>12722.266124860293</v>
      </c>
      <c r="M1811" s="5">
        <f t="shared" si="175"/>
        <v>1.4760721806311978</v>
      </c>
      <c r="N1811" s="4">
        <f>IF(SUMPRODUCT($O$2:$AD$2,O1811:AD1811)&lt;=Kalkulačka!$B$4,SUMPRODUCT($O$2:$AD$2,O1811:AD1811)*Kalkulačka!$B$5,SUMPRODUCT($O$2:$AD$2,O1811:AD1811))</f>
        <v>27</v>
      </c>
      <c r="O1811" s="4">
        <v>18</v>
      </c>
      <c r="P1811" s="4">
        <v>0</v>
      </c>
      <c r="Q1811" s="4">
        <v>0</v>
      </c>
      <c r="R1811" s="4">
        <v>0</v>
      </c>
      <c r="S1811" s="4">
        <v>0</v>
      </c>
      <c r="T1811" s="4">
        <v>0</v>
      </c>
      <c r="U1811" s="4">
        <v>18</v>
      </c>
      <c r="V1811" s="4">
        <v>0</v>
      </c>
      <c r="W1811" s="4">
        <v>0</v>
      </c>
      <c r="X1811" s="4">
        <v>0</v>
      </c>
      <c r="Y1811" s="4">
        <v>0</v>
      </c>
      <c r="Z1811" s="4">
        <v>0</v>
      </c>
      <c r="AA1811" s="4">
        <v>0</v>
      </c>
      <c r="AB1811" s="4">
        <v>0</v>
      </c>
      <c r="AC1811" s="4">
        <v>0</v>
      </c>
      <c r="AD1811" s="4">
        <v>0</v>
      </c>
    </row>
    <row r="1812" spans="1:30" x14ac:dyDescent="0.3">
      <c r="A1812" s="16" t="s">
        <v>47</v>
      </c>
      <c r="B1812" s="7">
        <v>583324</v>
      </c>
      <c r="C1812" s="7">
        <v>282031</v>
      </c>
      <c r="D1812" s="7" t="s">
        <v>2007</v>
      </c>
      <c r="E1812" s="7">
        <v>2</v>
      </c>
      <c r="F1812" s="4">
        <v>677753</v>
      </c>
      <c r="G1812" s="4">
        <v>17238</v>
      </c>
      <c r="H1812" s="4">
        <f t="shared" si="170"/>
        <v>767304.06932221935</v>
      </c>
      <c r="I1812" s="4">
        <f t="shared" si="171"/>
        <v>89551.069322219351</v>
      </c>
      <c r="J1812" s="5">
        <f t="shared" si="172"/>
        <v>0.13212935881098176</v>
      </c>
      <c r="K1812" s="4">
        <f t="shared" si="173"/>
        <v>42682.532249720585</v>
      </c>
      <c r="L1812" s="4">
        <f t="shared" si="174"/>
        <v>25444.532249720585</v>
      </c>
      <c r="M1812" s="5">
        <f t="shared" si="175"/>
        <v>1.4760721806311978</v>
      </c>
      <c r="N1812" s="4">
        <f>IF(SUMPRODUCT($O$2:$AD$2,O1812:AD1812)&lt;=Kalkulačka!$B$4,SUMPRODUCT($O$2:$AD$2,O1812:AD1812)*Kalkulačka!$B$5,SUMPRODUCT($O$2:$AD$2,O1812:AD1812))</f>
        <v>54</v>
      </c>
      <c r="O1812" s="4">
        <v>36</v>
      </c>
      <c r="P1812" s="4">
        <v>0</v>
      </c>
      <c r="Q1812" s="4">
        <v>0</v>
      </c>
      <c r="R1812" s="4">
        <v>0</v>
      </c>
      <c r="S1812" s="4">
        <v>0</v>
      </c>
      <c r="T1812" s="4">
        <v>0</v>
      </c>
      <c r="U1812" s="4">
        <v>36</v>
      </c>
      <c r="V1812" s="4">
        <v>0</v>
      </c>
      <c r="W1812" s="4">
        <v>0</v>
      </c>
      <c r="X1812" s="4">
        <v>0</v>
      </c>
      <c r="Y1812" s="4">
        <v>0</v>
      </c>
      <c r="Z1812" s="4">
        <v>0</v>
      </c>
      <c r="AA1812" s="4">
        <v>0</v>
      </c>
      <c r="AB1812" s="4">
        <v>0</v>
      </c>
      <c r="AC1812" s="4">
        <v>0</v>
      </c>
      <c r="AD1812" s="4">
        <v>0</v>
      </c>
    </row>
    <row r="1813" spans="1:30" x14ac:dyDescent="0.3">
      <c r="A1813" s="16" t="s">
        <v>47</v>
      </c>
      <c r="B1813" s="7">
        <v>593010</v>
      </c>
      <c r="C1813" s="7">
        <v>372030</v>
      </c>
      <c r="D1813" s="7" t="s">
        <v>2008</v>
      </c>
      <c r="E1813" s="7">
        <v>2</v>
      </c>
      <c r="F1813" s="4">
        <v>677753</v>
      </c>
      <c r="G1813" s="4">
        <v>17238</v>
      </c>
      <c r="H1813" s="4">
        <f t="shared" si="170"/>
        <v>767304.06932221935</v>
      </c>
      <c r="I1813" s="4">
        <f t="shared" si="171"/>
        <v>89551.069322219351</v>
      </c>
      <c r="J1813" s="5">
        <f t="shared" si="172"/>
        <v>0.13212935881098176</v>
      </c>
      <c r="K1813" s="4">
        <f t="shared" si="173"/>
        <v>42682.532249720585</v>
      </c>
      <c r="L1813" s="4">
        <f t="shared" si="174"/>
        <v>25444.532249720585</v>
      </c>
      <c r="M1813" s="5">
        <f t="shared" si="175"/>
        <v>1.4760721806311978</v>
      </c>
      <c r="N1813" s="4">
        <f>IF(SUMPRODUCT($O$2:$AD$2,O1813:AD1813)&lt;=Kalkulačka!$B$4,SUMPRODUCT($O$2:$AD$2,O1813:AD1813)*Kalkulačka!$B$5,SUMPRODUCT($O$2:$AD$2,O1813:AD1813))</f>
        <v>54</v>
      </c>
      <c r="O1813" s="4">
        <v>36</v>
      </c>
      <c r="P1813" s="4">
        <v>0</v>
      </c>
      <c r="Q1813" s="4">
        <v>0</v>
      </c>
      <c r="R1813" s="4">
        <v>0</v>
      </c>
      <c r="S1813" s="4">
        <v>0</v>
      </c>
      <c r="T1813" s="4">
        <v>0</v>
      </c>
      <c r="U1813" s="4">
        <v>37</v>
      </c>
      <c r="V1813" s="4">
        <v>0</v>
      </c>
      <c r="W1813" s="4">
        <v>0</v>
      </c>
      <c r="X1813" s="4">
        <v>0</v>
      </c>
      <c r="Y1813" s="4">
        <v>0</v>
      </c>
      <c r="Z1813" s="4">
        <v>0</v>
      </c>
      <c r="AA1813" s="4">
        <v>0</v>
      </c>
      <c r="AB1813" s="4">
        <v>0</v>
      </c>
      <c r="AC1813" s="4">
        <v>0</v>
      </c>
      <c r="AD1813" s="4">
        <v>0</v>
      </c>
    </row>
    <row r="1814" spans="1:30" x14ac:dyDescent="0.3">
      <c r="A1814" s="16" t="s">
        <v>41</v>
      </c>
      <c r="B1814" s="7">
        <v>581186</v>
      </c>
      <c r="C1814" s="7">
        <v>279773</v>
      </c>
      <c r="D1814" s="7" t="s">
        <v>401</v>
      </c>
      <c r="E1814" s="7">
        <v>2</v>
      </c>
      <c r="F1814" s="4">
        <v>28566511</v>
      </c>
      <c r="G1814" s="4">
        <v>1658978</v>
      </c>
      <c r="H1814" s="4">
        <f t="shared" si="170"/>
        <v>28030754.399110042</v>
      </c>
      <c r="I1814" s="4">
        <f t="shared" si="171"/>
        <v>-535756.60088995844</v>
      </c>
      <c r="J1814" s="5">
        <f t="shared" si="172"/>
        <v>-1.875470899788767E-2</v>
      </c>
      <c r="K1814" s="4">
        <f t="shared" si="173"/>
        <v>1559256.1364634037</v>
      </c>
      <c r="L1814" s="4">
        <f t="shared" si="174"/>
        <v>-99721.863536596298</v>
      </c>
      <c r="M1814" s="5">
        <f t="shared" si="175"/>
        <v>-6.0110419509237789E-2</v>
      </c>
      <c r="N1814" s="4">
        <f>IF(SUMPRODUCT($O$2:$AD$2,O1814:AD1814)&lt;=Kalkulačka!$B$4,SUMPRODUCT($O$2:$AD$2,O1814:AD1814)*Kalkulačka!$B$5,SUMPRODUCT($O$2:$AD$2,O1814:AD1814))</f>
        <v>1972.7</v>
      </c>
      <c r="O1814" s="4">
        <v>406</v>
      </c>
      <c r="P1814" s="4">
        <v>0</v>
      </c>
      <c r="Q1814" s="4">
        <v>15</v>
      </c>
      <c r="R1814" s="4">
        <v>0</v>
      </c>
      <c r="S1814" s="4">
        <v>1401</v>
      </c>
      <c r="T1814" s="4">
        <v>0</v>
      </c>
      <c r="U1814" s="4">
        <v>2347</v>
      </c>
      <c r="V1814" s="4">
        <v>388</v>
      </c>
      <c r="W1814" s="4">
        <v>0</v>
      </c>
      <c r="X1814" s="4">
        <v>707</v>
      </c>
      <c r="Y1814" s="4">
        <v>0</v>
      </c>
      <c r="Z1814" s="4">
        <v>0</v>
      </c>
      <c r="AA1814" s="4">
        <v>857</v>
      </c>
      <c r="AB1814" s="4">
        <v>65</v>
      </c>
      <c r="AC1814" s="4">
        <v>0</v>
      </c>
      <c r="AD1814" s="4">
        <v>0</v>
      </c>
    </row>
    <row r="1815" spans="1:30" x14ac:dyDescent="0.3">
      <c r="A1815" s="16" t="s">
        <v>50</v>
      </c>
      <c r="B1815" s="7">
        <v>505650</v>
      </c>
      <c r="C1815" s="7">
        <v>299669</v>
      </c>
      <c r="D1815" s="7" t="s">
        <v>2009</v>
      </c>
      <c r="E1815" s="7">
        <v>2</v>
      </c>
      <c r="F1815" s="4">
        <v>8381536</v>
      </c>
      <c r="G1815" s="4">
        <v>525052</v>
      </c>
      <c r="H1815" s="4">
        <f t="shared" si="170"/>
        <v>8227204.7432882413</v>
      </c>
      <c r="I1815" s="4">
        <f t="shared" si="171"/>
        <v>-154331.25671175867</v>
      </c>
      <c r="J1815" s="5">
        <f t="shared" si="172"/>
        <v>-1.8413242717296496E-2</v>
      </c>
      <c r="K1815" s="4">
        <f t="shared" si="173"/>
        <v>457651.5957886707</v>
      </c>
      <c r="L1815" s="4">
        <f t="shared" si="174"/>
        <v>-67400.404211329296</v>
      </c>
      <c r="M1815" s="5">
        <f t="shared" si="175"/>
        <v>-0.12836900766272541</v>
      </c>
      <c r="N1815" s="4">
        <f>IF(SUMPRODUCT($O$2:$AD$2,O1815:AD1815)&lt;=Kalkulačka!$B$4,SUMPRODUCT($O$2:$AD$2,O1815:AD1815)*Kalkulačka!$B$5,SUMPRODUCT($O$2:$AD$2,O1815:AD1815))</f>
        <v>579</v>
      </c>
      <c r="O1815" s="4">
        <v>98</v>
      </c>
      <c r="P1815" s="4">
        <v>0</v>
      </c>
      <c r="Q1815" s="4">
        <v>0</v>
      </c>
      <c r="R1815" s="4">
        <v>0</v>
      </c>
      <c r="S1815" s="4">
        <v>481</v>
      </c>
      <c r="T1815" s="4">
        <v>0</v>
      </c>
      <c r="U1815" s="4">
        <v>530</v>
      </c>
      <c r="V1815" s="4">
        <v>157</v>
      </c>
      <c r="W1815" s="4">
        <v>0</v>
      </c>
      <c r="X1815" s="4">
        <v>0</v>
      </c>
      <c r="Y1815" s="4">
        <v>0</v>
      </c>
      <c r="Z1815" s="4">
        <v>0</v>
      </c>
      <c r="AA1815" s="4">
        <v>0</v>
      </c>
      <c r="AB1815" s="4">
        <v>0</v>
      </c>
      <c r="AC1815" s="4">
        <v>0</v>
      </c>
      <c r="AD1815" s="4">
        <v>0</v>
      </c>
    </row>
    <row r="1816" spans="1:30" x14ac:dyDescent="0.3">
      <c r="A1816" s="16" t="s">
        <v>20</v>
      </c>
      <c r="B1816" s="7">
        <v>539759</v>
      </c>
      <c r="C1816" s="7">
        <v>241741</v>
      </c>
      <c r="D1816" s="7" t="s">
        <v>2010</v>
      </c>
      <c r="E1816" s="7">
        <v>2</v>
      </c>
      <c r="F1816" s="4">
        <v>4892841</v>
      </c>
      <c r="G1816" s="4">
        <v>297667</v>
      </c>
      <c r="H1816" s="4">
        <f t="shared" si="170"/>
        <v>4802755.10057241</v>
      </c>
      <c r="I1816" s="4">
        <f t="shared" si="171"/>
        <v>-90085.89942758996</v>
      </c>
      <c r="J1816" s="5">
        <f t="shared" si="172"/>
        <v>-1.8411777416758479E-2</v>
      </c>
      <c r="K1816" s="4">
        <f t="shared" si="173"/>
        <v>267161.0351926955</v>
      </c>
      <c r="L1816" s="4">
        <f t="shared" si="174"/>
        <v>-30505.964807304495</v>
      </c>
      <c r="M1816" s="5">
        <f t="shared" si="175"/>
        <v>-0.10248352960625295</v>
      </c>
      <c r="N1816" s="4">
        <f>IF(SUMPRODUCT($O$2:$AD$2,O1816:AD1816)&lt;=Kalkulačka!$B$4,SUMPRODUCT($O$2:$AD$2,O1816:AD1816)*Kalkulačka!$B$5,SUMPRODUCT($O$2:$AD$2,O1816:AD1816))</f>
        <v>338</v>
      </c>
      <c r="O1816" s="4">
        <v>75</v>
      </c>
      <c r="P1816" s="4">
        <v>0</v>
      </c>
      <c r="Q1816" s="4">
        <v>0</v>
      </c>
      <c r="R1816" s="4">
        <v>0</v>
      </c>
      <c r="S1816" s="4">
        <v>263</v>
      </c>
      <c r="T1816" s="4">
        <v>0</v>
      </c>
      <c r="U1816" s="4">
        <v>323</v>
      </c>
      <c r="V1816" s="4">
        <v>75</v>
      </c>
      <c r="W1816" s="4">
        <v>0</v>
      </c>
      <c r="X1816" s="4">
        <v>0</v>
      </c>
      <c r="Y1816" s="4">
        <v>0</v>
      </c>
      <c r="Z1816" s="4">
        <v>0</v>
      </c>
      <c r="AA1816" s="4">
        <v>0</v>
      </c>
      <c r="AB1816" s="4">
        <v>0</v>
      </c>
      <c r="AC1816" s="4">
        <v>0</v>
      </c>
      <c r="AD1816" s="4">
        <v>0</v>
      </c>
    </row>
    <row r="1817" spans="1:30" x14ac:dyDescent="0.3">
      <c r="A1817" s="16" t="s">
        <v>20</v>
      </c>
      <c r="B1817" s="7">
        <v>535338</v>
      </c>
      <c r="C1817" s="7">
        <v>237337</v>
      </c>
      <c r="D1817" s="7" t="s">
        <v>2011</v>
      </c>
      <c r="E1817" s="7">
        <v>2</v>
      </c>
      <c r="F1817" s="4">
        <v>3179425</v>
      </c>
      <c r="G1817" s="4">
        <v>138907</v>
      </c>
      <c r="H1817" s="4">
        <f t="shared" si="170"/>
        <v>3602066.3254293078</v>
      </c>
      <c r="I1817" s="4">
        <f t="shared" si="171"/>
        <v>422641.32542930776</v>
      </c>
      <c r="J1817" s="5">
        <f t="shared" si="172"/>
        <v>0.13293011328441717</v>
      </c>
      <c r="K1817" s="4">
        <f t="shared" si="173"/>
        <v>200370.77639452164</v>
      </c>
      <c r="L1817" s="4">
        <f t="shared" si="174"/>
        <v>61463.776394521643</v>
      </c>
      <c r="M1817" s="5">
        <f t="shared" si="175"/>
        <v>0.44248149045420071</v>
      </c>
      <c r="N1817" s="4">
        <f>IF(SUMPRODUCT($O$2:$AD$2,O1817:AD1817)&lt;=Kalkulačka!$B$4,SUMPRODUCT($O$2:$AD$2,O1817:AD1817)*Kalkulačka!$B$5,SUMPRODUCT($O$2:$AD$2,O1817:AD1817))</f>
        <v>253.5</v>
      </c>
      <c r="O1817" s="4">
        <v>55</v>
      </c>
      <c r="P1817" s="4">
        <v>0</v>
      </c>
      <c r="Q1817" s="4">
        <v>0</v>
      </c>
      <c r="R1817" s="4">
        <v>0</v>
      </c>
      <c r="S1817" s="4">
        <v>114</v>
      </c>
      <c r="T1817" s="4">
        <v>0</v>
      </c>
      <c r="U1817" s="4">
        <v>150</v>
      </c>
      <c r="V1817" s="4">
        <v>55</v>
      </c>
      <c r="W1817" s="4">
        <v>0</v>
      </c>
      <c r="X1817" s="4">
        <v>0</v>
      </c>
      <c r="Y1817" s="4">
        <v>0</v>
      </c>
      <c r="Z1817" s="4">
        <v>0</v>
      </c>
      <c r="AA1817" s="4">
        <v>0</v>
      </c>
      <c r="AB1817" s="4">
        <v>0</v>
      </c>
      <c r="AC1817" s="4">
        <v>0</v>
      </c>
      <c r="AD1817" s="4">
        <v>0</v>
      </c>
    </row>
    <row r="1818" spans="1:30" x14ac:dyDescent="0.3">
      <c r="A1818" s="16" t="s">
        <v>56</v>
      </c>
      <c r="B1818" s="7">
        <v>549665</v>
      </c>
      <c r="C1818" s="7">
        <v>577006</v>
      </c>
      <c r="D1818" s="7" t="s">
        <v>2012</v>
      </c>
      <c r="E1818" s="7">
        <v>2</v>
      </c>
      <c r="F1818" s="4">
        <v>7769668</v>
      </c>
      <c r="G1818" s="4">
        <v>457481</v>
      </c>
      <c r="H1818" s="4">
        <f t="shared" si="170"/>
        <v>7630412.68937096</v>
      </c>
      <c r="I1818" s="4">
        <f t="shared" si="171"/>
        <v>-139255.31062904</v>
      </c>
      <c r="J1818" s="5">
        <f t="shared" si="172"/>
        <v>-1.7922942219544047E-2</v>
      </c>
      <c r="K1818" s="4">
        <f t="shared" si="173"/>
        <v>424454.07070555474</v>
      </c>
      <c r="L1818" s="4">
        <f t="shared" si="174"/>
        <v>-33026.929294445261</v>
      </c>
      <c r="M1818" s="5">
        <f t="shared" si="175"/>
        <v>-7.2193007566314749E-2</v>
      </c>
      <c r="N1818" s="4">
        <f>IF(SUMPRODUCT($O$2:$AD$2,O1818:AD1818)&lt;=Kalkulačka!$B$4,SUMPRODUCT($O$2:$AD$2,O1818:AD1818)*Kalkulačka!$B$5,SUMPRODUCT($O$2:$AD$2,O1818:AD1818))</f>
        <v>537</v>
      </c>
      <c r="O1818" s="4">
        <v>124</v>
      </c>
      <c r="P1818" s="4">
        <v>0</v>
      </c>
      <c r="Q1818" s="4">
        <v>0</v>
      </c>
      <c r="R1818" s="4">
        <v>0</v>
      </c>
      <c r="S1818" s="4">
        <v>413</v>
      </c>
      <c r="T1818" s="4">
        <v>0</v>
      </c>
      <c r="U1818" s="4">
        <v>539</v>
      </c>
      <c r="V1818" s="4">
        <v>150</v>
      </c>
      <c r="W1818" s="4">
        <v>0</v>
      </c>
      <c r="X1818" s="4">
        <v>0</v>
      </c>
      <c r="Y1818" s="4">
        <v>0</v>
      </c>
      <c r="Z1818" s="4">
        <v>0</v>
      </c>
      <c r="AA1818" s="4">
        <v>0</v>
      </c>
      <c r="AB1818" s="4">
        <v>0</v>
      </c>
      <c r="AC1818" s="4">
        <v>0</v>
      </c>
      <c r="AD1818" s="4">
        <v>0</v>
      </c>
    </row>
    <row r="1819" spans="1:30" x14ac:dyDescent="0.3">
      <c r="A1819" s="16" t="s">
        <v>32</v>
      </c>
      <c r="B1819" s="7">
        <v>565067</v>
      </c>
      <c r="C1819" s="7">
        <v>263834</v>
      </c>
      <c r="D1819" s="7" t="s">
        <v>2013</v>
      </c>
      <c r="E1819" s="7">
        <v>2</v>
      </c>
      <c r="F1819" s="4">
        <v>1335452</v>
      </c>
      <c r="G1819" s="4">
        <v>51339</v>
      </c>
      <c r="H1819" s="4">
        <f t="shared" si="170"/>
        <v>1513294.1367188215</v>
      </c>
      <c r="I1819" s="4">
        <f t="shared" si="171"/>
        <v>177842.13671882148</v>
      </c>
      <c r="J1819" s="5">
        <f t="shared" si="172"/>
        <v>0.1331699954163994</v>
      </c>
      <c r="K1819" s="4">
        <f t="shared" si="173"/>
        <v>84179.438603615607</v>
      </c>
      <c r="L1819" s="4">
        <f t="shared" si="174"/>
        <v>32840.438603615607</v>
      </c>
      <c r="M1819" s="5">
        <f t="shared" si="175"/>
        <v>0.63967819014035343</v>
      </c>
      <c r="N1819" s="4">
        <f>IF(SUMPRODUCT($O$2:$AD$2,O1819:AD1819)&lt;=Kalkulačka!$B$4,SUMPRODUCT($O$2:$AD$2,O1819:AD1819)*Kalkulačka!$B$5,SUMPRODUCT($O$2:$AD$2,O1819:AD1819))</f>
        <v>106.5</v>
      </c>
      <c r="O1819" s="4">
        <v>24</v>
      </c>
      <c r="P1819" s="4">
        <v>0</v>
      </c>
      <c r="Q1819" s="4">
        <v>0</v>
      </c>
      <c r="R1819" s="4">
        <v>0</v>
      </c>
      <c r="S1819" s="4">
        <v>47</v>
      </c>
      <c r="T1819" s="4">
        <v>0</v>
      </c>
      <c r="U1819" s="4">
        <v>66</v>
      </c>
      <c r="V1819" s="4">
        <v>30</v>
      </c>
      <c r="W1819" s="4">
        <v>0</v>
      </c>
      <c r="X1819" s="4">
        <v>0</v>
      </c>
      <c r="Y1819" s="4">
        <v>0</v>
      </c>
      <c r="Z1819" s="4">
        <v>0</v>
      </c>
      <c r="AA1819" s="4">
        <v>0</v>
      </c>
      <c r="AB1819" s="4">
        <v>0</v>
      </c>
      <c r="AC1819" s="4">
        <v>0</v>
      </c>
      <c r="AD1819" s="4">
        <v>0</v>
      </c>
    </row>
    <row r="1820" spans="1:30" x14ac:dyDescent="0.3">
      <c r="A1820" s="16" t="s">
        <v>56</v>
      </c>
      <c r="B1820" s="7">
        <v>556971</v>
      </c>
      <c r="C1820" s="7">
        <v>70305587</v>
      </c>
      <c r="D1820" s="7" t="s">
        <v>2014</v>
      </c>
      <c r="E1820" s="7">
        <v>2</v>
      </c>
      <c r="F1820" s="4">
        <v>2708474</v>
      </c>
      <c r="G1820" s="4">
        <v>102766</v>
      </c>
      <c r="H1820" s="4">
        <f t="shared" si="170"/>
        <v>3069216.2772888774</v>
      </c>
      <c r="I1820" s="4">
        <f t="shared" si="171"/>
        <v>360742.27728887741</v>
      </c>
      <c r="J1820" s="5">
        <f t="shared" si="172"/>
        <v>0.13319023084174986</v>
      </c>
      <c r="K1820" s="4">
        <f t="shared" si="173"/>
        <v>170730.12899888234</v>
      </c>
      <c r="L1820" s="4">
        <f t="shared" si="174"/>
        <v>67964.128998882341</v>
      </c>
      <c r="M1820" s="5">
        <f t="shared" si="175"/>
        <v>0.66134839342664242</v>
      </c>
      <c r="N1820" s="4">
        <f>IF(SUMPRODUCT($O$2:$AD$2,O1820:AD1820)&lt;=Kalkulačka!$B$4,SUMPRODUCT($O$2:$AD$2,O1820:AD1820)*Kalkulačka!$B$5,SUMPRODUCT($O$2:$AD$2,O1820:AD1820))</f>
        <v>216</v>
      </c>
      <c r="O1820" s="4">
        <v>53</v>
      </c>
      <c r="P1820" s="4">
        <v>0</v>
      </c>
      <c r="Q1820" s="4">
        <v>0</v>
      </c>
      <c r="R1820" s="4">
        <v>0</v>
      </c>
      <c r="S1820" s="4">
        <v>91</v>
      </c>
      <c r="T1820" s="4">
        <v>0</v>
      </c>
      <c r="U1820" s="4">
        <v>138</v>
      </c>
      <c r="V1820" s="4">
        <v>75</v>
      </c>
      <c r="W1820" s="4">
        <v>0</v>
      </c>
      <c r="X1820" s="4">
        <v>0</v>
      </c>
      <c r="Y1820" s="4">
        <v>0</v>
      </c>
      <c r="Z1820" s="4">
        <v>0</v>
      </c>
      <c r="AA1820" s="4">
        <v>0</v>
      </c>
      <c r="AB1820" s="4">
        <v>0</v>
      </c>
      <c r="AC1820" s="4">
        <v>0</v>
      </c>
      <c r="AD1820" s="4">
        <v>0</v>
      </c>
    </row>
    <row r="1821" spans="1:30" x14ac:dyDescent="0.3">
      <c r="A1821" s="16" t="s">
        <v>20</v>
      </c>
      <c r="B1821" s="7">
        <v>535974</v>
      </c>
      <c r="C1821" s="7">
        <v>237957</v>
      </c>
      <c r="D1821" s="7" t="s">
        <v>2015</v>
      </c>
      <c r="E1821" s="7">
        <v>2</v>
      </c>
      <c r="F1821" s="4">
        <v>2350896</v>
      </c>
      <c r="G1821" s="4">
        <v>78856</v>
      </c>
      <c r="H1821" s="4">
        <f t="shared" si="170"/>
        <v>2664250.2407021509</v>
      </c>
      <c r="I1821" s="4">
        <f t="shared" si="171"/>
        <v>313354.24070215086</v>
      </c>
      <c r="J1821" s="5">
        <f t="shared" si="172"/>
        <v>0.13329140919128313</v>
      </c>
      <c r="K1821" s="4">
        <f t="shared" si="173"/>
        <v>148203.23697819648</v>
      </c>
      <c r="L1821" s="4">
        <f t="shared" si="174"/>
        <v>69347.236978196481</v>
      </c>
      <c r="M1821" s="5">
        <f t="shared" si="175"/>
        <v>0.87941611263818209</v>
      </c>
      <c r="N1821" s="4">
        <f>IF(SUMPRODUCT($O$2:$AD$2,O1821:AD1821)&lt;=Kalkulačka!$B$4,SUMPRODUCT($O$2:$AD$2,O1821:AD1821)*Kalkulačka!$B$5,SUMPRODUCT($O$2:$AD$2,O1821:AD1821))</f>
        <v>187.5</v>
      </c>
      <c r="O1821" s="4">
        <v>74</v>
      </c>
      <c r="P1821" s="4">
        <v>0</v>
      </c>
      <c r="Q1821" s="4">
        <v>0</v>
      </c>
      <c r="R1821" s="4">
        <v>0</v>
      </c>
      <c r="S1821" s="4">
        <v>51</v>
      </c>
      <c r="T1821" s="4">
        <v>0</v>
      </c>
      <c r="U1821" s="4">
        <v>124</v>
      </c>
      <c r="V1821" s="4">
        <v>35</v>
      </c>
      <c r="W1821" s="4">
        <v>0</v>
      </c>
      <c r="X1821" s="4">
        <v>0</v>
      </c>
      <c r="Y1821" s="4">
        <v>0</v>
      </c>
      <c r="Z1821" s="4">
        <v>0</v>
      </c>
      <c r="AA1821" s="4">
        <v>0</v>
      </c>
      <c r="AB1821" s="4">
        <v>0</v>
      </c>
      <c r="AC1821" s="4">
        <v>0</v>
      </c>
      <c r="AD1821" s="4">
        <v>0</v>
      </c>
    </row>
    <row r="1822" spans="1:30" x14ac:dyDescent="0.3">
      <c r="A1822" s="16" t="s">
        <v>50</v>
      </c>
      <c r="B1822" s="7">
        <v>536091</v>
      </c>
      <c r="C1822" s="7">
        <v>302619</v>
      </c>
      <c r="D1822" s="7" t="s">
        <v>2016</v>
      </c>
      <c r="E1822" s="7">
        <v>2</v>
      </c>
      <c r="F1822" s="4">
        <v>3140656</v>
      </c>
      <c r="G1822" s="4">
        <v>146515</v>
      </c>
      <c r="H1822" s="4">
        <f t="shared" si="170"/>
        <v>3559438.3215780733</v>
      </c>
      <c r="I1822" s="4">
        <f t="shared" si="171"/>
        <v>418782.32157807332</v>
      </c>
      <c r="J1822" s="5">
        <f t="shared" si="172"/>
        <v>0.13334230860625085</v>
      </c>
      <c r="K1822" s="4">
        <f t="shared" si="173"/>
        <v>197999.52460287049</v>
      </c>
      <c r="L1822" s="4">
        <f t="shared" si="174"/>
        <v>51484.524602870486</v>
      </c>
      <c r="M1822" s="5">
        <f t="shared" si="175"/>
        <v>0.35139422313667867</v>
      </c>
      <c r="N1822" s="4">
        <f>IF(SUMPRODUCT($O$2:$AD$2,O1822:AD1822)&lt;=Kalkulačka!$B$4,SUMPRODUCT($O$2:$AD$2,O1822:AD1822)*Kalkulačka!$B$5,SUMPRODUCT($O$2:$AD$2,O1822:AD1822))</f>
        <v>250.5</v>
      </c>
      <c r="O1822" s="4">
        <v>39</v>
      </c>
      <c r="P1822" s="4">
        <v>0</v>
      </c>
      <c r="Q1822" s="4">
        <v>0</v>
      </c>
      <c r="R1822" s="4">
        <v>0</v>
      </c>
      <c r="S1822" s="4">
        <v>128</v>
      </c>
      <c r="T1822" s="4">
        <v>0</v>
      </c>
      <c r="U1822" s="4">
        <v>126</v>
      </c>
      <c r="V1822" s="4">
        <v>58</v>
      </c>
      <c r="W1822" s="4">
        <v>0</v>
      </c>
      <c r="X1822" s="4">
        <v>0</v>
      </c>
      <c r="Y1822" s="4">
        <v>0</v>
      </c>
      <c r="Z1822" s="4">
        <v>0</v>
      </c>
      <c r="AA1822" s="4">
        <v>0</v>
      </c>
      <c r="AB1822" s="4">
        <v>0</v>
      </c>
      <c r="AC1822" s="4">
        <v>0</v>
      </c>
      <c r="AD1822" s="4">
        <v>0</v>
      </c>
    </row>
    <row r="1823" spans="1:30" x14ac:dyDescent="0.3">
      <c r="A1823" s="16" t="s">
        <v>20</v>
      </c>
      <c r="B1823" s="7">
        <v>534633</v>
      </c>
      <c r="C1823" s="7">
        <v>236667</v>
      </c>
      <c r="D1823" s="7" t="s">
        <v>179</v>
      </c>
      <c r="E1823" s="7">
        <v>2</v>
      </c>
      <c r="F1823" s="4">
        <v>9830451</v>
      </c>
      <c r="G1823" s="4">
        <v>585655</v>
      </c>
      <c r="H1823" s="4">
        <f t="shared" si="170"/>
        <v>9658084.7392280102</v>
      </c>
      <c r="I1823" s="4">
        <f t="shared" si="171"/>
        <v>-172366.26077198982</v>
      </c>
      <c r="J1823" s="5">
        <f t="shared" si="172"/>
        <v>-1.7533911798348845E-2</v>
      </c>
      <c r="K1823" s="4">
        <f t="shared" si="173"/>
        <v>537246.61426176084</v>
      </c>
      <c r="L1823" s="4">
        <f t="shared" si="174"/>
        <v>-48408.385738239158</v>
      </c>
      <c r="M1823" s="5">
        <f t="shared" si="175"/>
        <v>-8.265682993953638E-2</v>
      </c>
      <c r="N1823" s="4">
        <f>IF(SUMPRODUCT($O$2:$AD$2,O1823:AD1823)&lt;=Kalkulačka!$B$4,SUMPRODUCT($O$2:$AD$2,O1823:AD1823)*Kalkulačka!$B$5,SUMPRODUCT($O$2:$AD$2,O1823:AD1823))</f>
        <v>679.7</v>
      </c>
      <c r="O1823" s="4">
        <v>162</v>
      </c>
      <c r="P1823" s="4">
        <v>0</v>
      </c>
      <c r="Q1823" s="4">
        <v>14</v>
      </c>
      <c r="R1823" s="4">
        <v>0</v>
      </c>
      <c r="S1823" s="4">
        <v>456</v>
      </c>
      <c r="T1823" s="4">
        <v>0</v>
      </c>
      <c r="U1823" s="4">
        <v>582</v>
      </c>
      <c r="V1823" s="4">
        <v>176</v>
      </c>
      <c r="W1823" s="4">
        <v>0</v>
      </c>
      <c r="X1823" s="4">
        <v>0</v>
      </c>
      <c r="Y1823" s="4">
        <v>0</v>
      </c>
      <c r="Z1823" s="4">
        <v>0</v>
      </c>
      <c r="AA1823" s="4">
        <v>477</v>
      </c>
      <c r="AB1823" s="4">
        <v>0</v>
      </c>
      <c r="AC1823" s="4">
        <v>0</v>
      </c>
      <c r="AD1823" s="4">
        <v>0</v>
      </c>
    </row>
    <row r="1824" spans="1:30" x14ac:dyDescent="0.3">
      <c r="A1824" s="16" t="s">
        <v>47</v>
      </c>
      <c r="B1824" s="7">
        <v>593508</v>
      </c>
      <c r="C1824" s="7">
        <v>292231</v>
      </c>
      <c r="D1824" s="7" t="s">
        <v>2017</v>
      </c>
      <c r="E1824" s="7">
        <v>2</v>
      </c>
      <c r="F1824" s="4">
        <v>6131466</v>
      </c>
      <c r="G1824" s="4">
        <v>362800</v>
      </c>
      <c r="H1824" s="4">
        <f t="shared" si="170"/>
        <v>6024757.8776411302</v>
      </c>
      <c r="I1824" s="4">
        <f t="shared" si="171"/>
        <v>-106708.12235886976</v>
      </c>
      <c r="J1824" s="5">
        <f t="shared" si="172"/>
        <v>-1.7403361995136146E-2</v>
      </c>
      <c r="K1824" s="4">
        <f t="shared" si="173"/>
        <v>335136.91988669499</v>
      </c>
      <c r="L1824" s="4">
        <f t="shared" si="174"/>
        <v>-27663.080113305012</v>
      </c>
      <c r="M1824" s="5">
        <f t="shared" si="175"/>
        <v>-7.6248842649683013E-2</v>
      </c>
      <c r="N1824" s="4">
        <f>IF(SUMPRODUCT($O$2:$AD$2,O1824:AD1824)&lt;=Kalkulačka!$B$4,SUMPRODUCT($O$2:$AD$2,O1824:AD1824)*Kalkulačka!$B$5,SUMPRODUCT($O$2:$AD$2,O1824:AD1824))</f>
        <v>424</v>
      </c>
      <c r="O1824" s="4">
        <v>98</v>
      </c>
      <c r="P1824" s="4">
        <v>0</v>
      </c>
      <c r="Q1824" s="4">
        <v>0</v>
      </c>
      <c r="R1824" s="4">
        <v>0</v>
      </c>
      <c r="S1824" s="4">
        <v>326</v>
      </c>
      <c r="T1824" s="4">
        <v>0</v>
      </c>
      <c r="U1824" s="4">
        <v>394</v>
      </c>
      <c r="V1824" s="4">
        <v>118</v>
      </c>
      <c r="W1824" s="4">
        <v>0</v>
      </c>
      <c r="X1824" s="4">
        <v>0</v>
      </c>
      <c r="Y1824" s="4">
        <v>0</v>
      </c>
      <c r="Z1824" s="4">
        <v>0</v>
      </c>
      <c r="AA1824" s="4">
        <v>0</v>
      </c>
      <c r="AB1824" s="4">
        <v>0</v>
      </c>
      <c r="AC1824" s="4">
        <v>0</v>
      </c>
      <c r="AD1824" s="4">
        <v>0</v>
      </c>
    </row>
    <row r="1825" spans="1:30" x14ac:dyDescent="0.3">
      <c r="A1825" s="16" t="s">
        <v>47</v>
      </c>
      <c r="B1825" s="7">
        <v>586692</v>
      </c>
      <c r="C1825" s="7">
        <v>285421</v>
      </c>
      <c r="D1825" s="7" t="s">
        <v>2018</v>
      </c>
      <c r="E1825" s="7">
        <v>2</v>
      </c>
      <c r="F1825" s="4">
        <v>1541521</v>
      </c>
      <c r="G1825" s="4">
        <v>56139</v>
      </c>
      <c r="H1825" s="4">
        <f t="shared" si="170"/>
        <v>1747748.1579006109</v>
      </c>
      <c r="I1825" s="4">
        <f t="shared" si="171"/>
        <v>206227.15790061094</v>
      </c>
      <c r="J1825" s="5">
        <f t="shared" si="172"/>
        <v>0.13378160784096416</v>
      </c>
      <c r="K1825" s="4">
        <f t="shared" si="173"/>
        <v>97221.323457696897</v>
      </c>
      <c r="L1825" s="4">
        <f t="shared" si="174"/>
        <v>41082.323457696897</v>
      </c>
      <c r="M1825" s="5">
        <f t="shared" si="175"/>
        <v>0.73179649544339753</v>
      </c>
      <c r="N1825" s="4">
        <f>IF(SUMPRODUCT($O$2:$AD$2,O1825:AD1825)&lt;=Kalkulačka!$B$4,SUMPRODUCT($O$2:$AD$2,O1825:AD1825)*Kalkulačka!$B$5,SUMPRODUCT($O$2:$AD$2,O1825:AD1825))</f>
        <v>123</v>
      </c>
      <c r="O1825" s="4">
        <v>37</v>
      </c>
      <c r="P1825" s="4">
        <v>0</v>
      </c>
      <c r="Q1825" s="4">
        <v>0</v>
      </c>
      <c r="R1825" s="4">
        <v>0</v>
      </c>
      <c r="S1825" s="4">
        <v>45</v>
      </c>
      <c r="T1825" s="4">
        <v>0</v>
      </c>
      <c r="U1825" s="4">
        <v>82</v>
      </c>
      <c r="V1825" s="4">
        <v>42</v>
      </c>
      <c r="W1825" s="4">
        <v>0</v>
      </c>
      <c r="X1825" s="4">
        <v>0</v>
      </c>
      <c r="Y1825" s="4">
        <v>0</v>
      </c>
      <c r="Z1825" s="4">
        <v>0</v>
      </c>
      <c r="AA1825" s="4">
        <v>0</v>
      </c>
      <c r="AB1825" s="4">
        <v>0</v>
      </c>
      <c r="AC1825" s="4">
        <v>0</v>
      </c>
      <c r="AD1825" s="4">
        <v>0</v>
      </c>
    </row>
    <row r="1826" spans="1:30" x14ac:dyDescent="0.3">
      <c r="A1826" s="16" t="s">
        <v>41</v>
      </c>
      <c r="B1826" s="7">
        <v>580961</v>
      </c>
      <c r="C1826" s="7">
        <v>279536</v>
      </c>
      <c r="D1826" s="7" t="s">
        <v>2019</v>
      </c>
      <c r="E1826" s="7">
        <v>2</v>
      </c>
      <c r="F1826" s="4">
        <v>2612565</v>
      </c>
      <c r="G1826" s="4">
        <v>117847</v>
      </c>
      <c r="H1826" s="4">
        <f t="shared" si="170"/>
        <v>2962646.2676607915</v>
      </c>
      <c r="I1826" s="4">
        <f t="shared" si="171"/>
        <v>350081.26766079152</v>
      </c>
      <c r="J1826" s="5">
        <f t="shared" si="172"/>
        <v>0.13399906515657656</v>
      </c>
      <c r="K1826" s="4">
        <f t="shared" si="173"/>
        <v>164801.99951975449</v>
      </c>
      <c r="L1826" s="4">
        <f t="shared" si="174"/>
        <v>46954.999519754492</v>
      </c>
      <c r="M1826" s="5">
        <f t="shared" si="175"/>
        <v>0.39844034654895322</v>
      </c>
      <c r="N1826" s="4">
        <f>IF(SUMPRODUCT($O$2:$AD$2,O1826:AD1826)&lt;=Kalkulačka!$B$4,SUMPRODUCT($O$2:$AD$2,O1826:AD1826)*Kalkulačka!$B$5,SUMPRODUCT($O$2:$AD$2,O1826:AD1826))</f>
        <v>208.5</v>
      </c>
      <c r="O1826" s="4">
        <v>41</v>
      </c>
      <c r="P1826" s="4">
        <v>0</v>
      </c>
      <c r="Q1826" s="4">
        <v>0</v>
      </c>
      <c r="R1826" s="4">
        <v>0</v>
      </c>
      <c r="S1826" s="4">
        <v>98</v>
      </c>
      <c r="T1826" s="4">
        <v>0</v>
      </c>
      <c r="U1826" s="4">
        <v>146</v>
      </c>
      <c r="V1826" s="4">
        <v>25</v>
      </c>
      <c r="W1826" s="4">
        <v>0</v>
      </c>
      <c r="X1826" s="4">
        <v>0</v>
      </c>
      <c r="Y1826" s="4">
        <v>0</v>
      </c>
      <c r="Z1826" s="4">
        <v>0</v>
      </c>
      <c r="AA1826" s="4">
        <v>0</v>
      </c>
      <c r="AB1826" s="4">
        <v>0</v>
      </c>
      <c r="AC1826" s="4">
        <v>0</v>
      </c>
      <c r="AD1826" s="4">
        <v>0</v>
      </c>
    </row>
    <row r="1827" spans="1:30" x14ac:dyDescent="0.3">
      <c r="A1827" s="16" t="s">
        <v>32</v>
      </c>
      <c r="B1827" s="7">
        <v>566403</v>
      </c>
      <c r="C1827" s="7">
        <v>483109</v>
      </c>
      <c r="D1827" s="7" t="s">
        <v>2020</v>
      </c>
      <c r="E1827" s="7">
        <v>2</v>
      </c>
      <c r="F1827" s="4">
        <v>1954294</v>
      </c>
      <c r="G1827" s="4">
        <v>107083</v>
      </c>
      <c r="H1827" s="4">
        <f t="shared" si="170"/>
        <v>2216656.2002641894</v>
      </c>
      <c r="I1827" s="4">
        <f t="shared" si="171"/>
        <v>262362.20026418939</v>
      </c>
      <c r="J1827" s="5">
        <f t="shared" si="172"/>
        <v>0.13424909469311652</v>
      </c>
      <c r="K1827" s="4">
        <f t="shared" si="173"/>
        <v>123305.09316585946</v>
      </c>
      <c r="L1827" s="4">
        <f t="shared" si="174"/>
        <v>16222.093165859464</v>
      </c>
      <c r="M1827" s="5">
        <f t="shared" si="175"/>
        <v>0.1514908357616005</v>
      </c>
      <c r="N1827" s="4">
        <f>IF(SUMPRODUCT($O$2:$AD$2,O1827:AD1827)&lt;=Kalkulačka!$B$4,SUMPRODUCT($O$2:$AD$2,O1827:AD1827)*Kalkulačka!$B$5,SUMPRODUCT($O$2:$AD$2,O1827:AD1827))</f>
        <v>156</v>
      </c>
      <c r="O1827" s="4">
        <v>0</v>
      </c>
      <c r="P1827" s="4">
        <v>0</v>
      </c>
      <c r="Q1827" s="4">
        <v>0</v>
      </c>
      <c r="R1827" s="4">
        <v>0</v>
      </c>
      <c r="S1827" s="4">
        <v>104</v>
      </c>
      <c r="T1827" s="4">
        <v>0</v>
      </c>
      <c r="U1827" s="4">
        <v>97</v>
      </c>
      <c r="V1827" s="4">
        <v>34</v>
      </c>
      <c r="W1827" s="4">
        <v>0</v>
      </c>
      <c r="X1827" s="4">
        <v>0</v>
      </c>
      <c r="Y1827" s="4">
        <v>0</v>
      </c>
      <c r="Z1827" s="4">
        <v>0</v>
      </c>
      <c r="AA1827" s="4">
        <v>0</v>
      </c>
      <c r="AB1827" s="4">
        <v>0</v>
      </c>
      <c r="AC1827" s="4">
        <v>0</v>
      </c>
      <c r="AD1827" s="4">
        <v>0</v>
      </c>
    </row>
    <row r="1828" spans="1:30" x14ac:dyDescent="0.3">
      <c r="A1828" s="16" t="s">
        <v>53</v>
      </c>
      <c r="B1828" s="7">
        <v>500011</v>
      </c>
      <c r="C1828" s="7">
        <v>75158094</v>
      </c>
      <c r="D1828" s="7" t="s">
        <v>2021</v>
      </c>
      <c r="E1828" s="7">
        <v>2</v>
      </c>
      <c r="F1828" s="4">
        <v>6880030</v>
      </c>
      <c r="G1828" s="4">
        <v>419366</v>
      </c>
      <c r="H1828" s="4">
        <f t="shared" si="170"/>
        <v>6763643.2777291927</v>
      </c>
      <c r="I1828" s="4">
        <f t="shared" si="171"/>
        <v>-116386.72227080725</v>
      </c>
      <c r="J1828" s="5">
        <f t="shared" si="172"/>
        <v>-1.6916600984415386E-2</v>
      </c>
      <c r="K1828" s="4">
        <f t="shared" si="173"/>
        <v>376238.61760864814</v>
      </c>
      <c r="L1828" s="4">
        <f t="shared" si="174"/>
        <v>-43127.382391351857</v>
      </c>
      <c r="M1828" s="5">
        <f t="shared" si="175"/>
        <v>-0.10283948243622953</v>
      </c>
      <c r="N1828" s="4">
        <f>IF(SUMPRODUCT($O$2:$AD$2,O1828:AD1828)&lt;=Kalkulačka!$B$4,SUMPRODUCT($O$2:$AD$2,O1828:AD1828)*Kalkulačka!$B$5,SUMPRODUCT($O$2:$AD$2,O1828:AD1828))</f>
        <v>476</v>
      </c>
      <c r="O1828" s="4">
        <v>102</v>
      </c>
      <c r="P1828" s="4">
        <v>0</v>
      </c>
      <c r="Q1828" s="4">
        <v>14</v>
      </c>
      <c r="R1828" s="4">
        <v>0</v>
      </c>
      <c r="S1828" s="4">
        <v>360</v>
      </c>
      <c r="T1828" s="4">
        <v>0</v>
      </c>
      <c r="U1828" s="4">
        <v>465</v>
      </c>
      <c r="V1828" s="4">
        <v>137</v>
      </c>
      <c r="W1828" s="4">
        <v>0</v>
      </c>
      <c r="X1828" s="4">
        <v>0</v>
      </c>
      <c r="Y1828" s="4">
        <v>0</v>
      </c>
      <c r="Z1828" s="4">
        <v>0</v>
      </c>
      <c r="AA1828" s="4">
        <v>0</v>
      </c>
      <c r="AB1828" s="4">
        <v>0</v>
      </c>
      <c r="AC1828" s="4">
        <v>0</v>
      </c>
      <c r="AD1828" s="4">
        <v>0</v>
      </c>
    </row>
    <row r="1829" spans="1:30" x14ac:dyDescent="0.3">
      <c r="A1829" s="16" t="s">
        <v>47</v>
      </c>
      <c r="B1829" s="7">
        <v>597171</v>
      </c>
      <c r="C1829" s="7">
        <v>295833</v>
      </c>
      <c r="D1829" s="7" t="s">
        <v>2022</v>
      </c>
      <c r="E1829" s="7">
        <v>2</v>
      </c>
      <c r="F1829" s="4">
        <v>2517540</v>
      </c>
      <c r="G1829" s="4">
        <v>118668</v>
      </c>
      <c r="H1829" s="4">
        <f t="shared" si="170"/>
        <v>2856076.2580327056</v>
      </c>
      <c r="I1829" s="4">
        <f t="shared" si="171"/>
        <v>338536.25803270563</v>
      </c>
      <c r="J1829" s="5">
        <f t="shared" si="172"/>
        <v>0.13447105429614048</v>
      </c>
      <c r="K1829" s="4">
        <f t="shared" si="173"/>
        <v>158873.87004062661</v>
      </c>
      <c r="L1829" s="4">
        <f t="shared" si="174"/>
        <v>40205.870040626614</v>
      </c>
      <c r="M1829" s="5">
        <f t="shared" si="175"/>
        <v>0.33880970472769922</v>
      </c>
      <c r="N1829" s="4">
        <f>IF(SUMPRODUCT($O$2:$AD$2,O1829:AD1829)&lt;=Kalkulačka!$B$4,SUMPRODUCT($O$2:$AD$2,O1829:AD1829)*Kalkulačka!$B$5,SUMPRODUCT($O$2:$AD$2,O1829:AD1829))</f>
        <v>201</v>
      </c>
      <c r="O1829" s="4">
        <v>23</v>
      </c>
      <c r="P1829" s="4">
        <v>0</v>
      </c>
      <c r="Q1829" s="4">
        <v>0</v>
      </c>
      <c r="R1829" s="4">
        <v>0</v>
      </c>
      <c r="S1829" s="4">
        <v>111</v>
      </c>
      <c r="T1829" s="4">
        <v>0</v>
      </c>
      <c r="U1829" s="4">
        <v>96</v>
      </c>
      <c r="V1829" s="4">
        <v>47</v>
      </c>
      <c r="W1829" s="4">
        <v>0</v>
      </c>
      <c r="X1829" s="4">
        <v>0</v>
      </c>
      <c r="Y1829" s="4">
        <v>0</v>
      </c>
      <c r="Z1829" s="4">
        <v>0</v>
      </c>
      <c r="AA1829" s="4">
        <v>0</v>
      </c>
      <c r="AB1829" s="4">
        <v>0</v>
      </c>
      <c r="AC1829" s="4">
        <v>0</v>
      </c>
      <c r="AD1829" s="4">
        <v>0</v>
      </c>
    </row>
    <row r="1830" spans="1:30" x14ac:dyDescent="0.3">
      <c r="A1830" s="16" t="s">
        <v>23</v>
      </c>
      <c r="B1830" s="7">
        <v>550787</v>
      </c>
      <c r="C1830" s="7">
        <v>251810</v>
      </c>
      <c r="D1830" s="7" t="s">
        <v>254</v>
      </c>
      <c r="E1830" s="7">
        <v>2</v>
      </c>
      <c r="F1830" s="4">
        <v>48416708</v>
      </c>
      <c r="G1830" s="4">
        <v>2865419</v>
      </c>
      <c r="H1830" s="4">
        <f t="shared" si="170"/>
        <v>47615480.301828839</v>
      </c>
      <c r="I1830" s="4">
        <f t="shared" si="171"/>
        <v>-801227.69817116112</v>
      </c>
      <c r="J1830" s="5">
        <f t="shared" si="172"/>
        <v>-1.6548578605781294E-2</v>
      </c>
      <c r="K1830" s="4">
        <f t="shared" si="173"/>
        <v>2648688.2512743273</v>
      </c>
      <c r="L1830" s="4">
        <f t="shared" si="174"/>
        <v>-216730.74872567272</v>
      </c>
      <c r="M1830" s="5">
        <f t="shared" si="175"/>
        <v>-7.5636669096447173E-2</v>
      </c>
      <c r="N1830" s="4">
        <f>IF(SUMPRODUCT($O$2:$AD$2,O1830:AD1830)&lt;=Kalkulačka!$B$4,SUMPRODUCT($O$2:$AD$2,O1830:AD1830)*Kalkulačka!$B$5,SUMPRODUCT($O$2:$AD$2,O1830:AD1830))</f>
        <v>3351</v>
      </c>
      <c r="O1830" s="4">
        <v>858</v>
      </c>
      <c r="P1830" s="4">
        <v>0</v>
      </c>
      <c r="Q1830" s="4">
        <v>0</v>
      </c>
      <c r="R1830" s="4">
        <v>0</v>
      </c>
      <c r="S1830" s="4">
        <v>2493</v>
      </c>
      <c r="T1830" s="4">
        <v>0</v>
      </c>
      <c r="U1830" s="4">
        <v>3227</v>
      </c>
      <c r="V1830" s="4">
        <v>906</v>
      </c>
      <c r="W1830" s="4">
        <v>0</v>
      </c>
      <c r="X1830" s="4">
        <v>0</v>
      </c>
      <c r="Y1830" s="4">
        <v>0</v>
      </c>
      <c r="Z1830" s="4">
        <v>0</v>
      </c>
      <c r="AA1830" s="4">
        <v>0</v>
      </c>
      <c r="AB1830" s="4">
        <v>0</v>
      </c>
      <c r="AC1830" s="4">
        <v>0</v>
      </c>
      <c r="AD1830" s="4">
        <v>0</v>
      </c>
    </row>
    <row r="1831" spans="1:30" x14ac:dyDescent="0.3">
      <c r="A1831" s="16" t="s">
        <v>32</v>
      </c>
      <c r="B1831" s="7">
        <v>562777</v>
      </c>
      <c r="C1831" s="7">
        <v>261602</v>
      </c>
      <c r="D1831" s="7" t="s">
        <v>310</v>
      </c>
      <c r="E1831" s="7">
        <v>2</v>
      </c>
      <c r="F1831" s="4">
        <v>19906602</v>
      </c>
      <c r="G1831" s="4">
        <v>1194784</v>
      </c>
      <c r="H1831" s="4">
        <f t="shared" si="170"/>
        <v>19580463.102333672</v>
      </c>
      <c r="I1831" s="4">
        <f t="shared" si="171"/>
        <v>-326138.89766632766</v>
      </c>
      <c r="J1831" s="5">
        <f t="shared" si="172"/>
        <v>-1.6383453975034379E-2</v>
      </c>
      <c r="K1831" s="4">
        <f t="shared" si="173"/>
        <v>1089194.9896317588</v>
      </c>
      <c r="L1831" s="4">
        <f t="shared" si="174"/>
        <v>-105589.01036824123</v>
      </c>
      <c r="M1831" s="5">
        <f t="shared" si="175"/>
        <v>-8.8374978546951755E-2</v>
      </c>
      <c r="N1831" s="4">
        <f>IF(SUMPRODUCT($O$2:$AD$2,O1831:AD1831)&lt;=Kalkulačka!$B$4,SUMPRODUCT($O$2:$AD$2,O1831:AD1831)*Kalkulačka!$B$5,SUMPRODUCT($O$2:$AD$2,O1831:AD1831))</f>
        <v>1378</v>
      </c>
      <c r="O1831" s="4">
        <v>294</v>
      </c>
      <c r="P1831" s="4">
        <v>8</v>
      </c>
      <c r="Q1831" s="4">
        <v>10</v>
      </c>
      <c r="R1831" s="4">
        <v>0</v>
      </c>
      <c r="S1831" s="4">
        <v>1058</v>
      </c>
      <c r="T1831" s="4">
        <v>0</v>
      </c>
      <c r="U1831" s="4">
        <v>682</v>
      </c>
      <c r="V1831" s="4">
        <v>302</v>
      </c>
      <c r="W1831" s="4">
        <v>0</v>
      </c>
      <c r="X1831" s="4">
        <v>0</v>
      </c>
      <c r="Y1831" s="4">
        <v>0</v>
      </c>
      <c r="Z1831" s="4">
        <v>0</v>
      </c>
      <c r="AA1831" s="4">
        <v>0</v>
      </c>
      <c r="AB1831" s="4">
        <v>0</v>
      </c>
      <c r="AC1831" s="4">
        <v>0</v>
      </c>
      <c r="AD1831" s="4">
        <v>0</v>
      </c>
    </row>
    <row r="1832" spans="1:30" x14ac:dyDescent="0.3">
      <c r="A1832" s="16" t="s">
        <v>41</v>
      </c>
      <c r="B1832" s="7">
        <v>578941</v>
      </c>
      <c r="C1832" s="7">
        <v>277550</v>
      </c>
      <c r="D1832" s="7" t="s">
        <v>2023</v>
      </c>
      <c r="E1832" s="7">
        <v>2</v>
      </c>
      <c r="F1832" s="4">
        <v>488097</v>
      </c>
      <c r="G1832" s="4">
        <v>33934</v>
      </c>
      <c r="H1832" s="4">
        <f t="shared" si="170"/>
        <v>554164.05006604735</v>
      </c>
      <c r="I1832" s="4">
        <f t="shared" si="171"/>
        <v>66067.050066047348</v>
      </c>
      <c r="J1832" s="5">
        <f t="shared" si="172"/>
        <v>0.13535639445857561</v>
      </c>
      <c r="K1832" s="4">
        <f t="shared" si="173"/>
        <v>30826.273291464866</v>
      </c>
      <c r="L1832" s="4">
        <f t="shared" si="174"/>
        <v>-3107.7267085351341</v>
      </c>
      <c r="M1832" s="5">
        <f t="shared" si="175"/>
        <v>-9.1581502579570206E-2</v>
      </c>
      <c r="N1832" s="4">
        <f>IF(SUMPRODUCT($O$2:$AD$2,O1832:AD1832)&lt;=Kalkulačka!$B$4,SUMPRODUCT($O$2:$AD$2,O1832:AD1832)*Kalkulačka!$B$5,SUMPRODUCT($O$2:$AD$2,O1832:AD1832))</f>
        <v>39</v>
      </c>
      <c r="O1832" s="4">
        <v>0</v>
      </c>
      <c r="P1832" s="4">
        <v>0</v>
      </c>
      <c r="Q1832" s="4">
        <v>0</v>
      </c>
      <c r="R1832" s="4">
        <v>0</v>
      </c>
      <c r="S1832" s="4">
        <v>26</v>
      </c>
      <c r="T1832" s="4">
        <v>0</v>
      </c>
      <c r="U1832" s="4">
        <v>26</v>
      </c>
      <c r="V1832" s="4">
        <v>25</v>
      </c>
      <c r="W1832" s="4">
        <v>0</v>
      </c>
      <c r="X1832" s="4">
        <v>0</v>
      </c>
      <c r="Y1832" s="4">
        <v>0</v>
      </c>
      <c r="Z1832" s="4">
        <v>0</v>
      </c>
      <c r="AA1832" s="4">
        <v>0</v>
      </c>
      <c r="AB1832" s="4">
        <v>0</v>
      </c>
      <c r="AC1832" s="4">
        <v>0</v>
      </c>
      <c r="AD1832" s="4">
        <v>0</v>
      </c>
    </row>
    <row r="1833" spans="1:30" x14ac:dyDescent="0.3">
      <c r="A1833" s="16" t="s">
        <v>47</v>
      </c>
      <c r="B1833" s="7">
        <v>583260</v>
      </c>
      <c r="C1833" s="7">
        <v>281972</v>
      </c>
      <c r="D1833" s="7" t="s">
        <v>2024</v>
      </c>
      <c r="E1833" s="7">
        <v>2</v>
      </c>
      <c r="F1833" s="4">
        <v>1783420</v>
      </c>
      <c r="G1833" s="4">
        <v>71367</v>
      </c>
      <c r="H1833" s="4">
        <f t="shared" si="170"/>
        <v>2024830.1829336346</v>
      </c>
      <c r="I1833" s="4">
        <f t="shared" si="171"/>
        <v>241410.18293363461</v>
      </c>
      <c r="J1833" s="5">
        <f t="shared" si="172"/>
        <v>0.13536361761875204</v>
      </c>
      <c r="K1833" s="4">
        <f t="shared" si="173"/>
        <v>112634.46010342933</v>
      </c>
      <c r="L1833" s="4">
        <f t="shared" si="174"/>
        <v>41267.46010342933</v>
      </c>
      <c r="M1833" s="5">
        <f t="shared" si="175"/>
        <v>0.57824288681644642</v>
      </c>
      <c r="N1833" s="4">
        <f>IF(SUMPRODUCT($O$2:$AD$2,O1833:AD1833)&lt;=Kalkulačka!$B$4,SUMPRODUCT($O$2:$AD$2,O1833:AD1833)*Kalkulačka!$B$5,SUMPRODUCT($O$2:$AD$2,O1833:AD1833))</f>
        <v>142.5</v>
      </c>
      <c r="O1833" s="4">
        <v>26</v>
      </c>
      <c r="P1833" s="4">
        <v>0</v>
      </c>
      <c r="Q1833" s="4">
        <v>0</v>
      </c>
      <c r="R1833" s="4">
        <v>0</v>
      </c>
      <c r="S1833" s="4">
        <v>69</v>
      </c>
      <c r="T1833" s="4">
        <v>0</v>
      </c>
      <c r="U1833" s="4">
        <v>89</v>
      </c>
      <c r="V1833" s="4">
        <v>59</v>
      </c>
      <c r="W1833" s="4">
        <v>0</v>
      </c>
      <c r="X1833" s="4">
        <v>0</v>
      </c>
      <c r="Y1833" s="4">
        <v>0</v>
      </c>
      <c r="Z1833" s="4">
        <v>0</v>
      </c>
      <c r="AA1833" s="4">
        <v>0</v>
      </c>
      <c r="AB1833" s="4">
        <v>0</v>
      </c>
      <c r="AC1833" s="4">
        <v>0</v>
      </c>
      <c r="AD1833" s="4">
        <v>0</v>
      </c>
    </row>
    <row r="1834" spans="1:30" x14ac:dyDescent="0.3">
      <c r="A1834" s="16" t="s">
        <v>56</v>
      </c>
      <c r="B1834" s="7">
        <v>597210</v>
      </c>
      <c r="C1834" s="7">
        <v>295884</v>
      </c>
      <c r="D1834" s="7" t="s">
        <v>2025</v>
      </c>
      <c r="E1834" s="7">
        <v>2</v>
      </c>
      <c r="F1834" s="4">
        <v>1914250</v>
      </c>
      <c r="G1834" s="4">
        <v>71118</v>
      </c>
      <c r="H1834" s="4">
        <f t="shared" si="170"/>
        <v>2174028.1964129549</v>
      </c>
      <c r="I1834" s="4">
        <f t="shared" si="171"/>
        <v>259778.19641295495</v>
      </c>
      <c r="J1834" s="5">
        <f t="shared" si="172"/>
        <v>0.13570755983437643</v>
      </c>
      <c r="K1834" s="4">
        <f t="shared" si="173"/>
        <v>120933.84137420832</v>
      </c>
      <c r="L1834" s="4">
        <f t="shared" si="174"/>
        <v>49815.841374208321</v>
      </c>
      <c r="M1834" s="5">
        <f t="shared" si="175"/>
        <v>0.70046741154431125</v>
      </c>
      <c r="N1834" s="4">
        <f>IF(SUMPRODUCT($O$2:$AD$2,O1834:AD1834)&lt;=Kalkulačka!$B$4,SUMPRODUCT($O$2:$AD$2,O1834:AD1834)*Kalkulačka!$B$5,SUMPRODUCT($O$2:$AD$2,O1834:AD1834))</f>
        <v>153</v>
      </c>
      <c r="O1834" s="4">
        <v>42</v>
      </c>
      <c r="P1834" s="4">
        <v>0</v>
      </c>
      <c r="Q1834" s="4">
        <v>0</v>
      </c>
      <c r="R1834" s="4">
        <v>0</v>
      </c>
      <c r="S1834" s="4">
        <v>60</v>
      </c>
      <c r="T1834" s="4">
        <v>0</v>
      </c>
      <c r="U1834" s="4">
        <v>102</v>
      </c>
      <c r="V1834" s="4">
        <v>60</v>
      </c>
      <c r="W1834" s="4">
        <v>0</v>
      </c>
      <c r="X1834" s="4">
        <v>0</v>
      </c>
      <c r="Y1834" s="4">
        <v>0</v>
      </c>
      <c r="Z1834" s="4">
        <v>0</v>
      </c>
      <c r="AA1834" s="4">
        <v>0</v>
      </c>
      <c r="AB1834" s="4">
        <v>0</v>
      </c>
      <c r="AC1834" s="4">
        <v>0</v>
      </c>
      <c r="AD1834" s="4">
        <v>0</v>
      </c>
    </row>
    <row r="1835" spans="1:30" x14ac:dyDescent="0.3">
      <c r="A1835" s="16" t="s">
        <v>35</v>
      </c>
      <c r="B1835" s="7">
        <v>577057</v>
      </c>
      <c r="C1835" s="7">
        <v>275662</v>
      </c>
      <c r="D1835" s="7" t="s">
        <v>2026</v>
      </c>
      <c r="E1835" s="7">
        <v>2</v>
      </c>
      <c r="F1835" s="4">
        <v>1839160</v>
      </c>
      <c r="G1835" s="4">
        <v>132541</v>
      </c>
      <c r="H1835" s="4">
        <f t="shared" si="170"/>
        <v>2088772.1887104861</v>
      </c>
      <c r="I1835" s="4">
        <f t="shared" si="171"/>
        <v>249612.18871048605</v>
      </c>
      <c r="J1835" s="5">
        <f t="shared" si="172"/>
        <v>0.13572075768855685</v>
      </c>
      <c r="K1835" s="4">
        <f t="shared" si="173"/>
        <v>116191.33779090604</v>
      </c>
      <c r="L1835" s="4">
        <f t="shared" si="174"/>
        <v>-16349.662209093964</v>
      </c>
      <c r="M1835" s="5">
        <f t="shared" si="175"/>
        <v>-0.1233555066665708</v>
      </c>
      <c r="N1835" s="4">
        <f>IF(SUMPRODUCT($O$2:$AD$2,O1835:AD1835)&lt;=Kalkulačka!$B$4,SUMPRODUCT($O$2:$AD$2,O1835:AD1835)*Kalkulačka!$B$5,SUMPRODUCT($O$2:$AD$2,O1835:AD1835))</f>
        <v>147</v>
      </c>
      <c r="O1835" s="4">
        <v>20</v>
      </c>
      <c r="P1835" s="4">
        <v>0</v>
      </c>
      <c r="Q1835" s="4">
        <v>0</v>
      </c>
      <c r="R1835" s="4">
        <v>0</v>
      </c>
      <c r="S1835" s="4">
        <v>78</v>
      </c>
      <c r="T1835" s="4">
        <v>0</v>
      </c>
      <c r="U1835" s="4">
        <v>95</v>
      </c>
      <c r="V1835" s="4">
        <v>25</v>
      </c>
      <c r="W1835" s="4">
        <v>0</v>
      </c>
      <c r="X1835" s="4">
        <v>0</v>
      </c>
      <c r="Y1835" s="4">
        <v>0</v>
      </c>
      <c r="Z1835" s="4">
        <v>0</v>
      </c>
      <c r="AA1835" s="4">
        <v>0</v>
      </c>
      <c r="AB1835" s="4">
        <v>0</v>
      </c>
      <c r="AC1835" s="4">
        <v>0</v>
      </c>
      <c r="AD1835" s="4">
        <v>0</v>
      </c>
    </row>
    <row r="1836" spans="1:30" x14ac:dyDescent="0.3">
      <c r="A1836" s="16" t="s">
        <v>44</v>
      </c>
      <c r="B1836" s="7">
        <v>591254</v>
      </c>
      <c r="C1836" s="7">
        <v>290009</v>
      </c>
      <c r="D1836" s="7" t="s">
        <v>2027</v>
      </c>
      <c r="E1836" s="7">
        <v>2</v>
      </c>
      <c r="F1836" s="4">
        <v>1595119</v>
      </c>
      <c r="G1836" s="4">
        <v>57945</v>
      </c>
      <c r="H1836" s="4">
        <f t="shared" si="170"/>
        <v>1811690.1636774624</v>
      </c>
      <c r="I1836" s="4">
        <f t="shared" si="171"/>
        <v>216571.16367746238</v>
      </c>
      <c r="J1836" s="5">
        <f t="shared" si="172"/>
        <v>0.13577116420622048</v>
      </c>
      <c r="K1836" s="4">
        <f t="shared" si="173"/>
        <v>100778.2011451736</v>
      </c>
      <c r="L1836" s="4">
        <f t="shared" si="174"/>
        <v>42833.201145173603</v>
      </c>
      <c r="M1836" s="5">
        <f t="shared" si="175"/>
        <v>0.73920443774568301</v>
      </c>
      <c r="N1836" s="4">
        <f>IF(SUMPRODUCT($O$2:$AD$2,O1836:AD1836)&lt;=Kalkulačka!$B$4,SUMPRODUCT($O$2:$AD$2,O1836:AD1836)*Kalkulačka!$B$5,SUMPRODUCT($O$2:$AD$2,O1836:AD1836))</f>
        <v>127.5</v>
      </c>
      <c r="O1836" s="4">
        <v>40</v>
      </c>
      <c r="P1836" s="4">
        <v>0</v>
      </c>
      <c r="Q1836" s="4">
        <v>0</v>
      </c>
      <c r="R1836" s="4">
        <v>0</v>
      </c>
      <c r="S1836" s="4">
        <v>45</v>
      </c>
      <c r="T1836" s="4">
        <v>0</v>
      </c>
      <c r="U1836" s="4">
        <v>85</v>
      </c>
      <c r="V1836" s="4">
        <v>30</v>
      </c>
      <c r="W1836" s="4">
        <v>0</v>
      </c>
      <c r="X1836" s="4">
        <v>0</v>
      </c>
      <c r="Y1836" s="4">
        <v>0</v>
      </c>
      <c r="Z1836" s="4">
        <v>0</v>
      </c>
      <c r="AA1836" s="4">
        <v>0</v>
      </c>
      <c r="AB1836" s="4">
        <v>0</v>
      </c>
      <c r="AC1836" s="4">
        <v>0</v>
      </c>
      <c r="AD1836" s="4">
        <v>0</v>
      </c>
    </row>
    <row r="1837" spans="1:30" x14ac:dyDescent="0.3">
      <c r="A1837" s="16" t="s">
        <v>53</v>
      </c>
      <c r="B1837" s="7">
        <v>585921</v>
      </c>
      <c r="C1837" s="7">
        <v>226203</v>
      </c>
      <c r="D1837" s="7" t="s">
        <v>2028</v>
      </c>
      <c r="E1837" s="7">
        <v>2</v>
      </c>
      <c r="F1837" s="4">
        <v>1069643</v>
      </c>
      <c r="G1837" s="4">
        <v>39072</v>
      </c>
      <c r="H1837" s="4">
        <f t="shared" si="170"/>
        <v>1214898.1097601808</v>
      </c>
      <c r="I1837" s="4">
        <f t="shared" si="171"/>
        <v>145255.10976018081</v>
      </c>
      <c r="J1837" s="5">
        <f t="shared" si="172"/>
        <v>0.13579774724855009</v>
      </c>
      <c r="K1837" s="4">
        <f t="shared" si="173"/>
        <v>67580.676062057595</v>
      </c>
      <c r="L1837" s="4">
        <f t="shared" si="174"/>
        <v>28508.676062057595</v>
      </c>
      <c r="M1837" s="5">
        <f t="shared" si="175"/>
        <v>0.72964465760794428</v>
      </c>
      <c r="N1837" s="4">
        <f>IF(SUMPRODUCT($O$2:$AD$2,O1837:AD1837)&lt;=Kalkulačka!$B$4,SUMPRODUCT($O$2:$AD$2,O1837:AD1837)*Kalkulačka!$B$5,SUMPRODUCT($O$2:$AD$2,O1837:AD1837))</f>
        <v>85.5</v>
      </c>
      <c r="O1837" s="4">
        <v>26</v>
      </c>
      <c r="P1837" s="4">
        <v>0</v>
      </c>
      <c r="Q1837" s="4">
        <v>0</v>
      </c>
      <c r="R1837" s="4">
        <v>0</v>
      </c>
      <c r="S1837" s="4">
        <v>31</v>
      </c>
      <c r="T1837" s="4">
        <v>0</v>
      </c>
      <c r="U1837" s="4">
        <v>55</v>
      </c>
      <c r="V1837" s="4">
        <v>28</v>
      </c>
      <c r="W1837" s="4">
        <v>0</v>
      </c>
      <c r="X1837" s="4">
        <v>0</v>
      </c>
      <c r="Y1837" s="4">
        <v>0</v>
      </c>
      <c r="Z1837" s="4">
        <v>0</v>
      </c>
      <c r="AA1837" s="4">
        <v>0</v>
      </c>
      <c r="AB1837" s="4">
        <v>0</v>
      </c>
      <c r="AC1837" s="4">
        <v>0</v>
      </c>
      <c r="AD1837" s="4">
        <v>0</v>
      </c>
    </row>
    <row r="1838" spans="1:30" x14ac:dyDescent="0.3">
      <c r="A1838" s="16" t="s">
        <v>20</v>
      </c>
      <c r="B1838" s="7">
        <v>541281</v>
      </c>
      <c r="C1838" s="7">
        <v>243272</v>
      </c>
      <c r="D1838" s="7" t="s">
        <v>214</v>
      </c>
      <c r="E1838" s="7">
        <v>2</v>
      </c>
      <c r="F1838" s="4">
        <v>18182801</v>
      </c>
      <c r="G1838" s="4">
        <v>1099091</v>
      </c>
      <c r="H1838" s="4">
        <f t="shared" si="170"/>
        <v>17899498.81713333</v>
      </c>
      <c r="I1838" s="4">
        <f t="shared" si="171"/>
        <v>-283302.18286667019</v>
      </c>
      <c r="J1838" s="5">
        <f t="shared" si="172"/>
        <v>-1.5580777838720805E-2</v>
      </c>
      <c r="K1838" s="4">
        <f t="shared" si="173"/>
        <v>995688.62731431529</v>
      </c>
      <c r="L1838" s="4">
        <f t="shared" si="174"/>
        <v>-103402.37268568471</v>
      </c>
      <c r="M1838" s="5">
        <f t="shared" si="175"/>
        <v>-9.4079901196247318E-2</v>
      </c>
      <c r="N1838" s="4">
        <f>IF(SUMPRODUCT($O$2:$AD$2,O1838:AD1838)&lt;=Kalkulačka!$B$4,SUMPRODUCT($O$2:$AD$2,O1838:AD1838)*Kalkulačka!$B$5,SUMPRODUCT($O$2:$AD$2,O1838:AD1838))</f>
        <v>1259.7</v>
      </c>
      <c r="O1838" s="4">
        <v>251</v>
      </c>
      <c r="P1838" s="4">
        <v>0</v>
      </c>
      <c r="Q1838" s="4">
        <v>0</v>
      </c>
      <c r="R1838" s="4">
        <v>0</v>
      </c>
      <c r="S1838" s="4">
        <v>952</v>
      </c>
      <c r="T1838" s="4">
        <v>0</v>
      </c>
      <c r="U1838" s="4">
        <v>1496</v>
      </c>
      <c r="V1838" s="4">
        <v>343</v>
      </c>
      <c r="W1838" s="4">
        <v>335</v>
      </c>
      <c r="X1838" s="4">
        <v>0</v>
      </c>
      <c r="Y1838" s="4">
        <v>0</v>
      </c>
      <c r="Z1838" s="4">
        <v>0</v>
      </c>
      <c r="AA1838" s="4">
        <v>567</v>
      </c>
      <c r="AB1838" s="4">
        <v>0</v>
      </c>
      <c r="AC1838" s="4">
        <v>0</v>
      </c>
      <c r="AD1838" s="4">
        <v>0</v>
      </c>
    </row>
    <row r="1839" spans="1:30" x14ac:dyDescent="0.3">
      <c r="A1839" s="16" t="s">
        <v>25</v>
      </c>
      <c r="B1839" s="7">
        <v>559814</v>
      </c>
      <c r="C1839" s="7">
        <v>258717</v>
      </c>
      <c r="D1839" s="7" t="s">
        <v>2029</v>
      </c>
      <c r="E1839" s="7">
        <v>2</v>
      </c>
      <c r="F1839" s="4">
        <v>2608243</v>
      </c>
      <c r="G1839" s="4">
        <v>115019</v>
      </c>
      <c r="H1839" s="4">
        <f t="shared" si="170"/>
        <v>2962646.2676607915</v>
      </c>
      <c r="I1839" s="4">
        <f t="shared" si="171"/>
        <v>354403.26766079152</v>
      </c>
      <c r="J1839" s="5">
        <f t="shared" si="172"/>
        <v>0.13587816306256406</v>
      </c>
      <c r="K1839" s="4">
        <f t="shared" si="173"/>
        <v>164801.99951975449</v>
      </c>
      <c r="L1839" s="4">
        <f t="shared" si="174"/>
        <v>49782.999519754492</v>
      </c>
      <c r="M1839" s="5">
        <f t="shared" si="175"/>
        <v>0.43282413792290408</v>
      </c>
      <c r="N1839" s="4">
        <f>IF(SUMPRODUCT($O$2:$AD$2,O1839:AD1839)&lt;=Kalkulačka!$B$4,SUMPRODUCT($O$2:$AD$2,O1839:AD1839)*Kalkulačka!$B$5,SUMPRODUCT($O$2:$AD$2,O1839:AD1839))</f>
        <v>208.5</v>
      </c>
      <c r="O1839" s="4">
        <v>58</v>
      </c>
      <c r="P1839" s="4">
        <v>0</v>
      </c>
      <c r="Q1839" s="4">
        <v>0</v>
      </c>
      <c r="R1839" s="4">
        <v>0</v>
      </c>
      <c r="S1839" s="4">
        <v>81</v>
      </c>
      <c r="T1839" s="4">
        <v>0</v>
      </c>
      <c r="U1839" s="4">
        <v>110</v>
      </c>
      <c r="V1839" s="4">
        <v>51</v>
      </c>
      <c r="W1839" s="4">
        <v>0</v>
      </c>
      <c r="X1839" s="4">
        <v>0</v>
      </c>
      <c r="Y1839" s="4">
        <v>0</v>
      </c>
      <c r="Z1839" s="4">
        <v>0</v>
      </c>
      <c r="AA1839" s="4">
        <v>0</v>
      </c>
      <c r="AB1839" s="4">
        <v>0</v>
      </c>
      <c r="AC1839" s="4">
        <v>0</v>
      </c>
      <c r="AD1839" s="4">
        <v>0</v>
      </c>
    </row>
    <row r="1840" spans="1:30" x14ac:dyDescent="0.3">
      <c r="A1840" s="16" t="s">
        <v>44</v>
      </c>
      <c r="B1840" s="7">
        <v>596680</v>
      </c>
      <c r="C1840" s="7">
        <v>295353</v>
      </c>
      <c r="D1840" s="7" t="s">
        <v>2030</v>
      </c>
      <c r="E1840" s="7">
        <v>2</v>
      </c>
      <c r="F1840" s="4">
        <v>994459</v>
      </c>
      <c r="G1840" s="4">
        <v>37609</v>
      </c>
      <c r="H1840" s="4">
        <f t="shared" si="170"/>
        <v>1129642.1020577119</v>
      </c>
      <c r="I1840" s="4">
        <f t="shared" si="171"/>
        <v>135183.10205771192</v>
      </c>
      <c r="J1840" s="5">
        <f t="shared" si="172"/>
        <v>0.13593632523584365</v>
      </c>
      <c r="K1840" s="4">
        <f t="shared" si="173"/>
        <v>62838.17247875531</v>
      </c>
      <c r="L1840" s="4">
        <f t="shared" si="174"/>
        <v>25229.17247875531</v>
      </c>
      <c r="M1840" s="5">
        <f t="shared" si="175"/>
        <v>0.67082805920804356</v>
      </c>
      <c r="N1840" s="4">
        <f>IF(SUMPRODUCT($O$2:$AD$2,O1840:AD1840)&lt;=Kalkulačka!$B$4,SUMPRODUCT($O$2:$AD$2,O1840:AD1840)*Kalkulačka!$B$5,SUMPRODUCT($O$2:$AD$2,O1840:AD1840))</f>
        <v>79.5</v>
      </c>
      <c r="O1840" s="4">
        <v>21</v>
      </c>
      <c r="P1840" s="4">
        <v>0</v>
      </c>
      <c r="Q1840" s="4">
        <v>0</v>
      </c>
      <c r="R1840" s="4">
        <v>0</v>
      </c>
      <c r="S1840" s="4">
        <v>32</v>
      </c>
      <c r="T1840" s="4">
        <v>0</v>
      </c>
      <c r="U1840" s="4">
        <v>47</v>
      </c>
      <c r="V1840" s="4">
        <v>25</v>
      </c>
      <c r="W1840" s="4">
        <v>0</v>
      </c>
      <c r="X1840" s="4">
        <v>0</v>
      </c>
      <c r="Y1840" s="4">
        <v>0</v>
      </c>
      <c r="Z1840" s="4">
        <v>0</v>
      </c>
      <c r="AA1840" s="4">
        <v>0</v>
      </c>
      <c r="AB1840" s="4">
        <v>0</v>
      </c>
      <c r="AC1840" s="4">
        <v>0</v>
      </c>
      <c r="AD1840" s="4">
        <v>0</v>
      </c>
    </row>
    <row r="1841" spans="1:30" x14ac:dyDescent="0.3">
      <c r="A1841" s="16" t="s">
        <v>41</v>
      </c>
      <c r="B1841" s="7">
        <v>578509</v>
      </c>
      <c r="C1841" s="7">
        <v>277100</v>
      </c>
      <c r="D1841" s="7" t="s">
        <v>2031</v>
      </c>
      <c r="E1841" s="7">
        <v>2</v>
      </c>
      <c r="F1841" s="4">
        <v>1631923</v>
      </c>
      <c r="G1841" s="4">
        <v>60946</v>
      </c>
      <c r="H1841" s="4">
        <f t="shared" si="170"/>
        <v>1854318.1675286968</v>
      </c>
      <c r="I1841" s="4">
        <f t="shared" si="171"/>
        <v>222395.16752869682</v>
      </c>
      <c r="J1841" s="5">
        <f t="shared" si="172"/>
        <v>0.13627797851289358</v>
      </c>
      <c r="K1841" s="4">
        <f t="shared" si="173"/>
        <v>103149.45293682475</v>
      </c>
      <c r="L1841" s="4">
        <f t="shared" si="174"/>
        <v>42203.452936824746</v>
      </c>
      <c r="M1841" s="5">
        <f t="shared" si="175"/>
        <v>0.69247289300076709</v>
      </c>
      <c r="N1841" s="4">
        <f>IF(SUMPRODUCT($O$2:$AD$2,O1841:AD1841)&lt;=Kalkulačka!$B$4,SUMPRODUCT($O$2:$AD$2,O1841:AD1841)*Kalkulačka!$B$5,SUMPRODUCT($O$2:$AD$2,O1841:AD1841))</f>
        <v>130.5</v>
      </c>
      <c r="O1841" s="4">
        <v>36</v>
      </c>
      <c r="P1841" s="4">
        <v>0</v>
      </c>
      <c r="Q1841" s="4">
        <v>0</v>
      </c>
      <c r="R1841" s="4">
        <v>0</v>
      </c>
      <c r="S1841" s="4">
        <v>51</v>
      </c>
      <c r="T1841" s="4">
        <v>0</v>
      </c>
      <c r="U1841" s="4">
        <v>87</v>
      </c>
      <c r="V1841" s="4">
        <v>30</v>
      </c>
      <c r="W1841" s="4">
        <v>0</v>
      </c>
      <c r="X1841" s="4">
        <v>0</v>
      </c>
      <c r="Y1841" s="4">
        <v>0</v>
      </c>
      <c r="Z1841" s="4">
        <v>0</v>
      </c>
      <c r="AA1841" s="4">
        <v>0</v>
      </c>
      <c r="AB1841" s="4">
        <v>0</v>
      </c>
      <c r="AC1841" s="4">
        <v>0</v>
      </c>
      <c r="AD1841" s="4">
        <v>0</v>
      </c>
    </row>
    <row r="1842" spans="1:30" x14ac:dyDescent="0.3">
      <c r="A1842" s="16" t="s">
        <v>41</v>
      </c>
      <c r="B1842" s="7">
        <v>580350</v>
      </c>
      <c r="C1842" s="7">
        <v>278955</v>
      </c>
      <c r="D1842" s="7" t="s">
        <v>397</v>
      </c>
      <c r="E1842" s="7">
        <v>2</v>
      </c>
      <c r="F1842" s="4">
        <v>23099866</v>
      </c>
      <c r="G1842" s="4">
        <v>1396371</v>
      </c>
      <c r="H1842" s="4">
        <f t="shared" si="170"/>
        <v>22749144.721942097</v>
      </c>
      <c r="I1842" s="4">
        <f t="shared" si="171"/>
        <v>-350721.27805790305</v>
      </c>
      <c r="J1842" s="5">
        <f t="shared" si="172"/>
        <v>-1.5182827383410036E-2</v>
      </c>
      <c r="K1842" s="4">
        <f t="shared" si="173"/>
        <v>1265458.039477827</v>
      </c>
      <c r="L1842" s="4">
        <f t="shared" si="174"/>
        <v>-130912.96052217297</v>
      </c>
      <c r="M1842" s="5">
        <f t="shared" si="175"/>
        <v>-9.3752276810513124E-2</v>
      </c>
      <c r="N1842" s="4">
        <f>IF(SUMPRODUCT($O$2:$AD$2,O1842:AD1842)&lt;=Kalkulačka!$B$4,SUMPRODUCT($O$2:$AD$2,O1842:AD1842)*Kalkulačka!$B$5,SUMPRODUCT($O$2:$AD$2,O1842:AD1842))</f>
        <v>1601</v>
      </c>
      <c r="O1842" s="4">
        <v>333</v>
      </c>
      <c r="P1842" s="4">
        <v>0</v>
      </c>
      <c r="Q1842" s="4">
        <v>22</v>
      </c>
      <c r="R1842" s="4">
        <v>0</v>
      </c>
      <c r="S1842" s="4">
        <v>1190</v>
      </c>
      <c r="T1842" s="4">
        <v>0</v>
      </c>
      <c r="U1842" s="4">
        <v>1438</v>
      </c>
      <c r="V1842" s="4">
        <v>328</v>
      </c>
      <c r="W1842" s="4">
        <v>55</v>
      </c>
      <c r="X1842" s="4">
        <v>428</v>
      </c>
      <c r="Y1842" s="4">
        <v>0</v>
      </c>
      <c r="Z1842" s="4">
        <v>0</v>
      </c>
      <c r="AA1842" s="4">
        <v>560</v>
      </c>
      <c r="AB1842" s="4">
        <v>0</v>
      </c>
      <c r="AC1842" s="4">
        <v>0</v>
      </c>
      <c r="AD1842" s="4">
        <v>0</v>
      </c>
    </row>
    <row r="1843" spans="1:30" x14ac:dyDescent="0.3">
      <c r="A1843" s="16" t="s">
        <v>56</v>
      </c>
      <c r="B1843" s="7">
        <v>511935</v>
      </c>
      <c r="C1843" s="7">
        <v>535940</v>
      </c>
      <c r="D1843" s="7" t="s">
        <v>2032</v>
      </c>
      <c r="E1843" s="7">
        <v>2</v>
      </c>
      <c r="F1843" s="4">
        <v>2944834</v>
      </c>
      <c r="G1843" s="4">
        <v>109335</v>
      </c>
      <c r="H1843" s="4">
        <f t="shared" si="170"/>
        <v>3346298.3023219011</v>
      </c>
      <c r="I1843" s="4">
        <f t="shared" si="171"/>
        <v>401464.30232190108</v>
      </c>
      <c r="J1843" s="5">
        <f t="shared" si="172"/>
        <v>0.13632833033097991</v>
      </c>
      <c r="K1843" s="4">
        <f t="shared" si="173"/>
        <v>186143.26564461479</v>
      </c>
      <c r="L1843" s="4">
        <f t="shared" si="174"/>
        <v>76808.265644614788</v>
      </c>
      <c r="M1843" s="5">
        <f t="shared" si="175"/>
        <v>0.70250391589714911</v>
      </c>
      <c r="N1843" s="4">
        <f>IF(SUMPRODUCT($O$2:$AD$2,O1843:AD1843)&lt;=Kalkulačka!$B$4,SUMPRODUCT($O$2:$AD$2,O1843:AD1843)*Kalkulačka!$B$5,SUMPRODUCT($O$2:$AD$2,O1843:AD1843))</f>
        <v>235.5</v>
      </c>
      <c r="O1843" s="4">
        <v>65</v>
      </c>
      <c r="P1843" s="4">
        <v>0</v>
      </c>
      <c r="Q1843" s="4">
        <v>0</v>
      </c>
      <c r="R1843" s="4">
        <v>0</v>
      </c>
      <c r="S1843" s="4">
        <v>92</v>
      </c>
      <c r="T1843" s="4">
        <v>0</v>
      </c>
      <c r="U1843" s="4">
        <v>157</v>
      </c>
      <c r="V1843" s="4">
        <v>87</v>
      </c>
      <c r="W1843" s="4">
        <v>0</v>
      </c>
      <c r="X1843" s="4">
        <v>0</v>
      </c>
      <c r="Y1843" s="4">
        <v>0</v>
      </c>
      <c r="Z1843" s="4">
        <v>0</v>
      </c>
      <c r="AA1843" s="4">
        <v>0</v>
      </c>
      <c r="AB1843" s="4">
        <v>0</v>
      </c>
      <c r="AC1843" s="4">
        <v>0</v>
      </c>
      <c r="AD1843" s="4">
        <v>0</v>
      </c>
    </row>
    <row r="1844" spans="1:30" x14ac:dyDescent="0.3">
      <c r="A1844" s="16" t="s">
        <v>47</v>
      </c>
      <c r="B1844" s="7">
        <v>581828</v>
      </c>
      <c r="C1844" s="7">
        <v>280429</v>
      </c>
      <c r="D1844" s="7" t="s">
        <v>2033</v>
      </c>
      <c r="E1844" s="7">
        <v>2</v>
      </c>
      <c r="F1844" s="4">
        <v>4616483</v>
      </c>
      <c r="G1844" s="4">
        <v>300222</v>
      </c>
      <c r="H1844" s="4">
        <f t="shared" si="170"/>
        <v>4546987.0774650034</v>
      </c>
      <c r="I1844" s="4">
        <f t="shared" si="171"/>
        <v>-69495.922534996644</v>
      </c>
      <c r="J1844" s="5">
        <f t="shared" si="172"/>
        <v>-1.505386731305991E-2</v>
      </c>
      <c r="K1844" s="4">
        <f t="shared" si="173"/>
        <v>252933.52444278865</v>
      </c>
      <c r="L1844" s="4">
        <f t="shared" si="174"/>
        <v>-47288.47555721135</v>
      </c>
      <c r="M1844" s="5">
        <f t="shared" si="175"/>
        <v>-0.15751169320439995</v>
      </c>
      <c r="N1844" s="4">
        <f>IF(SUMPRODUCT($O$2:$AD$2,O1844:AD1844)&lt;=Kalkulačka!$B$4,SUMPRODUCT($O$2:$AD$2,O1844:AD1844)*Kalkulačka!$B$5,SUMPRODUCT($O$2:$AD$2,O1844:AD1844))</f>
        <v>320</v>
      </c>
      <c r="O1844" s="4">
        <v>46</v>
      </c>
      <c r="P1844" s="4">
        <v>0</v>
      </c>
      <c r="Q1844" s="4">
        <v>0</v>
      </c>
      <c r="R1844" s="4">
        <v>0</v>
      </c>
      <c r="S1844" s="4">
        <v>274</v>
      </c>
      <c r="T1844" s="4">
        <v>0</v>
      </c>
      <c r="U1844" s="4">
        <v>298</v>
      </c>
      <c r="V1844" s="4">
        <v>75</v>
      </c>
      <c r="W1844" s="4">
        <v>0</v>
      </c>
      <c r="X1844" s="4">
        <v>0</v>
      </c>
      <c r="Y1844" s="4">
        <v>0</v>
      </c>
      <c r="Z1844" s="4">
        <v>0</v>
      </c>
      <c r="AA1844" s="4">
        <v>0</v>
      </c>
      <c r="AB1844" s="4">
        <v>0</v>
      </c>
      <c r="AC1844" s="4">
        <v>0</v>
      </c>
      <c r="AD1844" s="4">
        <v>0</v>
      </c>
    </row>
    <row r="1845" spans="1:30" x14ac:dyDescent="0.3">
      <c r="A1845" s="16" t="s">
        <v>20</v>
      </c>
      <c r="B1845" s="7">
        <v>533149</v>
      </c>
      <c r="C1845" s="7">
        <v>235202</v>
      </c>
      <c r="D1845" s="7" t="s">
        <v>2034</v>
      </c>
      <c r="E1845" s="7">
        <v>2</v>
      </c>
      <c r="F1845" s="4">
        <v>1819113</v>
      </c>
      <c r="G1845" s="4">
        <v>69659</v>
      </c>
      <c r="H1845" s="4">
        <f t="shared" si="170"/>
        <v>2067458.1867848688</v>
      </c>
      <c r="I1845" s="4">
        <f t="shared" si="171"/>
        <v>248345.18678486883</v>
      </c>
      <c r="J1845" s="5">
        <f t="shared" si="172"/>
        <v>0.13651993404745544</v>
      </c>
      <c r="K1845" s="4">
        <f t="shared" si="173"/>
        <v>115005.71189508047</v>
      </c>
      <c r="L1845" s="4">
        <f t="shared" si="174"/>
        <v>45346.711895080472</v>
      </c>
      <c r="M1845" s="5">
        <f t="shared" si="175"/>
        <v>0.65098137921992083</v>
      </c>
      <c r="N1845" s="4">
        <f>IF(SUMPRODUCT($O$2:$AD$2,O1845:AD1845)&lt;=Kalkulačka!$B$4,SUMPRODUCT($O$2:$AD$2,O1845:AD1845)*Kalkulačka!$B$5,SUMPRODUCT($O$2:$AD$2,O1845:AD1845))</f>
        <v>145.5</v>
      </c>
      <c r="O1845" s="4">
        <v>39</v>
      </c>
      <c r="P1845" s="4">
        <v>0</v>
      </c>
      <c r="Q1845" s="4">
        <v>0</v>
      </c>
      <c r="R1845" s="4">
        <v>0</v>
      </c>
      <c r="S1845" s="4">
        <v>58</v>
      </c>
      <c r="T1845" s="4">
        <v>0</v>
      </c>
      <c r="U1845" s="4">
        <v>96</v>
      </c>
      <c r="V1845" s="4">
        <v>38</v>
      </c>
      <c r="W1845" s="4">
        <v>0</v>
      </c>
      <c r="X1845" s="4">
        <v>0</v>
      </c>
      <c r="Y1845" s="4">
        <v>0</v>
      </c>
      <c r="Z1845" s="4">
        <v>0</v>
      </c>
      <c r="AA1845" s="4">
        <v>0</v>
      </c>
      <c r="AB1845" s="4">
        <v>0</v>
      </c>
      <c r="AC1845" s="4">
        <v>0</v>
      </c>
      <c r="AD1845" s="4">
        <v>0</v>
      </c>
    </row>
    <row r="1846" spans="1:30" x14ac:dyDescent="0.3">
      <c r="A1846" s="16" t="s">
        <v>47</v>
      </c>
      <c r="B1846" s="7">
        <v>586137</v>
      </c>
      <c r="C1846" s="7">
        <v>284858</v>
      </c>
      <c r="D1846" s="7" t="s">
        <v>443</v>
      </c>
      <c r="E1846" s="7">
        <v>2</v>
      </c>
      <c r="F1846" s="4">
        <v>6563449</v>
      </c>
      <c r="G1846" s="4">
        <v>395204</v>
      </c>
      <c r="H1846" s="4">
        <f t="shared" si="170"/>
        <v>6465247.2507705521</v>
      </c>
      <c r="I1846" s="4">
        <f t="shared" si="171"/>
        <v>-98201.749229447916</v>
      </c>
      <c r="J1846" s="5">
        <f t="shared" si="172"/>
        <v>-1.4961912438025804E-2</v>
      </c>
      <c r="K1846" s="4">
        <f t="shared" si="173"/>
        <v>359639.85506709013</v>
      </c>
      <c r="L1846" s="4">
        <f t="shared" si="174"/>
        <v>-35564.144932909869</v>
      </c>
      <c r="M1846" s="5">
        <f t="shared" si="175"/>
        <v>-8.998933445235846E-2</v>
      </c>
      <c r="N1846" s="4">
        <f>IF(SUMPRODUCT($O$2:$AD$2,O1846:AD1846)&lt;=Kalkulačka!$B$4,SUMPRODUCT($O$2:$AD$2,O1846:AD1846)*Kalkulačka!$B$5,SUMPRODUCT($O$2:$AD$2,O1846:AD1846))</f>
        <v>455</v>
      </c>
      <c r="O1846" s="4">
        <v>121</v>
      </c>
      <c r="P1846" s="4">
        <v>0</v>
      </c>
      <c r="Q1846" s="4">
        <v>0</v>
      </c>
      <c r="R1846" s="4">
        <v>0</v>
      </c>
      <c r="S1846" s="4">
        <v>334</v>
      </c>
      <c r="T1846" s="4">
        <v>0</v>
      </c>
      <c r="U1846" s="4">
        <v>436</v>
      </c>
      <c r="V1846" s="4">
        <v>58</v>
      </c>
      <c r="W1846" s="4">
        <v>0</v>
      </c>
      <c r="X1846" s="4">
        <v>0</v>
      </c>
      <c r="Y1846" s="4">
        <v>0</v>
      </c>
      <c r="Z1846" s="4">
        <v>0</v>
      </c>
      <c r="AA1846" s="4">
        <v>0</v>
      </c>
      <c r="AB1846" s="4">
        <v>0</v>
      </c>
      <c r="AC1846" s="4">
        <v>0</v>
      </c>
      <c r="AD1846" s="4">
        <v>0</v>
      </c>
    </row>
    <row r="1847" spans="1:30" x14ac:dyDescent="0.3">
      <c r="A1847" s="16" t="s">
        <v>32</v>
      </c>
      <c r="B1847" s="7">
        <v>564711</v>
      </c>
      <c r="C1847" s="7">
        <v>263486</v>
      </c>
      <c r="D1847" s="7" t="s">
        <v>2035</v>
      </c>
      <c r="E1847" s="7">
        <v>2</v>
      </c>
      <c r="F1847" s="4">
        <v>2250315</v>
      </c>
      <c r="G1847" s="4">
        <v>73857</v>
      </c>
      <c r="H1847" s="4">
        <f t="shared" si="170"/>
        <v>2557680.2310740645</v>
      </c>
      <c r="I1847" s="4">
        <f t="shared" si="171"/>
        <v>307365.2310740645</v>
      </c>
      <c r="J1847" s="5">
        <f t="shared" si="172"/>
        <v>0.13658764709565752</v>
      </c>
      <c r="K1847" s="4">
        <f t="shared" si="173"/>
        <v>142275.10749906863</v>
      </c>
      <c r="L1847" s="4">
        <f t="shared" si="174"/>
        <v>68418.107499068632</v>
      </c>
      <c r="M1847" s="5">
        <f t="shared" si="175"/>
        <v>0.92635914671688036</v>
      </c>
      <c r="N1847" s="4">
        <f>IF(SUMPRODUCT($O$2:$AD$2,O1847:AD1847)&lt;=Kalkulačka!$B$4,SUMPRODUCT($O$2:$AD$2,O1847:AD1847)*Kalkulačka!$B$5,SUMPRODUCT($O$2:$AD$2,O1847:AD1847))</f>
        <v>180</v>
      </c>
      <c r="O1847" s="4">
        <v>75</v>
      </c>
      <c r="P1847" s="4">
        <v>0</v>
      </c>
      <c r="Q1847" s="4">
        <v>0</v>
      </c>
      <c r="R1847" s="4">
        <v>0</v>
      </c>
      <c r="S1847" s="4">
        <v>45</v>
      </c>
      <c r="T1847" s="4">
        <v>0</v>
      </c>
      <c r="U1847" s="4">
        <v>153</v>
      </c>
      <c r="V1847" s="4">
        <v>42</v>
      </c>
      <c r="W1847" s="4">
        <v>0</v>
      </c>
      <c r="X1847" s="4">
        <v>0</v>
      </c>
      <c r="Y1847" s="4">
        <v>0</v>
      </c>
      <c r="Z1847" s="4">
        <v>0</v>
      </c>
      <c r="AA1847" s="4">
        <v>0</v>
      </c>
      <c r="AB1847" s="4">
        <v>0</v>
      </c>
      <c r="AC1847" s="4">
        <v>0</v>
      </c>
      <c r="AD1847" s="4">
        <v>0</v>
      </c>
    </row>
    <row r="1848" spans="1:30" x14ac:dyDescent="0.3">
      <c r="A1848" s="16" t="s">
        <v>32</v>
      </c>
      <c r="B1848" s="7">
        <v>567256</v>
      </c>
      <c r="C1848" s="7">
        <v>266027</v>
      </c>
      <c r="D1848" s="7" t="s">
        <v>335</v>
      </c>
      <c r="E1848" s="7">
        <v>2</v>
      </c>
      <c r="F1848" s="4">
        <v>47931767</v>
      </c>
      <c r="G1848" s="4">
        <v>2672400</v>
      </c>
      <c r="H1848" s="4">
        <f t="shared" si="170"/>
        <v>47216197.999088943</v>
      </c>
      <c r="I1848" s="4">
        <f t="shared" si="171"/>
        <v>-715569.000911057</v>
      </c>
      <c r="J1848" s="5">
        <f t="shared" si="172"/>
        <v>-1.4928909274533053E-2</v>
      </c>
      <c r="K1848" s="4">
        <f t="shared" si="173"/>
        <v>2626477.5261591952</v>
      </c>
      <c r="L1848" s="4">
        <f t="shared" si="174"/>
        <v>-45922.473840804771</v>
      </c>
      <c r="M1848" s="5">
        <f t="shared" si="175"/>
        <v>-1.7183982128725073E-2</v>
      </c>
      <c r="N1848" s="4">
        <f>IF(SUMPRODUCT($O$2:$AD$2,O1848:AD1848)&lt;=Kalkulačka!$B$4,SUMPRODUCT($O$2:$AD$2,O1848:AD1848)*Kalkulačka!$B$5,SUMPRODUCT($O$2:$AD$2,O1848:AD1848))</f>
        <v>3322.9</v>
      </c>
      <c r="O1848" s="4">
        <v>647</v>
      </c>
      <c r="P1848" s="4">
        <v>41</v>
      </c>
      <c r="Q1848" s="4">
        <v>46</v>
      </c>
      <c r="R1848" s="4">
        <v>8</v>
      </c>
      <c r="S1848" s="4">
        <v>1806</v>
      </c>
      <c r="T1848" s="4">
        <v>164</v>
      </c>
      <c r="U1848" s="4">
        <v>2427</v>
      </c>
      <c r="V1848" s="4">
        <v>465</v>
      </c>
      <c r="W1848" s="4">
        <v>111</v>
      </c>
      <c r="X1848" s="4">
        <v>116</v>
      </c>
      <c r="Y1848" s="4">
        <v>172</v>
      </c>
      <c r="Z1848" s="4">
        <v>18</v>
      </c>
      <c r="AA1848" s="4">
        <v>1059</v>
      </c>
      <c r="AB1848" s="4">
        <v>84</v>
      </c>
      <c r="AC1848" s="4">
        <v>0</v>
      </c>
      <c r="AD1848" s="4">
        <v>233</v>
      </c>
    </row>
    <row r="1849" spans="1:30" x14ac:dyDescent="0.3">
      <c r="A1849" s="16" t="s">
        <v>53</v>
      </c>
      <c r="B1849" s="7">
        <v>589233</v>
      </c>
      <c r="C1849" s="7">
        <v>287971</v>
      </c>
      <c r="D1849" s="7" t="s">
        <v>2036</v>
      </c>
      <c r="E1849" s="7">
        <v>2</v>
      </c>
      <c r="F1849" s="4">
        <v>1387386</v>
      </c>
      <c r="G1849" s="4">
        <v>52233</v>
      </c>
      <c r="H1849" s="4">
        <f t="shared" si="170"/>
        <v>1577236.1424956731</v>
      </c>
      <c r="I1849" s="4">
        <f t="shared" si="171"/>
        <v>189850.14249567315</v>
      </c>
      <c r="J1849" s="5">
        <f t="shared" si="172"/>
        <v>0.13684017461302989</v>
      </c>
      <c r="K1849" s="4">
        <f t="shared" si="173"/>
        <v>87736.316291092313</v>
      </c>
      <c r="L1849" s="4">
        <f t="shared" si="174"/>
        <v>35503.316291092313</v>
      </c>
      <c r="M1849" s="5">
        <f t="shared" si="175"/>
        <v>0.67971045682025366</v>
      </c>
      <c r="N1849" s="4">
        <f>IF(SUMPRODUCT($O$2:$AD$2,O1849:AD1849)&lt;=Kalkulačka!$B$4,SUMPRODUCT($O$2:$AD$2,O1849:AD1849)*Kalkulačka!$B$5,SUMPRODUCT($O$2:$AD$2,O1849:AD1849))</f>
        <v>111</v>
      </c>
      <c r="O1849" s="4">
        <v>24</v>
      </c>
      <c r="P1849" s="4">
        <v>0</v>
      </c>
      <c r="Q1849" s="4">
        <v>10</v>
      </c>
      <c r="R1849" s="4">
        <v>0</v>
      </c>
      <c r="S1849" s="4">
        <v>40</v>
      </c>
      <c r="T1849" s="4">
        <v>0</v>
      </c>
      <c r="U1849" s="4">
        <v>0</v>
      </c>
      <c r="V1849" s="4">
        <v>40</v>
      </c>
      <c r="W1849" s="4">
        <v>0</v>
      </c>
      <c r="X1849" s="4">
        <v>0</v>
      </c>
      <c r="Y1849" s="4">
        <v>0</v>
      </c>
      <c r="Z1849" s="4">
        <v>0</v>
      </c>
      <c r="AA1849" s="4">
        <v>0</v>
      </c>
      <c r="AB1849" s="4">
        <v>0</v>
      </c>
      <c r="AC1849" s="4">
        <v>0</v>
      </c>
      <c r="AD1849" s="4">
        <v>0</v>
      </c>
    </row>
    <row r="1850" spans="1:30" x14ac:dyDescent="0.3">
      <c r="A1850" s="16" t="s">
        <v>50</v>
      </c>
      <c r="B1850" s="7">
        <v>500852</v>
      </c>
      <c r="C1850" s="7">
        <v>298697</v>
      </c>
      <c r="D1850" s="7" t="s">
        <v>2037</v>
      </c>
      <c r="E1850" s="7">
        <v>2</v>
      </c>
      <c r="F1850" s="4">
        <v>6777950</v>
      </c>
      <c r="G1850" s="4">
        <v>411219</v>
      </c>
      <c r="H1850" s="4">
        <f t="shared" si="170"/>
        <v>6678387.2700267248</v>
      </c>
      <c r="I1850" s="4">
        <f t="shared" si="171"/>
        <v>-99562.729973275214</v>
      </c>
      <c r="J1850" s="5">
        <f t="shared" si="172"/>
        <v>-1.4689209860396568E-2</v>
      </c>
      <c r="K1850" s="4">
        <f t="shared" si="173"/>
        <v>371496.11402534583</v>
      </c>
      <c r="L1850" s="4">
        <f t="shared" si="174"/>
        <v>-39722.885974654171</v>
      </c>
      <c r="M1850" s="5">
        <f t="shared" si="175"/>
        <v>-9.6597885736442568E-2</v>
      </c>
      <c r="N1850" s="4">
        <f>IF(SUMPRODUCT($O$2:$AD$2,O1850:AD1850)&lt;=Kalkulačka!$B$4,SUMPRODUCT($O$2:$AD$2,O1850:AD1850)*Kalkulačka!$B$5,SUMPRODUCT($O$2:$AD$2,O1850:AD1850))</f>
        <v>470</v>
      </c>
      <c r="O1850" s="4">
        <v>89</v>
      </c>
      <c r="P1850" s="4">
        <v>0</v>
      </c>
      <c r="Q1850" s="4">
        <v>0</v>
      </c>
      <c r="R1850" s="4">
        <v>0</v>
      </c>
      <c r="S1850" s="4">
        <v>381</v>
      </c>
      <c r="T1850" s="4">
        <v>0</v>
      </c>
      <c r="U1850" s="4">
        <v>482</v>
      </c>
      <c r="V1850" s="4">
        <v>120</v>
      </c>
      <c r="W1850" s="4">
        <v>0</v>
      </c>
      <c r="X1850" s="4">
        <v>0</v>
      </c>
      <c r="Y1850" s="4">
        <v>0</v>
      </c>
      <c r="Z1850" s="4">
        <v>0</v>
      </c>
      <c r="AA1850" s="4">
        <v>0</v>
      </c>
      <c r="AB1850" s="4">
        <v>0</v>
      </c>
      <c r="AC1850" s="4">
        <v>0</v>
      </c>
      <c r="AD1850" s="4">
        <v>0</v>
      </c>
    </row>
    <row r="1851" spans="1:30" x14ac:dyDescent="0.3">
      <c r="A1851" s="16" t="s">
        <v>44</v>
      </c>
      <c r="B1851" s="7">
        <v>591629</v>
      </c>
      <c r="C1851" s="7">
        <v>290378</v>
      </c>
      <c r="D1851" s="7" t="s">
        <v>2038</v>
      </c>
      <c r="E1851" s="7">
        <v>2</v>
      </c>
      <c r="F1851" s="4">
        <v>2867829</v>
      </c>
      <c r="G1851" s="4">
        <v>127306</v>
      </c>
      <c r="H1851" s="4">
        <f t="shared" si="170"/>
        <v>3261042.2946194327</v>
      </c>
      <c r="I1851" s="4">
        <f t="shared" si="171"/>
        <v>393213.29461943265</v>
      </c>
      <c r="J1851" s="5">
        <f t="shared" si="172"/>
        <v>0.13711183428978257</v>
      </c>
      <c r="K1851" s="4">
        <f t="shared" si="173"/>
        <v>181400.7620613125</v>
      </c>
      <c r="L1851" s="4">
        <f t="shared" si="174"/>
        <v>54094.762061312504</v>
      </c>
      <c r="M1851" s="5">
        <f t="shared" si="175"/>
        <v>0.42491918732276956</v>
      </c>
      <c r="N1851" s="4">
        <f>IF(SUMPRODUCT($O$2:$AD$2,O1851:AD1851)&lt;=Kalkulačka!$B$4,SUMPRODUCT($O$2:$AD$2,O1851:AD1851)*Kalkulačka!$B$5,SUMPRODUCT($O$2:$AD$2,O1851:AD1851))</f>
        <v>229.5</v>
      </c>
      <c r="O1851" s="4">
        <v>45</v>
      </c>
      <c r="P1851" s="4">
        <v>0</v>
      </c>
      <c r="Q1851" s="4">
        <v>0</v>
      </c>
      <c r="R1851" s="4">
        <v>0</v>
      </c>
      <c r="S1851" s="4">
        <v>108</v>
      </c>
      <c r="T1851" s="4">
        <v>0</v>
      </c>
      <c r="U1851" s="4">
        <v>138</v>
      </c>
      <c r="V1851" s="4">
        <v>30</v>
      </c>
      <c r="W1851" s="4">
        <v>0</v>
      </c>
      <c r="X1851" s="4">
        <v>0</v>
      </c>
      <c r="Y1851" s="4">
        <v>0</v>
      </c>
      <c r="Z1851" s="4">
        <v>0</v>
      </c>
      <c r="AA1851" s="4">
        <v>0</v>
      </c>
      <c r="AB1851" s="4">
        <v>0</v>
      </c>
      <c r="AC1851" s="4">
        <v>0</v>
      </c>
      <c r="AD1851" s="4">
        <v>0</v>
      </c>
    </row>
    <row r="1852" spans="1:30" x14ac:dyDescent="0.3">
      <c r="A1852" s="16" t="s">
        <v>20</v>
      </c>
      <c r="B1852" s="7">
        <v>539236</v>
      </c>
      <c r="C1852" s="7">
        <v>241229</v>
      </c>
      <c r="D1852" s="7" t="s">
        <v>2039</v>
      </c>
      <c r="E1852" s="7">
        <v>2</v>
      </c>
      <c r="F1852" s="4">
        <v>10135233</v>
      </c>
      <c r="G1852" s="4">
        <v>573844</v>
      </c>
      <c r="H1852" s="4">
        <f t="shared" si="170"/>
        <v>9989162.2358059306</v>
      </c>
      <c r="I1852" s="4">
        <f t="shared" si="171"/>
        <v>-146070.76419406943</v>
      </c>
      <c r="J1852" s="5">
        <f t="shared" si="172"/>
        <v>-1.4412176236507812E-2</v>
      </c>
      <c r="K1852" s="4">
        <f t="shared" si="173"/>
        <v>555663.33651025128</v>
      </c>
      <c r="L1852" s="4">
        <f t="shared" si="174"/>
        <v>-18180.663489748724</v>
      </c>
      <c r="M1852" s="5">
        <f t="shared" si="175"/>
        <v>-3.1682240277407625E-2</v>
      </c>
      <c r="N1852" s="4">
        <f>IF(SUMPRODUCT($O$2:$AD$2,O1852:AD1852)&lt;=Kalkulačka!$B$4,SUMPRODUCT($O$2:$AD$2,O1852:AD1852)*Kalkulačka!$B$5,SUMPRODUCT($O$2:$AD$2,O1852:AD1852))</f>
        <v>703</v>
      </c>
      <c r="O1852" s="4">
        <v>218</v>
      </c>
      <c r="P1852" s="4">
        <v>0</v>
      </c>
      <c r="Q1852" s="4">
        <v>0</v>
      </c>
      <c r="R1852" s="4">
        <v>0</v>
      </c>
      <c r="S1852" s="4">
        <v>485</v>
      </c>
      <c r="T1852" s="4">
        <v>0</v>
      </c>
      <c r="U1852" s="4">
        <v>674</v>
      </c>
      <c r="V1852" s="4">
        <v>156</v>
      </c>
      <c r="W1852" s="4">
        <v>0</v>
      </c>
      <c r="X1852" s="4">
        <v>0</v>
      </c>
      <c r="Y1852" s="4">
        <v>0</v>
      </c>
      <c r="Z1852" s="4">
        <v>0</v>
      </c>
      <c r="AA1852" s="4">
        <v>0</v>
      </c>
      <c r="AB1852" s="4">
        <v>0</v>
      </c>
      <c r="AC1852" s="4">
        <v>0</v>
      </c>
      <c r="AD1852" s="4">
        <v>0</v>
      </c>
    </row>
    <row r="1853" spans="1:30" x14ac:dyDescent="0.3">
      <c r="A1853" s="16" t="s">
        <v>23</v>
      </c>
      <c r="B1853" s="7">
        <v>553417</v>
      </c>
      <c r="C1853" s="7">
        <v>253201</v>
      </c>
      <c r="D1853" s="7" t="s">
        <v>910</v>
      </c>
      <c r="E1853" s="7">
        <v>2</v>
      </c>
      <c r="F1853" s="4">
        <v>3279789</v>
      </c>
      <c r="G1853" s="4">
        <v>116319</v>
      </c>
      <c r="H1853" s="4">
        <f t="shared" si="170"/>
        <v>3729950.3369830111</v>
      </c>
      <c r="I1853" s="4">
        <f t="shared" si="171"/>
        <v>450161.3369830111</v>
      </c>
      <c r="J1853" s="5">
        <f t="shared" si="172"/>
        <v>0.13725313944982775</v>
      </c>
      <c r="K1853" s="4">
        <f t="shared" si="173"/>
        <v>207484.53176947508</v>
      </c>
      <c r="L1853" s="4">
        <f t="shared" si="174"/>
        <v>91165.531769475085</v>
      </c>
      <c r="M1853" s="5">
        <f t="shared" si="175"/>
        <v>0.78375443194555561</v>
      </c>
      <c r="N1853" s="4">
        <f>IF(SUMPRODUCT($O$2:$AD$2,O1853:AD1853)&lt;=Kalkulačka!$B$4,SUMPRODUCT($O$2:$AD$2,O1853:AD1853)*Kalkulačka!$B$5,SUMPRODUCT($O$2:$AD$2,O1853:AD1853))</f>
        <v>262.5</v>
      </c>
      <c r="O1853" s="4">
        <v>91</v>
      </c>
      <c r="P1853" s="4">
        <v>0</v>
      </c>
      <c r="Q1853" s="4">
        <v>0</v>
      </c>
      <c r="R1853" s="4">
        <v>0</v>
      </c>
      <c r="S1853" s="4">
        <v>84</v>
      </c>
      <c r="T1853" s="4">
        <v>0</v>
      </c>
      <c r="U1853" s="4">
        <v>169</v>
      </c>
      <c r="V1853" s="4">
        <v>57</v>
      </c>
      <c r="W1853" s="4">
        <v>0</v>
      </c>
      <c r="X1853" s="4">
        <v>0</v>
      </c>
      <c r="Y1853" s="4">
        <v>0</v>
      </c>
      <c r="Z1853" s="4">
        <v>0</v>
      </c>
      <c r="AA1853" s="4">
        <v>0</v>
      </c>
      <c r="AB1853" s="4">
        <v>0</v>
      </c>
      <c r="AC1853" s="4">
        <v>0</v>
      </c>
      <c r="AD1853" s="4">
        <v>0</v>
      </c>
    </row>
    <row r="1854" spans="1:30" x14ac:dyDescent="0.3">
      <c r="A1854" s="16" t="s">
        <v>50</v>
      </c>
      <c r="B1854" s="7">
        <v>512532</v>
      </c>
      <c r="C1854" s="7">
        <v>301051</v>
      </c>
      <c r="D1854" s="7" t="s">
        <v>2040</v>
      </c>
      <c r="E1854" s="7">
        <v>2</v>
      </c>
      <c r="F1854" s="4">
        <v>1724222</v>
      </c>
      <c r="G1854" s="4">
        <v>65086</v>
      </c>
      <c r="H1854" s="4">
        <f t="shared" si="170"/>
        <v>1960888.1771567829</v>
      </c>
      <c r="I1854" s="4">
        <f t="shared" si="171"/>
        <v>236666.17715678294</v>
      </c>
      <c r="J1854" s="5">
        <f t="shared" si="172"/>
        <v>0.13725968996845128</v>
      </c>
      <c r="K1854" s="4">
        <f t="shared" si="173"/>
        <v>109077.58241595261</v>
      </c>
      <c r="L1854" s="4">
        <f t="shared" si="174"/>
        <v>43991.582415952609</v>
      </c>
      <c r="M1854" s="5">
        <f t="shared" si="175"/>
        <v>0.67589930885217409</v>
      </c>
      <c r="N1854" s="4">
        <f>IF(SUMPRODUCT($O$2:$AD$2,O1854:AD1854)&lt;=Kalkulačka!$B$4,SUMPRODUCT($O$2:$AD$2,O1854:AD1854)*Kalkulačka!$B$5,SUMPRODUCT($O$2:$AD$2,O1854:AD1854))</f>
        <v>138</v>
      </c>
      <c r="O1854" s="4">
        <v>36</v>
      </c>
      <c r="P1854" s="4">
        <v>0</v>
      </c>
      <c r="Q1854" s="4">
        <v>0</v>
      </c>
      <c r="R1854" s="4">
        <v>0</v>
      </c>
      <c r="S1854" s="4">
        <v>56</v>
      </c>
      <c r="T1854" s="4">
        <v>0</v>
      </c>
      <c r="U1854" s="4">
        <v>92</v>
      </c>
      <c r="V1854" s="4">
        <v>50</v>
      </c>
      <c r="W1854" s="4">
        <v>0</v>
      </c>
      <c r="X1854" s="4">
        <v>0</v>
      </c>
      <c r="Y1854" s="4">
        <v>0</v>
      </c>
      <c r="Z1854" s="4">
        <v>0</v>
      </c>
      <c r="AA1854" s="4">
        <v>0</v>
      </c>
      <c r="AB1854" s="4">
        <v>0</v>
      </c>
      <c r="AC1854" s="4">
        <v>0</v>
      </c>
      <c r="AD1854" s="4">
        <v>0</v>
      </c>
    </row>
    <row r="1855" spans="1:30" x14ac:dyDescent="0.3">
      <c r="A1855" s="16" t="s">
        <v>35</v>
      </c>
      <c r="B1855" s="7">
        <v>561410</v>
      </c>
      <c r="C1855" s="7">
        <v>524743</v>
      </c>
      <c r="D1855" s="7" t="s">
        <v>2041</v>
      </c>
      <c r="E1855" s="7">
        <v>2</v>
      </c>
      <c r="F1855" s="4">
        <v>655931</v>
      </c>
      <c r="G1855" s="4">
        <v>16591</v>
      </c>
      <c r="H1855" s="4">
        <f t="shared" si="170"/>
        <v>745990.06739660224</v>
      </c>
      <c r="I1855" s="4">
        <f t="shared" si="171"/>
        <v>90059.067396602244</v>
      </c>
      <c r="J1855" s="5">
        <f t="shared" si="172"/>
        <v>0.13729960528866947</v>
      </c>
      <c r="K1855" s="4">
        <f t="shared" si="173"/>
        <v>41496.906353895014</v>
      </c>
      <c r="L1855" s="4">
        <f t="shared" si="174"/>
        <v>24905.906353895014</v>
      </c>
      <c r="M1855" s="5">
        <f t="shared" si="175"/>
        <v>1.5011696916337178</v>
      </c>
      <c r="N1855" s="4">
        <f>IF(SUMPRODUCT($O$2:$AD$2,O1855:AD1855)&lt;=Kalkulačka!$B$4,SUMPRODUCT($O$2:$AD$2,O1855:AD1855)*Kalkulačka!$B$5,SUMPRODUCT($O$2:$AD$2,O1855:AD1855))</f>
        <v>52.5</v>
      </c>
      <c r="O1855" s="4">
        <v>35</v>
      </c>
      <c r="P1855" s="4">
        <v>0</v>
      </c>
      <c r="Q1855" s="4">
        <v>0</v>
      </c>
      <c r="R1855" s="4">
        <v>0</v>
      </c>
      <c r="S1855" s="4">
        <v>0</v>
      </c>
      <c r="T1855" s="4">
        <v>0</v>
      </c>
      <c r="U1855" s="4">
        <v>87</v>
      </c>
      <c r="V1855" s="4">
        <v>0</v>
      </c>
      <c r="W1855" s="4">
        <v>0</v>
      </c>
      <c r="X1855" s="4">
        <v>0</v>
      </c>
      <c r="Y1855" s="4">
        <v>0</v>
      </c>
      <c r="Z1855" s="4">
        <v>0</v>
      </c>
      <c r="AA1855" s="4">
        <v>0</v>
      </c>
      <c r="AB1855" s="4">
        <v>0</v>
      </c>
      <c r="AC1855" s="4">
        <v>0</v>
      </c>
      <c r="AD1855" s="4">
        <v>0</v>
      </c>
    </row>
    <row r="1856" spans="1:30" x14ac:dyDescent="0.3">
      <c r="A1856" s="16" t="s">
        <v>20</v>
      </c>
      <c r="B1856" s="7">
        <v>531197</v>
      </c>
      <c r="C1856" s="7">
        <v>640336</v>
      </c>
      <c r="D1856" s="7" t="s">
        <v>2042</v>
      </c>
      <c r="E1856" s="7">
        <v>2</v>
      </c>
      <c r="F1856" s="4">
        <v>337326</v>
      </c>
      <c r="G1856" s="4">
        <v>8601</v>
      </c>
      <c r="H1856" s="4">
        <f t="shared" si="170"/>
        <v>383652.03466110968</v>
      </c>
      <c r="I1856" s="4">
        <f t="shared" si="171"/>
        <v>46326.034661109676</v>
      </c>
      <c r="J1856" s="5">
        <f t="shared" si="172"/>
        <v>0.13733312777879458</v>
      </c>
      <c r="K1856" s="4">
        <f t="shared" si="173"/>
        <v>21341.266124860293</v>
      </c>
      <c r="L1856" s="4">
        <f t="shared" si="174"/>
        <v>12740.266124860293</v>
      </c>
      <c r="M1856" s="5">
        <f t="shared" si="175"/>
        <v>1.4812540547448312</v>
      </c>
      <c r="N1856" s="4">
        <f>IF(SUMPRODUCT($O$2:$AD$2,O1856:AD1856)&lt;=Kalkulačka!$B$4,SUMPRODUCT($O$2:$AD$2,O1856:AD1856)*Kalkulačka!$B$5,SUMPRODUCT($O$2:$AD$2,O1856:AD1856))</f>
        <v>27</v>
      </c>
      <c r="O1856" s="4">
        <v>18</v>
      </c>
      <c r="P1856" s="4">
        <v>0</v>
      </c>
      <c r="Q1856" s="4">
        <v>0</v>
      </c>
      <c r="R1856" s="4">
        <v>0</v>
      </c>
      <c r="S1856" s="4">
        <v>0</v>
      </c>
      <c r="T1856" s="4">
        <v>0</v>
      </c>
      <c r="U1856" s="4">
        <v>0</v>
      </c>
      <c r="V1856" s="4">
        <v>0</v>
      </c>
      <c r="W1856" s="4">
        <v>0</v>
      </c>
      <c r="X1856" s="4">
        <v>0</v>
      </c>
      <c r="Y1856" s="4">
        <v>0</v>
      </c>
      <c r="Z1856" s="4">
        <v>0</v>
      </c>
      <c r="AA1856" s="4">
        <v>0</v>
      </c>
      <c r="AB1856" s="4">
        <v>0</v>
      </c>
      <c r="AC1856" s="4">
        <v>0</v>
      </c>
      <c r="AD1856" s="4">
        <v>0</v>
      </c>
    </row>
    <row r="1857" spans="1:30" x14ac:dyDescent="0.3">
      <c r="A1857" s="16" t="s">
        <v>20</v>
      </c>
      <c r="B1857" s="7">
        <v>539562</v>
      </c>
      <c r="C1857" s="7">
        <v>241555</v>
      </c>
      <c r="D1857" s="7" t="s">
        <v>1159</v>
      </c>
      <c r="E1857" s="7">
        <v>2</v>
      </c>
      <c r="F1857" s="4">
        <v>337326</v>
      </c>
      <c r="G1857" s="4">
        <v>8601</v>
      </c>
      <c r="H1857" s="4">
        <f t="shared" si="170"/>
        <v>383652.03466110968</v>
      </c>
      <c r="I1857" s="4">
        <f t="shared" si="171"/>
        <v>46326.034661109676</v>
      </c>
      <c r="J1857" s="5">
        <f t="shared" si="172"/>
        <v>0.13733312777879458</v>
      </c>
      <c r="K1857" s="4">
        <f t="shared" si="173"/>
        <v>21341.266124860293</v>
      </c>
      <c r="L1857" s="4">
        <f t="shared" si="174"/>
        <v>12740.266124860293</v>
      </c>
      <c r="M1857" s="5">
        <f t="shared" si="175"/>
        <v>1.4812540547448312</v>
      </c>
      <c r="N1857" s="4">
        <f>IF(SUMPRODUCT($O$2:$AD$2,O1857:AD1857)&lt;=Kalkulačka!$B$4,SUMPRODUCT($O$2:$AD$2,O1857:AD1857)*Kalkulačka!$B$5,SUMPRODUCT($O$2:$AD$2,O1857:AD1857))</f>
        <v>27</v>
      </c>
      <c r="O1857" s="4">
        <v>18</v>
      </c>
      <c r="P1857" s="4">
        <v>0</v>
      </c>
      <c r="Q1857" s="4">
        <v>0</v>
      </c>
      <c r="R1857" s="4">
        <v>0</v>
      </c>
      <c r="S1857" s="4">
        <v>0</v>
      </c>
      <c r="T1857" s="4">
        <v>0</v>
      </c>
      <c r="U1857" s="4">
        <v>0</v>
      </c>
      <c r="V1857" s="4">
        <v>0</v>
      </c>
      <c r="W1857" s="4">
        <v>0</v>
      </c>
      <c r="X1857" s="4">
        <v>0</v>
      </c>
      <c r="Y1857" s="4">
        <v>0</v>
      </c>
      <c r="Z1857" s="4">
        <v>0</v>
      </c>
      <c r="AA1857" s="4">
        <v>0</v>
      </c>
      <c r="AB1857" s="4">
        <v>0</v>
      </c>
      <c r="AC1857" s="4">
        <v>0</v>
      </c>
      <c r="AD1857" s="4">
        <v>0</v>
      </c>
    </row>
    <row r="1858" spans="1:30" x14ac:dyDescent="0.3">
      <c r="A1858" s="16" t="s">
        <v>20</v>
      </c>
      <c r="B1858" s="7">
        <v>542130</v>
      </c>
      <c r="C1858" s="7">
        <v>244121</v>
      </c>
      <c r="D1858" s="7" t="s">
        <v>2043</v>
      </c>
      <c r="E1858" s="7">
        <v>2</v>
      </c>
      <c r="F1858" s="4">
        <v>337326</v>
      </c>
      <c r="G1858" s="4">
        <v>8601</v>
      </c>
      <c r="H1858" s="4">
        <f t="shared" si="170"/>
        <v>383652.03466110968</v>
      </c>
      <c r="I1858" s="4">
        <f t="shared" si="171"/>
        <v>46326.034661109676</v>
      </c>
      <c r="J1858" s="5">
        <f t="shared" si="172"/>
        <v>0.13733312777879458</v>
      </c>
      <c r="K1858" s="4">
        <f t="shared" si="173"/>
        <v>21341.266124860293</v>
      </c>
      <c r="L1858" s="4">
        <f t="shared" si="174"/>
        <v>12740.266124860293</v>
      </c>
      <c r="M1858" s="5">
        <f t="shared" si="175"/>
        <v>1.4812540547448312</v>
      </c>
      <c r="N1858" s="4">
        <f>IF(SUMPRODUCT($O$2:$AD$2,O1858:AD1858)&lt;=Kalkulačka!$B$4,SUMPRODUCT($O$2:$AD$2,O1858:AD1858)*Kalkulačka!$B$5,SUMPRODUCT($O$2:$AD$2,O1858:AD1858))</f>
        <v>27</v>
      </c>
      <c r="O1858" s="4">
        <v>18</v>
      </c>
      <c r="P1858" s="4">
        <v>0</v>
      </c>
      <c r="Q1858" s="4">
        <v>0</v>
      </c>
      <c r="R1858" s="4">
        <v>0</v>
      </c>
      <c r="S1858" s="4">
        <v>0</v>
      </c>
      <c r="T1858" s="4">
        <v>0</v>
      </c>
      <c r="U1858" s="4">
        <v>16</v>
      </c>
      <c r="V1858" s="4">
        <v>0</v>
      </c>
      <c r="W1858" s="4">
        <v>0</v>
      </c>
      <c r="X1858" s="4">
        <v>0</v>
      </c>
      <c r="Y1858" s="4">
        <v>0</v>
      </c>
      <c r="Z1858" s="4">
        <v>0</v>
      </c>
      <c r="AA1858" s="4">
        <v>0</v>
      </c>
      <c r="AB1858" s="4">
        <v>0</v>
      </c>
      <c r="AC1858" s="4">
        <v>0</v>
      </c>
      <c r="AD1858" s="4">
        <v>0</v>
      </c>
    </row>
    <row r="1859" spans="1:30" x14ac:dyDescent="0.3">
      <c r="A1859" s="16" t="s">
        <v>20</v>
      </c>
      <c r="B1859" s="7">
        <v>533548</v>
      </c>
      <c r="C1859" s="7">
        <v>235598</v>
      </c>
      <c r="D1859" s="7" t="s">
        <v>2044</v>
      </c>
      <c r="E1859" s="7">
        <v>2</v>
      </c>
      <c r="F1859" s="4">
        <v>674650</v>
      </c>
      <c r="G1859" s="4">
        <v>17203</v>
      </c>
      <c r="H1859" s="4">
        <f t="shared" si="170"/>
        <v>767304.06932221935</v>
      </c>
      <c r="I1859" s="4">
        <f t="shared" si="171"/>
        <v>92654.069322219351</v>
      </c>
      <c r="J1859" s="5">
        <f t="shared" si="172"/>
        <v>0.13733649940297843</v>
      </c>
      <c r="K1859" s="4">
        <f t="shared" si="173"/>
        <v>42682.532249720585</v>
      </c>
      <c r="L1859" s="4">
        <f t="shared" si="174"/>
        <v>25479.532249720585</v>
      </c>
      <c r="M1859" s="5">
        <f t="shared" si="175"/>
        <v>1.481109820945218</v>
      </c>
      <c r="N1859" s="4">
        <f>IF(SUMPRODUCT($O$2:$AD$2,O1859:AD1859)&lt;=Kalkulačka!$B$4,SUMPRODUCT($O$2:$AD$2,O1859:AD1859)*Kalkulačka!$B$5,SUMPRODUCT($O$2:$AD$2,O1859:AD1859))</f>
        <v>54</v>
      </c>
      <c r="O1859" s="4">
        <v>36</v>
      </c>
      <c r="P1859" s="4">
        <v>0</v>
      </c>
      <c r="Q1859" s="4">
        <v>0</v>
      </c>
      <c r="R1859" s="4">
        <v>0</v>
      </c>
      <c r="S1859" s="4">
        <v>0</v>
      </c>
      <c r="T1859" s="4">
        <v>0</v>
      </c>
      <c r="U1859" s="4">
        <v>37</v>
      </c>
      <c r="V1859" s="4">
        <v>0</v>
      </c>
      <c r="W1859" s="4">
        <v>0</v>
      </c>
      <c r="X1859" s="4">
        <v>0</v>
      </c>
      <c r="Y1859" s="4">
        <v>0</v>
      </c>
      <c r="Z1859" s="4">
        <v>0</v>
      </c>
      <c r="AA1859" s="4">
        <v>0</v>
      </c>
      <c r="AB1859" s="4">
        <v>0</v>
      </c>
      <c r="AC1859" s="4">
        <v>0</v>
      </c>
      <c r="AD1859" s="4">
        <v>0</v>
      </c>
    </row>
    <row r="1860" spans="1:30" x14ac:dyDescent="0.3">
      <c r="A1860" s="16" t="s">
        <v>32</v>
      </c>
      <c r="B1860" s="7">
        <v>568015</v>
      </c>
      <c r="C1860" s="7">
        <v>391387</v>
      </c>
      <c r="D1860" s="7" t="s">
        <v>2045</v>
      </c>
      <c r="E1860" s="7">
        <v>2</v>
      </c>
      <c r="F1860" s="4">
        <v>7581620</v>
      </c>
      <c r="G1860" s="4">
        <v>444107</v>
      </c>
      <c r="H1860" s="4">
        <f t="shared" si="170"/>
        <v>7474110.0085830996</v>
      </c>
      <c r="I1860" s="4">
        <f t="shared" si="171"/>
        <v>-107509.99141690042</v>
      </c>
      <c r="J1860" s="5">
        <f t="shared" si="172"/>
        <v>-1.4180345548431617E-2</v>
      </c>
      <c r="K1860" s="4">
        <f t="shared" si="173"/>
        <v>415759.48080283386</v>
      </c>
      <c r="L1860" s="4">
        <f t="shared" si="174"/>
        <v>-28347.519197166141</v>
      </c>
      <c r="M1860" s="5">
        <f t="shared" si="175"/>
        <v>-6.3830381410709847E-2</v>
      </c>
      <c r="N1860" s="4">
        <f>IF(SUMPRODUCT($O$2:$AD$2,O1860:AD1860)&lt;=Kalkulačka!$B$4,SUMPRODUCT($O$2:$AD$2,O1860:AD1860)*Kalkulačka!$B$5,SUMPRODUCT($O$2:$AD$2,O1860:AD1860))</f>
        <v>526</v>
      </c>
      <c r="O1860" s="4">
        <v>120</v>
      </c>
      <c r="P1860" s="4">
        <v>0</v>
      </c>
      <c r="Q1860" s="4">
        <v>14</v>
      </c>
      <c r="R1860" s="4">
        <v>0</v>
      </c>
      <c r="S1860" s="4">
        <v>392</v>
      </c>
      <c r="T1860" s="4">
        <v>0</v>
      </c>
      <c r="U1860" s="4">
        <v>584</v>
      </c>
      <c r="V1860" s="4">
        <v>119</v>
      </c>
      <c r="W1860" s="4">
        <v>0</v>
      </c>
      <c r="X1860" s="4">
        <v>0</v>
      </c>
      <c r="Y1860" s="4">
        <v>0</v>
      </c>
      <c r="Z1860" s="4">
        <v>0</v>
      </c>
      <c r="AA1860" s="4">
        <v>0</v>
      </c>
      <c r="AB1860" s="4">
        <v>0</v>
      </c>
      <c r="AC1860" s="4">
        <v>0</v>
      </c>
      <c r="AD1860" s="4">
        <v>0</v>
      </c>
    </row>
    <row r="1861" spans="1:30" x14ac:dyDescent="0.3">
      <c r="A1861" s="16" t="s">
        <v>32</v>
      </c>
      <c r="B1861" s="7">
        <v>562335</v>
      </c>
      <c r="C1861" s="7">
        <v>261238</v>
      </c>
      <c r="D1861" s="7" t="s">
        <v>306</v>
      </c>
      <c r="E1861" s="7">
        <v>2</v>
      </c>
      <c r="F1861" s="4">
        <v>85028264</v>
      </c>
      <c r="G1861" s="4">
        <v>5070567</v>
      </c>
      <c r="H1861" s="4">
        <f t="shared" si="170"/>
        <v>83835074.240761012</v>
      </c>
      <c r="I1861" s="4">
        <f t="shared" si="171"/>
        <v>-1193189.7592389882</v>
      </c>
      <c r="J1861" s="5">
        <f t="shared" si="172"/>
        <v>-1.4032860405558623E-2</v>
      </c>
      <c r="K1861" s="4">
        <f t="shared" si="173"/>
        <v>4663461.8569139158</v>
      </c>
      <c r="L1861" s="4">
        <f t="shared" si="174"/>
        <v>-407105.14308608416</v>
      </c>
      <c r="M1861" s="5">
        <f t="shared" si="175"/>
        <v>-8.028789346163534E-2</v>
      </c>
      <c r="N1861" s="4">
        <f>IF(SUMPRODUCT($O$2:$AD$2,O1861:AD1861)&lt;=Kalkulačka!$B$4,SUMPRODUCT($O$2:$AD$2,O1861:AD1861)*Kalkulačka!$B$5,SUMPRODUCT($O$2:$AD$2,O1861:AD1861))</f>
        <v>5900</v>
      </c>
      <c r="O1861" s="4">
        <v>1347</v>
      </c>
      <c r="P1861" s="4">
        <v>11</v>
      </c>
      <c r="Q1861" s="4">
        <v>47</v>
      </c>
      <c r="R1861" s="4">
        <v>0</v>
      </c>
      <c r="S1861" s="4">
        <v>4422</v>
      </c>
      <c r="T1861" s="4">
        <v>31</v>
      </c>
      <c r="U1861" s="4">
        <v>5333</v>
      </c>
      <c r="V1861" s="4">
        <v>1352</v>
      </c>
      <c r="W1861" s="4">
        <v>710</v>
      </c>
      <c r="X1861" s="4">
        <v>1311</v>
      </c>
      <c r="Y1861" s="4">
        <v>0</v>
      </c>
      <c r="Z1861" s="4">
        <v>0</v>
      </c>
      <c r="AA1861" s="4">
        <v>0</v>
      </c>
      <c r="AB1861" s="4">
        <v>0</v>
      </c>
      <c r="AC1861" s="4">
        <v>0</v>
      </c>
      <c r="AD1861" s="4">
        <v>0</v>
      </c>
    </row>
    <row r="1862" spans="1:30" x14ac:dyDescent="0.3">
      <c r="A1862" s="16" t="s">
        <v>47</v>
      </c>
      <c r="B1862" s="7">
        <v>586609</v>
      </c>
      <c r="C1862" s="7">
        <v>285331</v>
      </c>
      <c r="D1862" s="7" t="s">
        <v>2046</v>
      </c>
      <c r="E1862" s="7">
        <v>2</v>
      </c>
      <c r="F1862" s="4">
        <v>2004334</v>
      </c>
      <c r="G1862" s="4">
        <v>75614</v>
      </c>
      <c r="H1862" s="4">
        <f t="shared" ref="H1862:H1925" si="176">N1862*$A$3</f>
        <v>2280598.2060410408</v>
      </c>
      <c r="I1862" s="4">
        <f t="shared" ref="I1862:I1925" si="177">H1862-F1862</f>
        <v>276264.20604104083</v>
      </c>
      <c r="J1862" s="5">
        <f t="shared" ref="J1862:J1925" si="178">IFERROR(H1862/F1862-1,0)</f>
        <v>0.13783341800370641</v>
      </c>
      <c r="K1862" s="4">
        <f t="shared" ref="K1862:K1925" si="179">N1862*$A$4</f>
        <v>126861.97085333618</v>
      </c>
      <c r="L1862" s="4">
        <f t="shared" ref="L1862:L1925" si="180">K1862-G1862</f>
        <v>51247.970853336185</v>
      </c>
      <c r="M1862" s="5">
        <f t="shared" ref="M1862:M1925" si="181">IFERROR(K1862/G1862-1,0)</f>
        <v>0.67775770166022409</v>
      </c>
      <c r="N1862" s="4">
        <f>IF(SUMPRODUCT($O$2:$AD$2,O1862:AD1862)&lt;=Kalkulačka!$B$4,SUMPRODUCT($O$2:$AD$2,O1862:AD1862)*Kalkulačka!$B$5,SUMPRODUCT($O$2:$AD$2,O1862:AD1862))</f>
        <v>160.5</v>
      </c>
      <c r="O1862" s="4">
        <v>42</v>
      </c>
      <c r="P1862" s="4">
        <v>0</v>
      </c>
      <c r="Q1862" s="4">
        <v>0</v>
      </c>
      <c r="R1862" s="4">
        <v>0</v>
      </c>
      <c r="S1862" s="4">
        <v>65</v>
      </c>
      <c r="T1862" s="4">
        <v>0</v>
      </c>
      <c r="U1862" s="4">
        <v>105</v>
      </c>
      <c r="V1862" s="4">
        <v>39</v>
      </c>
      <c r="W1862" s="4">
        <v>0</v>
      </c>
      <c r="X1862" s="4">
        <v>0</v>
      </c>
      <c r="Y1862" s="4">
        <v>0</v>
      </c>
      <c r="Z1862" s="4">
        <v>0</v>
      </c>
      <c r="AA1862" s="4">
        <v>0</v>
      </c>
      <c r="AB1862" s="4">
        <v>0</v>
      </c>
      <c r="AC1862" s="4">
        <v>0</v>
      </c>
      <c r="AD1862" s="4">
        <v>0</v>
      </c>
    </row>
    <row r="1863" spans="1:30" x14ac:dyDescent="0.3">
      <c r="A1863" s="16" t="s">
        <v>25</v>
      </c>
      <c r="B1863" s="7">
        <v>557587</v>
      </c>
      <c r="C1863" s="7">
        <v>256455</v>
      </c>
      <c r="D1863" s="7" t="s">
        <v>286</v>
      </c>
      <c r="E1863" s="7">
        <v>2</v>
      </c>
      <c r="F1863" s="4">
        <v>10496829</v>
      </c>
      <c r="G1863" s="4">
        <v>653780</v>
      </c>
      <c r="H1863" s="4">
        <f t="shared" si="176"/>
        <v>10351500.268541424</v>
      </c>
      <c r="I1863" s="4">
        <f t="shared" si="177"/>
        <v>-145328.7314585764</v>
      </c>
      <c r="J1863" s="5">
        <f t="shared" si="178"/>
        <v>-1.3845012761337427E-2</v>
      </c>
      <c r="K1863" s="4">
        <f t="shared" si="179"/>
        <v>575818.9767392861</v>
      </c>
      <c r="L1863" s="4">
        <f t="shared" si="180"/>
        <v>-77961.023260713904</v>
      </c>
      <c r="M1863" s="5">
        <f t="shared" si="181"/>
        <v>-0.11924657111063952</v>
      </c>
      <c r="N1863" s="4">
        <f>IF(SUMPRODUCT($O$2:$AD$2,O1863:AD1863)&lt;=Kalkulačka!$B$4,SUMPRODUCT($O$2:$AD$2,O1863:AD1863)*Kalkulačka!$B$5,SUMPRODUCT($O$2:$AD$2,O1863:AD1863))</f>
        <v>728.5</v>
      </c>
      <c r="O1863" s="4">
        <v>115</v>
      </c>
      <c r="P1863" s="4">
        <v>0</v>
      </c>
      <c r="Q1863" s="4">
        <v>0</v>
      </c>
      <c r="R1863" s="4">
        <v>0</v>
      </c>
      <c r="S1863" s="4">
        <v>596</v>
      </c>
      <c r="T1863" s="4">
        <v>0</v>
      </c>
      <c r="U1863" s="4">
        <v>754</v>
      </c>
      <c r="V1863" s="4">
        <v>165</v>
      </c>
      <c r="W1863" s="4">
        <v>0</v>
      </c>
      <c r="X1863" s="4">
        <v>670</v>
      </c>
      <c r="Y1863" s="4">
        <v>0</v>
      </c>
      <c r="Z1863" s="4">
        <v>0</v>
      </c>
      <c r="AA1863" s="4">
        <v>175</v>
      </c>
      <c r="AB1863" s="4">
        <v>0</v>
      </c>
      <c r="AC1863" s="4">
        <v>0</v>
      </c>
      <c r="AD1863" s="4">
        <v>0</v>
      </c>
    </row>
    <row r="1864" spans="1:30" x14ac:dyDescent="0.3">
      <c r="A1864" s="16" t="s">
        <v>53</v>
      </c>
      <c r="B1864" s="7">
        <v>585271</v>
      </c>
      <c r="C1864" s="7">
        <v>283983</v>
      </c>
      <c r="D1864" s="7" t="s">
        <v>2047</v>
      </c>
      <c r="E1864" s="7">
        <v>2</v>
      </c>
      <c r="F1864" s="4">
        <v>1404774</v>
      </c>
      <c r="G1864" s="4">
        <v>50739</v>
      </c>
      <c r="H1864" s="4">
        <f t="shared" si="176"/>
        <v>1598550.1444212904</v>
      </c>
      <c r="I1864" s="4">
        <f t="shared" si="177"/>
        <v>193776.14442129037</v>
      </c>
      <c r="J1864" s="5">
        <f t="shared" si="178"/>
        <v>0.13794115239980975</v>
      </c>
      <c r="K1864" s="4">
        <f t="shared" si="179"/>
        <v>88921.942186917891</v>
      </c>
      <c r="L1864" s="4">
        <f t="shared" si="180"/>
        <v>38182.942186917891</v>
      </c>
      <c r="M1864" s="5">
        <f t="shared" si="181"/>
        <v>0.75253635639090022</v>
      </c>
      <c r="N1864" s="4">
        <f>IF(SUMPRODUCT($O$2:$AD$2,O1864:AD1864)&lt;=Kalkulačka!$B$4,SUMPRODUCT($O$2:$AD$2,O1864:AD1864)*Kalkulačka!$B$5,SUMPRODUCT($O$2:$AD$2,O1864:AD1864))</f>
        <v>112.5</v>
      </c>
      <c r="O1864" s="4">
        <v>36</v>
      </c>
      <c r="P1864" s="4">
        <v>0</v>
      </c>
      <c r="Q1864" s="4">
        <v>0</v>
      </c>
      <c r="R1864" s="4">
        <v>0</v>
      </c>
      <c r="S1864" s="4">
        <v>39</v>
      </c>
      <c r="T1864" s="4">
        <v>0</v>
      </c>
      <c r="U1864" s="4">
        <v>73</v>
      </c>
      <c r="V1864" s="4">
        <v>32</v>
      </c>
      <c r="W1864" s="4">
        <v>0</v>
      </c>
      <c r="X1864" s="4">
        <v>0</v>
      </c>
      <c r="Y1864" s="4">
        <v>0</v>
      </c>
      <c r="Z1864" s="4">
        <v>0</v>
      </c>
      <c r="AA1864" s="4">
        <v>0</v>
      </c>
      <c r="AB1864" s="4">
        <v>0</v>
      </c>
      <c r="AC1864" s="4">
        <v>0</v>
      </c>
      <c r="AD1864" s="4">
        <v>0</v>
      </c>
    </row>
    <row r="1865" spans="1:30" x14ac:dyDescent="0.3">
      <c r="A1865" s="16" t="s">
        <v>25</v>
      </c>
      <c r="B1865" s="7">
        <v>559211</v>
      </c>
      <c r="C1865" s="7">
        <v>258105</v>
      </c>
      <c r="D1865" s="7" t="s">
        <v>2048</v>
      </c>
      <c r="E1865" s="7">
        <v>2</v>
      </c>
      <c r="F1865" s="4">
        <v>7996003</v>
      </c>
      <c r="G1865" s="4">
        <v>498738</v>
      </c>
      <c r="H1865" s="4">
        <f t="shared" si="176"/>
        <v>7886180.7124783657</v>
      </c>
      <c r="I1865" s="4">
        <f t="shared" si="177"/>
        <v>-109822.28752163425</v>
      </c>
      <c r="J1865" s="5">
        <f t="shared" si="178"/>
        <v>-1.3734648113768122E-2</v>
      </c>
      <c r="K1865" s="4">
        <f t="shared" si="179"/>
        <v>438681.58145546156</v>
      </c>
      <c r="L1865" s="4">
        <f t="shared" si="180"/>
        <v>-60056.418544538436</v>
      </c>
      <c r="M1865" s="5">
        <f t="shared" si="181"/>
        <v>-0.12041676901406839</v>
      </c>
      <c r="N1865" s="4">
        <f>IF(SUMPRODUCT($O$2:$AD$2,O1865:AD1865)&lt;=Kalkulačka!$B$4,SUMPRODUCT($O$2:$AD$2,O1865:AD1865)*Kalkulačka!$B$5,SUMPRODUCT($O$2:$AD$2,O1865:AD1865))</f>
        <v>555</v>
      </c>
      <c r="O1865" s="4">
        <v>107</v>
      </c>
      <c r="P1865" s="4">
        <v>0</v>
      </c>
      <c r="Q1865" s="4">
        <v>0</v>
      </c>
      <c r="R1865" s="4">
        <v>0</v>
      </c>
      <c r="S1865" s="4">
        <v>396</v>
      </c>
      <c r="T1865" s="4">
        <v>26</v>
      </c>
      <c r="U1865" s="4">
        <v>426</v>
      </c>
      <c r="V1865" s="4">
        <v>90</v>
      </c>
      <c r="W1865" s="4">
        <v>0</v>
      </c>
      <c r="X1865" s="4">
        <v>0</v>
      </c>
      <c r="Y1865" s="4">
        <v>0</v>
      </c>
      <c r="Z1865" s="4">
        <v>0</v>
      </c>
      <c r="AA1865" s="4">
        <v>0</v>
      </c>
      <c r="AB1865" s="4">
        <v>0</v>
      </c>
      <c r="AC1865" s="4">
        <v>0</v>
      </c>
      <c r="AD1865" s="4">
        <v>0</v>
      </c>
    </row>
    <row r="1866" spans="1:30" x14ac:dyDescent="0.3">
      <c r="A1866" s="16" t="s">
        <v>50</v>
      </c>
      <c r="B1866" s="7">
        <v>501646</v>
      </c>
      <c r="C1866" s="7">
        <v>298808</v>
      </c>
      <c r="D1866" s="7" t="s">
        <v>642</v>
      </c>
      <c r="E1866" s="7">
        <v>2</v>
      </c>
      <c r="F1866" s="4">
        <v>7851617</v>
      </c>
      <c r="G1866" s="4">
        <v>503951</v>
      </c>
      <c r="H1866" s="4">
        <f t="shared" si="176"/>
        <v>7744087.3663075846</v>
      </c>
      <c r="I1866" s="4">
        <f t="shared" si="177"/>
        <v>-107529.63369241543</v>
      </c>
      <c r="J1866" s="5">
        <f t="shared" si="178"/>
        <v>-1.3695221467427077E-2</v>
      </c>
      <c r="K1866" s="4">
        <f t="shared" si="179"/>
        <v>430777.40881662443</v>
      </c>
      <c r="L1866" s="4">
        <f t="shared" si="180"/>
        <v>-73173.591183375567</v>
      </c>
      <c r="M1866" s="5">
        <f t="shared" si="181"/>
        <v>-0.14519981344094079</v>
      </c>
      <c r="N1866" s="4">
        <f>IF(SUMPRODUCT($O$2:$AD$2,O1866:AD1866)&lt;=Kalkulačka!$B$4,SUMPRODUCT($O$2:$AD$2,O1866:AD1866)*Kalkulačka!$B$5,SUMPRODUCT($O$2:$AD$2,O1866:AD1866))</f>
        <v>545</v>
      </c>
      <c r="O1866" s="4">
        <v>88</v>
      </c>
      <c r="P1866" s="4">
        <v>0</v>
      </c>
      <c r="Q1866" s="4">
        <v>0</v>
      </c>
      <c r="R1866" s="4">
        <v>0</v>
      </c>
      <c r="S1866" s="4">
        <v>457</v>
      </c>
      <c r="T1866" s="4">
        <v>0</v>
      </c>
      <c r="U1866" s="4">
        <v>521</v>
      </c>
      <c r="V1866" s="4">
        <v>107</v>
      </c>
      <c r="W1866" s="4">
        <v>0</v>
      </c>
      <c r="X1866" s="4">
        <v>0</v>
      </c>
      <c r="Y1866" s="4">
        <v>0</v>
      </c>
      <c r="Z1866" s="4">
        <v>0</v>
      </c>
      <c r="AA1866" s="4">
        <v>0</v>
      </c>
      <c r="AB1866" s="4">
        <v>0</v>
      </c>
      <c r="AC1866" s="4">
        <v>0</v>
      </c>
      <c r="AD1866" s="4">
        <v>0</v>
      </c>
    </row>
    <row r="1867" spans="1:30" x14ac:dyDescent="0.3">
      <c r="A1867" s="16" t="s">
        <v>20</v>
      </c>
      <c r="B1867" s="7">
        <v>537764</v>
      </c>
      <c r="C1867" s="7">
        <v>239721</v>
      </c>
      <c r="D1867" s="7" t="s">
        <v>2049</v>
      </c>
      <c r="E1867" s="7">
        <v>2</v>
      </c>
      <c r="F1867" s="4">
        <v>8888658</v>
      </c>
      <c r="G1867" s="4">
        <v>557207</v>
      </c>
      <c r="H1867" s="4">
        <f t="shared" si="176"/>
        <v>8767159.4587372113</v>
      </c>
      <c r="I1867" s="4">
        <f t="shared" si="177"/>
        <v>-121498.5412627887</v>
      </c>
      <c r="J1867" s="5">
        <f t="shared" si="178"/>
        <v>-1.3668940942804686E-2</v>
      </c>
      <c r="K1867" s="4">
        <f t="shared" si="179"/>
        <v>487687.45181625191</v>
      </c>
      <c r="L1867" s="4">
        <f t="shared" si="180"/>
        <v>-69519.548183748091</v>
      </c>
      <c r="M1867" s="5">
        <f t="shared" si="181"/>
        <v>-0.12476431233589691</v>
      </c>
      <c r="N1867" s="4">
        <f>IF(SUMPRODUCT($O$2:$AD$2,O1867:AD1867)&lt;=Kalkulačka!$B$4,SUMPRODUCT($O$2:$AD$2,O1867:AD1867)*Kalkulačka!$B$5,SUMPRODUCT($O$2:$AD$2,O1867:AD1867))</f>
        <v>617</v>
      </c>
      <c r="O1867" s="4">
        <v>110</v>
      </c>
      <c r="P1867" s="4">
        <v>0</v>
      </c>
      <c r="Q1867" s="4">
        <v>0</v>
      </c>
      <c r="R1867" s="4">
        <v>0</v>
      </c>
      <c r="S1867" s="4">
        <v>507</v>
      </c>
      <c r="T1867" s="4">
        <v>0</v>
      </c>
      <c r="U1867" s="4">
        <v>550</v>
      </c>
      <c r="V1867" s="4">
        <v>134</v>
      </c>
      <c r="W1867" s="4">
        <v>77</v>
      </c>
      <c r="X1867" s="4">
        <v>0</v>
      </c>
      <c r="Y1867" s="4">
        <v>0</v>
      </c>
      <c r="Z1867" s="4">
        <v>0</v>
      </c>
      <c r="AA1867" s="4">
        <v>0</v>
      </c>
      <c r="AB1867" s="4">
        <v>0</v>
      </c>
      <c r="AC1867" s="4">
        <v>0</v>
      </c>
      <c r="AD1867" s="4">
        <v>0</v>
      </c>
    </row>
    <row r="1868" spans="1:30" x14ac:dyDescent="0.3">
      <c r="A1868" s="16" t="s">
        <v>35</v>
      </c>
      <c r="B1868" s="7">
        <v>561878</v>
      </c>
      <c r="C1868" s="7">
        <v>260789</v>
      </c>
      <c r="D1868" s="7" t="s">
        <v>2050</v>
      </c>
      <c r="E1868" s="7">
        <v>2</v>
      </c>
      <c r="F1868" s="4">
        <v>1011007</v>
      </c>
      <c r="G1868" s="4">
        <v>36848</v>
      </c>
      <c r="H1868" s="4">
        <f t="shared" si="176"/>
        <v>1150956.1039833291</v>
      </c>
      <c r="I1868" s="4">
        <f t="shared" si="177"/>
        <v>139949.10398332914</v>
      </c>
      <c r="J1868" s="5">
        <f t="shared" si="178"/>
        <v>0.13842545500014247</v>
      </c>
      <c r="K1868" s="4">
        <f t="shared" si="179"/>
        <v>64023.798374580882</v>
      </c>
      <c r="L1868" s="4">
        <f t="shared" si="180"/>
        <v>27175.798374580882</v>
      </c>
      <c r="M1868" s="5">
        <f t="shared" si="181"/>
        <v>0.737510811294531</v>
      </c>
      <c r="N1868" s="4">
        <f>IF(SUMPRODUCT($O$2:$AD$2,O1868:AD1868)&lt;=Kalkulačka!$B$4,SUMPRODUCT($O$2:$AD$2,O1868:AD1868)*Kalkulačka!$B$5,SUMPRODUCT($O$2:$AD$2,O1868:AD1868))</f>
        <v>81</v>
      </c>
      <c r="O1868" s="4">
        <v>24</v>
      </c>
      <c r="P1868" s="4">
        <v>0</v>
      </c>
      <c r="Q1868" s="4">
        <v>0</v>
      </c>
      <c r="R1868" s="4">
        <v>0</v>
      </c>
      <c r="S1868" s="4">
        <v>30</v>
      </c>
      <c r="T1868" s="4">
        <v>0</v>
      </c>
      <c r="U1868" s="4">
        <v>54</v>
      </c>
      <c r="V1868" s="4">
        <v>20</v>
      </c>
      <c r="W1868" s="4">
        <v>0</v>
      </c>
      <c r="X1868" s="4">
        <v>0</v>
      </c>
      <c r="Y1868" s="4">
        <v>0</v>
      </c>
      <c r="Z1868" s="4">
        <v>0</v>
      </c>
      <c r="AA1868" s="4">
        <v>0</v>
      </c>
      <c r="AB1868" s="4">
        <v>0</v>
      </c>
      <c r="AC1868" s="4">
        <v>0</v>
      </c>
      <c r="AD1868" s="4">
        <v>0</v>
      </c>
    </row>
    <row r="1869" spans="1:30" x14ac:dyDescent="0.3">
      <c r="A1869" s="16" t="s">
        <v>50</v>
      </c>
      <c r="B1869" s="7">
        <v>525588</v>
      </c>
      <c r="C1869" s="7">
        <v>302368</v>
      </c>
      <c r="D1869" s="7" t="s">
        <v>2051</v>
      </c>
      <c r="E1869" s="7">
        <v>2</v>
      </c>
      <c r="F1869" s="4">
        <v>7229703</v>
      </c>
      <c r="G1869" s="4">
        <v>446493</v>
      </c>
      <c r="H1869" s="4">
        <f t="shared" si="176"/>
        <v>7133085.9777732249</v>
      </c>
      <c r="I1869" s="4">
        <f t="shared" si="177"/>
        <v>-96617.022226775065</v>
      </c>
      <c r="J1869" s="5">
        <f t="shared" si="178"/>
        <v>-1.3363899212287866E-2</v>
      </c>
      <c r="K1869" s="4">
        <f t="shared" si="179"/>
        <v>396789.46646962472</v>
      </c>
      <c r="L1869" s="4">
        <f t="shared" si="180"/>
        <v>-49703.53353037528</v>
      </c>
      <c r="M1869" s="5">
        <f t="shared" si="181"/>
        <v>-0.11131984942737128</v>
      </c>
      <c r="N1869" s="4">
        <f>IF(SUMPRODUCT($O$2:$AD$2,O1869:AD1869)&lt;=Kalkulačka!$B$4,SUMPRODUCT($O$2:$AD$2,O1869:AD1869)*Kalkulačka!$B$5,SUMPRODUCT($O$2:$AD$2,O1869:AD1869))</f>
        <v>502</v>
      </c>
      <c r="O1869" s="4">
        <v>86</v>
      </c>
      <c r="P1869" s="4">
        <v>13</v>
      </c>
      <c r="Q1869" s="4">
        <v>0</v>
      </c>
      <c r="R1869" s="4">
        <v>0</v>
      </c>
      <c r="S1869" s="4">
        <v>390</v>
      </c>
      <c r="T1869" s="4">
        <v>0</v>
      </c>
      <c r="U1869" s="4">
        <v>417</v>
      </c>
      <c r="V1869" s="4">
        <v>119</v>
      </c>
      <c r="W1869" s="4">
        <v>60</v>
      </c>
      <c r="X1869" s="4">
        <v>0</v>
      </c>
      <c r="Y1869" s="4">
        <v>0</v>
      </c>
      <c r="Z1869" s="4">
        <v>0</v>
      </c>
      <c r="AA1869" s="4">
        <v>0</v>
      </c>
      <c r="AB1869" s="4">
        <v>0</v>
      </c>
      <c r="AC1869" s="4">
        <v>0</v>
      </c>
      <c r="AD1869" s="4">
        <v>0</v>
      </c>
    </row>
    <row r="1870" spans="1:30" x14ac:dyDescent="0.3">
      <c r="A1870" s="16" t="s">
        <v>56</v>
      </c>
      <c r="B1870" s="7">
        <v>510882</v>
      </c>
      <c r="C1870" s="7">
        <v>300829</v>
      </c>
      <c r="D1870" s="7" t="s">
        <v>2052</v>
      </c>
      <c r="E1870" s="7">
        <v>2</v>
      </c>
      <c r="F1870" s="4">
        <v>7128562</v>
      </c>
      <c r="G1870" s="4">
        <v>456151</v>
      </c>
      <c r="H1870" s="4">
        <f t="shared" si="176"/>
        <v>7033620.6354536777</v>
      </c>
      <c r="I1870" s="4">
        <f t="shared" si="177"/>
        <v>-94941.364546322264</v>
      </c>
      <c r="J1870" s="5">
        <f t="shared" si="178"/>
        <v>-1.3318445507848886E-2</v>
      </c>
      <c r="K1870" s="4">
        <f t="shared" si="179"/>
        <v>391256.54562243872</v>
      </c>
      <c r="L1870" s="4">
        <f t="shared" si="180"/>
        <v>-64894.454377561284</v>
      </c>
      <c r="M1870" s="5">
        <f t="shared" si="181"/>
        <v>-0.14226529017268685</v>
      </c>
      <c r="N1870" s="4">
        <f>IF(SUMPRODUCT($O$2:$AD$2,O1870:AD1870)&lt;=Kalkulačka!$B$4,SUMPRODUCT($O$2:$AD$2,O1870:AD1870)*Kalkulačka!$B$5,SUMPRODUCT($O$2:$AD$2,O1870:AD1870))</f>
        <v>495</v>
      </c>
      <c r="O1870" s="4">
        <v>93</v>
      </c>
      <c r="P1870" s="4">
        <v>0</v>
      </c>
      <c r="Q1870" s="4">
        <v>0</v>
      </c>
      <c r="R1870" s="4">
        <v>0</v>
      </c>
      <c r="S1870" s="4">
        <v>402</v>
      </c>
      <c r="T1870" s="4">
        <v>0</v>
      </c>
      <c r="U1870" s="4">
        <v>559</v>
      </c>
      <c r="V1870" s="4">
        <v>91</v>
      </c>
      <c r="W1870" s="4">
        <v>0</v>
      </c>
      <c r="X1870" s="4">
        <v>0</v>
      </c>
      <c r="Y1870" s="4">
        <v>0</v>
      </c>
      <c r="Z1870" s="4">
        <v>0</v>
      </c>
      <c r="AA1870" s="4">
        <v>0</v>
      </c>
      <c r="AB1870" s="4">
        <v>0</v>
      </c>
      <c r="AC1870" s="4">
        <v>0</v>
      </c>
      <c r="AD1870" s="4">
        <v>0</v>
      </c>
    </row>
    <row r="1871" spans="1:30" x14ac:dyDescent="0.3">
      <c r="A1871" s="16" t="s">
        <v>23</v>
      </c>
      <c r="B1871" s="7">
        <v>546917</v>
      </c>
      <c r="C1871" s="7">
        <v>247227</v>
      </c>
      <c r="D1871" s="7" t="s">
        <v>1866</v>
      </c>
      <c r="E1871" s="7">
        <v>2</v>
      </c>
      <c r="F1871" s="4">
        <v>355674</v>
      </c>
      <c r="G1871" s="4">
        <v>9209</v>
      </c>
      <c r="H1871" s="4">
        <f t="shared" si="176"/>
        <v>404966.0365867269</v>
      </c>
      <c r="I1871" s="4">
        <f t="shared" si="177"/>
        <v>49292.036586726899</v>
      </c>
      <c r="J1871" s="5">
        <f t="shared" si="178"/>
        <v>0.13858768587731163</v>
      </c>
      <c r="K1871" s="4">
        <f t="shared" si="179"/>
        <v>22526.892020685864</v>
      </c>
      <c r="L1871" s="4">
        <f t="shared" si="180"/>
        <v>13317.892020685864</v>
      </c>
      <c r="M1871" s="5">
        <f t="shared" si="181"/>
        <v>1.4461822152987147</v>
      </c>
      <c r="N1871" s="4">
        <f>IF(SUMPRODUCT($O$2:$AD$2,O1871:AD1871)&lt;=Kalkulačka!$B$4,SUMPRODUCT($O$2:$AD$2,O1871:AD1871)*Kalkulačka!$B$5,SUMPRODUCT($O$2:$AD$2,O1871:AD1871))</f>
        <v>28.5</v>
      </c>
      <c r="O1871" s="4">
        <v>19</v>
      </c>
      <c r="P1871" s="4">
        <v>0</v>
      </c>
      <c r="Q1871" s="4">
        <v>0</v>
      </c>
      <c r="R1871" s="4">
        <v>0</v>
      </c>
      <c r="S1871" s="4">
        <v>0</v>
      </c>
      <c r="T1871" s="4">
        <v>0</v>
      </c>
      <c r="U1871" s="4">
        <v>19</v>
      </c>
      <c r="V1871" s="4">
        <v>0</v>
      </c>
      <c r="W1871" s="4">
        <v>0</v>
      </c>
      <c r="X1871" s="4">
        <v>0</v>
      </c>
      <c r="Y1871" s="4">
        <v>0</v>
      </c>
      <c r="Z1871" s="4">
        <v>0</v>
      </c>
      <c r="AA1871" s="4">
        <v>0</v>
      </c>
      <c r="AB1871" s="4">
        <v>0</v>
      </c>
      <c r="AC1871" s="4">
        <v>0</v>
      </c>
      <c r="AD1871" s="4">
        <v>0</v>
      </c>
    </row>
    <row r="1872" spans="1:30" x14ac:dyDescent="0.3">
      <c r="A1872" s="16" t="s">
        <v>23</v>
      </c>
      <c r="B1872" s="7">
        <v>550981</v>
      </c>
      <c r="C1872" s="7">
        <v>251101</v>
      </c>
      <c r="D1872" s="7" t="s">
        <v>2053</v>
      </c>
      <c r="E1872" s="7">
        <v>2</v>
      </c>
      <c r="F1872" s="4">
        <v>355674</v>
      </c>
      <c r="G1872" s="4">
        <v>9209</v>
      </c>
      <c r="H1872" s="4">
        <f t="shared" si="176"/>
        <v>404966.0365867269</v>
      </c>
      <c r="I1872" s="4">
        <f t="shared" si="177"/>
        <v>49292.036586726899</v>
      </c>
      <c r="J1872" s="5">
        <f t="shared" si="178"/>
        <v>0.13858768587731163</v>
      </c>
      <c r="K1872" s="4">
        <f t="shared" si="179"/>
        <v>22526.892020685864</v>
      </c>
      <c r="L1872" s="4">
        <f t="shared" si="180"/>
        <v>13317.892020685864</v>
      </c>
      <c r="M1872" s="5">
        <f t="shared" si="181"/>
        <v>1.4461822152987147</v>
      </c>
      <c r="N1872" s="4">
        <f>IF(SUMPRODUCT($O$2:$AD$2,O1872:AD1872)&lt;=Kalkulačka!$B$4,SUMPRODUCT($O$2:$AD$2,O1872:AD1872)*Kalkulačka!$B$5,SUMPRODUCT($O$2:$AD$2,O1872:AD1872))</f>
        <v>28.5</v>
      </c>
      <c r="O1872" s="4">
        <v>19</v>
      </c>
      <c r="P1872" s="4">
        <v>0</v>
      </c>
      <c r="Q1872" s="4">
        <v>0</v>
      </c>
      <c r="R1872" s="4">
        <v>0</v>
      </c>
      <c r="S1872" s="4">
        <v>0</v>
      </c>
      <c r="T1872" s="4">
        <v>0</v>
      </c>
      <c r="U1872" s="4">
        <v>19</v>
      </c>
      <c r="V1872" s="4">
        <v>0</v>
      </c>
      <c r="W1872" s="4">
        <v>0</v>
      </c>
      <c r="X1872" s="4">
        <v>0</v>
      </c>
      <c r="Y1872" s="4">
        <v>0</v>
      </c>
      <c r="Z1872" s="4">
        <v>0</v>
      </c>
      <c r="AA1872" s="4">
        <v>0</v>
      </c>
      <c r="AB1872" s="4">
        <v>0</v>
      </c>
      <c r="AC1872" s="4">
        <v>0</v>
      </c>
      <c r="AD1872" s="4">
        <v>0</v>
      </c>
    </row>
    <row r="1873" spans="1:30" x14ac:dyDescent="0.3">
      <c r="A1873" s="16" t="s">
        <v>32</v>
      </c>
      <c r="B1873" s="7">
        <v>565229</v>
      </c>
      <c r="C1873" s="7">
        <v>263991</v>
      </c>
      <c r="D1873" s="7" t="s">
        <v>326</v>
      </c>
      <c r="E1873" s="7">
        <v>2</v>
      </c>
      <c r="F1873" s="4">
        <v>22520461</v>
      </c>
      <c r="G1873" s="4">
        <v>1363321</v>
      </c>
      <c r="H1873" s="4">
        <f t="shared" si="176"/>
        <v>22233345.87534216</v>
      </c>
      <c r="I1873" s="4">
        <f t="shared" si="177"/>
        <v>-287115.12465783954</v>
      </c>
      <c r="J1873" s="5">
        <f t="shared" si="178"/>
        <v>-1.274907847835971E-2</v>
      </c>
      <c r="K1873" s="4">
        <f t="shared" si="179"/>
        <v>1236765.8927988482</v>
      </c>
      <c r="L1873" s="4">
        <f t="shared" si="180"/>
        <v>-126555.10720115178</v>
      </c>
      <c r="M1873" s="5">
        <f t="shared" si="181"/>
        <v>-9.2828546762759312E-2</v>
      </c>
      <c r="N1873" s="4">
        <f>IF(SUMPRODUCT($O$2:$AD$2,O1873:AD1873)&lt;=Kalkulačka!$B$4,SUMPRODUCT($O$2:$AD$2,O1873:AD1873)*Kalkulačka!$B$5,SUMPRODUCT($O$2:$AD$2,O1873:AD1873))</f>
        <v>1564.7</v>
      </c>
      <c r="O1873" s="4">
        <v>305</v>
      </c>
      <c r="P1873" s="4">
        <v>0</v>
      </c>
      <c r="Q1873" s="4">
        <v>0</v>
      </c>
      <c r="R1873" s="4">
        <v>0</v>
      </c>
      <c r="S1873" s="4">
        <v>1208</v>
      </c>
      <c r="T1873" s="4">
        <v>0</v>
      </c>
      <c r="U1873" s="4">
        <v>1759</v>
      </c>
      <c r="V1873" s="4">
        <v>363</v>
      </c>
      <c r="W1873" s="4">
        <v>0</v>
      </c>
      <c r="X1873" s="4">
        <v>407</v>
      </c>
      <c r="Y1873" s="4">
        <v>0</v>
      </c>
      <c r="Z1873" s="4">
        <v>0</v>
      </c>
      <c r="AA1873" s="4">
        <v>517</v>
      </c>
      <c r="AB1873" s="4">
        <v>0</v>
      </c>
      <c r="AC1873" s="4">
        <v>0</v>
      </c>
      <c r="AD1873" s="4">
        <v>0</v>
      </c>
    </row>
    <row r="1874" spans="1:30" x14ac:dyDescent="0.3">
      <c r="A1874" s="16" t="s">
        <v>47</v>
      </c>
      <c r="B1874" s="7">
        <v>583910</v>
      </c>
      <c r="C1874" s="7">
        <v>282618</v>
      </c>
      <c r="D1874" s="7" t="s">
        <v>2054</v>
      </c>
      <c r="E1874" s="7">
        <v>2</v>
      </c>
      <c r="F1874" s="4">
        <v>8361954</v>
      </c>
      <c r="G1874" s="4">
        <v>502656</v>
      </c>
      <c r="H1874" s="4">
        <f t="shared" si="176"/>
        <v>8255623.4125223979</v>
      </c>
      <c r="I1874" s="4">
        <f t="shared" si="177"/>
        <v>-106330.58747760206</v>
      </c>
      <c r="J1874" s="5">
        <f t="shared" si="178"/>
        <v>-1.2715997657676947E-2</v>
      </c>
      <c r="K1874" s="4">
        <f t="shared" si="179"/>
        <v>459232.43031643814</v>
      </c>
      <c r="L1874" s="4">
        <f t="shared" si="180"/>
        <v>-43423.569683561858</v>
      </c>
      <c r="M1874" s="5">
        <f t="shared" si="181"/>
        <v>-8.6388245009632603E-2</v>
      </c>
      <c r="N1874" s="4">
        <f>IF(SUMPRODUCT($O$2:$AD$2,O1874:AD1874)&lt;=Kalkulačka!$B$4,SUMPRODUCT($O$2:$AD$2,O1874:AD1874)*Kalkulačka!$B$5,SUMPRODUCT($O$2:$AD$2,O1874:AD1874))</f>
        <v>581</v>
      </c>
      <c r="O1874" s="4">
        <v>113</v>
      </c>
      <c r="P1874" s="4">
        <v>0</v>
      </c>
      <c r="Q1874" s="4">
        <v>0</v>
      </c>
      <c r="R1874" s="4">
        <v>0</v>
      </c>
      <c r="S1874" s="4">
        <v>443</v>
      </c>
      <c r="T1874" s="4">
        <v>0</v>
      </c>
      <c r="U1874" s="4">
        <v>526</v>
      </c>
      <c r="V1874" s="4">
        <v>164</v>
      </c>
      <c r="W1874" s="4">
        <v>0</v>
      </c>
      <c r="X1874" s="4">
        <v>0</v>
      </c>
      <c r="Y1874" s="4">
        <v>0</v>
      </c>
      <c r="Z1874" s="4">
        <v>0</v>
      </c>
      <c r="AA1874" s="4">
        <v>250</v>
      </c>
      <c r="AB1874" s="4">
        <v>0</v>
      </c>
      <c r="AC1874" s="4">
        <v>0</v>
      </c>
      <c r="AD1874" s="4">
        <v>0</v>
      </c>
    </row>
    <row r="1875" spans="1:30" x14ac:dyDescent="0.3">
      <c r="A1875" s="16" t="s">
        <v>56</v>
      </c>
      <c r="B1875" s="7">
        <v>597520</v>
      </c>
      <c r="C1875" s="7">
        <v>296139</v>
      </c>
      <c r="D1875" s="7" t="s">
        <v>482</v>
      </c>
      <c r="E1875" s="7">
        <v>2</v>
      </c>
      <c r="F1875" s="4">
        <v>38152878</v>
      </c>
      <c r="G1875" s="4">
        <v>2213456</v>
      </c>
      <c r="H1875" s="4">
        <f t="shared" si="176"/>
        <v>37668946.069874138</v>
      </c>
      <c r="I1875" s="4">
        <f t="shared" si="177"/>
        <v>-483931.93012586236</v>
      </c>
      <c r="J1875" s="5">
        <f t="shared" si="178"/>
        <v>-1.2684021638573739E-2</v>
      </c>
      <c r="K1875" s="4">
        <f t="shared" si="179"/>
        <v>2095396.1665557274</v>
      </c>
      <c r="L1875" s="4">
        <f t="shared" si="180"/>
        <v>-118059.83344427263</v>
      </c>
      <c r="M1875" s="5">
        <f t="shared" si="181"/>
        <v>-5.3337330149898055E-2</v>
      </c>
      <c r="N1875" s="4">
        <f>IF(SUMPRODUCT($O$2:$AD$2,O1875:AD1875)&lt;=Kalkulačka!$B$4,SUMPRODUCT($O$2:$AD$2,O1875:AD1875)*Kalkulačka!$B$5,SUMPRODUCT($O$2:$AD$2,O1875:AD1875))</f>
        <v>2651</v>
      </c>
      <c r="O1875" s="4">
        <v>617</v>
      </c>
      <c r="P1875" s="4">
        <v>69</v>
      </c>
      <c r="Q1875" s="4">
        <v>39</v>
      </c>
      <c r="R1875" s="4">
        <v>0</v>
      </c>
      <c r="S1875" s="4">
        <v>1857</v>
      </c>
      <c r="T1875" s="4">
        <v>0</v>
      </c>
      <c r="U1875" s="4">
        <v>2435</v>
      </c>
      <c r="V1875" s="4">
        <v>571</v>
      </c>
      <c r="W1875" s="4">
        <v>0</v>
      </c>
      <c r="X1875" s="4">
        <v>921</v>
      </c>
      <c r="Y1875" s="4">
        <v>0</v>
      </c>
      <c r="Z1875" s="4">
        <v>0</v>
      </c>
      <c r="AA1875" s="4">
        <v>0</v>
      </c>
      <c r="AB1875" s="4">
        <v>0</v>
      </c>
      <c r="AC1875" s="4">
        <v>0</v>
      </c>
      <c r="AD1875" s="4">
        <v>0</v>
      </c>
    </row>
    <row r="1876" spans="1:30" x14ac:dyDescent="0.3">
      <c r="A1876" s="16" t="s">
        <v>47</v>
      </c>
      <c r="B1876" s="7">
        <v>582239</v>
      </c>
      <c r="C1876" s="7">
        <v>280836</v>
      </c>
      <c r="D1876" s="7" t="s">
        <v>2055</v>
      </c>
      <c r="E1876" s="7">
        <v>2</v>
      </c>
      <c r="F1876" s="4">
        <v>8101071</v>
      </c>
      <c r="G1876" s="4">
        <v>500593</v>
      </c>
      <c r="H1876" s="4">
        <f t="shared" si="176"/>
        <v>7999855.3894149913</v>
      </c>
      <c r="I1876" s="4">
        <f t="shared" si="177"/>
        <v>-101215.61058500875</v>
      </c>
      <c r="J1876" s="5">
        <f t="shared" si="178"/>
        <v>-1.2494102395227635E-2</v>
      </c>
      <c r="K1876" s="4">
        <f t="shared" si="179"/>
        <v>445004.91956653132</v>
      </c>
      <c r="L1876" s="4">
        <f t="shared" si="180"/>
        <v>-55588.080433468684</v>
      </c>
      <c r="M1876" s="5">
        <f t="shared" si="181"/>
        <v>-0.11104446213484542</v>
      </c>
      <c r="N1876" s="4">
        <f>IF(SUMPRODUCT($O$2:$AD$2,O1876:AD1876)&lt;=Kalkulačka!$B$4,SUMPRODUCT($O$2:$AD$2,O1876:AD1876)*Kalkulačka!$B$5,SUMPRODUCT($O$2:$AD$2,O1876:AD1876))</f>
        <v>563</v>
      </c>
      <c r="O1876" s="4">
        <v>109</v>
      </c>
      <c r="P1876" s="4">
        <v>0</v>
      </c>
      <c r="Q1876" s="4">
        <v>0</v>
      </c>
      <c r="R1876" s="4">
        <v>0</v>
      </c>
      <c r="S1876" s="4">
        <v>454</v>
      </c>
      <c r="T1876" s="4">
        <v>0</v>
      </c>
      <c r="U1876" s="4">
        <v>710</v>
      </c>
      <c r="V1876" s="4">
        <v>116</v>
      </c>
      <c r="W1876" s="4">
        <v>128</v>
      </c>
      <c r="X1876" s="4">
        <v>0</v>
      </c>
      <c r="Y1876" s="4">
        <v>0</v>
      </c>
      <c r="Z1876" s="4">
        <v>0</v>
      </c>
      <c r="AA1876" s="4">
        <v>0</v>
      </c>
      <c r="AB1876" s="4">
        <v>0</v>
      </c>
      <c r="AC1876" s="4">
        <v>0</v>
      </c>
      <c r="AD1876" s="4">
        <v>0</v>
      </c>
    </row>
    <row r="1877" spans="1:30" x14ac:dyDescent="0.3">
      <c r="A1877" s="16" t="s">
        <v>41</v>
      </c>
      <c r="B1877" s="7">
        <v>574767</v>
      </c>
      <c r="C1877" s="7">
        <v>273350</v>
      </c>
      <c r="D1877" s="7" t="s">
        <v>2056</v>
      </c>
      <c r="E1877" s="7">
        <v>2</v>
      </c>
      <c r="F1877" s="4">
        <v>7410097</v>
      </c>
      <c r="G1877" s="4">
        <v>459577</v>
      </c>
      <c r="H1877" s="4">
        <f t="shared" si="176"/>
        <v>7317807.3277952401</v>
      </c>
      <c r="I1877" s="4">
        <f t="shared" si="177"/>
        <v>-92289.672204759903</v>
      </c>
      <c r="J1877" s="5">
        <f t="shared" si="178"/>
        <v>-1.2454583550628229E-2</v>
      </c>
      <c r="K1877" s="4">
        <f t="shared" si="179"/>
        <v>407064.89090011298</v>
      </c>
      <c r="L1877" s="4">
        <f t="shared" si="180"/>
        <v>-52512.10909988702</v>
      </c>
      <c r="M1877" s="5">
        <f t="shared" si="181"/>
        <v>-0.11426183011744939</v>
      </c>
      <c r="N1877" s="4">
        <f>IF(SUMPRODUCT($O$2:$AD$2,O1877:AD1877)&lt;=Kalkulačka!$B$4,SUMPRODUCT($O$2:$AD$2,O1877:AD1877)*Kalkulačka!$B$5,SUMPRODUCT($O$2:$AD$2,O1877:AD1877))</f>
        <v>515</v>
      </c>
      <c r="O1877" s="4">
        <v>96</v>
      </c>
      <c r="P1877" s="4">
        <v>0</v>
      </c>
      <c r="Q1877" s="4">
        <v>0</v>
      </c>
      <c r="R1877" s="4">
        <v>0</v>
      </c>
      <c r="S1877" s="4">
        <v>419</v>
      </c>
      <c r="T1877" s="4">
        <v>0</v>
      </c>
      <c r="U1877" s="4">
        <v>510</v>
      </c>
      <c r="V1877" s="4">
        <v>114</v>
      </c>
      <c r="W1877" s="4">
        <v>0</v>
      </c>
      <c r="X1877" s="4">
        <v>0</v>
      </c>
      <c r="Y1877" s="4">
        <v>0</v>
      </c>
      <c r="Z1877" s="4">
        <v>0</v>
      </c>
      <c r="AA1877" s="4">
        <v>0</v>
      </c>
      <c r="AB1877" s="4">
        <v>0</v>
      </c>
      <c r="AC1877" s="4">
        <v>0</v>
      </c>
      <c r="AD1877" s="4">
        <v>0</v>
      </c>
    </row>
    <row r="1878" spans="1:30" x14ac:dyDescent="0.3">
      <c r="A1878" s="16" t="s">
        <v>50</v>
      </c>
      <c r="B1878" s="7">
        <v>523704</v>
      </c>
      <c r="C1878" s="7">
        <v>303461</v>
      </c>
      <c r="D1878" s="7" t="s">
        <v>157</v>
      </c>
      <c r="E1878" s="7">
        <v>2</v>
      </c>
      <c r="F1878" s="4">
        <v>48518101</v>
      </c>
      <c r="G1878" s="4">
        <v>2917243</v>
      </c>
      <c r="H1878" s="4">
        <f t="shared" si="176"/>
        <v>47913876.328787476</v>
      </c>
      <c r="I1878" s="4">
        <f t="shared" si="177"/>
        <v>-604224.67121252418</v>
      </c>
      <c r="J1878" s="5">
        <f t="shared" si="178"/>
        <v>-1.2453592757320053E-2</v>
      </c>
      <c r="K1878" s="4">
        <f t="shared" si="179"/>
        <v>2665287.0138158854</v>
      </c>
      <c r="L1878" s="4">
        <f t="shared" si="180"/>
        <v>-251955.98618411459</v>
      </c>
      <c r="M1878" s="5">
        <f t="shared" si="181"/>
        <v>-8.6367843263010502E-2</v>
      </c>
      <c r="N1878" s="4">
        <f>IF(SUMPRODUCT($O$2:$AD$2,O1878:AD1878)&lt;=Kalkulačka!$B$4,SUMPRODUCT($O$2:$AD$2,O1878:AD1878)*Kalkulačka!$B$5,SUMPRODUCT($O$2:$AD$2,O1878:AD1878))</f>
        <v>3372</v>
      </c>
      <c r="O1878" s="4">
        <v>796</v>
      </c>
      <c r="P1878" s="4">
        <v>0</v>
      </c>
      <c r="Q1878" s="4">
        <v>15</v>
      </c>
      <c r="R1878" s="4">
        <v>0</v>
      </c>
      <c r="S1878" s="4">
        <v>2561</v>
      </c>
      <c r="T1878" s="4">
        <v>0</v>
      </c>
      <c r="U1878" s="4">
        <v>3123</v>
      </c>
      <c r="V1878" s="4">
        <v>828</v>
      </c>
      <c r="W1878" s="4">
        <v>463</v>
      </c>
      <c r="X1878" s="4">
        <v>1325</v>
      </c>
      <c r="Y1878" s="4">
        <v>0</v>
      </c>
      <c r="Z1878" s="4">
        <v>0</v>
      </c>
      <c r="AA1878" s="4">
        <v>0</v>
      </c>
      <c r="AB1878" s="4">
        <v>0</v>
      </c>
      <c r="AC1878" s="4">
        <v>0</v>
      </c>
      <c r="AD1878" s="4">
        <v>0</v>
      </c>
    </row>
    <row r="1879" spans="1:30" x14ac:dyDescent="0.3">
      <c r="A1879" s="16" t="s">
        <v>23</v>
      </c>
      <c r="B1879" s="7">
        <v>545562</v>
      </c>
      <c r="C1879" s="7">
        <v>245941</v>
      </c>
      <c r="D1879" s="7" t="s">
        <v>238</v>
      </c>
      <c r="E1879" s="7">
        <v>2</v>
      </c>
      <c r="F1879" s="4">
        <v>19783288</v>
      </c>
      <c r="G1879" s="4">
        <v>1199461</v>
      </c>
      <c r="H1879" s="4">
        <f t="shared" si="176"/>
        <v>19537835.098482437</v>
      </c>
      <c r="I1879" s="4">
        <f t="shared" si="177"/>
        <v>-245452.90151756257</v>
      </c>
      <c r="J1879" s="5">
        <f t="shared" si="178"/>
        <v>-1.2407083267329644E-2</v>
      </c>
      <c r="K1879" s="4">
        <f t="shared" si="179"/>
        <v>1086823.7378401074</v>
      </c>
      <c r="L1879" s="4">
        <f t="shared" si="180"/>
        <v>-112637.26215989259</v>
      </c>
      <c r="M1879" s="5">
        <f t="shared" si="181"/>
        <v>-9.3906564831947481E-2</v>
      </c>
      <c r="N1879" s="4">
        <f>IF(SUMPRODUCT($O$2:$AD$2,O1879:AD1879)&lt;=Kalkulačka!$B$4,SUMPRODUCT($O$2:$AD$2,O1879:AD1879)*Kalkulačka!$B$5,SUMPRODUCT($O$2:$AD$2,O1879:AD1879))</f>
        <v>1375</v>
      </c>
      <c r="O1879" s="4">
        <v>330</v>
      </c>
      <c r="P1879" s="4">
        <v>0</v>
      </c>
      <c r="Q1879" s="4">
        <v>0</v>
      </c>
      <c r="R1879" s="4">
        <v>0</v>
      </c>
      <c r="S1879" s="4">
        <v>1045</v>
      </c>
      <c r="T1879" s="4">
        <v>0</v>
      </c>
      <c r="U1879" s="4">
        <v>1246</v>
      </c>
      <c r="V1879" s="4">
        <v>282</v>
      </c>
      <c r="W1879" s="4">
        <v>0</v>
      </c>
      <c r="X1879" s="4">
        <v>0</v>
      </c>
      <c r="Y1879" s="4">
        <v>0</v>
      </c>
      <c r="Z1879" s="4">
        <v>0</v>
      </c>
      <c r="AA1879" s="4">
        <v>0</v>
      </c>
      <c r="AB1879" s="4">
        <v>0</v>
      </c>
      <c r="AC1879" s="4">
        <v>0</v>
      </c>
      <c r="AD1879" s="4">
        <v>0</v>
      </c>
    </row>
    <row r="1880" spans="1:30" x14ac:dyDescent="0.3">
      <c r="A1880" s="16" t="s">
        <v>25</v>
      </c>
      <c r="B1880" s="7">
        <v>561134</v>
      </c>
      <c r="C1880" s="7">
        <v>260096</v>
      </c>
      <c r="D1880" s="7" t="s">
        <v>295</v>
      </c>
      <c r="E1880" s="7">
        <v>2</v>
      </c>
      <c r="F1880" s="4">
        <v>12128233</v>
      </c>
      <c r="G1880" s="4">
        <v>735690</v>
      </c>
      <c r="H1880" s="4">
        <f t="shared" si="176"/>
        <v>11978469.082196869</v>
      </c>
      <c r="I1880" s="4">
        <f t="shared" si="177"/>
        <v>-149763.91780313104</v>
      </c>
      <c r="J1880" s="5">
        <f t="shared" si="178"/>
        <v>-1.234837076457318E-2</v>
      </c>
      <c r="K1880" s="4">
        <f t="shared" si="179"/>
        <v>666321.75345397135</v>
      </c>
      <c r="L1880" s="4">
        <f t="shared" si="180"/>
        <v>-69368.246546028648</v>
      </c>
      <c r="M1880" s="5">
        <f t="shared" si="181"/>
        <v>-9.4290049539926701E-2</v>
      </c>
      <c r="N1880" s="4">
        <f>IF(SUMPRODUCT($O$2:$AD$2,O1880:AD1880)&lt;=Kalkulačka!$B$4,SUMPRODUCT($O$2:$AD$2,O1880:AD1880)*Kalkulačka!$B$5,SUMPRODUCT($O$2:$AD$2,O1880:AD1880))</f>
        <v>843</v>
      </c>
      <c r="O1880" s="4">
        <v>188</v>
      </c>
      <c r="P1880" s="4">
        <v>0</v>
      </c>
      <c r="Q1880" s="4">
        <v>0</v>
      </c>
      <c r="R1880" s="4">
        <v>0</v>
      </c>
      <c r="S1880" s="4">
        <v>655</v>
      </c>
      <c r="T1880" s="4">
        <v>0</v>
      </c>
      <c r="U1880" s="4">
        <v>596</v>
      </c>
      <c r="V1880" s="4">
        <v>126</v>
      </c>
      <c r="W1880" s="4">
        <v>0</v>
      </c>
      <c r="X1880" s="4">
        <v>233</v>
      </c>
      <c r="Y1880" s="4">
        <v>0</v>
      </c>
      <c r="Z1880" s="4">
        <v>0</v>
      </c>
      <c r="AA1880" s="4">
        <v>0</v>
      </c>
      <c r="AB1880" s="4">
        <v>0</v>
      </c>
      <c r="AC1880" s="4">
        <v>0</v>
      </c>
      <c r="AD1880" s="4">
        <v>0</v>
      </c>
    </row>
    <row r="1881" spans="1:30" x14ac:dyDescent="0.3">
      <c r="A1881" s="16" t="s">
        <v>44</v>
      </c>
      <c r="B1881" s="7">
        <v>591742</v>
      </c>
      <c r="C1881" s="7">
        <v>290491</v>
      </c>
      <c r="D1881" s="7" t="s">
        <v>2057</v>
      </c>
      <c r="E1881" s="7">
        <v>2</v>
      </c>
      <c r="F1881" s="4">
        <v>2468521</v>
      </c>
      <c r="G1881" s="4">
        <v>91904</v>
      </c>
      <c r="H1881" s="4">
        <f t="shared" si="176"/>
        <v>2813448.2541814712</v>
      </c>
      <c r="I1881" s="4">
        <f t="shared" si="177"/>
        <v>344927.25418147119</v>
      </c>
      <c r="J1881" s="5">
        <f t="shared" si="178"/>
        <v>0.13973033009703828</v>
      </c>
      <c r="K1881" s="4">
        <f t="shared" si="179"/>
        <v>156502.61824897549</v>
      </c>
      <c r="L1881" s="4">
        <f t="shared" si="180"/>
        <v>64598.618248975486</v>
      </c>
      <c r="M1881" s="5">
        <f t="shared" si="181"/>
        <v>0.7028923468943189</v>
      </c>
      <c r="N1881" s="4">
        <f>IF(SUMPRODUCT($O$2:$AD$2,O1881:AD1881)&lt;=Kalkulačka!$B$4,SUMPRODUCT($O$2:$AD$2,O1881:AD1881)*Kalkulačka!$B$5,SUMPRODUCT($O$2:$AD$2,O1881:AD1881))</f>
        <v>198</v>
      </c>
      <c r="O1881" s="4">
        <v>57</v>
      </c>
      <c r="P1881" s="4">
        <v>0</v>
      </c>
      <c r="Q1881" s="4">
        <v>0</v>
      </c>
      <c r="R1881" s="4">
        <v>0</v>
      </c>
      <c r="S1881" s="4">
        <v>75</v>
      </c>
      <c r="T1881" s="4">
        <v>0</v>
      </c>
      <c r="U1881" s="4">
        <v>132</v>
      </c>
      <c r="V1881" s="4">
        <v>50</v>
      </c>
      <c r="W1881" s="4">
        <v>0</v>
      </c>
      <c r="X1881" s="4">
        <v>0</v>
      </c>
      <c r="Y1881" s="4">
        <v>0</v>
      </c>
      <c r="Z1881" s="4">
        <v>0</v>
      </c>
      <c r="AA1881" s="4">
        <v>0</v>
      </c>
      <c r="AB1881" s="4">
        <v>0</v>
      </c>
      <c r="AC1881" s="4">
        <v>0</v>
      </c>
      <c r="AD1881" s="4">
        <v>0</v>
      </c>
    </row>
    <row r="1882" spans="1:30" x14ac:dyDescent="0.3">
      <c r="A1882" s="16" t="s">
        <v>56</v>
      </c>
      <c r="B1882" s="7">
        <v>598178</v>
      </c>
      <c r="C1882" s="7">
        <v>296686</v>
      </c>
      <c r="D1882" s="7" t="s">
        <v>2058</v>
      </c>
      <c r="E1882" s="7">
        <v>2</v>
      </c>
      <c r="F1882" s="4">
        <v>1776532</v>
      </c>
      <c r="G1882" s="4">
        <v>65535</v>
      </c>
      <c r="H1882" s="4">
        <f t="shared" si="176"/>
        <v>2024830.1829336346</v>
      </c>
      <c r="I1882" s="4">
        <f t="shared" si="177"/>
        <v>248298.18293363461</v>
      </c>
      <c r="J1882" s="5">
        <f t="shared" si="178"/>
        <v>0.13976566869250573</v>
      </c>
      <c r="K1882" s="4">
        <f t="shared" si="179"/>
        <v>112634.46010342933</v>
      </c>
      <c r="L1882" s="4">
        <f t="shared" si="180"/>
        <v>47099.46010342933</v>
      </c>
      <c r="M1882" s="5">
        <f t="shared" si="181"/>
        <v>0.7186916930408076</v>
      </c>
      <c r="N1882" s="4">
        <f>IF(SUMPRODUCT($O$2:$AD$2,O1882:AD1882)&lt;=Kalkulačka!$B$4,SUMPRODUCT($O$2:$AD$2,O1882:AD1882)*Kalkulačka!$B$5,SUMPRODUCT($O$2:$AD$2,O1882:AD1882))</f>
        <v>142.5</v>
      </c>
      <c r="O1882" s="4">
        <v>41</v>
      </c>
      <c r="P1882" s="4">
        <v>0</v>
      </c>
      <c r="Q1882" s="4">
        <v>0</v>
      </c>
      <c r="R1882" s="4">
        <v>0</v>
      </c>
      <c r="S1882" s="4">
        <v>54</v>
      </c>
      <c r="T1882" s="4">
        <v>0</v>
      </c>
      <c r="U1882" s="4">
        <v>92</v>
      </c>
      <c r="V1882" s="4">
        <v>30</v>
      </c>
      <c r="W1882" s="4">
        <v>0</v>
      </c>
      <c r="X1882" s="4">
        <v>0</v>
      </c>
      <c r="Y1882" s="4">
        <v>0</v>
      </c>
      <c r="Z1882" s="4">
        <v>0</v>
      </c>
      <c r="AA1882" s="4">
        <v>0</v>
      </c>
      <c r="AB1882" s="4">
        <v>0</v>
      </c>
      <c r="AC1882" s="4">
        <v>0</v>
      </c>
      <c r="AD1882" s="4">
        <v>0</v>
      </c>
    </row>
    <row r="1883" spans="1:30" x14ac:dyDescent="0.3">
      <c r="A1883" s="16" t="s">
        <v>47</v>
      </c>
      <c r="B1883" s="7">
        <v>583031</v>
      </c>
      <c r="C1883" s="7">
        <v>488143</v>
      </c>
      <c r="D1883" s="7" t="s">
        <v>2059</v>
      </c>
      <c r="E1883" s="7">
        <v>2</v>
      </c>
      <c r="F1883" s="4">
        <v>2804396</v>
      </c>
      <c r="G1883" s="4">
        <v>105198</v>
      </c>
      <c r="H1883" s="4">
        <f t="shared" si="176"/>
        <v>3197100.2888425807</v>
      </c>
      <c r="I1883" s="4">
        <f t="shared" si="177"/>
        <v>392704.28884258075</v>
      </c>
      <c r="J1883" s="5">
        <f t="shared" si="178"/>
        <v>0.14003168198877081</v>
      </c>
      <c r="K1883" s="4">
        <f t="shared" si="179"/>
        <v>177843.88437383578</v>
      </c>
      <c r="L1883" s="4">
        <f t="shared" si="180"/>
        <v>72645.884373835783</v>
      </c>
      <c r="M1883" s="5">
        <f t="shared" si="181"/>
        <v>0.69056336027144805</v>
      </c>
      <c r="N1883" s="4">
        <f>IF(SUMPRODUCT($O$2:$AD$2,O1883:AD1883)&lt;=Kalkulačka!$B$4,SUMPRODUCT($O$2:$AD$2,O1883:AD1883)*Kalkulačka!$B$5,SUMPRODUCT($O$2:$AD$2,O1883:AD1883))</f>
        <v>225</v>
      </c>
      <c r="O1883" s="4">
        <v>61</v>
      </c>
      <c r="P1883" s="4">
        <v>0</v>
      </c>
      <c r="Q1883" s="4">
        <v>0</v>
      </c>
      <c r="R1883" s="4">
        <v>0</v>
      </c>
      <c r="S1883" s="4">
        <v>89</v>
      </c>
      <c r="T1883" s="4">
        <v>0</v>
      </c>
      <c r="U1883" s="4">
        <v>0</v>
      </c>
      <c r="V1883" s="4">
        <v>57</v>
      </c>
      <c r="W1883" s="4">
        <v>0</v>
      </c>
      <c r="X1883" s="4">
        <v>0</v>
      </c>
      <c r="Y1883" s="4">
        <v>0</v>
      </c>
      <c r="Z1883" s="4">
        <v>0</v>
      </c>
      <c r="AA1883" s="4">
        <v>0</v>
      </c>
      <c r="AB1883" s="4">
        <v>0</v>
      </c>
      <c r="AC1883" s="4">
        <v>0</v>
      </c>
      <c r="AD1883" s="4">
        <v>0</v>
      </c>
    </row>
    <row r="1884" spans="1:30" x14ac:dyDescent="0.3">
      <c r="A1884" s="16" t="s">
        <v>29</v>
      </c>
      <c r="B1884" s="7">
        <v>560464</v>
      </c>
      <c r="C1884" s="7">
        <v>259420</v>
      </c>
      <c r="D1884" s="7" t="s">
        <v>2060</v>
      </c>
      <c r="E1884" s="7">
        <v>2</v>
      </c>
      <c r="F1884" s="4">
        <v>1981627</v>
      </c>
      <c r="G1884" s="4">
        <v>82106</v>
      </c>
      <c r="H1884" s="4">
        <f t="shared" si="176"/>
        <v>2259284.2041154238</v>
      </c>
      <c r="I1884" s="4">
        <f t="shared" si="177"/>
        <v>277657.20411542384</v>
      </c>
      <c r="J1884" s="5">
        <f t="shared" si="178"/>
        <v>0.14011577563054178</v>
      </c>
      <c r="K1884" s="4">
        <f t="shared" si="179"/>
        <v>125676.34495751062</v>
      </c>
      <c r="L1884" s="4">
        <f t="shared" si="180"/>
        <v>43570.344957510621</v>
      </c>
      <c r="M1884" s="5">
        <f t="shared" si="181"/>
        <v>0.53065969548523406</v>
      </c>
      <c r="N1884" s="4">
        <f>IF(SUMPRODUCT($O$2:$AD$2,O1884:AD1884)&lt;=Kalkulačka!$B$4,SUMPRODUCT($O$2:$AD$2,O1884:AD1884)*Kalkulačka!$B$5,SUMPRODUCT($O$2:$AD$2,O1884:AD1884))</f>
        <v>159</v>
      </c>
      <c r="O1884" s="4">
        <v>40</v>
      </c>
      <c r="P1884" s="4">
        <v>0</v>
      </c>
      <c r="Q1884" s="4">
        <v>0</v>
      </c>
      <c r="R1884" s="4">
        <v>0</v>
      </c>
      <c r="S1884" s="4">
        <v>66</v>
      </c>
      <c r="T1884" s="4">
        <v>0</v>
      </c>
      <c r="U1884" s="4">
        <v>104</v>
      </c>
      <c r="V1884" s="4">
        <v>45</v>
      </c>
      <c r="W1884" s="4">
        <v>0</v>
      </c>
      <c r="X1884" s="4">
        <v>0</v>
      </c>
      <c r="Y1884" s="4">
        <v>0</v>
      </c>
      <c r="Z1884" s="4">
        <v>0</v>
      </c>
      <c r="AA1884" s="4">
        <v>0</v>
      </c>
      <c r="AB1884" s="4">
        <v>0</v>
      </c>
      <c r="AC1884" s="4">
        <v>0</v>
      </c>
      <c r="AD1884" s="4">
        <v>0</v>
      </c>
    </row>
    <row r="1885" spans="1:30" x14ac:dyDescent="0.3">
      <c r="A1885" s="16" t="s">
        <v>50</v>
      </c>
      <c r="B1885" s="7">
        <v>500496</v>
      </c>
      <c r="C1885" s="7">
        <v>299308</v>
      </c>
      <c r="D1885" s="7" t="s">
        <v>138</v>
      </c>
      <c r="E1885" s="7">
        <v>2</v>
      </c>
      <c r="F1885" s="4">
        <v>182241707</v>
      </c>
      <c r="G1885" s="4">
        <v>10670778</v>
      </c>
      <c r="H1885" s="4">
        <f t="shared" si="176"/>
        <v>180089106.93684831</v>
      </c>
      <c r="I1885" s="4">
        <f t="shared" si="177"/>
        <v>-2152600.0631516874</v>
      </c>
      <c r="J1885" s="5">
        <f t="shared" si="178"/>
        <v>-1.1811786108608446E-2</v>
      </c>
      <c r="K1885" s="4">
        <f t="shared" si="179"/>
        <v>10017748.402462197</v>
      </c>
      <c r="L1885" s="4">
        <f t="shared" si="180"/>
        <v>-653029.59753780253</v>
      </c>
      <c r="M1885" s="5">
        <f t="shared" si="181"/>
        <v>-6.119793678940777E-2</v>
      </c>
      <c r="N1885" s="4">
        <f>IF(SUMPRODUCT($O$2:$AD$2,O1885:AD1885)&lt;=Kalkulačka!$B$4,SUMPRODUCT($O$2:$AD$2,O1885:AD1885)*Kalkulačka!$B$5,SUMPRODUCT($O$2:$AD$2,O1885:AD1885))</f>
        <v>12674</v>
      </c>
      <c r="O1885" s="4">
        <v>3368</v>
      </c>
      <c r="P1885" s="4">
        <v>14</v>
      </c>
      <c r="Q1885" s="4">
        <v>14</v>
      </c>
      <c r="R1885" s="4">
        <v>0</v>
      </c>
      <c r="S1885" s="4">
        <v>9264</v>
      </c>
      <c r="T1885" s="4">
        <v>0</v>
      </c>
      <c r="U1885" s="4">
        <v>12656</v>
      </c>
      <c r="V1885" s="4">
        <v>3475</v>
      </c>
      <c r="W1885" s="4">
        <v>0</v>
      </c>
      <c r="X1885" s="4">
        <v>0</v>
      </c>
      <c r="Y1885" s="4">
        <v>0</v>
      </c>
      <c r="Z1885" s="4">
        <v>0</v>
      </c>
      <c r="AA1885" s="4">
        <v>0</v>
      </c>
      <c r="AB1885" s="4">
        <v>0</v>
      </c>
      <c r="AC1885" s="4">
        <v>0</v>
      </c>
      <c r="AD1885" s="4">
        <v>0</v>
      </c>
    </row>
    <row r="1886" spans="1:30" x14ac:dyDescent="0.3">
      <c r="A1886" s="16" t="s">
        <v>44</v>
      </c>
      <c r="B1886" s="7">
        <v>597091</v>
      </c>
      <c r="C1886" s="7">
        <v>295761</v>
      </c>
      <c r="D1886" s="7" t="s">
        <v>2061</v>
      </c>
      <c r="E1886" s="7">
        <v>2</v>
      </c>
      <c r="F1886" s="4">
        <v>1084106</v>
      </c>
      <c r="G1886" s="4">
        <v>39274</v>
      </c>
      <c r="H1886" s="4">
        <f t="shared" si="176"/>
        <v>1236212.1116857978</v>
      </c>
      <c r="I1886" s="4">
        <f t="shared" si="177"/>
        <v>152106.1116857978</v>
      </c>
      <c r="J1886" s="5">
        <f t="shared" si="178"/>
        <v>0.14030557130557142</v>
      </c>
      <c r="K1886" s="4">
        <f t="shared" si="179"/>
        <v>68766.301957883159</v>
      </c>
      <c r="L1886" s="4">
        <f t="shared" si="180"/>
        <v>29492.301957883159</v>
      </c>
      <c r="M1886" s="5">
        <f t="shared" si="181"/>
        <v>0.75093705652297094</v>
      </c>
      <c r="N1886" s="4">
        <f>IF(SUMPRODUCT($O$2:$AD$2,O1886:AD1886)&lt;=Kalkulačka!$B$4,SUMPRODUCT($O$2:$AD$2,O1886:AD1886)*Kalkulačka!$B$5,SUMPRODUCT($O$2:$AD$2,O1886:AD1886))</f>
        <v>87</v>
      </c>
      <c r="O1886" s="4">
        <v>28</v>
      </c>
      <c r="P1886" s="4">
        <v>0</v>
      </c>
      <c r="Q1886" s="4">
        <v>0</v>
      </c>
      <c r="R1886" s="4">
        <v>0</v>
      </c>
      <c r="S1886" s="4">
        <v>30</v>
      </c>
      <c r="T1886" s="4">
        <v>0</v>
      </c>
      <c r="U1886" s="4">
        <v>58</v>
      </c>
      <c r="V1886" s="4">
        <v>27</v>
      </c>
      <c r="W1886" s="4">
        <v>0</v>
      </c>
      <c r="X1886" s="4">
        <v>0</v>
      </c>
      <c r="Y1886" s="4">
        <v>0</v>
      </c>
      <c r="Z1886" s="4">
        <v>0</v>
      </c>
      <c r="AA1886" s="4">
        <v>0</v>
      </c>
      <c r="AB1886" s="4">
        <v>0</v>
      </c>
      <c r="AC1886" s="4">
        <v>0</v>
      </c>
      <c r="AD1886" s="4">
        <v>0</v>
      </c>
    </row>
    <row r="1887" spans="1:30" x14ac:dyDescent="0.3">
      <c r="A1887" s="16" t="s">
        <v>50</v>
      </c>
      <c r="B1887" s="7">
        <v>517534</v>
      </c>
      <c r="C1887" s="7">
        <v>301884</v>
      </c>
      <c r="D1887" s="7" t="s">
        <v>2062</v>
      </c>
      <c r="E1887" s="7">
        <v>2</v>
      </c>
      <c r="F1887" s="4">
        <v>2598089</v>
      </c>
      <c r="G1887" s="4">
        <v>101488</v>
      </c>
      <c r="H1887" s="4">
        <f t="shared" si="176"/>
        <v>2962646.2676607915</v>
      </c>
      <c r="I1887" s="4">
        <f t="shared" si="177"/>
        <v>364557.26766079152</v>
      </c>
      <c r="J1887" s="5">
        <f t="shared" si="178"/>
        <v>0.14031746705397374</v>
      </c>
      <c r="K1887" s="4">
        <f t="shared" si="179"/>
        <v>164801.99951975449</v>
      </c>
      <c r="L1887" s="4">
        <f t="shared" si="180"/>
        <v>63313.999519754492</v>
      </c>
      <c r="M1887" s="5">
        <f t="shared" si="181"/>
        <v>0.62385700299300906</v>
      </c>
      <c r="N1887" s="4">
        <f>IF(SUMPRODUCT($O$2:$AD$2,O1887:AD1887)&lt;=Kalkulačka!$B$4,SUMPRODUCT($O$2:$AD$2,O1887:AD1887)*Kalkulačka!$B$5,SUMPRODUCT($O$2:$AD$2,O1887:AD1887))</f>
        <v>208.5</v>
      </c>
      <c r="O1887" s="4">
        <v>46</v>
      </c>
      <c r="P1887" s="4">
        <v>0</v>
      </c>
      <c r="Q1887" s="4">
        <v>0</v>
      </c>
      <c r="R1887" s="4">
        <v>0</v>
      </c>
      <c r="S1887" s="4">
        <v>93</v>
      </c>
      <c r="T1887" s="4">
        <v>0</v>
      </c>
      <c r="U1887" s="4">
        <v>139</v>
      </c>
      <c r="V1887" s="4">
        <v>90</v>
      </c>
      <c r="W1887" s="4">
        <v>0</v>
      </c>
      <c r="X1887" s="4">
        <v>0</v>
      </c>
      <c r="Y1887" s="4">
        <v>0</v>
      </c>
      <c r="Z1887" s="4">
        <v>0</v>
      </c>
      <c r="AA1887" s="4">
        <v>0</v>
      </c>
      <c r="AB1887" s="4">
        <v>0</v>
      </c>
      <c r="AC1887" s="4">
        <v>0</v>
      </c>
      <c r="AD1887" s="4">
        <v>0</v>
      </c>
    </row>
    <row r="1888" spans="1:30" x14ac:dyDescent="0.3">
      <c r="A1888" s="16" t="s">
        <v>23</v>
      </c>
      <c r="B1888" s="7">
        <v>545091</v>
      </c>
      <c r="C1888" s="7">
        <v>581895</v>
      </c>
      <c r="D1888" s="7" t="s">
        <v>2063</v>
      </c>
      <c r="E1888" s="7">
        <v>2</v>
      </c>
      <c r="F1888" s="4">
        <v>1326974</v>
      </c>
      <c r="G1888" s="4">
        <v>53178</v>
      </c>
      <c r="H1888" s="4">
        <f t="shared" si="176"/>
        <v>1513294.1367188215</v>
      </c>
      <c r="I1888" s="4">
        <f t="shared" si="177"/>
        <v>186320.13671882148</v>
      </c>
      <c r="J1888" s="5">
        <f t="shared" si="178"/>
        <v>0.14040978701829987</v>
      </c>
      <c r="K1888" s="4">
        <f t="shared" si="179"/>
        <v>84179.438603615607</v>
      </c>
      <c r="L1888" s="4">
        <f t="shared" si="180"/>
        <v>31001.438603615607</v>
      </c>
      <c r="M1888" s="5">
        <f t="shared" si="181"/>
        <v>0.58297488817961574</v>
      </c>
      <c r="N1888" s="4">
        <f>IF(SUMPRODUCT($O$2:$AD$2,O1888:AD1888)&lt;=Kalkulačka!$B$4,SUMPRODUCT($O$2:$AD$2,O1888:AD1888)*Kalkulačka!$B$5,SUMPRODUCT($O$2:$AD$2,O1888:AD1888))</f>
        <v>106.5</v>
      </c>
      <c r="O1888" s="4">
        <v>21</v>
      </c>
      <c r="P1888" s="4">
        <v>0</v>
      </c>
      <c r="Q1888" s="4">
        <v>0</v>
      </c>
      <c r="R1888" s="4">
        <v>0</v>
      </c>
      <c r="S1888" s="4">
        <v>50</v>
      </c>
      <c r="T1888" s="4">
        <v>0</v>
      </c>
      <c r="U1888" s="4">
        <v>71</v>
      </c>
      <c r="V1888" s="4">
        <v>30</v>
      </c>
      <c r="W1888" s="4">
        <v>0</v>
      </c>
      <c r="X1888" s="4">
        <v>0</v>
      </c>
      <c r="Y1888" s="4">
        <v>0</v>
      </c>
      <c r="Z1888" s="4">
        <v>0</v>
      </c>
      <c r="AA1888" s="4">
        <v>0</v>
      </c>
      <c r="AB1888" s="4">
        <v>0</v>
      </c>
      <c r="AC1888" s="4">
        <v>0</v>
      </c>
      <c r="AD1888" s="4">
        <v>0</v>
      </c>
    </row>
    <row r="1889" spans="1:30" x14ac:dyDescent="0.3">
      <c r="A1889" s="16" t="s">
        <v>20</v>
      </c>
      <c r="B1889" s="7">
        <v>533955</v>
      </c>
      <c r="C1889" s="7">
        <v>236195</v>
      </c>
      <c r="D1889" s="7" t="s">
        <v>176</v>
      </c>
      <c r="E1889" s="7">
        <v>2</v>
      </c>
      <c r="F1889" s="4">
        <v>39469707</v>
      </c>
      <c r="G1889" s="4">
        <v>2337609</v>
      </c>
      <c r="H1889" s="4">
        <f t="shared" si="176"/>
        <v>39011728.191188022</v>
      </c>
      <c r="I1889" s="4">
        <f t="shared" si="177"/>
        <v>-457978.80881197751</v>
      </c>
      <c r="J1889" s="5">
        <f t="shared" si="178"/>
        <v>-1.1603298925223271E-2</v>
      </c>
      <c r="K1889" s="4">
        <f t="shared" si="179"/>
        <v>2170090.5979927382</v>
      </c>
      <c r="L1889" s="4">
        <f t="shared" si="180"/>
        <v>-167518.40200726176</v>
      </c>
      <c r="M1889" s="5">
        <f t="shared" si="181"/>
        <v>-7.1662284842016644E-2</v>
      </c>
      <c r="N1889" s="4">
        <f>IF(SUMPRODUCT($O$2:$AD$2,O1889:AD1889)&lt;=Kalkulačka!$B$4,SUMPRODUCT($O$2:$AD$2,O1889:AD1889)*Kalkulačka!$B$5,SUMPRODUCT($O$2:$AD$2,O1889:AD1889))</f>
        <v>2745.5</v>
      </c>
      <c r="O1889" s="4">
        <v>612</v>
      </c>
      <c r="P1889" s="4">
        <v>0</v>
      </c>
      <c r="Q1889" s="4">
        <v>0</v>
      </c>
      <c r="R1889" s="4">
        <v>0</v>
      </c>
      <c r="S1889" s="4">
        <v>2062</v>
      </c>
      <c r="T1889" s="4">
        <v>0</v>
      </c>
      <c r="U1889" s="4">
        <v>2446</v>
      </c>
      <c r="V1889" s="4">
        <v>790</v>
      </c>
      <c r="W1889" s="4">
        <v>0</v>
      </c>
      <c r="X1889" s="4">
        <v>0</v>
      </c>
      <c r="Y1889" s="4">
        <v>0</v>
      </c>
      <c r="Z1889" s="4">
        <v>0</v>
      </c>
      <c r="AA1889" s="4">
        <v>715</v>
      </c>
      <c r="AB1889" s="4">
        <v>0</v>
      </c>
      <c r="AC1889" s="4">
        <v>0</v>
      </c>
      <c r="AD1889" s="4">
        <v>0</v>
      </c>
    </row>
    <row r="1890" spans="1:30" x14ac:dyDescent="0.3">
      <c r="A1890" s="16" t="s">
        <v>20</v>
      </c>
      <c r="B1890" s="7">
        <v>535729</v>
      </c>
      <c r="C1890" s="7">
        <v>237701</v>
      </c>
      <c r="D1890" s="7" t="s">
        <v>2064</v>
      </c>
      <c r="E1890" s="7">
        <v>2</v>
      </c>
      <c r="F1890" s="4">
        <v>3550907</v>
      </c>
      <c r="G1890" s="4">
        <v>174152</v>
      </c>
      <c r="H1890" s="4">
        <f t="shared" si="176"/>
        <v>4049660.3658672692</v>
      </c>
      <c r="I1890" s="4">
        <f t="shared" si="177"/>
        <v>498753.36586726923</v>
      </c>
      <c r="J1890" s="5">
        <f t="shared" si="178"/>
        <v>0.14045801984317507</v>
      </c>
      <c r="K1890" s="4">
        <f t="shared" si="179"/>
        <v>225268.92020685866</v>
      </c>
      <c r="L1890" s="4">
        <f t="shared" si="180"/>
        <v>51116.92020685866</v>
      </c>
      <c r="M1890" s="5">
        <f t="shared" si="181"/>
        <v>0.29351899608881138</v>
      </c>
      <c r="N1890" s="4">
        <f>IF(SUMPRODUCT($O$2:$AD$2,O1890:AD1890)&lt;=Kalkulačka!$B$4,SUMPRODUCT($O$2:$AD$2,O1890:AD1890)*Kalkulačka!$B$5,SUMPRODUCT($O$2:$AD$2,O1890:AD1890))</f>
        <v>285</v>
      </c>
      <c r="O1890" s="4">
        <v>14</v>
      </c>
      <c r="P1890" s="4">
        <v>0</v>
      </c>
      <c r="Q1890" s="4">
        <v>0</v>
      </c>
      <c r="R1890" s="4">
        <v>0</v>
      </c>
      <c r="S1890" s="4">
        <v>176</v>
      </c>
      <c r="T1890" s="4">
        <v>0</v>
      </c>
      <c r="U1890" s="4">
        <v>0</v>
      </c>
      <c r="V1890" s="4">
        <v>51</v>
      </c>
      <c r="W1890" s="4">
        <v>0</v>
      </c>
      <c r="X1890" s="4">
        <v>0</v>
      </c>
      <c r="Y1890" s="4">
        <v>0</v>
      </c>
      <c r="Z1890" s="4">
        <v>0</v>
      </c>
      <c r="AA1890" s="4">
        <v>0</v>
      </c>
      <c r="AB1890" s="4">
        <v>0</v>
      </c>
      <c r="AC1890" s="4">
        <v>0</v>
      </c>
      <c r="AD1890" s="4">
        <v>0</v>
      </c>
    </row>
    <row r="1891" spans="1:30" x14ac:dyDescent="0.3">
      <c r="A1891" s="16" t="s">
        <v>23</v>
      </c>
      <c r="B1891" s="7">
        <v>545554</v>
      </c>
      <c r="C1891" s="7">
        <v>245933</v>
      </c>
      <c r="D1891" s="7" t="s">
        <v>2065</v>
      </c>
      <c r="E1891" s="7">
        <v>2</v>
      </c>
      <c r="F1891" s="4">
        <v>2971315</v>
      </c>
      <c r="G1891" s="4">
        <v>113438</v>
      </c>
      <c r="H1891" s="4">
        <f t="shared" si="176"/>
        <v>3388926.3061731355</v>
      </c>
      <c r="I1891" s="4">
        <f t="shared" si="177"/>
        <v>417611.30617313553</v>
      </c>
      <c r="J1891" s="5">
        <f t="shared" si="178"/>
        <v>0.14054763839348428</v>
      </c>
      <c r="K1891" s="4">
        <f t="shared" si="179"/>
        <v>188514.51743626592</v>
      </c>
      <c r="L1891" s="4">
        <f t="shared" si="180"/>
        <v>75076.517436265916</v>
      </c>
      <c r="M1891" s="5">
        <f t="shared" si="181"/>
        <v>0.66182864151576992</v>
      </c>
      <c r="N1891" s="4">
        <f>IF(SUMPRODUCT($O$2:$AD$2,O1891:AD1891)&lt;=Kalkulačka!$B$4,SUMPRODUCT($O$2:$AD$2,O1891:AD1891)*Kalkulačka!$B$5,SUMPRODUCT($O$2:$AD$2,O1891:AD1891))</f>
        <v>238.5</v>
      </c>
      <c r="O1891" s="4">
        <v>62</v>
      </c>
      <c r="P1891" s="4">
        <v>0</v>
      </c>
      <c r="Q1891" s="4">
        <v>0</v>
      </c>
      <c r="R1891" s="4">
        <v>0</v>
      </c>
      <c r="S1891" s="4">
        <v>97</v>
      </c>
      <c r="T1891" s="4">
        <v>0</v>
      </c>
      <c r="U1891" s="4">
        <v>162</v>
      </c>
      <c r="V1891" s="4">
        <v>75</v>
      </c>
      <c r="W1891" s="4">
        <v>0</v>
      </c>
      <c r="X1891" s="4">
        <v>0</v>
      </c>
      <c r="Y1891" s="4">
        <v>0</v>
      </c>
      <c r="Z1891" s="4">
        <v>0</v>
      </c>
      <c r="AA1891" s="4">
        <v>0</v>
      </c>
      <c r="AB1891" s="4">
        <v>0</v>
      </c>
      <c r="AC1891" s="4">
        <v>0</v>
      </c>
      <c r="AD1891" s="4">
        <v>0</v>
      </c>
    </row>
    <row r="1892" spans="1:30" x14ac:dyDescent="0.3">
      <c r="A1892" s="16" t="s">
        <v>38</v>
      </c>
      <c r="B1892" s="7">
        <v>574155</v>
      </c>
      <c r="C1892" s="7">
        <v>654116</v>
      </c>
      <c r="D1892" s="7" t="s">
        <v>2066</v>
      </c>
      <c r="E1892" s="7">
        <v>2</v>
      </c>
      <c r="F1892" s="4">
        <v>878301</v>
      </c>
      <c r="G1892" s="4">
        <v>33075</v>
      </c>
      <c r="H1892" s="4">
        <f t="shared" si="176"/>
        <v>1001758.0905040087</v>
      </c>
      <c r="I1892" s="4">
        <f t="shared" si="177"/>
        <v>123457.09050400869</v>
      </c>
      <c r="J1892" s="5">
        <f t="shared" si="178"/>
        <v>0.14056353175506886</v>
      </c>
      <c r="K1892" s="4">
        <f t="shared" si="179"/>
        <v>55724.417103801876</v>
      </c>
      <c r="L1892" s="4">
        <f t="shared" si="180"/>
        <v>22649.417103801876</v>
      </c>
      <c r="M1892" s="5">
        <f t="shared" si="181"/>
        <v>0.68478963276800831</v>
      </c>
      <c r="N1892" s="4">
        <f>IF(SUMPRODUCT($O$2:$AD$2,O1892:AD1892)&lt;=Kalkulačka!$B$4,SUMPRODUCT($O$2:$AD$2,O1892:AD1892)*Kalkulačka!$B$5,SUMPRODUCT($O$2:$AD$2,O1892:AD1892))</f>
        <v>70.5</v>
      </c>
      <c r="O1892" s="4">
        <v>19</v>
      </c>
      <c r="P1892" s="4">
        <v>0</v>
      </c>
      <c r="Q1892" s="4">
        <v>0</v>
      </c>
      <c r="R1892" s="4">
        <v>0</v>
      </c>
      <c r="S1892" s="4">
        <v>28</v>
      </c>
      <c r="T1892" s="4">
        <v>0</v>
      </c>
      <c r="U1892" s="4">
        <v>47</v>
      </c>
      <c r="V1892" s="4">
        <v>20</v>
      </c>
      <c r="W1892" s="4">
        <v>0</v>
      </c>
      <c r="X1892" s="4">
        <v>0</v>
      </c>
      <c r="Y1892" s="4">
        <v>0</v>
      </c>
      <c r="Z1892" s="4">
        <v>0</v>
      </c>
      <c r="AA1892" s="4">
        <v>0</v>
      </c>
      <c r="AB1892" s="4">
        <v>0</v>
      </c>
      <c r="AC1892" s="4">
        <v>0</v>
      </c>
      <c r="AD1892" s="4">
        <v>0</v>
      </c>
    </row>
    <row r="1893" spans="1:30" x14ac:dyDescent="0.3">
      <c r="A1893" s="16" t="s">
        <v>53</v>
      </c>
      <c r="B1893" s="7">
        <v>592846</v>
      </c>
      <c r="C1893" s="7">
        <v>207381</v>
      </c>
      <c r="D1893" s="7" t="s">
        <v>2067</v>
      </c>
      <c r="E1893" s="7">
        <v>2</v>
      </c>
      <c r="F1893" s="4">
        <v>1644348</v>
      </c>
      <c r="G1893" s="4">
        <v>61124</v>
      </c>
      <c r="H1893" s="4">
        <f t="shared" si="176"/>
        <v>1875632.169454314</v>
      </c>
      <c r="I1893" s="4">
        <f t="shared" si="177"/>
        <v>231284.16945431405</v>
      </c>
      <c r="J1893" s="5">
        <f t="shared" si="178"/>
        <v>0.14065402789088077</v>
      </c>
      <c r="K1893" s="4">
        <f t="shared" si="179"/>
        <v>104335.07883265032</v>
      </c>
      <c r="L1893" s="4">
        <f t="shared" si="180"/>
        <v>43211.078832650324</v>
      </c>
      <c r="M1893" s="5">
        <f t="shared" si="181"/>
        <v>0.70694128055510652</v>
      </c>
      <c r="N1893" s="4">
        <f>IF(SUMPRODUCT($O$2:$AD$2,O1893:AD1893)&lt;=Kalkulačka!$B$4,SUMPRODUCT($O$2:$AD$2,O1893:AD1893)*Kalkulačka!$B$5,SUMPRODUCT($O$2:$AD$2,O1893:AD1893))</f>
        <v>132</v>
      </c>
      <c r="O1893" s="4">
        <v>38</v>
      </c>
      <c r="P1893" s="4">
        <v>0</v>
      </c>
      <c r="Q1893" s="4">
        <v>0</v>
      </c>
      <c r="R1893" s="4">
        <v>0</v>
      </c>
      <c r="S1893" s="4">
        <v>50</v>
      </c>
      <c r="T1893" s="4">
        <v>0</v>
      </c>
      <c r="U1893" s="4">
        <v>85</v>
      </c>
      <c r="V1893" s="4">
        <v>44</v>
      </c>
      <c r="W1893" s="4">
        <v>0</v>
      </c>
      <c r="X1893" s="4">
        <v>0</v>
      </c>
      <c r="Y1893" s="4">
        <v>0</v>
      </c>
      <c r="Z1893" s="4">
        <v>0</v>
      </c>
      <c r="AA1893" s="4">
        <v>0</v>
      </c>
      <c r="AB1893" s="4">
        <v>0</v>
      </c>
      <c r="AC1893" s="4">
        <v>0</v>
      </c>
      <c r="AD1893" s="4">
        <v>0</v>
      </c>
    </row>
    <row r="1894" spans="1:30" x14ac:dyDescent="0.3">
      <c r="A1894" s="16" t="s">
        <v>20</v>
      </c>
      <c r="B1894" s="7">
        <v>538779</v>
      </c>
      <c r="C1894" s="7">
        <v>240753</v>
      </c>
      <c r="D1894" s="7" t="s">
        <v>2068</v>
      </c>
      <c r="E1894" s="7">
        <v>2</v>
      </c>
      <c r="F1894" s="4">
        <v>2035934</v>
      </c>
      <c r="G1894" s="4">
        <v>83585</v>
      </c>
      <c r="H1894" s="4">
        <f t="shared" si="176"/>
        <v>2323226.2098922753</v>
      </c>
      <c r="I1894" s="4">
        <f t="shared" si="177"/>
        <v>287292.20989227528</v>
      </c>
      <c r="J1894" s="5">
        <f t="shared" si="178"/>
        <v>0.14111076778140896</v>
      </c>
      <c r="K1894" s="4">
        <f t="shared" si="179"/>
        <v>129233.22264498733</v>
      </c>
      <c r="L1894" s="4">
        <f t="shared" si="180"/>
        <v>45648.222644987327</v>
      </c>
      <c r="M1894" s="5">
        <f t="shared" si="181"/>
        <v>0.54612936106941823</v>
      </c>
      <c r="N1894" s="4">
        <f>IF(SUMPRODUCT($O$2:$AD$2,O1894:AD1894)&lt;=Kalkulačka!$B$4,SUMPRODUCT($O$2:$AD$2,O1894:AD1894)*Kalkulačka!$B$5,SUMPRODUCT($O$2:$AD$2,O1894:AD1894))</f>
        <v>163.5</v>
      </c>
      <c r="O1894" s="4">
        <v>25</v>
      </c>
      <c r="P1894" s="4">
        <v>0</v>
      </c>
      <c r="Q1894" s="4">
        <v>0</v>
      </c>
      <c r="R1894" s="4">
        <v>0</v>
      </c>
      <c r="S1894" s="4">
        <v>84</v>
      </c>
      <c r="T1894" s="4">
        <v>0</v>
      </c>
      <c r="U1894" s="4">
        <v>103</v>
      </c>
      <c r="V1894" s="4">
        <v>57</v>
      </c>
      <c r="W1894" s="4">
        <v>0</v>
      </c>
      <c r="X1894" s="4">
        <v>0</v>
      </c>
      <c r="Y1894" s="4">
        <v>0</v>
      </c>
      <c r="Z1894" s="4">
        <v>0</v>
      </c>
      <c r="AA1894" s="4">
        <v>0</v>
      </c>
      <c r="AB1894" s="4">
        <v>0</v>
      </c>
      <c r="AC1894" s="4">
        <v>0</v>
      </c>
      <c r="AD1894" s="4">
        <v>0</v>
      </c>
    </row>
    <row r="1895" spans="1:30" x14ac:dyDescent="0.3">
      <c r="A1895" s="16" t="s">
        <v>20</v>
      </c>
      <c r="B1895" s="7">
        <v>537454</v>
      </c>
      <c r="C1895" s="7">
        <v>239402</v>
      </c>
      <c r="D1895" s="7" t="s">
        <v>192</v>
      </c>
      <c r="E1895" s="7">
        <v>2</v>
      </c>
      <c r="F1895" s="4">
        <v>25294643</v>
      </c>
      <c r="G1895" s="4">
        <v>1479917</v>
      </c>
      <c r="H1895" s="4">
        <f t="shared" si="176"/>
        <v>25015533.59336606</v>
      </c>
      <c r="I1895" s="4">
        <f t="shared" si="177"/>
        <v>-279109.40663393959</v>
      </c>
      <c r="J1895" s="5">
        <f t="shared" si="178"/>
        <v>-1.1034328756248546E-2</v>
      </c>
      <c r="K1895" s="4">
        <f t="shared" si="179"/>
        <v>1391529.5930672796</v>
      </c>
      <c r="L1895" s="4">
        <f t="shared" si="180"/>
        <v>-88387.406932720449</v>
      </c>
      <c r="M1895" s="5">
        <f t="shared" si="181"/>
        <v>-5.9724570318957393E-2</v>
      </c>
      <c r="N1895" s="4">
        <f>IF(SUMPRODUCT($O$2:$AD$2,O1895:AD1895)&lt;=Kalkulačka!$B$4,SUMPRODUCT($O$2:$AD$2,O1895:AD1895)*Kalkulačka!$B$5,SUMPRODUCT($O$2:$AD$2,O1895:AD1895))</f>
        <v>1760.5</v>
      </c>
      <c r="O1895" s="4">
        <v>395</v>
      </c>
      <c r="P1895" s="4">
        <v>0</v>
      </c>
      <c r="Q1895" s="4">
        <v>0</v>
      </c>
      <c r="R1895" s="4">
        <v>0</v>
      </c>
      <c r="S1895" s="4">
        <v>1291</v>
      </c>
      <c r="T1895" s="4">
        <v>0</v>
      </c>
      <c r="U1895" s="4">
        <v>235</v>
      </c>
      <c r="V1895" s="4">
        <v>496</v>
      </c>
      <c r="W1895" s="4">
        <v>62</v>
      </c>
      <c r="X1895" s="4">
        <v>184</v>
      </c>
      <c r="Y1895" s="4">
        <v>0</v>
      </c>
      <c r="Z1895" s="4">
        <v>0</v>
      </c>
      <c r="AA1895" s="4">
        <v>745</v>
      </c>
      <c r="AB1895" s="4">
        <v>0</v>
      </c>
      <c r="AC1895" s="4">
        <v>0</v>
      </c>
      <c r="AD1895" s="4">
        <v>0</v>
      </c>
    </row>
    <row r="1896" spans="1:30" x14ac:dyDescent="0.3">
      <c r="A1896" s="16" t="s">
        <v>44</v>
      </c>
      <c r="B1896" s="7">
        <v>569186</v>
      </c>
      <c r="C1896" s="7">
        <v>267953</v>
      </c>
      <c r="D1896" s="7" t="s">
        <v>2069</v>
      </c>
      <c r="E1896" s="7">
        <v>2</v>
      </c>
      <c r="F1896" s="4">
        <v>2073180</v>
      </c>
      <c r="G1896" s="4">
        <v>76895</v>
      </c>
      <c r="H1896" s="4">
        <f t="shared" si="176"/>
        <v>2365854.2137435097</v>
      </c>
      <c r="I1896" s="4">
        <f t="shared" si="177"/>
        <v>292674.21374350972</v>
      </c>
      <c r="J1896" s="5">
        <f t="shared" si="178"/>
        <v>0.14117163668543475</v>
      </c>
      <c r="K1896" s="4">
        <f t="shared" si="179"/>
        <v>131604.47443663847</v>
      </c>
      <c r="L1896" s="4">
        <f t="shared" si="180"/>
        <v>54709.474436638469</v>
      </c>
      <c r="M1896" s="5">
        <f t="shared" si="181"/>
        <v>0.71148285891980589</v>
      </c>
      <c r="N1896" s="4">
        <f>IF(SUMPRODUCT($O$2:$AD$2,O1896:AD1896)&lt;=Kalkulačka!$B$4,SUMPRODUCT($O$2:$AD$2,O1896:AD1896)*Kalkulačka!$B$5,SUMPRODUCT($O$2:$AD$2,O1896:AD1896))</f>
        <v>166.5</v>
      </c>
      <c r="O1896" s="4">
        <v>49</v>
      </c>
      <c r="P1896" s="4">
        <v>0</v>
      </c>
      <c r="Q1896" s="4">
        <v>0</v>
      </c>
      <c r="R1896" s="4">
        <v>0</v>
      </c>
      <c r="S1896" s="4">
        <v>62</v>
      </c>
      <c r="T1896" s="4">
        <v>0</v>
      </c>
      <c r="U1896" s="4">
        <v>156</v>
      </c>
      <c r="V1896" s="4">
        <v>46</v>
      </c>
      <c r="W1896" s="4">
        <v>0</v>
      </c>
      <c r="X1896" s="4">
        <v>0</v>
      </c>
      <c r="Y1896" s="4">
        <v>0</v>
      </c>
      <c r="Z1896" s="4">
        <v>0</v>
      </c>
      <c r="AA1896" s="4">
        <v>0</v>
      </c>
      <c r="AB1896" s="4">
        <v>0</v>
      </c>
      <c r="AC1896" s="4">
        <v>0</v>
      </c>
      <c r="AD1896" s="4">
        <v>0</v>
      </c>
    </row>
    <row r="1897" spans="1:30" x14ac:dyDescent="0.3">
      <c r="A1897" s="16" t="s">
        <v>56</v>
      </c>
      <c r="B1897" s="7">
        <v>598003</v>
      </c>
      <c r="C1897" s="7">
        <v>296643</v>
      </c>
      <c r="D1897" s="7" t="s">
        <v>488</v>
      </c>
      <c r="E1897" s="7">
        <v>2</v>
      </c>
      <c r="F1897" s="4">
        <v>94671074</v>
      </c>
      <c r="G1897" s="4">
        <v>5519703</v>
      </c>
      <c r="H1897" s="4">
        <f t="shared" si="176"/>
        <v>93638094.193083212</v>
      </c>
      <c r="I1897" s="4">
        <f t="shared" si="177"/>
        <v>-1032979.8069167882</v>
      </c>
      <c r="J1897" s="5">
        <f t="shared" si="178"/>
        <v>-1.0911250535900585E-2</v>
      </c>
      <c r="K1897" s="4">
        <f t="shared" si="179"/>
        <v>5208770.7272672905</v>
      </c>
      <c r="L1897" s="4">
        <f t="shared" si="180"/>
        <v>-310932.27273270953</v>
      </c>
      <c r="M1897" s="5">
        <f t="shared" si="181"/>
        <v>-5.6331341148737502E-2</v>
      </c>
      <c r="N1897" s="4">
        <f>IF(SUMPRODUCT($O$2:$AD$2,O1897:AD1897)&lt;=Kalkulačka!$B$4,SUMPRODUCT($O$2:$AD$2,O1897:AD1897)*Kalkulačka!$B$5,SUMPRODUCT($O$2:$AD$2,O1897:AD1897))</f>
        <v>6589.9</v>
      </c>
      <c r="O1897" s="4">
        <v>1561</v>
      </c>
      <c r="P1897" s="4">
        <v>68</v>
      </c>
      <c r="Q1897" s="4">
        <v>0</v>
      </c>
      <c r="R1897" s="4">
        <v>0</v>
      </c>
      <c r="S1897" s="4">
        <v>4426</v>
      </c>
      <c r="T1897" s="4">
        <v>170</v>
      </c>
      <c r="U1897" s="4">
        <v>5547</v>
      </c>
      <c r="V1897" s="4">
        <v>1405</v>
      </c>
      <c r="W1897" s="4">
        <v>0</v>
      </c>
      <c r="X1897" s="4">
        <v>1447</v>
      </c>
      <c r="Y1897" s="4">
        <v>0</v>
      </c>
      <c r="Z1897" s="4">
        <v>0</v>
      </c>
      <c r="AA1897" s="4">
        <v>1269</v>
      </c>
      <c r="AB1897" s="4">
        <v>0</v>
      </c>
      <c r="AC1897" s="4">
        <v>0</v>
      </c>
      <c r="AD1897" s="4">
        <v>0</v>
      </c>
    </row>
    <row r="1898" spans="1:30" x14ac:dyDescent="0.3">
      <c r="A1898" s="16" t="s">
        <v>23</v>
      </c>
      <c r="B1898" s="7">
        <v>545171</v>
      </c>
      <c r="C1898" s="7">
        <v>245551</v>
      </c>
      <c r="D1898" s="7" t="s">
        <v>233</v>
      </c>
      <c r="E1898" s="7">
        <v>2</v>
      </c>
      <c r="F1898" s="4">
        <v>12814165</v>
      </c>
      <c r="G1898" s="4">
        <v>768335</v>
      </c>
      <c r="H1898" s="4">
        <f t="shared" si="176"/>
        <v>12674726.478433698</v>
      </c>
      <c r="I1898" s="4">
        <f t="shared" si="177"/>
        <v>-139438.52156630158</v>
      </c>
      <c r="J1898" s="5">
        <f t="shared" si="178"/>
        <v>-1.08815924850586E-2</v>
      </c>
      <c r="K1898" s="4">
        <f t="shared" si="179"/>
        <v>705052.19938427338</v>
      </c>
      <c r="L1898" s="4">
        <f t="shared" si="180"/>
        <v>-63282.800615726621</v>
      </c>
      <c r="M1898" s="5">
        <f t="shared" si="181"/>
        <v>-8.236355315809718E-2</v>
      </c>
      <c r="N1898" s="4">
        <f>IF(SUMPRODUCT($O$2:$AD$2,O1898:AD1898)&lt;=Kalkulačka!$B$4,SUMPRODUCT($O$2:$AD$2,O1898:AD1898)*Kalkulačka!$B$5,SUMPRODUCT($O$2:$AD$2,O1898:AD1898))</f>
        <v>892</v>
      </c>
      <c r="O1898" s="4">
        <v>220</v>
      </c>
      <c r="P1898" s="4">
        <v>0</v>
      </c>
      <c r="Q1898" s="4">
        <v>0</v>
      </c>
      <c r="R1898" s="4">
        <v>0</v>
      </c>
      <c r="S1898" s="4">
        <v>672</v>
      </c>
      <c r="T1898" s="4">
        <v>0</v>
      </c>
      <c r="U1898" s="4">
        <v>949</v>
      </c>
      <c r="V1898" s="4">
        <v>221</v>
      </c>
      <c r="W1898" s="4">
        <v>147</v>
      </c>
      <c r="X1898" s="4">
        <v>0</v>
      </c>
      <c r="Y1898" s="4">
        <v>0</v>
      </c>
      <c r="Z1898" s="4">
        <v>0</v>
      </c>
      <c r="AA1898" s="4">
        <v>0</v>
      </c>
      <c r="AB1898" s="4">
        <v>0</v>
      </c>
      <c r="AC1898" s="4">
        <v>0</v>
      </c>
      <c r="AD1898" s="4">
        <v>0</v>
      </c>
    </row>
    <row r="1899" spans="1:30" x14ac:dyDescent="0.3">
      <c r="A1899" s="16" t="s">
        <v>25</v>
      </c>
      <c r="B1899" s="7">
        <v>558109</v>
      </c>
      <c r="C1899" s="7">
        <v>256986</v>
      </c>
      <c r="D1899" s="7" t="s">
        <v>287</v>
      </c>
      <c r="E1899" s="7">
        <v>2</v>
      </c>
      <c r="F1899" s="4">
        <v>10463713</v>
      </c>
      <c r="G1899" s="4">
        <v>630823</v>
      </c>
      <c r="H1899" s="4">
        <f t="shared" si="176"/>
        <v>10350079.335079715</v>
      </c>
      <c r="I1899" s="4">
        <f t="shared" si="177"/>
        <v>-113633.66492028534</v>
      </c>
      <c r="J1899" s="5">
        <f t="shared" si="178"/>
        <v>-1.0859784181799115E-2</v>
      </c>
      <c r="K1899" s="4">
        <f t="shared" si="179"/>
        <v>575739.93501289771</v>
      </c>
      <c r="L1899" s="4">
        <f t="shared" si="180"/>
        <v>-55083.064987102291</v>
      </c>
      <c r="M1899" s="5">
        <f t="shared" si="181"/>
        <v>-8.7319366901812856E-2</v>
      </c>
      <c r="N1899" s="4">
        <f>IF(SUMPRODUCT($O$2:$AD$2,O1899:AD1899)&lt;=Kalkulačka!$B$4,SUMPRODUCT($O$2:$AD$2,O1899:AD1899)*Kalkulačka!$B$5,SUMPRODUCT($O$2:$AD$2,O1899:AD1899))</f>
        <v>728.4</v>
      </c>
      <c r="O1899" s="4">
        <v>152</v>
      </c>
      <c r="P1899" s="4">
        <v>0</v>
      </c>
      <c r="Q1899" s="4">
        <v>0</v>
      </c>
      <c r="R1899" s="4">
        <v>0</v>
      </c>
      <c r="S1899" s="4">
        <v>542</v>
      </c>
      <c r="T1899" s="4">
        <v>0</v>
      </c>
      <c r="U1899" s="4">
        <v>606</v>
      </c>
      <c r="V1899" s="4">
        <v>100</v>
      </c>
      <c r="W1899" s="4">
        <v>25</v>
      </c>
      <c r="X1899" s="4">
        <v>0</v>
      </c>
      <c r="Y1899" s="4">
        <v>0</v>
      </c>
      <c r="Z1899" s="4">
        <v>0</v>
      </c>
      <c r="AA1899" s="4">
        <v>344</v>
      </c>
      <c r="AB1899" s="4">
        <v>0</v>
      </c>
      <c r="AC1899" s="4">
        <v>0</v>
      </c>
      <c r="AD1899" s="4">
        <v>0</v>
      </c>
    </row>
    <row r="1900" spans="1:30" x14ac:dyDescent="0.3">
      <c r="A1900" s="16" t="s">
        <v>41</v>
      </c>
      <c r="B1900" s="7">
        <v>581119</v>
      </c>
      <c r="C1900" s="7">
        <v>279706</v>
      </c>
      <c r="D1900" s="7" t="s">
        <v>2070</v>
      </c>
      <c r="E1900" s="7">
        <v>2</v>
      </c>
      <c r="F1900" s="4">
        <v>1400511</v>
      </c>
      <c r="G1900" s="4">
        <v>51053</v>
      </c>
      <c r="H1900" s="4">
        <f t="shared" si="176"/>
        <v>1598550.1444212904</v>
      </c>
      <c r="I1900" s="4">
        <f t="shared" si="177"/>
        <v>198039.14442129037</v>
      </c>
      <c r="J1900" s="5">
        <f t="shared" si="178"/>
        <v>0.14140491893408225</v>
      </c>
      <c r="K1900" s="4">
        <f t="shared" si="179"/>
        <v>88921.942186917891</v>
      </c>
      <c r="L1900" s="4">
        <f t="shared" si="180"/>
        <v>37868.942186917891</v>
      </c>
      <c r="M1900" s="5">
        <f t="shared" si="181"/>
        <v>0.74175743221589108</v>
      </c>
      <c r="N1900" s="4">
        <f>IF(SUMPRODUCT($O$2:$AD$2,O1900:AD1900)&lt;=Kalkulačka!$B$4,SUMPRODUCT($O$2:$AD$2,O1900:AD1900)*Kalkulačka!$B$5,SUMPRODUCT($O$2:$AD$2,O1900:AD1900))</f>
        <v>112.5</v>
      </c>
      <c r="O1900" s="4">
        <v>35</v>
      </c>
      <c r="P1900" s="4">
        <v>0</v>
      </c>
      <c r="Q1900" s="4">
        <v>0</v>
      </c>
      <c r="R1900" s="4">
        <v>0</v>
      </c>
      <c r="S1900" s="4">
        <v>40</v>
      </c>
      <c r="T1900" s="4">
        <v>0</v>
      </c>
      <c r="U1900" s="4">
        <v>74</v>
      </c>
      <c r="V1900" s="4">
        <v>20</v>
      </c>
      <c r="W1900" s="4">
        <v>0</v>
      </c>
      <c r="X1900" s="4">
        <v>0</v>
      </c>
      <c r="Y1900" s="4">
        <v>0</v>
      </c>
      <c r="Z1900" s="4">
        <v>0</v>
      </c>
      <c r="AA1900" s="4">
        <v>0</v>
      </c>
      <c r="AB1900" s="4">
        <v>0</v>
      </c>
      <c r="AC1900" s="4">
        <v>0</v>
      </c>
      <c r="AD1900" s="4">
        <v>0</v>
      </c>
    </row>
    <row r="1901" spans="1:30" x14ac:dyDescent="0.3">
      <c r="A1901" s="16" t="s">
        <v>32</v>
      </c>
      <c r="B1901" s="7">
        <v>567451</v>
      </c>
      <c r="C1901" s="7">
        <v>266230</v>
      </c>
      <c r="D1901" s="7" t="s">
        <v>337</v>
      </c>
      <c r="E1901" s="7">
        <v>2</v>
      </c>
      <c r="F1901" s="4">
        <v>27204358</v>
      </c>
      <c r="G1901" s="4">
        <v>1621124</v>
      </c>
      <c r="H1901" s="4">
        <f t="shared" si="176"/>
        <v>26912479.764745992</v>
      </c>
      <c r="I1901" s="4">
        <f t="shared" si="177"/>
        <v>-291878.23525400832</v>
      </c>
      <c r="J1901" s="5">
        <f t="shared" si="178"/>
        <v>-1.0729098450108943E-2</v>
      </c>
      <c r="K1901" s="4">
        <f t="shared" si="179"/>
        <v>1497050.2977957553</v>
      </c>
      <c r="L1901" s="4">
        <f t="shared" si="180"/>
        <v>-124073.70220424468</v>
      </c>
      <c r="M1901" s="5">
        <f t="shared" si="181"/>
        <v>-7.6535602584530626E-2</v>
      </c>
      <c r="N1901" s="4">
        <f>IF(SUMPRODUCT($O$2:$AD$2,O1901:AD1901)&lt;=Kalkulačka!$B$4,SUMPRODUCT($O$2:$AD$2,O1901:AD1901)*Kalkulačka!$B$5,SUMPRODUCT($O$2:$AD$2,O1901:AD1901))</f>
        <v>1894</v>
      </c>
      <c r="O1901" s="4">
        <v>414</v>
      </c>
      <c r="P1901" s="4">
        <v>0</v>
      </c>
      <c r="Q1901" s="4">
        <v>25</v>
      </c>
      <c r="R1901" s="4">
        <v>0</v>
      </c>
      <c r="S1901" s="4">
        <v>1437</v>
      </c>
      <c r="T1901" s="4">
        <v>0</v>
      </c>
      <c r="U1901" s="4">
        <v>1535</v>
      </c>
      <c r="V1901" s="4">
        <v>337</v>
      </c>
      <c r="W1901" s="4">
        <v>0</v>
      </c>
      <c r="X1901" s="4">
        <v>828</v>
      </c>
      <c r="Y1901" s="4">
        <v>0</v>
      </c>
      <c r="Z1901" s="4">
        <v>0</v>
      </c>
      <c r="AA1901" s="4">
        <v>180</v>
      </c>
      <c r="AB1901" s="4">
        <v>0</v>
      </c>
      <c r="AC1901" s="4">
        <v>0</v>
      </c>
      <c r="AD1901" s="4">
        <v>0</v>
      </c>
    </row>
    <row r="1902" spans="1:30" x14ac:dyDescent="0.3">
      <c r="A1902" s="16" t="s">
        <v>53</v>
      </c>
      <c r="B1902" s="7">
        <v>585092</v>
      </c>
      <c r="C1902" s="7">
        <v>283789</v>
      </c>
      <c r="D1902" s="7" t="s">
        <v>2071</v>
      </c>
      <c r="E1902" s="7">
        <v>2</v>
      </c>
      <c r="F1902" s="4">
        <v>1157668</v>
      </c>
      <c r="G1902" s="4">
        <v>46763</v>
      </c>
      <c r="H1902" s="4">
        <f t="shared" si="176"/>
        <v>1321468.1193882667</v>
      </c>
      <c r="I1902" s="4">
        <f t="shared" si="177"/>
        <v>163800.1193882667</v>
      </c>
      <c r="J1902" s="5">
        <f t="shared" si="178"/>
        <v>0.14149144606939701</v>
      </c>
      <c r="K1902" s="4">
        <f t="shared" si="179"/>
        <v>73508.805541185458</v>
      </c>
      <c r="L1902" s="4">
        <f t="shared" si="180"/>
        <v>26745.805541185458</v>
      </c>
      <c r="M1902" s="5">
        <f t="shared" si="181"/>
        <v>0.57194374914324264</v>
      </c>
      <c r="N1902" s="4">
        <f>IF(SUMPRODUCT($O$2:$AD$2,O1902:AD1902)&lt;=Kalkulačka!$B$4,SUMPRODUCT($O$2:$AD$2,O1902:AD1902)*Kalkulačka!$B$5,SUMPRODUCT($O$2:$AD$2,O1902:AD1902))</f>
        <v>93</v>
      </c>
      <c r="O1902" s="4">
        <v>19</v>
      </c>
      <c r="P1902" s="4">
        <v>0</v>
      </c>
      <c r="Q1902" s="4">
        <v>0</v>
      </c>
      <c r="R1902" s="4">
        <v>0</v>
      </c>
      <c r="S1902" s="4">
        <v>43</v>
      </c>
      <c r="T1902" s="4">
        <v>0</v>
      </c>
      <c r="U1902" s="4">
        <v>60</v>
      </c>
      <c r="V1902" s="4">
        <v>30</v>
      </c>
      <c r="W1902" s="4">
        <v>0</v>
      </c>
      <c r="X1902" s="4">
        <v>0</v>
      </c>
      <c r="Y1902" s="4">
        <v>0</v>
      </c>
      <c r="Z1902" s="4">
        <v>0</v>
      </c>
      <c r="AA1902" s="4">
        <v>0</v>
      </c>
      <c r="AB1902" s="4">
        <v>0</v>
      </c>
      <c r="AC1902" s="4">
        <v>0</v>
      </c>
      <c r="AD1902" s="4">
        <v>0</v>
      </c>
    </row>
    <row r="1903" spans="1:30" x14ac:dyDescent="0.3">
      <c r="A1903" s="16" t="s">
        <v>20</v>
      </c>
      <c r="B1903" s="7">
        <v>541907</v>
      </c>
      <c r="C1903" s="7">
        <v>243892</v>
      </c>
      <c r="D1903" s="7" t="s">
        <v>2072</v>
      </c>
      <c r="E1903" s="7">
        <v>2</v>
      </c>
      <c r="F1903" s="4">
        <v>2856140</v>
      </c>
      <c r="G1903" s="4">
        <v>193040</v>
      </c>
      <c r="H1903" s="4">
        <f t="shared" si="176"/>
        <v>3261042.2946194327</v>
      </c>
      <c r="I1903" s="4">
        <f t="shared" si="177"/>
        <v>404902.29461943265</v>
      </c>
      <c r="J1903" s="5">
        <f t="shared" si="178"/>
        <v>0.1417655628293546</v>
      </c>
      <c r="K1903" s="4">
        <f t="shared" si="179"/>
        <v>181400.7620613125</v>
      </c>
      <c r="L1903" s="4">
        <f t="shared" si="180"/>
        <v>-11639.237938687496</v>
      </c>
      <c r="M1903" s="5">
        <f t="shared" si="181"/>
        <v>-6.0294436068625612E-2</v>
      </c>
      <c r="N1903" s="4">
        <f>IF(SUMPRODUCT($O$2:$AD$2,O1903:AD1903)&lt;=Kalkulačka!$B$4,SUMPRODUCT($O$2:$AD$2,O1903:AD1903)*Kalkulačka!$B$5,SUMPRODUCT($O$2:$AD$2,O1903:AD1903))</f>
        <v>229.5</v>
      </c>
      <c r="O1903" s="4">
        <v>32</v>
      </c>
      <c r="P1903" s="4">
        <v>0</v>
      </c>
      <c r="Q1903" s="4">
        <v>0</v>
      </c>
      <c r="R1903" s="4">
        <v>0</v>
      </c>
      <c r="S1903" s="4">
        <v>121</v>
      </c>
      <c r="T1903" s="4">
        <v>0</v>
      </c>
      <c r="U1903" s="4">
        <v>122</v>
      </c>
      <c r="V1903" s="4">
        <v>55</v>
      </c>
      <c r="W1903" s="4">
        <v>0</v>
      </c>
      <c r="X1903" s="4">
        <v>0</v>
      </c>
      <c r="Y1903" s="4">
        <v>0</v>
      </c>
      <c r="Z1903" s="4">
        <v>0</v>
      </c>
      <c r="AA1903" s="4">
        <v>0</v>
      </c>
      <c r="AB1903" s="4">
        <v>0</v>
      </c>
      <c r="AC1903" s="4">
        <v>0</v>
      </c>
      <c r="AD1903" s="4">
        <v>0</v>
      </c>
    </row>
    <row r="1904" spans="1:30" x14ac:dyDescent="0.3">
      <c r="A1904" s="16" t="s">
        <v>20</v>
      </c>
      <c r="B1904" s="7">
        <v>539066</v>
      </c>
      <c r="C1904" s="7">
        <v>241041</v>
      </c>
      <c r="D1904" s="7" t="s">
        <v>2073</v>
      </c>
      <c r="E1904" s="7">
        <v>2</v>
      </c>
      <c r="F1904" s="4">
        <v>9103816</v>
      </c>
      <c r="G1904" s="4">
        <v>564601</v>
      </c>
      <c r="H1904" s="4">
        <f t="shared" si="176"/>
        <v>9008718.1472275387</v>
      </c>
      <c r="I1904" s="4">
        <f t="shared" si="177"/>
        <v>-95097.85277246125</v>
      </c>
      <c r="J1904" s="5">
        <f t="shared" si="178"/>
        <v>-1.0445933087011139E-2</v>
      </c>
      <c r="K1904" s="4">
        <f t="shared" si="179"/>
        <v>501124.54530227504</v>
      </c>
      <c r="L1904" s="4">
        <f t="shared" si="180"/>
        <v>-63476.454697724956</v>
      </c>
      <c r="M1904" s="5">
        <f t="shared" si="181"/>
        <v>-0.11242710285267821</v>
      </c>
      <c r="N1904" s="4">
        <f>IF(SUMPRODUCT($O$2:$AD$2,O1904:AD1904)&lt;=Kalkulačka!$B$4,SUMPRODUCT($O$2:$AD$2,O1904:AD1904)*Kalkulačka!$B$5,SUMPRODUCT($O$2:$AD$2,O1904:AD1904))</f>
        <v>634</v>
      </c>
      <c r="O1904" s="4">
        <v>114</v>
      </c>
      <c r="P1904" s="4">
        <v>0</v>
      </c>
      <c r="Q1904" s="4">
        <v>0</v>
      </c>
      <c r="R1904" s="4">
        <v>0</v>
      </c>
      <c r="S1904" s="4">
        <v>520</v>
      </c>
      <c r="T1904" s="4">
        <v>0</v>
      </c>
      <c r="U1904" s="4">
        <v>609</v>
      </c>
      <c r="V1904" s="4">
        <v>176</v>
      </c>
      <c r="W1904" s="4">
        <v>0</v>
      </c>
      <c r="X1904" s="4">
        <v>0</v>
      </c>
      <c r="Y1904" s="4">
        <v>0</v>
      </c>
      <c r="Z1904" s="4">
        <v>0</v>
      </c>
      <c r="AA1904" s="4">
        <v>0</v>
      </c>
      <c r="AB1904" s="4">
        <v>0</v>
      </c>
      <c r="AC1904" s="4">
        <v>0</v>
      </c>
      <c r="AD1904" s="4">
        <v>0</v>
      </c>
    </row>
    <row r="1905" spans="1:30" x14ac:dyDescent="0.3">
      <c r="A1905" s="16" t="s">
        <v>29</v>
      </c>
      <c r="B1905" s="7">
        <v>554499</v>
      </c>
      <c r="C1905" s="7">
        <v>253901</v>
      </c>
      <c r="D1905" s="7" t="s">
        <v>269</v>
      </c>
      <c r="E1905" s="7">
        <v>2</v>
      </c>
      <c r="F1905" s="4">
        <v>26317250</v>
      </c>
      <c r="G1905" s="4">
        <v>1522392</v>
      </c>
      <c r="H1905" s="4">
        <f t="shared" si="176"/>
        <v>26047131.286565933</v>
      </c>
      <c r="I1905" s="4">
        <f t="shared" si="177"/>
        <v>-270118.71343406662</v>
      </c>
      <c r="J1905" s="5">
        <f t="shared" si="178"/>
        <v>-1.0263941461743364E-2</v>
      </c>
      <c r="K1905" s="4">
        <f t="shared" si="179"/>
        <v>1448913.8864252372</v>
      </c>
      <c r="L1905" s="4">
        <f t="shared" si="180"/>
        <v>-73478.113574762829</v>
      </c>
      <c r="M1905" s="5">
        <f t="shared" si="181"/>
        <v>-4.8264910466399469E-2</v>
      </c>
      <c r="N1905" s="4">
        <f>IF(SUMPRODUCT($O$2:$AD$2,O1905:AD1905)&lt;=Kalkulačka!$B$4,SUMPRODUCT($O$2:$AD$2,O1905:AD1905)*Kalkulačka!$B$5,SUMPRODUCT($O$2:$AD$2,O1905:AD1905))</f>
        <v>1833.1</v>
      </c>
      <c r="O1905" s="4">
        <v>375</v>
      </c>
      <c r="P1905" s="4">
        <v>10</v>
      </c>
      <c r="Q1905" s="4">
        <v>10</v>
      </c>
      <c r="R1905" s="4">
        <v>0</v>
      </c>
      <c r="S1905" s="4">
        <v>1191</v>
      </c>
      <c r="T1905" s="4">
        <v>82</v>
      </c>
      <c r="U1905" s="4">
        <v>1172</v>
      </c>
      <c r="V1905" s="4">
        <v>231</v>
      </c>
      <c r="W1905" s="4">
        <v>0</v>
      </c>
      <c r="X1905" s="4">
        <v>445</v>
      </c>
      <c r="Y1905" s="4">
        <v>0</v>
      </c>
      <c r="Z1905" s="4">
        <v>9</v>
      </c>
      <c r="AA1905" s="4">
        <v>551</v>
      </c>
      <c r="AB1905" s="4">
        <v>0</v>
      </c>
      <c r="AC1905" s="4">
        <v>0</v>
      </c>
      <c r="AD1905" s="4">
        <v>0</v>
      </c>
    </row>
    <row r="1906" spans="1:30" x14ac:dyDescent="0.3">
      <c r="A1906" s="16" t="s">
        <v>53</v>
      </c>
      <c r="B1906" s="7">
        <v>592200</v>
      </c>
      <c r="C1906" s="7">
        <v>290963</v>
      </c>
      <c r="D1906" s="7" t="s">
        <v>2074</v>
      </c>
      <c r="E1906" s="7">
        <v>2</v>
      </c>
      <c r="F1906" s="4">
        <v>2239430</v>
      </c>
      <c r="G1906" s="4">
        <v>88924</v>
      </c>
      <c r="H1906" s="4">
        <f t="shared" si="176"/>
        <v>2557680.2310740645</v>
      </c>
      <c r="I1906" s="4">
        <f t="shared" si="177"/>
        <v>318250.2310740645</v>
      </c>
      <c r="J1906" s="5">
        <f t="shared" si="178"/>
        <v>0.14211215848410741</v>
      </c>
      <c r="K1906" s="4">
        <f t="shared" si="179"/>
        <v>142275.10749906863</v>
      </c>
      <c r="L1906" s="4">
        <f t="shared" si="180"/>
        <v>53351.107499068632</v>
      </c>
      <c r="M1906" s="5">
        <f t="shared" si="181"/>
        <v>0.59996297398979603</v>
      </c>
      <c r="N1906" s="4">
        <f>IF(SUMPRODUCT($O$2:$AD$2,O1906:AD1906)&lt;=Kalkulačka!$B$4,SUMPRODUCT($O$2:$AD$2,O1906:AD1906)*Kalkulačka!$B$5,SUMPRODUCT($O$2:$AD$2,O1906:AD1906))</f>
        <v>180</v>
      </c>
      <c r="O1906" s="4">
        <v>37</v>
      </c>
      <c r="P1906" s="4">
        <v>0</v>
      </c>
      <c r="Q1906" s="4">
        <v>0</v>
      </c>
      <c r="R1906" s="4">
        <v>0</v>
      </c>
      <c r="S1906" s="4">
        <v>83</v>
      </c>
      <c r="T1906" s="4">
        <v>0</v>
      </c>
      <c r="U1906" s="4">
        <v>96</v>
      </c>
      <c r="V1906" s="4">
        <v>44</v>
      </c>
      <c r="W1906" s="4">
        <v>0</v>
      </c>
      <c r="X1906" s="4">
        <v>0</v>
      </c>
      <c r="Y1906" s="4">
        <v>0</v>
      </c>
      <c r="Z1906" s="4">
        <v>0</v>
      </c>
      <c r="AA1906" s="4">
        <v>0</v>
      </c>
      <c r="AB1906" s="4">
        <v>0</v>
      </c>
      <c r="AC1906" s="4">
        <v>0</v>
      </c>
      <c r="AD1906" s="4">
        <v>0</v>
      </c>
    </row>
    <row r="1907" spans="1:30" x14ac:dyDescent="0.3">
      <c r="A1907" s="16" t="s">
        <v>20</v>
      </c>
      <c r="B1907" s="7">
        <v>535427</v>
      </c>
      <c r="C1907" s="7">
        <v>237418</v>
      </c>
      <c r="D1907" s="7" t="s">
        <v>2075</v>
      </c>
      <c r="E1907" s="7">
        <v>2</v>
      </c>
      <c r="F1907" s="4">
        <v>9329231</v>
      </c>
      <c r="G1907" s="4">
        <v>541918</v>
      </c>
      <c r="H1907" s="4">
        <f t="shared" si="176"/>
        <v>9236067.5011007898</v>
      </c>
      <c r="I1907" s="4">
        <f t="shared" si="177"/>
        <v>-93163.498899210244</v>
      </c>
      <c r="J1907" s="5">
        <f t="shared" si="178"/>
        <v>-9.9861927418466445E-3</v>
      </c>
      <c r="K1907" s="4">
        <f t="shared" si="179"/>
        <v>513771.22152441443</v>
      </c>
      <c r="L1907" s="4">
        <f t="shared" si="180"/>
        <v>-28146.778475585568</v>
      </c>
      <c r="M1907" s="5">
        <f t="shared" si="181"/>
        <v>-5.193918355837146E-2</v>
      </c>
      <c r="N1907" s="4">
        <f>IF(SUMPRODUCT($O$2:$AD$2,O1907:AD1907)&lt;=Kalkulačka!$B$4,SUMPRODUCT($O$2:$AD$2,O1907:AD1907)*Kalkulačka!$B$5,SUMPRODUCT($O$2:$AD$2,O1907:AD1907))</f>
        <v>650</v>
      </c>
      <c r="O1907" s="4">
        <v>171</v>
      </c>
      <c r="P1907" s="4">
        <v>0</v>
      </c>
      <c r="Q1907" s="4">
        <v>11</v>
      </c>
      <c r="R1907" s="4">
        <v>0</v>
      </c>
      <c r="S1907" s="4">
        <v>468</v>
      </c>
      <c r="T1907" s="4">
        <v>0</v>
      </c>
      <c r="U1907" s="4">
        <v>622</v>
      </c>
      <c r="V1907" s="4">
        <v>140</v>
      </c>
      <c r="W1907" s="4">
        <v>0</v>
      </c>
      <c r="X1907" s="4">
        <v>0</v>
      </c>
      <c r="Y1907" s="4">
        <v>0</v>
      </c>
      <c r="Z1907" s="4">
        <v>0</v>
      </c>
      <c r="AA1907" s="4">
        <v>0</v>
      </c>
      <c r="AB1907" s="4">
        <v>0</v>
      </c>
      <c r="AC1907" s="4">
        <v>0</v>
      </c>
      <c r="AD1907" s="4">
        <v>0</v>
      </c>
    </row>
    <row r="1908" spans="1:30" x14ac:dyDescent="0.3">
      <c r="A1908" s="16" t="s">
        <v>44</v>
      </c>
      <c r="B1908" s="7">
        <v>595209</v>
      </c>
      <c r="C1908" s="7">
        <v>295841</v>
      </c>
      <c r="D1908" s="7" t="s">
        <v>475</v>
      </c>
      <c r="E1908" s="7">
        <v>2</v>
      </c>
      <c r="F1908" s="4">
        <v>42030810</v>
      </c>
      <c r="G1908" s="4">
        <v>2482240</v>
      </c>
      <c r="H1908" s="4">
        <f t="shared" si="176"/>
        <v>41624824.827268697</v>
      </c>
      <c r="I1908" s="4">
        <f t="shared" si="177"/>
        <v>-405985.17273130268</v>
      </c>
      <c r="J1908" s="5">
        <f t="shared" si="178"/>
        <v>-9.659227902848011E-3</v>
      </c>
      <c r="K1908" s="4">
        <f t="shared" si="179"/>
        <v>2315448.3328209533</v>
      </c>
      <c r="L1908" s="4">
        <f t="shared" si="180"/>
        <v>-166791.66717904666</v>
      </c>
      <c r="M1908" s="5">
        <f t="shared" si="181"/>
        <v>-6.7194013140972175E-2</v>
      </c>
      <c r="N1908" s="4">
        <f>IF(SUMPRODUCT($O$2:$AD$2,O1908:AD1908)&lt;=Kalkulačka!$B$4,SUMPRODUCT($O$2:$AD$2,O1908:AD1908)*Kalkulačka!$B$5,SUMPRODUCT($O$2:$AD$2,O1908:AD1908))</f>
        <v>2929.4</v>
      </c>
      <c r="O1908" s="4">
        <v>697</v>
      </c>
      <c r="P1908" s="4">
        <v>0</v>
      </c>
      <c r="Q1908" s="4">
        <v>15</v>
      </c>
      <c r="R1908" s="4">
        <v>0</v>
      </c>
      <c r="S1908" s="4">
        <v>2056</v>
      </c>
      <c r="T1908" s="4">
        <v>39</v>
      </c>
      <c r="U1908" s="4">
        <v>2453</v>
      </c>
      <c r="V1908" s="4">
        <v>658</v>
      </c>
      <c r="W1908" s="4">
        <v>0</v>
      </c>
      <c r="X1908" s="4">
        <v>1430</v>
      </c>
      <c r="Y1908" s="4">
        <v>0</v>
      </c>
      <c r="Z1908" s="4">
        <v>0</v>
      </c>
      <c r="AA1908" s="4">
        <v>834</v>
      </c>
      <c r="AB1908" s="4">
        <v>0</v>
      </c>
      <c r="AC1908" s="4">
        <v>0</v>
      </c>
      <c r="AD1908" s="4">
        <v>0</v>
      </c>
    </row>
    <row r="1909" spans="1:30" x14ac:dyDescent="0.3">
      <c r="A1909" s="16" t="s">
        <v>47</v>
      </c>
      <c r="B1909" s="7">
        <v>594156</v>
      </c>
      <c r="C1909" s="7">
        <v>292877</v>
      </c>
      <c r="D1909" s="7" t="s">
        <v>472</v>
      </c>
      <c r="E1909" s="7">
        <v>2</v>
      </c>
      <c r="F1909" s="4">
        <v>7632811</v>
      </c>
      <c r="G1909" s="4">
        <v>466313</v>
      </c>
      <c r="H1909" s="4">
        <f t="shared" si="176"/>
        <v>7559366.0162855685</v>
      </c>
      <c r="I1909" s="4">
        <f t="shared" si="177"/>
        <v>-73444.983714431524</v>
      </c>
      <c r="J1909" s="5">
        <f t="shared" si="178"/>
        <v>-9.6222720193689382E-3</v>
      </c>
      <c r="K1909" s="4">
        <f t="shared" si="179"/>
        <v>420501.98438613612</v>
      </c>
      <c r="L1909" s="4">
        <f t="shared" si="180"/>
        <v>-45811.015613863885</v>
      </c>
      <c r="M1909" s="5">
        <f t="shared" si="181"/>
        <v>-9.8240914608565211E-2</v>
      </c>
      <c r="N1909" s="4">
        <f>IF(SUMPRODUCT($O$2:$AD$2,O1909:AD1909)&lt;=Kalkulačka!$B$4,SUMPRODUCT($O$2:$AD$2,O1909:AD1909)*Kalkulačka!$B$5,SUMPRODUCT($O$2:$AD$2,O1909:AD1909))</f>
        <v>532</v>
      </c>
      <c r="O1909" s="4">
        <v>95</v>
      </c>
      <c r="P1909" s="4">
        <v>13</v>
      </c>
      <c r="Q1909" s="4">
        <v>0</v>
      </c>
      <c r="R1909" s="4">
        <v>0</v>
      </c>
      <c r="S1909" s="4">
        <v>411</v>
      </c>
      <c r="T1909" s="4">
        <v>0</v>
      </c>
      <c r="U1909" s="4">
        <v>349</v>
      </c>
      <c r="V1909" s="4">
        <v>84</v>
      </c>
      <c r="W1909" s="4">
        <v>0</v>
      </c>
      <c r="X1909" s="4">
        <v>0</v>
      </c>
      <c r="Y1909" s="4">
        <v>0</v>
      </c>
      <c r="Z1909" s="4">
        <v>0</v>
      </c>
      <c r="AA1909" s="4">
        <v>0</v>
      </c>
      <c r="AB1909" s="4">
        <v>0</v>
      </c>
      <c r="AC1909" s="4">
        <v>0</v>
      </c>
      <c r="AD1909" s="4">
        <v>0</v>
      </c>
    </row>
    <row r="1910" spans="1:30" x14ac:dyDescent="0.3">
      <c r="A1910" s="16" t="s">
        <v>56</v>
      </c>
      <c r="B1910" s="7">
        <v>597783</v>
      </c>
      <c r="C1910" s="7">
        <v>296317</v>
      </c>
      <c r="D1910" s="7" t="s">
        <v>485</v>
      </c>
      <c r="E1910" s="7">
        <v>2</v>
      </c>
      <c r="F1910" s="4">
        <v>12797548</v>
      </c>
      <c r="G1910" s="4">
        <v>777861</v>
      </c>
      <c r="H1910" s="4">
        <f t="shared" si="176"/>
        <v>12674726.478433698</v>
      </c>
      <c r="I1910" s="4">
        <f t="shared" si="177"/>
        <v>-122821.52156630158</v>
      </c>
      <c r="J1910" s="5">
        <f t="shared" si="178"/>
        <v>-9.5972698493728137E-3</v>
      </c>
      <c r="K1910" s="4">
        <f t="shared" si="179"/>
        <v>705052.19938427338</v>
      </c>
      <c r="L1910" s="4">
        <f t="shared" si="180"/>
        <v>-72808.800615726621</v>
      </c>
      <c r="M1910" s="5">
        <f t="shared" si="181"/>
        <v>-9.3601299738290789E-2</v>
      </c>
      <c r="N1910" s="4">
        <f>IF(SUMPRODUCT($O$2:$AD$2,O1910:AD1910)&lt;=Kalkulačka!$B$4,SUMPRODUCT($O$2:$AD$2,O1910:AD1910)*Kalkulačka!$B$5,SUMPRODUCT($O$2:$AD$2,O1910:AD1910))</f>
        <v>892</v>
      </c>
      <c r="O1910" s="4">
        <v>189</v>
      </c>
      <c r="P1910" s="4">
        <v>0</v>
      </c>
      <c r="Q1910" s="4">
        <v>0</v>
      </c>
      <c r="R1910" s="4">
        <v>0</v>
      </c>
      <c r="S1910" s="4">
        <v>703</v>
      </c>
      <c r="T1910" s="4">
        <v>0</v>
      </c>
      <c r="U1910" s="4">
        <v>757</v>
      </c>
      <c r="V1910" s="4">
        <v>197</v>
      </c>
      <c r="W1910" s="4">
        <v>0</v>
      </c>
      <c r="X1910" s="4">
        <v>433</v>
      </c>
      <c r="Y1910" s="4">
        <v>0</v>
      </c>
      <c r="Z1910" s="4">
        <v>0</v>
      </c>
      <c r="AA1910" s="4">
        <v>0</v>
      </c>
      <c r="AB1910" s="4">
        <v>0</v>
      </c>
      <c r="AC1910" s="4">
        <v>0</v>
      </c>
      <c r="AD1910" s="4">
        <v>0</v>
      </c>
    </row>
    <row r="1911" spans="1:30" x14ac:dyDescent="0.3">
      <c r="A1911" s="16" t="s">
        <v>20</v>
      </c>
      <c r="B1911" s="7">
        <v>536024</v>
      </c>
      <c r="C1911" s="7">
        <v>238007</v>
      </c>
      <c r="D1911" s="7" t="s">
        <v>2076</v>
      </c>
      <c r="E1911" s="7">
        <v>2</v>
      </c>
      <c r="F1911" s="4">
        <v>2088674</v>
      </c>
      <c r="G1911" s="4">
        <v>78644</v>
      </c>
      <c r="H1911" s="4">
        <f t="shared" si="176"/>
        <v>2387168.2156691272</v>
      </c>
      <c r="I1911" s="4">
        <f t="shared" si="177"/>
        <v>298494.21566912718</v>
      </c>
      <c r="J1911" s="5">
        <f t="shared" si="178"/>
        <v>0.14291086865117641</v>
      </c>
      <c r="K1911" s="4">
        <f t="shared" si="179"/>
        <v>132790.10033246403</v>
      </c>
      <c r="L1911" s="4">
        <f t="shared" si="180"/>
        <v>54146.100332464033</v>
      </c>
      <c r="M1911" s="5">
        <f t="shared" si="181"/>
        <v>0.68849626586216406</v>
      </c>
      <c r="N1911" s="4">
        <f>IF(SUMPRODUCT($O$2:$AD$2,O1911:AD1911)&lt;=Kalkulačka!$B$4,SUMPRODUCT($O$2:$AD$2,O1911:AD1911)*Kalkulačka!$B$5,SUMPRODUCT($O$2:$AD$2,O1911:AD1911))</f>
        <v>168</v>
      </c>
      <c r="O1911" s="4">
        <v>45</v>
      </c>
      <c r="P1911" s="4">
        <v>0</v>
      </c>
      <c r="Q1911" s="4">
        <v>0</v>
      </c>
      <c r="R1911" s="4">
        <v>0</v>
      </c>
      <c r="S1911" s="4">
        <v>67</v>
      </c>
      <c r="T1911" s="4">
        <v>0</v>
      </c>
      <c r="U1911" s="4">
        <v>113</v>
      </c>
      <c r="V1911" s="4">
        <v>27</v>
      </c>
      <c r="W1911" s="4">
        <v>0</v>
      </c>
      <c r="X1911" s="4">
        <v>0</v>
      </c>
      <c r="Y1911" s="4">
        <v>0</v>
      </c>
      <c r="Z1911" s="4">
        <v>0</v>
      </c>
      <c r="AA1911" s="4">
        <v>0</v>
      </c>
      <c r="AB1911" s="4">
        <v>0</v>
      </c>
      <c r="AC1911" s="4">
        <v>0</v>
      </c>
      <c r="AD1911" s="4">
        <v>0</v>
      </c>
    </row>
    <row r="1912" spans="1:30" x14ac:dyDescent="0.3">
      <c r="A1912" s="16" t="s">
        <v>32</v>
      </c>
      <c r="B1912" s="7">
        <v>562661</v>
      </c>
      <c r="C1912" s="7">
        <v>261505</v>
      </c>
      <c r="D1912" s="7" t="s">
        <v>309</v>
      </c>
      <c r="E1912" s="7">
        <v>2</v>
      </c>
      <c r="F1912" s="4">
        <v>1006975</v>
      </c>
      <c r="G1912" s="4">
        <v>38392</v>
      </c>
      <c r="H1912" s="4">
        <f t="shared" si="176"/>
        <v>1150956.1039833291</v>
      </c>
      <c r="I1912" s="4">
        <f t="shared" si="177"/>
        <v>143981.10398332914</v>
      </c>
      <c r="J1912" s="5">
        <f t="shared" si="178"/>
        <v>0.14298379203389278</v>
      </c>
      <c r="K1912" s="4">
        <f t="shared" si="179"/>
        <v>64023.798374580882</v>
      </c>
      <c r="L1912" s="4">
        <f t="shared" si="180"/>
        <v>25631.798374580882</v>
      </c>
      <c r="M1912" s="5">
        <f t="shared" si="181"/>
        <v>0.66763383972131907</v>
      </c>
      <c r="N1912" s="4">
        <f>IF(SUMPRODUCT($O$2:$AD$2,O1912:AD1912)&lt;=Kalkulačka!$B$4,SUMPRODUCT($O$2:$AD$2,O1912:AD1912)*Kalkulačka!$B$5,SUMPRODUCT($O$2:$AD$2,O1912:AD1912))</f>
        <v>81</v>
      </c>
      <c r="O1912" s="4">
        <v>20</v>
      </c>
      <c r="P1912" s="4">
        <v>0</v>
      </c>
      <c r="Q1912" s="4">
        <v>0</v>
      </c>
      <c r="R1912" s="4">
        <v>0</v>
      </c>
      <c r="S1912" s="4">
        <v>34</v>
      </c>
      <c r="T1912" s="4">
        <v>0</v>
      </c>
      <c r="U1912" s="4">
        <v>0</v>
      </c>
      <c r="V1912" s="4">
        <v>33</v>
      </c>
      <c r="W1912" s="4">
        <v>0</v>
      </c>
      <c r="X1912" s="4">
        <v>0</v>
      </c>
      <c r="Y1912" s="4">
        <v>0</v>
      </c>
      <c r="Z1912" s="4">
        <v>0</v>
      </c>
      <c r="AA1912" s="4">
        <v>0</v>
      </c>
      <c r="AB1912" s="4">
        <v>0</v>
      </c>
      <c r="AC1912" s="4">
        <v>0</v>
      </c>
      <c r="AD1912" s="4">
        <v>0</v>
      </c>
    </row>
    <row r="1913" spans="1:30" x14ac:dyDescent="0.3">
      <c r="A1913" s="16" t="s">
        <v>47</v>
      </c>
      <c r="B1913" s="7">
        <v>584771</v>
      </c>
      <c r="C1913" s="7">
        <v>283479</v>
      </c>
      <c r="D1913" s="7" t="s">
        <v>660</v>
      </c>
      <c r="E1913" s="7">
        <v>2</v>
      </c>
      <c r="F1913" s="4">
        <v>950979</v>
      </c>
      <c r="G1913" s="4">
        <v>24424</v>
      </c>
      <c r="H1913" s="4">
        <f t="shared" si="176"/>
        <v>1087014.0982064775</v>
      </c>
      <c r="I1913" s="4">
        <f t="shared" si="177"/>
        <v>136035.09820647747</v>
      </c>
      <c r="J1913" s="5">
        <f t="shared" si="178"/>
        <v>0.14304742608036292</v>
      </c>
      <c r="K1913" s="4">
        <f t="shared" si="179"/>
        <v>60466.920687104161</v>
      </c>
      <c r="L1913" s="4">
        <f t="shared" si="180"/>
        <v>36042.920687104161</v>
      </c>
      <c r="M1913" s="5">
        <f t="shared" si="181"/>
        <v>1.4757173553514642</v>
      </c>
      <c r="N1913" s="4">
        <f>IF(SUMPRODUCT($O$2:$AD$2,O1913:AD1913)&lt;=Kalkulačka!$B$4,SUMPRODUCT($O$2:$AD$2,O1913:AD1913)*Kalkulačka!$B$5,SUMPRODUCT($O$2:$AD$2,O1913:AD1913))</f>
        <v>76.5</v>
      </c>
      <c r="O1913" s="4">
        <v>51</v>
      </c>
      <c r="P1913" s="4">
        <v>0</v>
      </c>
      <c r="Q1913" s="4">
        <v>0</v>
      </c>
      <c r="R1913" s="4">
        <v>0</v>
      </c>
      <c r="S1913" s="4">
        <v>0</v>
      </c>
      <c r="T1913" s="4">
        <v>0</v>
      </c>
      <c r="U1913" s="4">
        <v>51</v>
      </c>
      <c r="V1913" s="4">
        <v>0</v>
      </c>
      <c r="W1913" s="4">
        <v>0</v>
      </c>
      <c r="X1913" s="4">
        <v>0</v>
      </c>
      <c r="Y1913" s="4">
        <v>0</v>
      </c>
      <c r="Z1913" s="4">
        <v>0</v>
      </c>
      <c r="AA1913" s="4">
        <v>0</v>
      </c>
      <c r="AB1913" s="4">
        <v>0</v>
      </c>
      <c r="AC1913" s="4">
        <v>0</v>
      </c>
      <c r="AD1913" s="4">
        <v>0</v>
      </c>
    </row>
    <row r="1914" spans="1:30" x14ac:dyDescent="0.3">
      <c r="A1914" s="16" t="s">
        <v>56</v>
      </c>
      <c r="B1914" s="7">
        <v>507237</v>
      </c>
      <c r="C1914" s="7">
        <v>494232</v>
      </c>
      <c r="D1914" s="7" t="s">
        <v>2077</v>
      </c>
      <c r="E1914" s="7">
        <v>2</v>
      </c>
      <c r="F1914" s="4">
        <v>2349456</v>
      </c>
      <c r="G1914" s="4">
        <v>87808</v>
      </c>
      <c r="H1914" s="4">
        <f t="shared" si="176"/>
        <v>2685564.2426277678</v>
      </c>
      <c r="I1914" s="4">
        <f t="shared" si="177"/>
        <v>336108.24262776785</v>
      </c>
      <c r="J1914" s="5">
        <f t="shared" si="178"/>
        <v>0.14305790047899092</v>
      </c>
      <c r="K1914" s="4">
        <f t="shared" si="179"/>
        <v>149388.86287402204</v>
      </c>
      <c r="L1914" s="4">
        <f t="shared" si="180"/>
        <v>61580.862874022045</v>
      </c>
      <c r="M1914" s="5">
        <f t="shared" si="181"/>
        <v>0.70131266939256154</v>
      </c>
      <c r="N1914" s="4">
        <f>IF(SUMPRODUCT($O$2:$AD$2,O1914:AD1914)&lt;=Kalkulačka!$B$4,SUMPRODUCT($O$2:$AD$2,O1914:AD1914)*Kalkulačka!$B$5,SUMPRODUCT($O$2:$AD$2,O1914:AD1914))</f>
        <v>189</v>
      </c>
      <c r="O1914" s="4">
        <v>52</v>
      </c>
      <c r="P1914" s="4">
        <v>0</v>
      </c>
      <c r="Q1914" s="4">
        <v>0</v>
      </c>
      <c r="R1914" s="4">
        <v>0</v>
      </c>
      <c r="S1914" s="4">
        <v>74</v>
      </c>
      <c r="T1914" s="4">
        <v>0</v>
      </c>
      <c r="U1914" s="4">
        <v>119</v>
      </c>
      <c r="V1914" s="4">
        <v>50</v>
      </c>
      <c r="W1914" s="4">
        <v>0</v>
      </c>
      <c r="X1914" s="4">
        <v>0</v>
      </c>
      <c r="Y1914" s="4">
        <v>0</v>
      </c>
      <c r="Z1914" s="4">
        <v>0</v>
      </c>
      <c r="AA1914" s="4">
        <v>0</v>
      </c>
      <c r="AB1914" s="4">
        <v>0</v>
      </c>
      <c r="AC1914" s="4">
        <v>0</v>
      </c>
      <c r="AD1914" s="4">
        <v>0</v>
      </c>
    </row>
    <row r="1915" spans="1:30" x14ac:dyDescent="0.3">
      <c r="A1915" s="16" t="s">
        <v>47</v>
      </c>
      <c r="B1915" s="7">
        <v>582956</v>
      </c>
      <c r="C1915" s="7">
        <v>281701</v>
      </c>
      <c r="D1915" s="7" t="s">
        <v>2078</v>
      </c>
      <c r="E1915" s="7">
        <v>2</v>
      </c>
      <c r="F1915" s="4">
        <v>7701245</v>
      </c>
      <c r="G1915" s="4">
        <v>485228</v>
      </c>
      <c r="H1915" s="4">
        <f t="shared" si="176"/>
        <v>7630412.68937096</v>
      </c>
      <c r="I1915" s="4">
        <f t="shared" si="177"/>
        <v>-70832.310629040003</v>
      </c>
      <c r="J1915" s="5">
        <f t="shared" si="178"/>
        <v>-9.1975142498440521E-3</v>
      </c>
      <c r="K1915" s="4">
        <f t="shared" si="179"/>
        <v>424454.07070555474</v>
      </c>
      <c r="L1915" s="4">
        <f t="shared" si="180"/>
        <v>-60773.929294445261</v>
      </c>
      <c r="M1915" s="5">
        <f t="shared" si="181"/>
        <v>-0.12524819114817209</v>
      </c>
      <c r="N1915" s="4">
        <f>IF(SUMPRODUCT($O$2:$AD$2,O1915:AD1915)&lt;=Kalkulačka!$B$4,SUMPRODUCT($O$2:$AD$2,O1915:AD1915)*Kalkulačka!$B$5,SUMPRODUCT($O$2:$AD$2,O1915:AD1915))</f>
        <v>537</v>
      </c>
      <c r="O1915" s="4">
        <v>93</v>
      </c>
      <c r="P1915" s="4">
        <v>0</v>
      </c>
      <c r="Q1915" s="4">
        <v>0</v>
      </c>
      <c r="R1915" s="4">
        <v>0</v>
      </c>
      <c r="S1915" s="4">
        <v>444</v>
      </c>
      <c r="T1915" s="4">
        <v>0</v>
      </c>
      <c r="U1915" s="4">
        <v>550</v>
      </c>
      <c r="V1915" s="4">
        <v>120</v>
      </c>
      <c r="W1915" s="4">
        <v>0</v>
      </c>
      <c r="X1915" s="4">
        <v>0</v>
      </c>
      <c r="Y1915" s="4">
        <v>0</v>
      </c>
      <c r="Z1915" s="4">
        <v>0</v>
      </c>
      <c r="AA1915" s="4">
        <v>0</v>
      </c>
      <c r="AB1915" s="4">
        <v>0</v>
      </c>
      <c r="AC1915" s="4">
        <v>0</v>
      </c>
      <c r="AD1915" s="4">
        <v>0</v>
      </c>
    </row>
    <row r="1916" spans="1:30" x14ac:dyDescent="0.3">
      <c r="A1916" s="16" t="s">
        <v>44</v>
      </c>
      <c r="B1916" s="7">
        <v>548456</v>
      </c>
      <c r="C1916" s="7">
        <v>248720</v>
      </c>
      <c r="D1916" s="7" t="s">
        <v>2079</v>
      </c>
      <c r="E1916" s="7">
        <v>2</v>
      </c>
      <c r="F1916" s="4">
        <v>2852372</v>
      </c>
      <c r="G1916" s="4">
        <v>129560</v>
      </c>
      <c r="H1916" s="4">
        <f t="shared" si="176"/>
        <v>3261042.2946194327</v>
      </c>
      <c r="I1916" s="4">
        <f t="shared" si="177"/>
        <v>408670.29461943265</v>
      </c>
      <c r="J1916" s="5">
        <f t="shared" si="178"/>
        <v>0.14327384177780189</v>
      </c>
      <c r="K1916" s="4">
        <f t="shared" si="179"/>
        <v>181400.7620613125</v>
      </c>
      <c r="L1916" s="4">
        <f t="shared" si="180"/>
        <v>51840.762061312504</v>
      </c>
      <c r="M1916" s="5">
        <f t="shared" si="181"/>
        <v>0.40012937682396199</v>
      </c>
      <c r="N1916" s="4">
        <f>IF(SUMPRODUCT($O$2:$AD$2,O1916:AD1916)&lt;=Kalkulačka!$B$4,SUMPRODUCT($O$2:$AD$2,O1916:AD1916)*Kalkulačka!$B$5,SUMPRODUCT($O$2:$AD$2,O1916:AD1916))</f>
        <v>229.5</v>
      </c>
      <c r="O1916" s="4">
        <v>36</v>
      </c>
      <c r="P1916" s="4">
        <v>0</v>
      </c>
      <c r="Q1916" s="4">
        <v>0</v>
      </c>
      <c r="R1916" s="4">
        <v>0</v>
      </c>
      <c r="S1916" s="4">
        <v>117</v>
      </c>
      <c r="T1916" s="4">
        <v>0</v>
      </c>
      <c r="U1916" s="4">
        <v>238</v>
      </c>
      <c r="V1916" s="4">
        <v>66</v>
      </c>
      <c r="W1916" s="4">
        <v>0</v>
      </c>
      <c r="X1916" s="4">
        <v>0</v>
      </c>
      <c r="Y1916" s="4">
        <v>0</v>
      </c>
      <c r="Z1916" s="4">
        <v>0</v>
      </c>
      <c r="AA1916" s="4">
        <v>0</v>
      </c>
      <c r="AB1916" s="4">
        <v>0</v>
      </c>
      <c r="AC1916" s="4">
        <v>0</v>
      </c>
      <c r="AD1916" s="4">
        <v>0</v>
      </c>
    </row>
    <row r="1917" spans="1:30" x14ac:dyDescent="0.3">
      <c r="A1917" s="16" t="s">
        <v>53</v>
      </c>
      <c r="B1917" s="7">
        <v>585556</v>
      </c>
      <c r="C1917" s="7">
        <v>568660</v>
      </c>
      <c r="D1917" s="7" t="s">
        <v>2080</v>
      </c>
      <c r="E1917" s="7">
        <v>2</v>
      </c>
      <c r="F1917" s="4">
        <v>484642</v>
      </c>
      <c r="G1917" s="4">
        <v>22270</v>
      </c>
      <c r="H1917" s="4">
        <f t="shared" si="176"/>
        <v>554164.05006604735</v>
      </c>
      <c r="I1917" s="4">
        <f t="shared" si="177"/>
        <v>69522.050066047348</v>
      </c>
      <c r="J1917" s="5">
        <f t="shared" si="178"/>
        <v>0.14345032016632353</v>
      </c>
      <c r="K1917" s="4">
        <f t="shared" si="179"/>
        <v>30826.273291464866</v>
      </c>
      <c r="L1917" s="4">
        <f t="shared" si="180"/>
        <v>8556.2732914648659</v>
      </c>
      <c r="M1917" s="5">
        <f t="shared" si="181"/>
        <v>0.38420625466838199</v>
      </c>
      <c r="N1917" s="4">
        <f>IF(SUMPRODUCT($O$2:$AD$2,O1917:AD1917)&lt;=Kalkulačka!$B$4,SUMPRODUCT($O$2:$AD$2,O1917:AD1917)*Kalkulačka!$B$5,SUMPRODUCT($O$2:$AD$2,O1917:AD1917))</f>
        <v>39</v>
      </c>
      <c r="O1917" s="4">
        <v>0</v>
      </c>
      <c r="P1917" s="4">
        <v>0</v>
      </c>
      <c r="Q1917" s="4">
        <v>0</v>
      </c>
      <c r="R1917" s="4">
        <v>0</v>
      </c>
      <c r="S1917" s="4">
        <v>26</v>
      </c>
      <c r="T1917" s="4">
        <v>0</v>
      </c>
      <c r="U1917" s="4">
        <v>0</v>
      </c>
      <c r="V1917" s="4">
        <v>25</v>
      </c>
      <c r="W1917" s="4">
        <v>0</v>
      </c>
      <c r="X1917" s="4">
        <v>0</v>
      </c>
      <c r="Y1917" s="4">
        <v>0</v>
      </c>
      <c r="Z1917" s="4">
        <v>0</v>
      </c>
      <c r="AA1917" s="4">
        <v>0</v>
      </c>
      <c r="AB1917" s="4">
        <v>0</v>
      </c>
      <c r="AC1917" s="4">
        <v>0</v>
      </c>
      <c r="AD1917" s="4">
        <v>0</v>
      </c>
    </row>
    <row r="1918" spans="1:30" x14ac:dyDescent="0.3">
      <c r="A1918" s="16" t="s">
        <v>32</v>
      </c>
      <c r="B1918" s="7">
        <v>555223</v>
      </c>
      <c r="C1918" s="7">
        <v>66109973</v>
      </c>
      <c r="D1918" s="7" t="s">
        <v>2081</v>
      </c>
      <c r="E1918" s="7">
        <v>2</v>
      </c>
      <c r="F1918" s="4">
        <v>1025190</v>
      </c>
      <c r="G1918" s="4">
        <v>38492</v>
      </c>
      <c r="H1918" s="4">
        <f t="shared" si="176"/>
        <v>1172270.1059089464</v>
      </c>
      <c r="I1918" s="4">
        <f t="shared" si="177"/>
        <v>147080.10590894637</v>
      </c>
      <c r="J1918" s="5">
        <f t="shared" si="178"/>
        <v>0.1434661925193832</v>
      </c>
      <c r="K1918" s="4">
        <f t="shared" si="179"/>
        <v>65209.424270406453</v>
      </c>
      <c r="L1918" s="4">
        <f t="shared" si="180"/>
        <v>26717.424270406453</v>
      </c>
      <c r="M1918" s="5">
        <f t="shared" si="181"/>
        <v>0.69410330121600472</v>
      </c>
      <c r="N1918" s="4">
        <f>IF(SUMPRODUCT($O$2:$AD$2,O1918:AD1918)&lt;=Kalkulačka!$B$4,SUMPRODUCT($O$2:$AD$2,O1918:AD1918)*Kalkulačka!$B$5,SUMPRODUCT($O$2:$AD$2,O1918:AD1918))</f>
        <v>82.5</v>
      </c>
      <c r="O1918" s="4">
        <v>22</v>
      </c>
      <c r="P1918" s="4">
        <v>0</v>
      </c>
      <c r="Q1918" s="4">
        <v>0</v>
      </c>
      <c r="R1918" s="4">
        <v>0</v>
      </c>
      <c r="S1918" s="4">
        <v>33</v>
      </c>
      <c r="T1918" s="4">
        <v>0</v>
      </c>
      <c r="U1918" s="4">
        <v>52</v>
      </c>
      <c r="V1918" s="4">
        <v>26</v>
      </c>
      <c r="W1918" s="4">
        <v>0</v>
      </c>
      <c r="X1918" s="4">
        <v>0</v>
      </c>
      <c r="Y1918" s="4">
        <v>0</v>
      </c>
      <c r="Z1918" s="4">
        <v>0</v>
      </c>
      <c r="AA1918" s="4">
        <v>0</v>
      </c>
      <c r="AB1918" s="4">
        <v>0</v>
      </c>
      <c r="AC1918" s="4">
        <v>0</v>
      </c>
      <c r="AD1918" s="4">
        <v>0</v>
      </c>
    </row>
    <row r="1919" spans="1:30" x14ac:dyDescent="0.3">
      <c r="A1919" s="16" t="s">
        <v>47</v>
      </c>
      <c r="B1919" s="7">
        <v>582662</v>
      </c>
      <c r="C1919" s="7">
        <v>281263</v>
      </c>
      <c r="D1919" s="7" t="s">
        <v>2082</v>
      </c>
      <c r="E1919" s="7">
        <v>2</v>
      </c>
      <c r="F1919" s="4">
        <v>1285925</v>
      </c>
      <c r="G1919" s="4">
        <v>57271</v>
      </c>
      <c r="H1919" s="4">
        <f t="shared" si="176"/>
        <v>1470666.1328675873</v>
      </c>
      <c r="I1919" s="4">
        <f t="shared" si="177"/>
        <v>184741.13286758726</v>
      </c>
      <c r="J1919" s="5">
        <f t="shared" si="178"/>
        <v>0.14366400285210035</v>
      </c>
      <c r="K1919" s="4">
        <f t="shared" si="179"/>
        <v>81808.18681196445</v>
      </c>
      <c r="L1919" s="4">
        <f t="shared" si="180"/>
        <v>24537.18681196445</v>
      </c>
      <c r="M1919" s="5">
        <f t="shared" si="181"/>
        <v>0.42843999252613796</v>
      </c>
      <c r="N1919" s="4">
        <f>IF(SUMPRODUCT($O$2:$AD$2,O1919:AD1919)&lt;=Kalkulačka!$B$4,SUMPRODUCT($O$2:$AD$2,O1919:AD1919)*Kalkulačka!$B$5,SUMPRODUCT($O$2:$AD$2,O1919:AD1919))</f>
        <v>103.5</v>
      </c>
      <c r="O1919" s="4">
        <v>21</v>
      </c>
      <c r="P1919" s="4">
        <v>0</v>
      </c>
      <c r="Q1919" s="4">
        <v>0</v>
      </c>
      <c r="R1919" s="4">
        <v>0</v>
      </c>
      <c r="S1919" s="4">
        <v>48</v>
      </c>
      <c r="T1919" s="4">
        <v>0</v>
      </c>
      <c r="U1919" s="4">
        <v>63</v>
      </c>
      <c r="V1919" s="4">
        <v>30</v>
      </c>
      <c r="W1919" s="4">
        <v>0</v>
      </c>
      <c r="X1919" s="4">
        <v>0</v>
      </c>
      <c r="Y1919" s="4">
        <v>0</v>
      </c>
      <c r="Z1919" s="4">
        <v>0</v>
      </c>
      <c r="AA1919" s="4">
        <v>0</v>
      </c>
      <c r="AB1919" s="4">
        <v>0</v>
      </c>
      <c r="AC1919" s="4">
        <v>0</v>
      </c>
      <c r="AD1919" s="4">
        <v>0</v>
      </c>
    </row>
    <row r="1920" spans="1:30" x14ac:dyDescent="0.3">
      <c r="A1920" s="16" t="s">
        <v>56</v>
      </c>
      <c r="B1920" s="7">
        <v>546984</v>
      </c>
      <c r="C1920" s="7">
        <v>48430749</v>
      </c>
      <c r="D1920" s="7" t="s">
        <v>2083</v>
      </c>
      <c r="E1920" s="7">
        <v>2</v>
      </c>
      <c r="F1920" s="4">
        <v>335416</v>
      </c>
      <c r="G1920" s="4">
        <v>8580</v>
      </c>
      <c r="H1920" s="4">
        <f t="shared" si="176"/>
        <v>383652.03466110968</v>
      </c>
      <c r="I1920" s="4">
        <f t="shared" si="177"/>
        <v>48236.034661109676</v>
      </c>
      <c r="J1920" s="5">
        <f t="shared" si="178"/>
        <v>0.14380958171676261</v>
      </c>
      <c r="K1920" s="4">
        <f t="shared" si="179"/>
        <v>21341.266124860293</v>
      </c>
      <c r="L1920" s="4">
        <f t="shared" si="180"/>
        <v>12761.266124860293</v>
      </c>
      <c r="M1920" s="5">
        <f t="shared" si="181"/>
        <v>1.4873270541795214</v>
      </c>
      <c r="N1920" s="4">
        <f>IF(SUMPRODUCT($O$2:$AD$2,O1920:AD1920)&lt;=Kalkulačka!$B$4,SUMPRODUCT($O$2:$AD$2,O1920:AD1920)*Kalkulačka!$B$5,SUMPRODUCT($O$2:$AD$2,O1920:AD1920))</f>
        <v>27</v>
      </c>
      <c r="O1920" s="4">
        <v>18</v>
      </c>
      <c r="P1920" s="4">
        <v>0</v>
      </c>
      <c r="Q1920" s="4">
        <v>0</v>
      </c>
      <c r="R1920" s="4">
        <v>0</v>
      </c>
      <c r="S1920" s="4">
        <v>0</v>
      </c>
      <c r="T1920" s="4">
        <v>0</v>
      </c>
      <c r="U1920" s="4">
        <v>0</v>
      </c>
      <c r="V1920" s="4">
        <v>0</v>
      </c>
      <c r="W1920" s="4">
        <v>0</v>
      </c>
      <c r="X1920" s="4">
        <v>0</v>
      </c>
      <c r="Y1920" s="4">
        <v>0</v>
      </c>
      <c r="Z1920" s="4">
        <v>0</v>
      </c>
      <c r="AA1920" s="4">
        <v>0</v>
      </c>
      <c r="AB1920" s="4">
        <v>0</v>
      </c>
      <c r="AC1920" s="4">
        <v>0</v>
      </c>
      <c r="AD1920" s="4">
        <v>0</v>
      </c>
    </row>
    <row r="1921" spans="1:30" x14ac:dyDescent="0.3">
      <c r="A1921" s="16" t="s">
        <v>56</v>
      </c>
      <c r="B1921" s="7">
        <v>568813</v>
      </c>
      <c r="C1921" s="7">
        <v>576999</v>
      </c>
      <c r="D1921" s="7" t="s">
        <v>2084</v>
      </c>
      <c r="E1921" s="7">
        <v>2</v>
      </c>
      <c r="F1921" s="4">
        <v>670831</v>
      </c>
      <c r="G1921" s="4">
        <v>17159</v>
      </c>
      <c r="H1921" s="4">
        <f t="shared" si="176"/>
        <v>767304.06932221935</v>
      </c>
      <c r="I1921" s="4">
        <f t="shared" si="177"/>
        <v>96473.069322219351</v>
      </c>
      <c r="J1921" s="5">
        <f t="shared" si="178"/>
        <v>0.14381128678045485</v>
      </c>
      <c r="K1921" s="4">
        <f t="shared" si="179"/>
        <v>42682.532249720585</v>
      </c>
      <c r="L1921" s="4">
        <f t="shared" si="180"/>
        <v>25523.532249720585</v>
      </c>
      <c r="M1921" s="5">
        <f t="shared" si="181"/>
        <v>1.4874720117559641</v>
      </c>
      <c r="N1921" s="4">
        <f>IF(SUMPRODUCT($O$2:$AD$2,O1921:AD1921)&lt;=Kalkulačka!$B$4,SUMPRODUCT($O$2:$AD$2,O1921:AD1921)*Kalkulačka!$B$5,SUMPRODUCT($O$2:$AD$2,O1921:AD1921))</f>
        <v>54</v>
      </c>
      <c r="O1921" s="4">
        <v>36</v>
      </c>
      <c r="P1921" s="4">
        <v>0</v>
      </c>
      <c r="Q1921" s="4">
        <v>0</v>
      </c>
      <c r="R1921" s="4">
        <v>0</v>
      </c>
      <c r="S1921" s="4">
        <v>0</v>
      </c>
      <c r="T1921" s="4">
        <v>0</v>
      </c>
      <c r="U1921" s="4">
        <v>36</v>
      </c>
      <c r="V1921" s="4">
        <v>0</v>
      </c>
      <c r="W1921" s="4">
        <v>0</v>
      </c>
      <c r="X1921" s="4">
        <v>0</v>
      </c>
      <c r="Y1921" s="4">
        <v>0</v>
      </c>
      <c r="Z1921" s="4">
        <v>0</v>
      </c>
      <c r="AA1921" s="4">
        <v>0</v>
      </c>
      <c r="AB1921" s="4">
        <v>0</v>
      </c>
      <c r="AC1921" s="4">
        <v>0</v>
      </c>
      <c r="AD1921" s="4">
        <v>0</v>
      </c>
    </row>
    <row r="1922" spans="1:30" x14ac:dyDescent="0.3">
      <c r="A1922" s="16" t="s">
        <v>50</v>
      </c>
      <c r="B1922" s="7">
        <v>541354</v>
      </c>
      <c r="C1922" s="7">
        <v>303640</v>
      </c>
      <c r="D1922" s="7" t="s">
        <v>217</v>
      </c>
      <c r="E1922" s="7">
        <v>2</v>
      </c>
      <c r="F1922" s="4">
        <v>29742499</v>
      </c>
      <c r="G1922" s="4">
        <v>1807529</v>
      </c>
      <c r="H1922" s="4">
        <f t="shared" si="176"/>
        <v>29484369.330437135</v>
      </c>
      <c r="I1922" s="4">
        <f t="shared" si="177"/>
        <v>-258129.66956286505</v>
      </c>
      <c r="J1922" s="5">
        <f t="shared" si="178"/>
        <v>-8.6788157768069585E-3</v>
      </c>
      <c r="K1922" s="4">
        <f t="shared" si="179"/>
        <v>1640115.8225587078</v>
      </c>
      <c r="L1922" s="4">
        <f t="shared" si="180"/>
        <v>-167413.17744129221</v>
      </c>
      <c r="M1922" s="5">
        <f t="shared" si="181"/>
        <v>-9.2619912289812367E-2</v>
      </c>
      <c r="N1922" s="4">
        <f>IF(SUMPRODUCT($O$2:$AD$2,O1922:AD1922)&lt;=Kalkulačka!$B$4,SUMPRODUCT($O$2:$AD$2,O1922:AD1922)*Kalkulačka!$B$5,SUMPRODUCT($O$2:$AD$2,O1922:AD1922))</f>
        <v>2075</v>
      </c>
      <c r="O1922" s="4">
        <v>439</v>
      </c>
      <c r="P1922" s="4">
        <v>38</v>
      </c>
      <c r="Q1922" s="4">
        <v>0</v>
      </c>
      <c r="R1922" s="4">
        <v>0</v>
      </c>
      <c r="S1922" s="4">
        <v>1560</v>
      </c>
      <c r="T1922" s="4">
        <v>0</v>
      </c>
      <c r="U1922" s="4">
        <v>2012</v>
      </c>
      <c r="V1922" s="4">
        <v>459</v>
      </c>
      <c r="W1922" s="4">
        <v>243</v>
      </c>
      <c r="X1922" s="4">
        <v>533</v>
      </c>
      <c r="Y1922" s="4">
        <v>0</v>
      </c>
      <c r="Z1922" s="4">
        <v>0</v>
      </c>
      <c r="AA1922" s="4">
        <v>0</v>
      </c>
      <c r="AB1922" s="4">
        <v>0</v>
      </c>
      <c r="AC1922" s="4">
        <v>0</v>
      </c>
      <c r="AD1922" s="4">
        <v>0</v>
      </c>
    </row>
    <row r="1923" spans="1:30" x14ac:dyDescent="0.3">
      <c r="A1923" s="16" t="s">
        <v>23</v>
      </c>
      <c r="B1923" s="7">
        <v>545384</v>
      </c>
      <c r="C1923" s="7">
        <v>245763</v>
      </c>
      <c r="D1923" s="7" t="s">
        <v>2085</v>
      </c>
      <c r="E1923" s="7">
        <v>2</v>
      </c>
      <c r="F1923" s="4">
        <v>931641</v>
      </c>
      <c r="G1923" s="4">
        <v>34734</v>
      </c>
      <c r="H1923" s="4">
        <f t="shared" si="176"/>
        <v>1065700.0962808602</v>
      </c>
      <c r="I1923" s="4">
        <f t="shared" si="177"/>
        <v>134059.09628086025</v>
      </c>
      <c r="J1923" s="5">
        <f t="shared" si="178"/>
        <v>0.14389565968099327</v>
      </c>
      <c r="K1923" s="4">
        <f t="shared" si="179"/>
        <v>59281.294791278589</v>
      </c>
      <c r="L1923" s="4">
        <f t="shared" si="180"/>
        <v>24547.294791278589</v>
      </c>
      <c r="M1923" s="5">
        <f t="shared" si="181"/>
        <v>0.70672236976100034</v>
      </c>
      <c r="N1923" s="4">
        <f>IF(SUMPRODUCT($O$2:$AD$2,O1923:AD1923)&lt;=Kalkulačka!$B$4,SUMPRODUCT($O$2:$AD$2,O1923:AD1923)*Kalkulačka!$B$5,SUMPRODUCT($O$2:$AD$2,O1923:AD1923))</f>
        <v>75</v>
      </c>
      <c r="O1923" s="4">
        <v>22</v>
      </c>
      <c r="P1923" s="4">
        <v>0</v>
      </c>
      <c r="Q1923" s="4">
        <v>0</v>
      </c>
      <c r="R1923" s="4">
        <v>0</v>
      </c>
      <c r="S1923" s="4">
        <v>28</v>
      </c>
      <c r="T1923" s="4">
        <v>0</v>
      </c>
      <c r="U1923" s="4">
        <v>49</v>
      </c>
      <c r="V1923" s="4">
        <v>20</v>
      </c>
      <c r="W1923" s="4">
        <v>0</v>
      </c>
      <c r="X1923" s="4">
        <v>0</v>
      </c>
      <c r="Y1923" s="4">
        <v>0</v>
      </c>
      <c r="Z1923" s="4">
        <v>0</v>
      </c>
      <c r="AA1923" s="4">
        <v>0</v>
      </c>
      <c r="AB1923" s="4">
        <v>0</v>
      </c>
      <c r="AC1923" s="4">
        <v>0</v>
      </c>
      <c r="AD1923" s="4">
        <v>0</v>
      </c>
    </row>
    <row r="1924" spans="1:30" x14ac:dyDescent="0.3">
      <c r="A1924" s="16" t="s">
        <v>47</v>
      </c>
      <c r="B1924" s="7">
        <v>581445</v>
      </c>
      <c r="C1924" s="7">
        <v>532096</v>
      </c>
      <c r="D1924" s="7" t="s">
        <v>2086</v>
      </c>
      <c r="E1924" s="7">
        <v>2</v>
      </c>
      <c r="F1924" s="4">
        <v>1043418</v>
      </c>
      <c r="G1924" s="4">
        <v>47814</v>
      </c>
      <c r="H1924" s="4">
        <f t="shared" si="176"/>
        <v>1193584.1078345636</v>
      </c>
      <c r="I1924" s="4">
        <f t="shared" si="177"/>
        <v>150166.10783456359</v>
      </c>
      <c r="J1924" s="5">
        <f t="shared" si="178"/>
        <v>0.1439174979102944</v>
      </c>
      <c r="K1924" s="4">
        <f t="shared" si="179"/>
        <v>66395.050166232017</v>
      </c>
      <c r="L1924" s="4">
        <f t="shared" si="180"/>
        <v>18581.050166232017</v>
      </c>
      <c r="M1924" s="5">
        <f t="shared" si="181"/>
        <v>0.38861107973045583</v>
      </c>
      <c r="N1924" s="4">
        <f>IF(SUMPRODUCT($O$2:$AD$2,O1924:AD1924)&lt;=Kalkulačka!$B$4,SUMPRODUCT($O$2:$AD$2,O1924:AD1924)*Kalkulačka!$B$5,SUMPRODUCT($O$2:$AD$2,O1924:AD1924))</f>
        <v>84</v>
      </c>
      <c r="O1924" s="4">
        <v>0</v>
      </c>
      <c r="P1924" s="4">
        <v>0</v>
      </c>
      <c r="Q1924" s="4">
        <v>0</v>
      </c>
      <c r="R1924" s="4">
        <v>0</v>
      </c>
      <c r="S1924" s="4">
        <v>56</v>
      </c>
      <c r="T1924" s="4">
        <v>0</v>
      </c>
      <c r="U1924" s="4">
        <v>0</v>
      </c>
      <c r="V1924" s="4">
        <v>54</v>
      </c>
      <c r="W1924" s="4">
        <v>0</v>
      </c>
      <c r="X1924" s="4">
        <v>0</v>
      </c>
      <c r="Y1924" s="4">
        <v>0</v>
      </c>
      <c r="Z1924" s="4">
        <v>0</v>
      </c>
      <c r="AA1924" s="4">
        <v>0</v>
      </c>
      <c r="AB1924" s="4">
        <v>0</v>
      </c>
      <c r="AC1924" s="4">
        <v>0</v>
      </c>
      <c r="AD1924" s="4">
        <v>0</v>
      </c>
    </row>
    <row r="1925" spans="1:30" x14ac:dyDescent="0.3">
      <c r="A1925" s="16" t="s">
        <v>35</v>
      </c>
      <c r="B1925" s="7">
        <v>577154</v>
      </c>
      <c r="C1925" s="7">
        <v>275760</v>
      </c>
      <c r="D1925" s="7" t="s">
        <v>2087</v>
      </c>
      <c r="E1925" s="7">
        <v>2</v>
      </c>
      <c r="F1925" s="4">
        <v>1415986</v>
      </c>
      <c r="G1925" s="4">
        <v>52151</v>
      </c>
      <c r="H1925" s="4">
        <f t="shared" si="176"/>
        <v>1619864.1463469076</v>
      </c>
      <c r="I1925" s="4">
        <f t="shared" si="177"/>
        <v>203878.1463469076</v>
      </c>
      <c r="J1925" s="5">
        <f t="shared" si="178"/>
        <v>0.1439831653327841</v>
      </c>
      <c r="K1925" s="4">
        <f t="shared" si="179"/>
        <v>90107.568082743455</v>
      </c>
      <c r="L1925" s="4">
        <f t="shared" si="180"/>
        <v>37956.568082743455</v>
      </c>
      <c r="M1925" s="5">
        <f t="shared" si="181"/>
        <v>0.72782052276549747</v>
      </c>
      <c r="N1925" s="4">
        <f>IF(SUMPRODUCT($O$2:$AD$2,O1925:AD1925)&lt;=Kalkulačka!$B$4,SUMPRODUCT($O$2:$AD$2,O1925:AD1925)*Kalkulačka!$B$5,SUMPRODUCT($O$2:$AD$2,O1925:AD1925))</f>
        <v>114</v>
      </c>
      <c r="O1925" s="4">
        <v>33</v>
      </c>
      <c r="P1925" s="4">
        <v>0</v>
      </c>
      <c r="Q1925" s="4">
        <v>0</v>
      </c>
      <c r="R1925" s="4">
        <v>0</v>
      </c>
      <c r="S1925" s="4">
        <v>43</v>
      </c>
      <c r="T1925" s="4">
        <v>0</v>
      </c>
      <c r="U1925" s="4">
        <v>76</v>
      </c>
      <c r="V1925" s="4">
        <v>22</v>
      </c>
      <c r="W1925" s="4">
        <v>0</v>
      </c>
      <c r="X1925" s="4">
        <v>0</v>
      </c>
      <c r="Y1925" s="4">
        <v>0</v>
      </c>
      <c r="Z1925" s="4">
        <v>0</v>
      </c>
      <c r="AA1925" s="4">
        <v>0</v>
      </c>
      <c r="AB1925" s="4">
        <v>0</v>
      </c>
      <c r="AC1925" s="4">
        <v>0</v>
      </c>
      <c r="AD1925" s="4">
        <v>0</v>
      </c>
    </row>
    <row r="1926" spans="1:30" x14ac:dyDescent="0.3">
      <c r="A1926" s="16" t="s">
        <v>47</v>
      </c>
      <c r="B1926" s="7">
        <v>595047</v>
      </c>
      <c r="C1926" s="7">
        <v>293741</v>
      </c>
      <c r="D1926" s="7" t="s">
        <v>2088</v>
      </c>
      <c r="E1926" s="7">
        <v>2</v>
      </c>
      <c r="F1926" s="4">
        <v>2067898</v>
      </c>
      <c r="G1926" s="4">
        <v>72694</v>
      </c>
      <c r="H1926" s="4">
        <f t="shared" ref="H1926:H1989" si="182">N1926*$A$3</f>
        <v>2365854.2137435097</v>
      </c>
      <c r="I1926" s="4">
        <f t="shared" ref="I1926:I1989" si="183">H1926-F1926</f>
        <v>297956.21374350972</v>
      </c>
      <c r="J1926" s="5">
        <f t="shared" ref="J1926:J1989" si="184">IFERROR(H1926/F1926-1,0)</f>
        <v>0.14408651381427418</v>
      </c>
      <c r="K1926" s="4">
        <f t="shared" ref="K1926:K1989" si="185">N1926*$A$4</f>
        <v>131604.47443663847</v>
      </c>
      <c r="L1926" s="4">
        <f t="shared" ref="L1926:L1989" si="186">K1926-G1926</f>
        <v>58910.474436638469</v>
      </c>
      <c r="M1926" s="5">
        <f t="shared" ref="M1926:M1989" si="187">IFERROR(K1926/G1926-1,0)</f>
        <v>0.81038977682667723</v>
      </c>
      <c r="N1926" s="4">
        <f>IF(SUMPRODUCT($O$2:$AD$2,O1926:AD1926)&lt;=Kalkulačka!$B$4,SUMPRODUCT($O$2:$AD$2,O1926:AD1926)*Kalkulačka!$B$5,SUMPRODUCT($O$2:$AD$2,O1926:AD1926))</f>
        <v>166.5</v>
      </c>
      <c r="O1926" s="4">
        <v>61</v>
      </c>
      <c r="P1926" s="4">
        <v>0</v>
      </c>
      <c r="Q1926" s="4">
        <v>0</v>
      </c>
      <c r="R1926" s="4">
        <v>0</v>
      </c>
      <c r="S1926" s="4">
        <v>50</v>
      </c>
      <c r="T1926" s="4">
        <v>0</v>
      </c>
      <c r="U1926" s="4">
        <v>109</v>
      </c>
      <c r="V1926" s="4">
        <v>25</v>
      </c>
      <c r="W1926" s="4">
        <v>0</v>
      </c>
      <c r="X1926" s="4">
        <v>0</v>
      </c>
      <c r="Y1926" s="4">
        <v>0</v>
      </c>
      <c r="Z1926" s="4">
        <v>0</v>
      </c>
      <c r="AA1926" s="4">
        <v>0</v>
      </c>
      <c r="AB1926" s="4">
        <v>0</v>
      </c>
      <c r="AC1926" s="4">
        <v>0</v>
      </c>
      <c r="AD1926" s="4">
        <v>0</v>
      </c>
    </row>
    <row r="1927" spans="1:30" x14ac:dyDescent="0.3">
      <c r="A1927" s="16" t="s">
        <v>41</v>
      </c>
      <c r="B1927" s="7">
        <v>571962</v>
      </c>
      <c r="C1927" s="7">
        <v>270636</v>
      </c>
      <c r="D1927" s="7" t="s">
        <v>2089</v>
      </c>
      <c r="E1927" s="7">
        <v>2</v>
      </c>
      <c r="F1927" s="4">
        <v>1434349</v>
      </c>
      <c r="G1927" s="4">
        <v>50139</v>
      </c>
      <c r="H1927" s="4">
        <f t="shared" si="182"/>
        <v>1641178.1482725248</v>
      </c>
      <c r="I1927" s="4">
        <f t="shared" si="183"/>
        <v>206829.14827252482</v>
      </c>
      <c r="J1927" s="5">
        <f t="shared" si="184"/>
        <v>0.14419722694583026</v>
      </c>
      <c r="K1927" s="4">
        <f t="shared" si="185"/>
        <v>91293.193978569034</v>
      </c>
      <c r="L1927" s="4">
        <f t="shared" si="186"/>
        <v>41154.193978569034</v>
      </c>
      <c r="M1927" s="5">
        <f t="shared" si="187"/>
        <v>0.82080204987273442</v>
      </c>
      <c r="N1927" s="4">
        <f>IF(SUMPRODUCT($O$2:$AD$2,O1927:AD1927)&lt;=Kalkulačka!$B$4,SUMPRODUCT($O$2:$AD$2,O1927:AD1927)*Kalkulačka!$B$5,SUMPRODUCT($O$2:$AD$2,O1927:AD1927))</f>
        <v>115.5</v>
      </c>
      <c r="O1927" s="4">
        <v>42</v>
      </c>
      <c r="P1927" s="4">
        <v>0</v>
      </c>
      <c r="Q1927" s="4">
        <v>0</v>
      </c>
      <c r="R1927" s="4">
        <v>0</v>
      </c>
      <c r="S1927" s="4">
        <v>35</v>
      </c>
      <c r="T1927" s="4">
        <v>0</v>
      </c>
      <c r="U1927" s="4">
        <v>77</v>
      </c>
      <c r="V1927" s="4">
        <v>21</v>
      </c>
      <c r="W1927" s="4">
        <v>0</v>
      </c>
      <c r="X1927" s="4">
        <v>0</v>
      </c>
      <c r="Y1927" s="4">
        <v>0</v>
      </c>
      <c r="Z1927" s="4">
        <v>0</v>
      </c>
      <c r="AA1927" s="4">
        <v>0</v>
      </c>
      <c r="AB1927" s="4">
        <v>0</v>
      </c>
      <c r="AC1927" s="4">
        <v>0</v>
      </c>
      <c r="AD1927" s="4">
        <v>0</v>
      </c>
    </row>
    <row r="1928" spans="1:30" x14ac:dyDescent="0.3">
      <c r="A1928" s="16" t="s">
        <v>23</v>
      </c>
      <c r="B1928" s="7">
        <v>544884</v>
      </c>
      <c r="C1928" s="7">
        <v>245283</v>
      </c>
      <c r="D1928" s="7" t="s">
        <v>541</v>
      </c>
      <c r="E1928" s="7">
        <v>2</v>
      </c>
      <c r="F1928" s="4">
        <v>1918511</v>
      </c>
      <c r="G1928" s="4">
        <v>69797</v>
      </c>
      <c r="H1928" s="4">
        <f t="shared" si="182"/>
        <v>2195342.1983385719</v>
      </c>
      <c r="I1928" s="4">
        <f t="shared" si="183"/>
        <v>276831.19833857194</v>
      </c>
      <c r="J1928" s="5">
        <f t="shared" si="184"/>
        <v>0.14429481943995737</v>
      </c>
      <c r="K1928" s="4">
        <f t="shared" si="185"/>
        <v>122119.4672700339</v>
      </c>
      <c r="L1928" s="4">
        <f t="shared" si="186"/>
        <v>52322.4672700339</v>
      </c>
      <c r="M1928" s="5">
        <f t="shared" si="187"/>
        <v>0.74963776766958312</v>
      </c>
      <c r="N1928" s="4">
        <f>IF(SUMPRODUCT($O$2:$AD$2,O1928:AD1928)&lt;=Kalkulačka!$B$4,SUMPRODUCT($O$2:$AD$2,O1928:AD1928)*Kalkulačka!$B$5,SUMPRODUCT($O$2:$AD$2,O1928:AD1928))</f>
        <v>154.5</v>
      </c>
      <c r="O1928" s="4">
        <v>50</v>
      </c>
      <c r="P1928" s="4">
        <v>0</v>
      </c>
      <c r="Q1928" s="4">
        <v>0</v>
      </c>
      <c r="R1928" s="4">
        <v>0</v>
      </c>
      <c r="S1928" s="4">
        <v>53</v>
      </c>
      <c r="T1928" s="4">
        <v>0</v>
      </c>
      <c r="U1928" s="4">
        <v>95</v>
      </c>
      <c r="V1928" s="4">
        <v>44</v>
      </c>
      <c r="W1928" s="4">
        <v>0</v>
      </c>
      <c r="X1928" s="4">
        <v>0</v>
      </c>
      <c r="Y1928" s="4">
        <v>0</v>
      </c>
      <c r="Z1928" s="4">
        <v>0</v>
      </c>
      <c r="AA1928" s="4">
        <v>0</v>
      </c>
      <c r="AB1928" s="4">
        <v>0</v>
      </c>
      <c r="AC1928" s="4">
        <v>0</v>
      </c>
      <c r="AD1928" s="4">
        <v>0</v>
      </c>
    </row>
    <row r="1929" spans="1:30" x14ac:dyDescent="0.3">
      <c r="A1929" s="16" t="s">
        <v>38</v>
      </c>
      <c r="B1929" s="7">
        <v>572659</v>
      </c>
      <c r="C1929" s="7">
        <v>271632</v>
      </c>
      <c r="D1929" s="7" t="s">
        <v>357</v>
      </c>
      <c r="E1929" s="7">
        <v>2</v>
      </c>
      <c r="F1929" s="4">
        <v>42357588</v>
      </c>
      <c r="G1929" s="4">
        <v>2590291</v>
      </c>
      <c r="H1929" s="4">
        <f t="shared" si="182"/>
        <v>42009897.795391515</v>
      </c>
      <c r="I1929" s="4">
        <f t="shared" si="183"/>
        <v>-347690.2046084851</v>
      </c>
      <c r="J1929" s="5">
        <f t="shared" si="184"/>
        <v>-8.208451449324361E-3</v>
      </c>
      <c r="K1929" s="4">
        <f t="shared" si="185"/>
        <v>2336868.6406722022</v>
      </c>
      <c r="L1929" s="4">
        <f t="shared" si="186"/>
        <v>-253422.35932779778</v>
      </c>
      <c r="M1929" s="5">
        <f t="shared" si="187"/>
        <v>-9.78354784569756E-2</v>
      </c>
      <c r="N1929" s="4">
        <f>IF(SUMPRODUCT($O$2:$AD$2,O1929:AD1929)&lt;=Kalkulačka!$B$4,SUMPRODUCT($O$2:$AD$2,O1929:AD1929)*Kalkulačka!$B$5,SUMPRODUCT($O$2:$AD$2,O1929:AD1929))</f>
        <v>2956.5</v>
      </c>
      <c r="O1929" s="4">
        <v>580</v>
      </c>
      <c r="P1929" s="4">
        <v>8</v>
      </c>
      <c r="Q1929" s="4">
        <v>12</v>
      </c>
      <c r="R1929" s="4">
        <v>0</v>
      </c>
      <c r="S1929" s="4">
        <v>2268</v>
      </c>
      <c r="T1929" s="4">
        <v>0</v>
      </c>
      <c r="U1929" s="4">
        <v>3039</v>
      </c>
      <c r="V1929" s="4">
        <v>648</v>
      </c>
      <c r="W1929" s="4">
        <v>0</v>
      </c>
      <c r="X1929" s="4">
        <v>826</v>
      </c>
      <c r="Y1929" s="4">
        <v>0</v>
      </c>
      <c r="Z1929" s="4">
        <v>0</v>
      </c>
      <c r="AA1929" s="4">
        <v>805</v>
      </c>
      <c r="AB1929" s="4">
        <v>0</v>
      </c>
      <c r="AC1929" s="4">
        <v>0</v>
      </c>
      <c r="AD1929" s="4">
        <v>0</v>
      </c>
    </row>
    <row r="1930" spans="1:30" x14ac:dyDescent="0.3">
      <c r="A1930" s="16" t="s">
        <v>20</v>
      </c>
      <c r="B1930" s="7">
        <v>539163</v>
      </c>
      <c r="C1930" s="7">
        <v>241156</v>
      </c>
      <c r="D1930" s="7" t="s">
        <v>2090</v>
      </c>
      <c r="E1930" s="7">
        <v>2</v>
      </c>
      <c r="F1930" s="4">
        <v>8280934</v>
      </c>
      <c r="G1930" s="4">
        <v>510243</v>
      </c>
      <c r="H1930" s="4">
        <f t="shared" si="182"/>
        <v>8212995.408671163</v>
      </c>
      <c r="I1930" s="4">
        <f t="shared" si="183"/>
        <v>-67938.591328836977</v>
      </c>
      <c r="J1930" s="5">
        <f t="shared" si="184"/>
        <v>-8.2042184286019726E-3</v>
      </c>
      <c r="K1930" s="4">
        <f t="shared" si="185"/>
        <v>456861.17852478701</v>
      </c>
      <c r="L1930" s="4">
        <f t="shared" si="186"/>
        <v>-53381.821475212986</v>
      </c>
      <c r="M1930" s="5">
        <f t="shared" si="187"/>
        <v>-0.10462038964809506</v>
      </c>
      <c r="N1930" s="4">
        <f>IF(SUMPRODUCT($O$2:$AD$2,O1930:AD1930)&lt;=Kalkulačka!$B$4,SUMPRODUCT($O$2:$AD$2,O1930:AD1930)*Kalkulačka!$B$5,SUMPRODUCT($O$2:$AD$2,O1930:AD1930))</f>
        <v>578</v>
      </c>
      <c r="O1930" s="4">
        <v>104</v>
      </c>
      <c r="P1930" s="4">
        <v>0</v>
      </c>
      <c r="Q1930" s="4">
        <v>0</v>
      </c>
      <c r="R1930" s="4">
        <v>0</v>
      </c>
      <c r="S1930" s="4">
        <v>474</v>
      </c>
      <c r="T1930" s="4">
        <v>0</v>
      </c>
      <c r="U1930" s="4">
        <v>633</v>
      </c>
      <c r="V1930" s="4">
        <v>150</v>
      </c>
      <c r="W1930" s="4">
        <v>0</v>
      </c>
      <c r="X1930" s="4">
        <v>0</v>
      </c>
      <c r="Y1930" s="4">
        <v>0</v>
      </c>
      <c r="Z1930" s="4">
        <v>0</v>
      </c>
      <c r="AA1930" s="4">
        <v>0</v>
      </c>
      <c r="AB1930" s="4">
        <v>0</v>
      </c>
      <c r="AC1930" s="4">
        <v>0</v>
      </c>
      <c r="AD1930" s="4">
        <v>0</v>
      </c>
    </row>
    <row r="1931" spans="1:30" x14ac:dyDescent="0.3">
      <c r="A1931" s="16" t="s">
        <v>20</v>
      </c>
      <c r="B1931" s="7">
        <v>534382</v>
      </c>
      <c r="C1931" s="7">
        <v>236411</v>
      </c>
      <c r="D1931" s="7" t="s">
        <v>178</v>
      </c>
      <c r="E1931" s="7">
        <v>2</v>
      </c>
      <c r="F1931" s="4">
        <v>8322865</v>
      </c>
      <c r="G1931" s="4">
        <v>524299</v>
      </c>
      <c r="H1931" s="4">
        <f t="shared" si="182"/>
        <v>8255623.4125223979</v>
      </c>
      <c r="I1931" s="4">
        <f t="shared" si="183"/>
        <v>-67241.587477602065</v>
      </c>
      <c r="J1931" s="5">
        <f t="shared" si="184"/>
        <v>-8.0791395123677168E-3</v>
      </c>
      <c r="K1931" s="4">
        <f t="shared" si="185"/>
        <v>459232.43031643814</v>
      </c>
      <c r="L1931" s="4">
        <f t="shared" si="186"/>
        <v>-65066.569683561858</v>
      </c>
      <c r="M1931" s="5">
        <f t="shared" si="187"/>
        <v>-0.12410202896355294</v>
      </c>
      <c r="N1931" s="4">
        <f>IF(SUMPRODUCT($O$2:$AD$2,O1931:AD1931)&lt;=Kalkulačka!$B$4,SUMPRODUCT($O$2:$AD$2,O1931:AD1931)*Kalkulačka!$B$5,SUMPRODUCT($O$2:$AD$2,O1931:AD1931))</f>
        <v>581</v>
      </c>
      <c r="O1931" s="4">
        <v>92</v>
      </c>
      <c r="P1931" s="4">
        <v>0</v>
      </c>
      <c r="Q1931" s="4">
        <v>13</v>
      </c>
      <c r="R1931" s="4">
        <v>0</v>
      </c>
      <c r="S1931" s="4">
        <v>476</v>
      </c>
      <c r="T1931" s="4">
        <v>0</v>
      </c>
      <c r="U1931" s="4">
        <v>583</v>
      </c>
      <c r="V1931" s="4">
        <v>123</v>
      </c>
      <c r="W1931" s="4">
        <v>0</v>
      </c>
      <c r="X1931" s="4">
        <v>0</v>
      </c>
      <c r="Y1931" s="4">
        <v>0</v>
      </c>
      <c r="Z1931" s="4">
        <v>0</v>
      </c>
      <c r="AA1931" s="4">
        <v>0</v>
      </c>
      <c r="AB1931" s="4">
        <v>0</v>
      </c>
      <c r="AC1931" s="4">
        <v>0</v>
      </c>
      <c r="AD1931" s="4">
        <v>0</v>
      </c>
    </row>
    <row r="1932" spans="1:30" x14ac:dyDescent="0.3">
      <c r="A1932" s="16" t="s">
        <v>32</v>
      </c>
      <c r="B1932" s="7">
        <v>567311</v>
      </c>
      <c r="C1932" s="7">
        <v>266086</v>
      </c>
      <c r="D1932" s="7" t="s">
        <v>2091</v>
      </c>
      <c r="E1932" s="7">
        <v>2</v>
      </c>
      <c r="F1932" s="4">
        <v>7147129</v>
      </c>
      <c r="G1932" s="4">
        <v>428755</v>
      </c>
      <c r="H1932" s="4">
        <f t="shared" si="182"/>
        <v>7090457.97392199</v>
      </c>
      <c r="I1932" s="4">
        <f t="shared" si="183"/>
        <v>-56671.026078009978</v>
      </c>
      <c r="J1932" s="5">
        <f t="shared" si="184"/>
        <v>-7.9292015126647408E-3</v>
      </c>
      <c r="K1932" s="4">
        <f t="shared" si="185"/>
        <v>394418.21467797353</v>
      </c>
      <c r="L1932" s="4">
        <f t="shared" si="186"/>
        <v>-34336.785322026466</v>
      </c>
      <c r="M1932" s="5">
        <f t="shared" si="187"/>
        <v>-8.0084862735190221E-2</v>
      </c>
      <c r="N1932" s="4">
        <f>IF(SUMPRODUCT($O$2:$AD$2,O1932:AD1932)&lt;=Kalkulačka!$B$4,SUMPRODUCT($O$2:$AD$2,O1932:AD1932)*Kalkulačka!$B$5,SUMPRODUCT($O$2:$AD$2,O1932:AD1932))</f>
        <v>499</v>
      </c>
      <c r="O1932" s="4">
        <v>116</v>
      </c>
      <c r="P1932" s="4">
        <v>0</v>
      </c>
      <c r="Q1932" s="4">
        <v>0</v>
      </c>
      <c r="R1932" s="4">
        <v>0</v>
      </c>
      <c r="S1932" s="4">
        <v>383</v>
      </c>
      <c r="T1932" s="4">
        <v>0</v>
      </c>
      <c r="U1932" s="4">
        <v>467</v>
      </c>
      <c r="V1932" s="4">
        <v>99</v>
      </c>
      <c r="W1932" s="4">
        <v>0</v>
      </c>
      <c r="X1932" s="4">
        <v>0</v>
      </c>
      <c r="Y1932" s="4">
        <v>0</v>
      </c>
      <c r="Z1932" s="4">
        <v>0</v>
      </c>
      <c r="AA1932" s="4">
        <v>0</v>
      </c>
      <c r="AB1932" s="4">
        <v>0</v>
      </c>
      <c r="AC1932" s="4">
        <v>0</v>
      </c>
      <c r="AD1932" s="4">
        <v>0</v>
      </c>
    </row>
    <row r="1933" spans="1:30" x14ac:dyDescent="0.3">
      <c r="A1933" s="16" t="s">
        <v>35</v>
      </c>
      <c r="B1933" s="7">
        <v>564036</v>
      </c>
      <c r="C1933" s="7">
        <v>262790</v>
      </c>
      <c r="D1933" s="7" t="s">
        <v>2092</v>
      </c>
      <c r="E1933" s="7">
        <v>2</v>
      </c>
      <c r="F1933" s="4">
        <v>1005453</v>
      </c>
      <c r="G1933" s="4">
        <v>39097</v>
      </c>
      <c r="H1933" s="4">
        <f t="shared" si="182"/>
        <v>1150956.1039833291</v>
      </c>
      <c r="I1933" s="4">
        <f t="shared" si="183"/>
        <v>145503.10398332914</v>
      </c>
      <c r="J1933" s="5">
        <f t="shared" si="184"/>
        <v>0.14471397865770874</v>
      </c>
      <c r="K1933" s="4">
        <f t="shared" si="185"/>
        <v>64023.798374580882</v>
      </c>
      <c r="L1933" s="4">
        <f t="shared" si="186"/>
        <v>24926.798374580882</v>
      </c>
      <c r="M1933" s="5">
        <f t="shared" si="187"/>
        <v>0.63756294279819126</v>
      </c>
      <c r="N1933" s="4">
        <f>IF(SUMPRODUCT($O$2:$AD$2,O1933:AD1933)&lt;=Kalkulačka!$B$4,SUMPRODUCT($O$2:$AD$2,O1933:AD1933)*Kalkulačka!$B$5,SUMPRODUCT($O$2:$AD$2,O1933:AD1933))</f>
        <v>81</v>
      </c>
      <c r="O1933" s="4">
        <v>18</v>
      </c>
      <c r="P1933" s="4">
        <v>0</v>
      </c>
      <c r="Q1933" s="4">
        <v>0</v>
      </c>
      <c r="R1933" s="4">
        <v>0</v>
      </c>
      <c r="S1933" s="4">
        <v>36</v>
      </c>
      <c r="T1933" s="4">
        <v>0</v>
      </c>
      <c r="U1933" s="4">
        <v>54</v>
      </c>
      <c r="V1933" s="4">
        <v>36</v>
      </c>
      <c r="W1933" s="4">
        <v>0</v>
      </c>
      <c r="X1933" s="4">
        <v>0</v>
      </c>
      <c r="Y1933" s="4">
        <v>0</v>
      </c>
      <c r="Z1933" s="4">
        <v>0</v>
      </c>
      <c r="AA1933" s="4">
        <v>0</v>
      </c>
      <c r="AB1933" s="4">
        <v>0</v>
      </c>
      <c r="AC1933" s="4">
        <v>0</v>
      </c>
      <c r="AD1933" s="4">
        <v>0</v>
      </c>
    </row>
    <row r="1934" spans="1:30" x14ac:dyDescent="0.3">
      <c r="A1934" s="16" t="s">
        <v>25</v>
      </c>
      <c r="B1934" s="7">
        <v>553671</v>
      </c>
      <c r="C1934" s="7">
        <v>253383</v>
      </c>
      <c r="D1934" s="7" t="s">
        <v>266</v>
      </c>
      <c r="E1934" s="7">
        <v>2</v>
      </c>
      <c r="F1934" s="4">
        <v>11488221</v>
      </c>
      <c r="G1934" s="4">
        <v>710102</v>
      </c>
      <c r="H1934" s="4">
        <f t="shared" si="182"/>
        <v>11397307.296358375</v>
      </c>
      <c r="I1934" s="4">
        <f t="shared" si="183"/>
        <v>-90913.703641625121</v>
      </c>
      <c r="J1934" s="5">
        <f t="shared" si="184"/>
        <v>-7.9136450840930905E-3</v>
      </c>
      <c r="K1934" s="4">
        <f t="shared" si="185"/>
        <v>633993.68736112746</v>
      </c>
      <c r="L1934" s="4">
        <f t="shared" si="186"/>
        <v>-76108.312638872536</v>
      </c>
      <c r="M1934" s="5">
        <f t="shared" si="187"/>
        <v>-0.10717940892839695</v>
      </c>
      <c r="N1934" s="4">
        <f>IF(SUMPRODUCT($O$2:$AD$2,O1934:AD1934)&lt;=Kalkulačka!$B$4,SUMPRODUCT($O$2:$AD$2,O1934:AD1934)*Kalkulačka!$B$5,SUMPRODUCT($O$2:$AD$2,O1934:AD1934))</f>
        <v>802.1</v>
      </c>
      <c r="O1934" s="4">
        <v>145</v>
      </c>
      <c r="P1934" s="4">
        <v>0</v>
      </c>
      <c r="Q1934" s="4">
        <v>0</v>
      </c>
      <c r="R1934" s="4">
        <v>0</v>
      </c>
      <c r="S1934" s="4">
        <v>630</v>
      </c>
      <c r="T1934" s="4">
        <v>0</v>
      </c>
      <c r="U1934" s="4">
        <v>748</v>
      </c>
      <c r="V1934" s="4">
        <v>112</v>
      </c>
      <c r="W1934" s="4">
        <v>144</v>
      </c>
      <c r="X1934" s="4">
        <v>0</v>
      </c>
      <c r="Y1934" s="4">
        <v>0</v>
      </c>
      <c r="Z1934" s="4">
        <v>0</v>
      </c>
      <c r="AA1934" s="4">
        <v>271</v>
      </c>
      <c r="AB1934" s="4">
        <v>0</v>
      </c>
      <c r="AC1934" s="4">
        <v>0</v>
      </c>
      <c r="AD1934" s="4">
        <v>0</v>
      </c>
    </row>
    <row r="1935" spans="1:30" x14ac:dyDescent="0.3">
      <c r="A1935" s="16" t="s">
        <v>38</v>
      </c>
      <c r="B1935" s="7">
        <v>576786</v>
      </c>
      <c r="C1935" s="7">
        <v>275395</v>
      </c>
      <c r="D1935" s="7" t="s">
        <v>2093</v>
      </c>
      <c r="E1935" s="7">
        <v>2</v>
      </c>
      <c r="F1935" s="4">
        <v>3072020</v>
      </c>
      <c r="G1935" s="4">
        <v>150982</v>
      </c>
      <c r="H1935" s="4">
        <f t="shared" si="182"/>
        <v>3516810.3177268389</v>
      </c>
      <c r="I1935" s="4">
        <f t="shared" si="183"/>
        <v>444790.31772683887</v>
      </c>
      <c r="J1935" s="5">
        <f t="shared" si="184"/>
        <v>0.14478757225761507</v>
      </c>
      <c r="K1935" s="4">
        <f t="shared" si="185"/>
        <v>195628.27281121936</v>
      </c>
      <c r="L1935" s="4">
        <f t="shared" si="186"/>
        <v>44646.272811219358</v>
      </c>
      <c r="M1935" s="5">
        <f t="shared" si="187"/>
        <v>0.29570593058258177</v>
      </c>
      <c r="N1935" s="4">
        <f>IF(SUMPRODUCT($O$2:$AD$2,O1935:AD1935)&lt;=Kalkulačka!$B$4,SUMPRODUCT($O$2:$AD$2,O1935:AD1935)*Kalkulačka!$B$5,SUMPRODUCT($O$2:$AD$2,O1935:AD1935))</f>
        <v>247.5</v>
      </c>
      <c r="O1935" s="4">
        <v>26</v>
      </c>
      <c r="P1935" s="4">
        <v>0</v>
      </c>
      <c r="Q1935" s="4">
        <v>0</v>
      </c>
      <c r="R1935" s="4">
        <v>0</v>
      </c>
      <c r="S1935" s="4">
        <v>139</v>
      </c>
      <c r="T1935" s="4">
        <v>0</v>
      </c>
      <c r="U1935" s="4">
        <v>167</v>
      </c>
      <c r="V1935" s="4">
        <v>23</v>
      </c>
      <c r="W1935" s="4">
        <v>36</v>
      </c>
      <c r="X1935" s="4">
        <v>0</v>
      </c>
      <c r="Y1935" s="4">
        <v>0</v>
      </c>
      <c r="Z1935" s="4">
        <v>0</v>
      </c>
      <c r="AA1935" s="4">
        <v>0</v>
      </c>
      <c r="AB1935" s="4">
        <v>0</v>
      </c>
      <c r="AC1935" s="4">
        <v>0</v>
      </c>
      <c r="AD1935" s="4">
        <v>0</v>
      </c>
    </row>
    <row r="1936" spans="1:30" x14ac:dyDescent="0.3">
      <c r="A1936" s="16" t="s">
        <v>50</v>
      </c>
      <c r="B1936" s="7">
        <v>597414</v>
      </c>
      <c r="C1936" s="7">
        <v>296040</v>
      </c>
      <c r="D1936" s="7" t="s">
        <v>2094</v>
      </c>
      <c r="E1936" s="7">
        <v>2</v>
      </c>
      <c r="F1936" s="4">
        <v>819122</v>
      </c>
      <c r="G1936" s="4">
        <v>30089</v>
      </c>
      <c r="H1936" s="4">
        <f t="shared" si="182"/>
        <v>937816.08472715702</v>
      </c>
      <c r="I1936" s="4">
        <f t="shared" si="183"/>
        <v>118694.08472715702</v>
      </c>
      <c r="J1936" s="5">
        <f t="shared" si="184"/>
        <v>0.14490403716071243</v>
      </c>
      <c r="K1936" s="4">
        <f t="shared" si="185"/>
        <v>52167.539416325162</v>
      </c>
      <c r="L1936" s="4">
        <f t="shared" si="186"/>
        <v>22078.539416325162</v>
      </c>
      <c r="M1936" s="5">
        <f t="shared" si="187"/>
        <v>0.7337744496767975</v>
      </c>
      <c r="N1936" s="4">
        <f>IF(SUMPRODUCT($O$2:$AD$2,O1936:AD1936)&lt;=Kalkulačka!$B$4,SUMPRODUCT($O$2:$AD$2,O1936:AD1936)*Kalkulačka!$B$5,SUMPRODUCT($O$2:$AD$2,O1936:AD1936))</f>
        <v>66</v>
      </c>
      <c r="O1936" s="4">
        <v>20</v>
      </c>
      <c r="P1936" s="4">
        <v>0</v>
      </c>
      <c r="Q1936" s="4">
        <v>0</v>
      </c>
      <c r="R1936" s="4">
        <v>0</v>
      </c>
      <c r="S1936" s="4">
        <v>24</v>
      </c>
      <c r="T1936" s="4">
        <v>0</v>
      </c>
      <c r="U1936" s="4">
        <v>0</v>
      </c>
      <c r="V1936" s="4">
        <v>23</v>
      </c>
      <c r="W1936" s="4">
        <v>0</v>
      </c>
      <c r="X1936" s="4">
        <v>0</v>
      </c>
      <c r="Y1936" s="4">
        <v>0</v>
      </c>
      <c r="Z1936" s="4">
        <v>0</v>
      </c>
      <c r="AA1936" s="4">
        <v>0</v>
      </c>
      <c r="AB1936" s="4">
        <v>0</v>
      </c>
      <c r="AC1936" s="4">
        <v>0</v>
      </c>
      <c r="AD1936" s="4">
        <v>0</v>
      </c>
    </row>
    <row r="1937" spans="1:30" x14ac:dyDescent="0.3">
      <c r="A1937" s="16" t="s">
        <v>25</v>
      </c>
      <c r="B1937" s="7">
        <v>540561</v>
      </c>
      <c r="C1937" s="7">
        <v>574155</v>
      </c>
      <c r="D1937" s="7" t="s">
        <v>2095</v>
      </c>
      <c r="E1937" s="7">
        <v>2</v>
      </c>
      <c r="F1937" s="4">
        <v>688648</v>
      </c>
      <c r="G1937" s="4">
        <v>17761</v>
      </c>
      <c r="H1937" s="4">
        <f t="shared" si="182"/>
        <v>788618.07124783657</v>
      </c>
      <c r="I1937" s="4">
        <f t="shared" si="183"/>
        <v>99970.071247836575</v>
      </c>
      <c r="J1937" s="5">
        <f t="shared" si="184"/>
        <v>0.14516860754382011</v>
      </c>
      <c r="K1937" s="4">
        <f t="shared" si="185"/>
        <v>43868.158145546156</v>
      </c>
      <c r="L1937" s="4">
        <f t="shared" si="186"/>
        <v>26107.158145546156</v>
      </c>
      <c r="M1937" s="5">
        <f t="shared" si="187"/>
        <v>1.4699148778529452</v>
      </c>
      <c r="N1937" s="4">
        <f>IF(SUMPRODUCT($O$2:$AD$2,O1937:AD1937)&lt;=Kalkulačka!$B$4,SUMPRODUCT($O$2:$AD$2,O1937:AD1937)*Kalkulačka!$B$5,SUMPRODUCT($O$2:$AD$2,O1937:AD1937))</f>
        <v>55.5</v>
      </c>
      <c r="O1937" s="4">
        <v>37</v>
      </c>
      <c r="P1937" s="4">
        <v>0</v>
      </c>
      <c r="Q1937" s="4">
        <v>0</v>
      </c>
      <c r="R1937" s="4">
        <v>0</v>
      </c>
      <c r="S1937" s="4">
        <v>0</v>
      </c>
      <c r="T1937" s="4">
        <v>0</v>
      </c>
      <c r="U1937" s="4">
        <v>0</v>
      </c>
      <c r="V1937" s="4">
        <v>0</v>
      </c>
      <c r="W1937" s="4">
        <v>0</v>
      </c>
      <c r="X1937" s="4">
        <v>0</v>
      </c>
      <c r="Y1937" s="4">
        <v>0</v>
      </c>
      <c r="Z1937" s="4">
        <v>0</v>
      </c>
      <c r="AA1937" s="4">
        <v>0</v>
      </c>
      <c r="AB1937" s="4">
        <v>0</v>
      </c>
      <c r="AC1937" s="4">
        <v>0</v>
      </c>
      <c r="AD1937" s="4">
        <v>0</v>
      </c>
    </row>
    <row r="1938" spans="1:30" x14ac:dyDescent="0.3">
      <c r="A1938" s="16" t="s">
        <v>56</v>
      </c>
      <c r="B1938" s="7">
        <v>510483</v>
      </c>
      <c r="C1938" s="7">
        <v>300756</v>
      </c>
      <c r="D1938" s="7" t="s">
        <v>2096</v>
      </c>
      <c r="E1938" s="7">
        <v>2</v>
      </c>
      <c r="F1938" s="4">
        <v>6170514</v>
      </c>
      <c r="G1938" s="4">
        <v>364364</v>
      </c>
      <c r="H1938" s="4">
        <f t="shared" si="182"/>
        <v>6124223.2199606774</v>
      </c>
      <c r="I1938" s="4">
        <f t="shared" si="183"/>
        <v>-46290.780039322563</v>
      </c>
      <c r="J1938" s="5">
        <f t="shared" si="184"/>
        <v>-7.5019325844366547E-3</v>
      </c>
      <c r="K1938" s="4">
        <f t="shared" si="185"/>
        <v>340669.84073388099</v>
      </c>
      <c r="L1938" s="4">
        <f t="shared" si="186"/>
        <v>-23694.159266119008</v>
      </c>
      <c r="M1938" s="5">
        <f t="shared" si="187"/>
        <v>-6.5028815322367262E-2</v>
      </c>
      <c r="N1938" s="4">
        <f>IF(SUMPRODUCT($O$2:$AD$2,O1938:AD1938)&lt;=Kalkulačka!$B$4,SUMPRODUCT($O$2:$AD$2,O1938:AD1938)*Kalkulačka!$B$5,SUMPRODUCT($O$2:$AD$2,O1938:AD1938))</f>
        <v>431</v>
      </c>
      <c r="O1938" s="4">
        <v>111</v>
      </c>
      <c r="P1938" s="4">
        <v>0</v>
      </c>
      <c r="Q1938" s="4">
        <v>0</v>
      </c>
      <c r="R1938" s="4">
        <v>0</v>
      </c>
      <c r="S1938" s="4">
        <v>320</v>
      </c>
      <c r="T1938" s="4">
        <v>0</v>
      </c>
      <c r="U1938" s="4">
        <v>394</v>
      </c>
      <c r="V1938" s="4">
        <v>55</v>
      </c>
      <c r="W1938" s="4">
        <v>0</v>
      </c>
      <c r="X1938" s="4">
        <v>0</v>
      </c>
      <c r="Y1938" s="4">
        <v>0</v>
      </c>
      <c r="Z1938" s="4">
        <v>0</v>
      </c>
      <c r="AA1938" s="4">
        <v>0</v>
      </c>
      <c r="AB1938" s="4">
        <v>0</v>
      </c>
      <c r="AC1938" s="4">
        <v>0</v>
      </c>
      <c r="AD1938" s="4">
        <v>0</v>
      </c>
    </row>
    <row r="1939" spans="1:30" x14ac:dyDescent="0.3">
      <c r="A1939" s="16" t="s">
        <v>56</v>
      </c>
      <c r="B1939" s="7">
        <v>569755</v>
      </c>
      <c r="C1939" s="7">
        <v>848441</v>
      </c>
      <c r="D1939" s="7" t="s">
        <v>2097</v>
      </c>
      <c r="E1939" s="7">
        <v>2</v>
      </c>
      <c r="F1939" s="4">
        <v>892998</v>
      </c>
      <c r="G1939" s="4">
        <v>40879</v>
      </c>
      <c r="H1939" s="4">
        <f t="shared" si="182"/>
        <v>1023072.0924296258</v>
      </c>
      <c r="I1939" s="4">
        <f t="shared" si="183"/>
        <v>130074.0924296258</v>
      </c>
      <c r="J1939" s="5">
        <f t="shared" si="184"/>
        <v>0.14566000419891845</v>
      </c>
      <c r="K1939" s="4">
        <f t="shared" si="185"/>
        <v>56910.042999627447</v>
      </c>
      <c r="L1939" s="4">
        <f t="shared" si="186"/>
        <v>16031.042999627447</v>
      </c>
      <c r="M1939" s="5">
        <f t="shared" si="187"/>
        <v>0.39215839427646104</v>
      </c>
      <c r="N1939" s="4">
        <f>IF(SUMPRODUCT($O$2:$AD$2,O1939:AD1939)&lt;=Kalkulačka!$B$4,SUMPRODUCT($O$2:$AD$2,O1939:AD1939)*Kalkulačka!$B$5,SUMPRODUCT($O$2:$AD$2,O1939:AD1939))</f>
        <v>72</v>
      </c>
      <c r="O1939" s="4">
        <v>0</v>
      </c>
      <c r="P1939" s="4">
        <v>0</v>
      </c>
      <c r="Q1939" s="4">
        <v>0</v>
      </c>
      <c r="R1939" s="4">
        <v>0</v>
      </c>
      <c r="S1939" s="4">
        <v>48</v>
      </c>
      <c r="T1939" s="4">
        <v>0</v>
      </c>
      <c r="U1939" s="4">
        <v>0</v>
      </c>
      <c r="V1939" s="4">
        <v>30</v>
      </c>
      <c r="W1939" s="4">
        <v>0</v>
      </c>
      <c r="X1939" s="4">
        <v>0</v>
      </c>
      <c r="Y1939" s="4">
        <v>0</v>
      </c>
      <c r="Z1939" s="4">
        <v>0</v>
      </c>
      <c r="AA1939" s="4">
        <v>0</v>
      </c>
      <c r="AB1939" s="4">
        <v>0</v>
      </c>
      <c r="AC1939" s="4">
        <v>0</v>
      </c>
      <c r="AD1939" s="4">
        <v>0</v>
      </c>
    </row>
    <row r="1940" spans="1:30" x14ac:dyDescent="0.3">
      <c r="A1940" s="16" t="s">
        <v>32</v>
      </c>
      <c r="B1940" s="7">
        <v>566624</v>
      </c>
      <c r="C1940" s="7">
        <v>265403</v>
      </c>
      <c r="D1940" s="7" t="s">
        <v>2098</v>
      </c>
      <c r="E1940" s="7">
        <v>2</v>
      </c>
      <c r="F1940" s="4">
        <v>7792247</v>
      </c>
      <c r="G1940" s="4">
        <v>470439</v>
      </c>
      <c r="H1940" s="4">
        <f t="shared" si="182"/>
        <v>7736982.6989990454</v>
      </c>
      <c r="I1940" s="4">
        <f t="shared" si="183"/>
        <v>-55264.301000954583</v>
      </c>
      <c r="J1940" s="5">
        <f t="shared" si="184"/>
        <v>-7.0922162761208885E-3</v>
      </c>
      <c r="K1940" s="4">
        <f t="shared" si="185"/>
        <v>430382.20018468256</v>
      </c>
      <c r="L1940" s="4">
        <f t="shared" si="186"/>
        <v>-40056.799815317441</v>
      </c>
      <c r="M1940" s="5">
        <f t="shared" si="187"/>
        <v>-8.5147702072569276E-2</v>
      </c>
      <c r="N1940" s="4">
        <f>IF(SUMPRODUCT($O$2:$AD$2,O1940:AD1940)&lt;=Kalkulačka!$B$4,SUMPRODUCT($O$2:$AD$2,O1940:AD1940)*Kalkulačka!$B$5,SUMPRODUCT($O$2:$AD$2,O1940:AD1940))</f>
        <v>544.5</v>
      </c>
      <c r="O1940" s="4">
        <v>95</v>
      </c>
      <c r="P1940" s="4">
        <v>0</v>
      </c>
      <c r="Q1940" s="4">
        <v>15</v>
      </c>
      <c r="R1940" s="4">
        <v>0</v>
      </c>
      <c r="S1940" s="4">
        <v>405</v>
      </c>
      <c r="T1940" s="4">
        <v>0</v>
      </c>
      <c r="U1940" s="4">
        <v>345</v>
      </c>
      <c r="V1940" s="4">
        <v>99</v>
      </c>
      <c r="W1940" s="4">
        <v>0</v>
      </c>
      <c r="X1940" s="4">
        <v>495</v>
      </c>
      <c r="Y1940" s="4">
        <v>0</v>
      </c>
      <c r="Z1940" s="4">
        <v>0</v>
      </c>
      <c r="AA1940" s="4">
        <v>295</v>
      </c>
      <c r="AB1940" s="4">
        <v>0</v>
      </c>
      <c r="AC1940" s="4">
        <v>0</v>
      </c>
      <c r="AD1940" s="4">
        <v>0</v>
      </c>
    </row>
    <row r="1941" spans="1:30" x14ac:dyDescent="0.3">
      <c r="A1941" s="16" t="s">
        <v>56</v>
      </c>
      <c r="B1941" s="7">
        <v>599808</v>
      </c>
      <c r="C1941" s="7">
        <v>298328</v>
      </c>
      <c r="D1941" s="7" t="s">
        <v>505</v>
      </c>
      <c r="E1941" s="7">
        <v>2</v>
      </c>
      <c r="F1941" s="4">
        <v>15312221</v>
      </c>
      <c r="G1941" s="4">
        <v>918750</v>
      </c>
      <c r="H1941" s="4">
        <f t="shared" si="182"/>
        <v>15203988.040273607</v>
      </c>
      <c r="I1941" s="4">
        <f t="shared" si="183"/>
        <v>-108232.95972639322</v>
      </c>
      <c r="J1941" s="5">
        <f t="shared" si="184"/>
        <v>-7.0684037101079733E-3</v>
      </c>
      <c r="K1941" s="4">
        <f t="shared" si="185"/>
        <v>845746.4723555746</v>
      </c>
      <c r="L1941" s="4">
        <f t="shared" si="186"/>
        <v>-73003.527644425398</v>
      </c>
      <c r="M1941" s="5">
        <f t="shared" si="187"/>
        <v>-7.9459621925905166E-2</v>
      </c>
      <c r="N1941" s="4">
        <f>IF(SUMPRODUCT($O$2:$AD$2,O1941:AD1941)&lt;=Kalkulačka!$B$4,SUMPRODUCT($O$2:$AD$2,O1941:AD1941)*Kalkulačka!$B$5,SUMPRODUCT($O$2:$AD$2,O1941:AD1941))</f>
        <v>1070</v>
      </c>
      <c r="O1941" s="4">
        <v>237</v>
      </c>
      <c r="P1941" s="4">
        <v>0</v>
      </c>
      <c r="Q1941" s="4">
        <v>15</v>
      </c>
      <c r="R1941" s="4">
        <v>0</v>
      </c>
      <c r="S1941" s="4">
        <v>818</v>
      </c>
      <c r="T1941" s="4">
        <v>0</v>
      </c>
      <c r="U1941" s="4">
        <v>1428</v>
      </c>
      <c r="V1941" s="4">
        <v>231</v>
      </c>
      <c r="W1941" s="4">
        <v>0</v>
      </c>
      <c r="X1941" s="4">
        <v>437</v>
      </c>
      <c r="Y1941" s="4">
        <v>0</v>
      </c>
      <c r="Z1941" s="4">
        <v>0</v>
      </c>
      <c r="AA1941" s="4">
        <v>0</v>
      </c>
      <c r="AB1941" s="4">
        <v>0</v>
      </c>
      <c r="AC1941" s="4">
        <v>0</v>
      </c>
      <c r="AD1941" s="4">
        <v>0</v>
      </c>
    </row>
    <row r="1942" spans="1:30" x14ac:dyDescent="0.3">
      <c r="A1942" s="16" t="s">
        <v>20</v>
      </c>
      <c r="B1942" s="7">
        <v>531618</v>
      </c>
      <c r="C1942" s="7">
        <v>233668</v>
      </c>
      <c r="D1942" s="7" t="s">
        <v>2044</v>
      </c>
      <c r="E1942" s="7">
        <v>2</v>
      </c>
      <c r="F1942" s="4">
        <v>6124848</v>
      </c>
      <c r="G1942" s="4">
        <v>375545</v>
      </c>
      <c r="H1942" s="4">
        <f t="shared" si="182"/>
        <v>6081595.2161094425</v>
      </c>
      <c r="I1942" s="4">
        <f t="shared" si="183"/>
        <v>-43252.783890557475</v>
      </c>
      <c r="J1942" s="5">
        <f t="shared" si="184"/>
        <v>-7.0618542518210425E-3</v>
      </c>
      <c r="K1942" s="4">
        <f t="shared" si="185"/>
        <v>338298.58894222981</v>
      </c>
      <c r="L1942" s="4">
        <f t="shared" si="186"/>
        <v>-37246.411057770194</v>
      </c>
      <c r="M1942" s="5">
        <f t="shared" si="187"/>
        <v>-9.9179621770414172E-2</v>
      </c>
      <c r="N1942" s="4">
        <f>IF(SUMPRODUCT($O$2:$AD$2,O1942:AD1942)&lt;=Kalkulačka!$B$4,SUMPRODUCT($O$2:$AD$2,O1942:AD1942)*Kalkulačka!$B$5,SUMPRODUCT($O$2:$AD$2,O1942:AD1942))</f>
        <v>428</v>
      </c>
      <c r="O1942" s="4">
        <v>90</v>
      </c>
      <c r="P1942" s="4">
        <v>0</v>
      </c>
      <c r="Q1942" s="4">
        <v>0</v>
      </c>
      <c r="R1942" s="4">
        <v>0</v>
      </c>
      <c r="S1942" s="4">
        <v>338</v>
      </c>
      <c r="T1942" s="4">
        <v>0</v>
      </c>
      <c r="U1942" s="4">
        <v>289</v>
      </c>
      <c r="V1942" s="4">
        <v>108</v>
      </c>
      <c r="W1942" s="4">
        <v>0</v>
      </c>
      <c r="X1942" s="4">
        <v>0</v>
      </c>
      <c r="Y1942" s="4">
        <v>0</v>
      </c>
      <c r="Z1942" s="4">
        <v>0</v>
      </c>
      <c r="AA1942" s="4">
        <v>0</v>
      </c>
      <c r="AB1942" s="4">
        <v>0</v>
      </c>
      <c r="AC1942" s="4">
        <v>0</v>
      </c>
      <c r="AD1942" s="4">
        <v>0</v>
      </c>
    </row>
    <row r="1943" spans="1:30" x14ac:dyDescent="0.3">
      <c r="A1943" s="16" t="s">
        <v>20</v>
      </c>
      <c r="B1943" s="7">
        <v>539252</v>
      </c>
      <c r="C1943" s="7">
        <v>241245</v>
      </c>
      <c r="D1943" s="7" t="s">
        <v>1055</v>
      </c>
      <c r="E1943" s="7">
        <v>2</v>
      </c>
      <c r="F1943" s="4">
        <v>6825461</v>
      </c>
      <c r="G1943" s="4">
        <v>433834</v>
      </c>
      <c r="H1943" s="4">
        <f t="shared" si="182"/>
        <v>6777852.6123462711</v>
      </c>
      <c r="I1943" s="4">
        <f t="shared" si="183"/>
        <v>-47608.387653728947</v>
      </c>
      <c r="J1943" s="5">
        <f t="shared" si="184"/>
        <v>-6.9751167948551851E-3</v>
      </c>
      <c r="K1943" s="4">
        <f t="shared" si="185"/>
        <v>377029.03487253183</v>
      </c>
      <c r="L1943" s="4">
        <f t="shared" si="186"/>
        <v>-56804.965127468167</v>
      </c>
      <c r="M1943" s="5">
        <f t="shared" si="187"/>
        <v>-0.13093709835436629</v>
      </c>
      <c r="N1943" s="4">
        <f>IF(SUMPRODUCT($O$2:$AD$2,O1943:AD1943)&lt;=Kalkulačka!$B$4,SUMPRODUCT($O$2:$AD$2,O1943:AD1943)*Kalkulačka!$B$5,SUMPRODUCT($O$2:$AD$2,O1943:AD1943))</f>
        <v>477</v>
      </c>
      <c r="O1943" s="4">
        <v>70</v>
      </c>
      <c r="P1943" s="4">
        <v>0</v>
      </c>
      <c r="Q1943" s="4">
        <v>15</v>
      </c>
      <c r="R1943" s="4">
        <v>0</v>
      </c>
      <c r="S1943" s="4">
        <v>392</v>
      </c>
      <c r="T1943" s="4">
        <v>0</v>
      </c>
      <c r="U1943" s="4">
        <v>308</v>
      </c>
      <c r="V1943" s="4">
        <v>118</v>
      </c>
      <c r="W1943" s="4">
        <v>44</v>
      </c>
      <c r="X1943" s="4">
        <v>0</v>
      </c>
      <c r="Y1943" s="4">
        <v>0</v>
      </c>
      <c r="Z1943" s="4">
        <v>0</v>
      </c>
      <c r="AA1943" s="4">
        <v>0</v>
      </c>
      <c r="AB1943" s="4">
        <v>0</v>
      </c>
      <c r="AC1943" s="4">
        <v>0</v>
      </c>
      <c r="AD1943" s="4">
        <v>0</v>
      </c>
    </row>
    <row r="1944" spans="1:30" x14ac:dyDescent="0.3">
      <c r="A1944" s="16" t="s">
        <v>47</v>
      </c>
      <c r="B1944" s="7">
        <v>582476</v>
      </c>
      <c r="C1944" s="7">
        <v>281077</v>
      </c>
      <c r="D1944" s="7" t="s">
        <v>2099</v>
      </c>
      <c r="E1944" s="7">
        <v>2</v>
      </c>
      <c r="F1944" s="4">
        <v>1469493</v>
      </c>
      <c r="G1944" s="4">
        <v>54706</v>
      </c>
      <c r="H1944" s="4">
        <f t="shared" si="182"/>
        <v>1683806.1521237593</v>
      </c>
      <c r="I1944" s="4">
        <f t="shared" si="183"/>
        <v>214313.15212375927</v>
      </c>
      <c r="J1944" s="5">
        <f t="shared" si="184"/>
        <v>0.14584156040468321</v>
      </c>
      <c r="K1944" s="4">
        <f t="shared" si="185"/>
        <v>93664.445770220176</v>
      </c>
      <c r="L1944" s="4">
        <f t="shared" si="186"/>
        <v>38958.445770220176</v>
      </c>
      <c r="M1944" s="5">
        <f t="shared" si="187"/>
        <v>0.71214210087047447</v>
      </c>
      <c r="N1944" s="4">
        <f>IF(SUMPRODUCT($O$2:$AD$2,O1944:AD1944)&lt;=Kalkulačka!$B$4,SUMPRODUCT($O$2:$AD$2,O1944:AD1944)*Kalkulačka!$B$5,SUMPRODUCT($O$2:$AD$2,O1944:AD1944))</f>
        <v>118.5</v>
      </c>
      <c r="O1944" s="4">
        <v>34</v>
      </c>
      <c r="P1944" s="4">
        <v>0</v>
      </c>
      <c r="Q1944" s="4">
        <v>0</v>
      </c>
      <c r="R1944" s="4">
        <v>0</v>
      </c>
      <c r="S1944" s="4">
        <v>45</v>
      </c>
      <c r="T1944" s="4">
        <v>0</v>
      </c>
      <c r="U1944" s="4">
        <v>79</v>
      </c>
      <c r="V1944" s="4">
        <v>30</v>
      </c>
      <c r="W1944" s="4">
        <v>0</v>
      </c>
      <c r="X1944" s="4">
        <v>0</v>
      </c>
      <c r="Y1944" s="4">
        <v>0</v>
      </c>
      <c r="Z1944" s="4">
        <v>0</v>
      </c>
      <c r="AA1944" s="4">
        <v>0</v>
      </c>
      <c r="AB1944" s="4">
        <v>0</v>
      </c>
      <c r="AC1944" s="4">
        <v>0</v>
      </c>
      <c r="AD1944" s="4">
        <v>0</v>
      </c>
    </row>
    <row r="1945" spans="1:30" x14ac:dyDescent="0.3">
      <c r="A1945" s="16" t="s">
        <v>41</v>
      </c>
      <c r="B1945" s="7">
        <v>572471</v>
      </c>
      <c r="C1945" s="7">
        <v>271136</v>
      </c>
      <c r="D1945" s="7" t="s">
        <v>2100</v>
      </c>
      <c r="E1945" s="7">
        <v>2</v>
      </c>
      <c r="F1945" s="4">
        <v>948559</v>
      </c>
      <c r="G1945" s="4">
        <v>43645</v>
      </c>
      <c r="H1945" s="4">
        <f t="shared" si="182"/>
        <v>1087014.0982064775</v>
      </c>
      <c r="I1945" s="4">
        <f t="shared" si="183"/>
        <v>138455.09820647747</v>
      </c>
      <c r="J1945" s="5">
        <f t="shared" si="184"/>
        <v>0.14596361239150912</v>
      </c>
      <c r="K1945" s="4">
        <f t="shared" si="185"/>
        <v>60466.920687104161</v>
      </c>
      <c r="L1945" s="4">
        <f t="shared" si="186"/>
        <v>16821.920687104161</v>
      </c>
      <c r="M1945" s="5">
        <f t="shared" si="187"/>
        <v>0.38542606683707548</v>
      </c>
      <c r="N1945" s="4">
        <f>IF(SUMPRODUCT($O$2:$AD$2,O1945:AD1945)&lt;=Kalkulačka!$B$4,SUMPRODUCT($O$2:$AD$2,O1945:AD1945)*Kalkulačka!$B$5,SUMPRODUCT($O$2:$AD$2,O1945:AD1945))</f>
        <v>76.5</v>
      </c>
      <c r="O1945" s="4">
        <v>0</v>
      </c>
      <c r="P1945" s="4">
        <v>0</v>
      </c>
      <c r="Q1945" s="4">
        <v>0</v>
      </c>
      <c r="R1945" s="4">
        <v>0</v>
      </c>
      <c r="S1945" s="4">
        <v>51</v>
      </c>
      <c r="T1945" s="4">
        <v>0</v>
      </c>
      <c r="U1945" s="4">
        <v>51</v>
      </c>
      <c r="V1945" s="4">
        <v>50</v>
      </c>
      <c r="W1945" s="4">
        <v>0</v>
      </c>
      <c r="X1945" s="4">
        <v>0</v>
      </c>
      <c r="Y1945" s="4">
        <v>0</v>
      </c>
      <c r="Z1945" s="4">
        <v>0</v>
      </c>
      <c r="AA1945" s="4">
        <v>0</v>
      </c>
      <c r="AB1945" s="4">
        <v>0</v>
      </c>
      <c r="AC1945" s="4">
        <v>0</v>
      </c>
      <c r="AD1945" s="4">
        <v>0</v>
      </c>
    </row>
    <row r="1946" spans="1:30" x14ac:dyDescent="0.3">
      <c r="A1946" s="16" t="s">
        <v>47</v>
      </c>
      <c r="B1946" s="7">
        <v>582352</v>
      </c>
      <c r="C1946" s="7">
        <v>280950</v>
      </c>
      <c r="D1946" s="7" t="s">
        <v>2101</v>
      </c>
      <c r="E1946" s="7">
        <v>2</v>
      </c>
      <c r="F1946" s="4">
        <v>6394815</v>
      </c>
      <c r="G1946" s="4">
        <v>428855</v>
      </c>
      <c r="H1946" s="4">
        <f t="shared" si="182"/>
        <v>6351572.5738339275</v>
      </c>
      <c r="I1946" s="4">
        <f t="shared" si="183"/>
        <v>-43242.426166072488</v>
      </c>
      <c r="J1946" s="5">
        <f t="shared" si="184"/>
        <v>-6.7621074520642921E-3</v>
      </c>
      <c r="K1946" s="4">
        <f t="shared" si="185"/>
        <v>353316.51695602038</v>
      </c>
      <c r="L1946" s="4">
        <f t="shared" si="186"/>
        <v>-75538.483043979621</v>
      </c>
      <c r="M1946" s="5">
        <f t="shared" si="187"/>
        <v>-0.17613991452584121</v>
      </c>
      <c r="N1946" s="4">
        <f>IF(SUMPRODUCT($O$2:$AD$2,O1946:AD1946)&lt;=Kalkulačka!$B$4,SUMPRODUCT($O$2:$AD$2,O1946:AD1946)*Kalkulačka!$B$5,SUMPRODUCT($O$2:$AD$2,O1946:AD1946))</f>
        <v>447</v>
      </c>
      <c r="O1946" s="4">
        <v>19</v>
      </c>
      <c r="P1946" s="4">
        <v>0</v>
      </c>
      <c r="Q1946" s="4">
        <v>0</v>
      </c>
      <c r="R1946" s="4">
        <v>0</v>
      </c>
      <c r="S1946" s="4">
        <v>428</v>
      </c>
      <c r="T1946" s="4">
        <v>0</v>
      </c>
      <c r="U1946" s="4">
        <v>485</v>
      </c>
      <c r="V1946" s="4">
        <v>136</v>
      </c>
      <c r="W1946" s="4">
        <v>0</v>
      </c>
      <c r="X1946" s="4">
        <v>0</v>
      </c>
      <c r="Y1946" s="4">
        <v>0</v>
      </c>
      <c r="Z1946" s="4">
        <v>0</v>
      </c>
      <c r="AA1946" s="4">
        <v>0</v>
      </c>
      <c r="AB1946" s="4">
        <v>0</v>
      </c>
      <c r="AC1946" s="4">
        <v>0</v>
      </c>
      <c r="AD1946" s="4">
        <v>0</v>
      </c>
    </row>
    <row r="1947" spans="1:30" x14ac:dyDescent="0.3">
      <c r="A1947" s="16" t="s">
        <v>50</v>
      </c>
      <c r="B1947" s="7">
        <v>552186</v>
      </c>
      <c r="C1947" s="7">
        <v>635740</v>
      </c>
      <c r="D1947" s="7" t="s">
        <v>2102</v>
      </c>
      <c r="E1947" s="7">
        <v>2</v>
      </c>
      <c r="F1947" s="4">
        <v>2250333</v>
      </c>
      <c r="G1947" s="4">
        <v>82733</v>
      </c>
      <c r="H1947" s="4">
        <f t="shared" si="182"/>
        <v>2578994.232999682</v>
      </c>
      <c r="I1947" s="4">
        <f t="shared" si="183"/>
        <v>328661.23299968196</v>
      </c>
      <c r="J1947" s="5">
        <f t="shared" si="184"/>
        <v>0.14605004370450159</v>
      </c>
      <c r="K1947" s="4">
        <f t="shared" si="185"/>
        <v>143460.7333948942</v>
      </c>
      <c r="L1947" s="4">
        <f t="shared" si="186"/>
        <v>60727.733394894196</v>
      </c>
      <c r="M1947" s="5">
        <f t="shared" si="187"/>
        <v>0.73402068575893775</v>
      </c>
      <c r="N1947" s="4">
        <f>IF(SUMPRODUCT($O$2:$AD$2,O1947:AD1947)&lt;=Kalkulačka!$B$4,SUMPRODUCT($O$2:$AD$2,O1947:AD1947)*Kalkulačka!$B$5,SUMPRODUCT($O$2:$AD$2,O1947:AD1947))</f>
        <v>181.5</v>
      </c>
      <c r="O1947" s="4">
        <v>55</v>
      </c>
      <c r="P1947" s="4">
        <v>0</v>
      </c>
      <c r="Q1947" s="4">
        <v>0</v>
      </c>
      <c r="R1947" s="4">
        <v>0</v>
      </c>
      <c r="S1947" s="4">
        <v>66</v>
      </c>
      <c r="T1947" s="4">
        <v>0</v>
      </c>
      <c r="U1947" s="4">
        <v>0</v>
      </c>
      <c r="V1947" s="4">
        <v>62</v>
      </c>
      <c r="W1947" s="4">
        <v>0</v>
      </c>
      <c r="X1947" s="4">
        <v>0</v>
      </c>
      <c r="Y1947" s="4">
        <v>0</v>
      </c>
      <c r="Z1947" s="4">
        <v>0</v>
      </c>
      <c r="AA1947" s="4">
        <v>0</v>
      </c>
      <c r="AB1947" s="4">
        <v>0</v>
      </c>
      <c r="AC1947" s="4">
        <v>0</v>
      </c>
      <c r="AD1947" s="4">
        <v>0</v>
      </c>
    </row>
    <row r="1948" spans="1:30" x14ac:dyDescent="0.3">
      <c r="A1948" s="16" t="s">
        <v>47</v>
      </c>
      <c r="B1948" s="7">
        <v>584517</v>
      </c>
      <c r="C1948" s="7">
        <v>600164</v>
      </c>
      <c r="D1948" s="7" t="s">
        <v>2103</v>
      </c>
      <c r="E1948" s="7">
        <v>2</v>
      </c>
      <c r="F1948" s="4">
        <v>1469145</v>
      </c>
      <c r="G1948" s="4">
        <v>53952</v>
      </c>
      <c r="H1948" s="4">
        <f t="shared" si="182"/>
        <v>1683806.1521237593</v>
      </c>
      <c r="I1948" s="4">
        <f t="shared" si="183"/>
        <v>214661.15212375927</v>
      </c>
      <c r="J1948" s="5">
        <f t="shared" si="184"/>
        <v>0.14611297872147366</v>
      </c>
      <c r="K1948" s="4">
        <f t="shared" si="185"/>
        <v>93664.445770220176</v>
      </c>
      <c r="L1948" s="4">
        <f t="shared" si="186"/>
        <v>39712.445770220176</v>
      </c>
      <c r="M1948" s="5">
        <f t="shared" si="187"/>
        <v>0.73606994680864801</v>
      </c>
      <c r="N1948" s="4">
        <f>IF(SUMPRODUCT($O$2:$AD$2,O1948:AD1948)&lt;=Kalkulačka!$B$4,SUMPRODUCT($O$2:$AD$2,O1948:AD1948)*Kalkulačka!$B$5,SUMPRODUCT($O$2:$AD$2,O1948:AD1948))</f>
        <v>118.5</v>
      </c>
      <c r="O1948" s="4">
        <v>36</v>
      </c>
      <c r="P1948" s="4">
        <v>0</v>
      </c>
      <c r="Q1948" s="4">
        <v>0</v>
      </c>
      <c r="R1948" s="4">
        <v>0</v>
      </c>
      <c r="S1948" s="4">
        <v>43</v>
      </c>
      <c r="T1948" s="4">
        <v>0</v>
      </c>
      <c r="U1948" s="4">
        <v>78</v>
      </c>
      <c r="V1948" s="4">
        <v>37</v>
      </c>
      <c r="W1948" s="4">
        <v>0</v>
      </c>
      <c r="X1948" s="4">
        <v>0</v>
      </c>
      <c r="Y1948" s="4">
        <v>0</v>
      </c>
      <c r="Z1948" s="4">
        <v>0</v>
      </c>
      <c r="AA1948" s="4">
        <v>0</v>
      </c>
      <c r="AB1948" s="4">
        <v>0</v>
      </c>
      <c r="AC1948" s="4">
        <v>0</v>
      </c>
      <c r="AD1948" s="4">
        <v>0</v>
      </c>
    </row>
    <row r="1949" spans="1:30" x14ac:dyDescent="0.3">
      <c r="A1949" s="16" t="s">
        <v>38</v>
      </c>
      <c r="B1949" s="7">
        <v>579220</v>
      </c>
      <c r="C1949" s="7">
        <v>277835</v>
      </c>
      <c r="D1949" s="7" t="s">
        <v>2104</v>
      </c>
      <c r="E1949" s="7">
        <v>2</v>
      </c>
      <c r="F1949" s="4">
        <v>1227376</v>
      </c>
      <c r="G1949" s="4">
        <v>42209</v>
      </c>
      <c r="H1949" s="4">
        <f t="shared" si="182"/>
        <v>1406724.1270907356</v>
      </c>
      <c r="I1949" s="4">
        <f t="shared" si="183"/>
        <v>179348.12709073559</v>
      </c>
      <c r="J1949" s="5">
        <f t="shared" si="184"/>
        <v>0.14612321496488079</v>
      </c>
      <c r="K1949" s="4">
        <f t="shared" si="185"/>
        <v>78251.309124487743</v>
      </c>
      <c r="L1949" s="4">
        <f t="shared" si="186"/>
        <v>36042.309124487743</v>
      </c>
      <c r="M1949" s="5">
        <f t="shared" si="187"/>
        <v>0.85390104301186343</v>
      </c>
      <c r="N1949" s="4">
        <f>IF(SUMPRODUCT($O$2:$AD$2,O1949:AD1949)&lt;=Kalkulačka!$B$4,SUMPRODUCT($O$2:$AD$2,O1949:AD1949)*Kalkulačka!$B$5,SUMPRODUCT($O$2:$AD$2,O1949:AD1949))</f>
        <v>99</v>
      </c>
      <c r="O1949" s="4">
        <v>38</v>
      </c>
      <c r="P1949" s="4">
        <v>0</v>
      </c>
      <c r="Q1949" s="4">
        <v>0</v>
      </c>
      <c r="R1949" s="4">
        <v>0</v>
      </c>
      <c r="S1949" s="4">
        <v>28</v>
      </c>
      <c r="T1949" s="4">
        <v>0</v>
      </c>
      <c r="U1949" s="4">
        <v>65</v>
      </c>
      <c r="V1949" s="4">
        <v>27</v>
      </c>
      <c r="W1949" s="4">
        <v>0</v>
      </c>
      <c r="X1949" s="4">
        <v>0</v>
      </c>
      <c r="Y1949" s="4">
        <v>0</v>
      </c>
      <c r="Z1949" s="4">
        <v>0</v>
      </c>
      <c r="AA1949" s="4">
        <v>0</v>
      </c>
      <c r="AB1949" s="4">
        <v>0</v>
      </c>
      <c r="AC1949" s="4">
        <v>0</v>
      </c>
      <c r="AD1949" s="4">
        <v>0</v>
      </c>
    </row>
    <row r="1950" spans="1:30" x14ac:dyDescent="0.3">
      <c r="A1950" s="16" t="s">
        <v>50</v>
      </c>
      <c r="B1950" s="7">
        <v>589462</v>
      </c>
      <c r="C1950" s="7">
        <v>288209</v>
      </c>
      <c r="D1950" s="7" t="s">
        <v>2105</v>
      </c>
      <c r="E1950" s="7">
        <v>2</v>
      </c>
      <c r="F1950" s="4">
        <v>873976</v>
      </c>
      <c r="G1950" s="4">
        <v>33402</v>
      </c>
      <c r="H1950" s="4">
        <f t="shared" si="182"/>
        <v>1001758.0905040087</v>
      </c>
      <c r="I1950" s="4">
        <f t="shared" si="183"/>
        <v>127782.09050400869</v>
      </c>
      <c r="J1950" s="5">
        <f t="shared" si="184"/>
        <v>0.14620777973766863</v>
      </c>
      <c r="K1950" s="4">
        <f t="shared" si="185"/>
        <v>55724.417103801876</v>
      </c>
      <c r="L1950" s="4">
        <f t="shared" si="186"/>
        <v>22322.417103801876</v>
      </c>
      <c r="M1950" s="5">
        <f t="shared" si="187"/>
        <v>0.66829582371719876</v>
      </c>
      <c r="N1950" s="4">
        <f>IF(SUMPRODUCT($O$2:$AD$2,O1950:AD1950)&lt;=Kalkulačka!$B$4,SUMPRODUCT($O$2:$AD$2,O1950:AD1950)*Kalkulačka!$B$5,SUMPRODUCT($O$2:$AD$2,O1950:AD1950))</f>
        <v>70.5</v>
      </c>
      <c r="O1950" s="4">
        <v>18</v>
      </c>
      <c r="P1950" s="4">
        <v>0</v>
      </c>
      <c r="Q1950" s="4">
        <v>0</v>
      </c>
      <c r="R1950" s="4">
        <v>0</v>
      </c>
      <c r="S1950" s="4">
        <v>29</v>
      </c>
      <c r="T1950" s="4">
        <v>0</v>
      </c>
      <c r="U1950" s="4">
        <v>46</v>
      </c>
      <c r="V1950" s="4">
        <v>29</v>
      </c>
      <c r="W1950" s="4">
        <v>0</v>
      </c>
      <c r="X1950" s="4">
        <v>0</v>
      </c>
      <c r="Y1950" s="4">
        <v>0</v>
      </c>
      <c r="Z1950" s="4">
        <v>0</v>
      </c>
      <c r="AA1950" s="4">
        <v>0</v>
      </c>
      <c r="AB1950" s="4">
        <v>0</v>
      </c>
      <c r="AC1950" s="4">
        <v>0</v>
      </c>
      <c r="AD1950" s="4">
        <v>0</v>
      </c>
    </row>
    <row r="1951" spans="1:30" x14ac:dyDescent="0.3">
      <c r="A1951" s="16" t="s">
        <v>23</v>
      </c>
      <c r="B1951" s="7">
        <v>544256</v>
      </c>
      <c r="C1951" s="7">
        <v>244732</v>
      </c>
      <c r="D1951" s="7" t="s">
        <v>226</v>
      </c>
      <c r="E1951" s="7">
        <v>2</v>
      </c>
      <c r="F1951" s="4">
        <v>179523603</v>
      </c>
      <c r="G1951" s="4">
        <v>10884227</v>
      </c>
      <c r="H1951" s="4">
        <f t="shared" si="182"/>
        <v>178341358.77894771</v>
      </c>
      <c r="I1951" s="4">
        <f t="shared" si="183"/>
        <v>-1182244.221052289</v>
      </c>
      <c r="J1951" s="5">
        <f t="shared" si="184"/>
        <v>-6.5854528390469902E-3</v>
      </c>
      <c r="K1951" s="4">
        <f t="shared" si="185"/>
        <v>9920527.0790045019</v>
      </c>
      <c r="L1951" s="4">
        <f t="shared" si="186"/>
        <v>-963699.92099549808</v>
      </c>
      <c r="M1951" s="5">
        <f t="shared" si="187"/>
        <v>-8.8540961245616945E-2</v>
      </c>
      <c r="N1951" s="4">
        <f>IF(SUMPRODUCT($O$2:$AD$2,O1951:AD1951)&lt;=Kalkulačka!$B$4,SUMPRODUCT($O$2:$AD$2,O1951:AD1951)*Kalkulačka!$B$5,SUMPRODUCT($O$2:$AD$2,O1951:AD1951))</f>
        <v>12551</v>
      </c>
      <c r="O1951" s="4">
        <v>2883</v>
      </c>
      <c r="P1951" s="4">
        <v>25</v>
      </c>
      <c r="Q1951" s="4">
        <v>35</v>
      </c>
      <c r="R1951" s="4">
        <v>0</v>
      </c>
      <c r="S1951" s="4">
        <v>9554</v>
      </c>
      <c r="T1951" s="4">
        <v>0</v>
      </c>
      <c r="U1951" s="4">
        <v>12885</v>
      </c>
      <c r="V1951" s="4">
        <v>3187</v>
      </c>
      <c r="W1951" s="4">
        <v>0</v>
      </c>
      <c r="X1951" s="4">
        <v>0</v>
      </c>
      <c r="Y1951" s="4">
        <v>0</v>
      </c>
      <c r="Z1951" s="4">
        <v>0</v>
      </c>
      <c r="AA1951" s="4">
        <v>290</v>
      </c>
      <c r="AB1951" s="4">
        <v>0</v>
      </c>
      <c r="AC1951" s="4">
        <v>0</v>
      </c>
      <c r="AD1951" s="4">
        <v>0</v>
      </c>
    </row>
    <row r="1952" spans="1:30" x14ac:dyDescent="0.3">
      <c r="A1952" s="16" t="s">
        <v>53</v>
      </c>
      <c r="B1952" s="7">
        <v>542946</v>
      </c>
      <c r="C1952" s="7">
        <v>303917</v>
      </c>
      <c r="D1952" s="7" t="s">
        <v>2106</v>
      </c>
      <c r="E1952" s="7">
        <v>2</v>
      </c>
      <c r="F1952" s="4">
        <v>1803438</v>
      </c>
      <c r="G1952" s="4">
        <v>67333</v>
      </c>
      <c r="H1952" s="4">
        <f t="shared" si="182"/>
        <v>2067458.1867848688</v>
      </c>
      <c r="I1952" s="4">
        <f t="shared" si="183"/>
        <v>264020.18678486883</v>
      </c>
      <c r="J1952" s="5">
        <f t="shared" si="184"/>
        <v>0.14639826086888985</v>
      </c>
      <c r="K1952" s="4">
        <f t="shared" si="185"/>
        <v>115005.71189508047</v>
      </c>
      <c r="L1952" s="4">
        <f t="shared" si="186"/>
        <v>47672.711895080472</v>
      </c>
      <c r="M1952" s="5">
        <f t="shared" si="187"/>
        <v>0.70801407771940172</v>
      </c>
      <c r="N1952" s="4">
        <f>IF(SUMPRODUCT($O$2:$AD$2,O1952:AD1952)&lt;=Kalkulačka!$B$4,SUMPRODUCT($O$2:$AD$2,O1952:AD1952)*Kalkulačka!$B$5,SUMPRODUCT($O$2:$AD$2,O1952:AD1952))</f>
        <v>145.5</v>
      </c>
      <c r="O1952" s="4">
        <v>42</v>
      </c>
      <c r="P1952" s="4">
        <v>0</v>
      </c>
      <c r="Q1952" s="4">
        <v>0</v>
      </c>
      <c r="R1952" s="4">
        <v>0</v>
      </c>
      <c r="S1952" s="4">
        <v>55</v>
      </c>
      <c r="T1952" s="4">
        <v>0</v>
      </c>
      <c r="U1952" s="4">
        <v>96</v>
      </c>
      <c r="V1952" s="4">
        <v>25</v>
      </c>
      <c r="W1952" s="4">
        <v>0</v>
      </c>
      <c r="X1952" s="4">
        <v>0</v>
      </c>
      <c r="Y1952" s="4">
        <v>0</v>
      </c>
      <c r="Z1952" s="4">
        <v>0</v>
      </c>
      <c r="AA1952" s="4">
        <v>0</v>
      </c>
      <c r="AB1952" s="4">
        <v>0</v>
      </c>
      <c r="AC1952" s="4">
        <v>0</v>
      </c>
      <c r="AD1952" s="4">
        <v>0</v>
      </c>
    </row>
    <row r="1953" spans="1:30" x14ac:dyDescent="0.3">
      <c r="A1953" s="16" t="s">
        <v>56</v>
      </c>
      <c r="B1953" s="7">
        <v>512745</v>
      </c>
      <c r="C1953" s="7">
        <v>535117</v>
      </c>
      <c r="D1953" s="7" t="s">
        <v>2107</v>
      </c>
      <c r="E1953" s="7">
        <v>2</v>
      </c>
      <c r="F1953" s="4">
        <v>1710394</v>
      </c>
      <c r="G1953" s="4">
        <v>59977</v>
      </c>
      <c r="H1953" s="4">
        <f t="shared" si="182"/>
        <v>1960888.1771567829</v>
      </c>
      <c r="I1953" s="4">
        <f t="shared" si="183"/>
        <v>250494.17715678294</v>
      </c>
      <c r="J1953" s="5">
        <f t="shared" si="184"/>
        <v>0.14645407850868453</v>
      </c>
      <c r="K1953" s="4">
        <f t="shared" si="185"/>
        <v>109077.58241595261</v>
      </c>
      <c r="L1953" s="4">
        <f t="shared" si="186"/>
        <v>49100.582415952609</v>
      </c>
      <c r="M1953" s="5">
        <f t="shared" si="187"/>
        <v>0.81865685872838934</v>
      </c>
      <c r="N1953" s="4">
        <f>IF(SUMPRODUCT($O$2:$AD$2,O1953:AD1953)&lt;=Kalkulačka!$B$4,SUMPRODUCT($O$2:$AD$2,O1953:AD1953)*Kalkulačka!$B$5,SUMPRODUCT($O$2:$AD$2,O1953:AD1953))</f>
        <v>138</v>
      </c>
      <c r="O1953" s="4">
        <v>49</v>
      </c>
      <c r="P1953" s="4">
        <v>0</v>
      </c>
      <c r="Q1953" s="4">
        <v>0</v>
      </c>
      <c r="R1953" s="4">
        <v>0</v>
      </c>
      <c r="S1953" s="4">
        <v>43</v>
      </c>
      <c r="T1953" s="4">
        <v>0</v>
      </c>
      <c r="U1953" s="4">
        <v>91</v>
      </c>
      <c r="V1953" s="4">
        <v>29</v>
      </c>
      <c r="W1953" s="4">
        <v>0</v>
      </c>
      <c r="X1953" s="4">
        <v>0</v>
      </c>
      <c r="Y1953" s="4">
        <v>0</v>
      </c>
      <c r="Z1953" s="4">
        <v>0</v>
      </c>
      <c r="AA1953" s="4">
        <v>0</v>
      </c>
      <c r="AB1953" s="4">
        <v>0</v>
      </c>
      <c r="AC1953" s="4">
        <v>0</v>
      </c>
      <c r="AD1953" s="4">
        <v>0</v>
      </c>
    </row>
    <row r="1954" spans="1:30" x14ac:dyDescent="0.3">
      <c r="A1954" s="16" t="s">
        <v>38</v>
      </c>
      <c r="B1954" s="7">
        <v>569810</v>
      </c>
      <c r="C1954" s="7">
        <v>268810</v>
      </c>
      <c r="D1954" s="7" t="s">
        <v>349</v>
      </c>
      <c r="E1954" s="7">
        <v>2</v>
      </c>
      <c r="F1954" s="4">
        <v>163527035</v>
      </c>
      <c r="G1954" s="4">
        <v>9728685</v>
      </c>
      <c r="H1954" s="4">
        <f t="shared" si="182"/>
        <v>162486583.21321192</v>
      </c>
      <c r="I1954" s="4">
        <f t="shared" si="183"/>
        <v>-1040451.7867880762</v>
      </c>
      <c r="J1954" s="5">
        <f t="shared" si="184"/>
        <v>-6.3625674298324331E-3</v>
      </c>
      <c r="K1954" s="4">
        <f t="shared" si="185"/>
        <v>9038579.4959630538</v>
      </c>
      <c r="L1954" s="4">
        <f t="shared" si="186"/>
        <v>-690105.50403694622</v>
      </c>
      <c r="M1954" s="5">
        <f t="shared" si="187"/>
        <v>-7.0935126796370374E-2</v>
      </c>
      <c r="N1954" s="4">
        <f>IF(SUMPRODUCT($O$2:$AD$2,O1954:AD1954)&lt;=Kalkulačka!$B$4,SUMPRODUCT($O$2:$AD$2,O1954:AD1954)*Kalkulačka!$B$5,SUMPRODUCT($O$2:$AD$2,O1954:AD1954))</f>
        <v>11435.2</v>
      </c>
      <c r="O1954" s="4">
        <v>2704</v>
      </c>
      <c r="P1954" s="4">
        <v>0</v>
      </c>
      <c r="Q1954" s="4">
        <v>0</v>
      </c>
      <c r="R1954" s="4">
        <v>0</v>
      </c>
      <c r="S1954" s="4">
        <v>8387</v>
      </c>
      <c r="T1954" s="4">
        <v>15</v>
      </c>
      <c r="U1954" s="4">
        <v>11844</v>
      </c>
      <c r="V1954" s="4">
        <v>2727</v>
      </c>
      <c r="W1954" s="4">
        <v>0</v>
      </c>
      <c r="X1954" s="4">
        <v>913</v>
      </c>
      <c r="Y1954" s="4">
        <v>0</v>
      </c>
      <c r="Z1954" s="4">
        <v>0</v>
      </c>
      <c r="AA1954" s="4">
        <v>3142</v>
      </c>
      <c r="AB1954" s="4">
        <v>0</v>
      </c>
      <c r="AC1954" s="4">
        <v>0</v>
      </c>
      <c r="AD1954" s="4">
        <v>0</v>
      </c>
    </row>
    <row r="1955" spans="1:30" x14ac:dyDescent="0.3">
      <c r="A1955" s="16" t="s">
        <v>20</v>
      </c>
      <c r="B1955" s="7">
        <v>540552</v>
      </c>
      <c r="C1955" s="7">
        <v>242535</v>
      </c>
      <c r="D1955" s="7" t="s">
        <v>2108</v>
      </c>
      <c r="E1955" s="7">
        <v>2</v>
      </c>
      <c r="F1955" s="4">
        <v>2583774</v>
      </c>
      <c r="G1955" s="4">
        <v>115331</v>
      </c>
      <c r="H1955" s="4">
        <f t="shared" si="182"/>
        <v>2962646.2676607915</v>
      </c>
      <c r="I1955" s="4">
        <f t="shared" si="183"/>
        <v>378872.26766079152</v>
      </c>
      <c r="J1955" s="5">
        <f t="shared" si="184"/>
        <v>0.14663521951253933</v>
      </c>
      <c r="K1955" s="4">
        <f t="shared" si="185"/>
        <v>164801.99951975449</v>
      </c>
      <c r="L1955" s="4">
        <f t="shared" si="186"/>
        <v>49470.999519754492</v>
      </c>
      <c r="M1955" s="5">
        <f t="shared" si="187"/>
        <v>0.42894798033273362</v>
      </c>
      <c r="N1955" s="4">
        <f>IF(SUMPRODUCT($O$2:$AD$2,O1955:AD1955)&lt;=Kalkulačka!$B$4,SUMPRODUCT($O$2:$AD$2,O1955:AD1955)*Kalkulačka!$B$5,SUMPRODUCT($O$2:$AD$2,O1955:AD1955))</f>
        <v>208.5</v>
      </c>
      <c r="O1955" s="4">
        <v>37</v>
      </c>
      <c r="P1955" s="4">
        <v>0</v>
      </c>
      <c r="Q1955" s="4">
        <v>0</v>
      </c>
      <c r="R1955" s="4">
        <v>0</v>
      </c>
      <c r="S1955" s="4">
        <v>102</v>
      </c>
      <c r="T1955" s="4">
        <v>0</v>
      </c>
      <c r="U1955" s="4">
        <v>139</v>
      </c>
      <c r="V1955" s="4">
        <v>44</v>
      </c>
      <c r="W1955" s="4">
        <v>0</v>
      </c>
      <c r="X1955" s="4">
        <v>0</v>
      </c>
      <c r="Y1955" s="4">
        <v>0</v>
      </c>
      <c r="Z1955" s="4">
        <v>0</v>
      </c>
      <c r="AA1955" s="4">
        <v>0</v>
      </c>
      <c r="AB1955" s="4">
        <v>0</v>
      </c>
      <c r="AC1955" s="4">
        <v>0</v>
      </c>
      <c r="AD1955" s="4">
        <v>0</v>
      </c>
    </row>
    <row r="1956" spans="1:30" x14ac:dyDescent="0.3">
      <c r="A1956" s="16" t="s">
        <v>50</v>
      </c>
      <c r="B1956" s="7">
        <v>589691</v>
      </c>
      <c r="C1956" s="7">
        <v>288438</v>
      </c>
      <c r="D1956" s="7" t="s">
        <v>309</v>
      </c>
      <c r="E1956" s="7">
        <v>2</v>
      </c>
      <c r="F1956" s="4">
        <v>873626</v>
      </c>
      <c r="G1956" s="4">
        <v>33398</v>
      </c>
      <c r="H1956" s="4">
        <f t="shared" si="182"/>
        <v>1001758.0905040087</v>
      </c>
      <c r="I1956" s="4">
        <f t="shared" si="183"/>
        <v>128132.09050400869</v>
      </c>
      <c r="J1956" s="5">
        <f t="shared" si="184"/>
        <v>0.14666698393134903</v>
      </c>
      <c r="K1956" s="4">
        <f t="shared" si="185"/>
        <v>55724.417103801876</v>
      </c>
      <c r="L1956" s="4">
        <f t="shared" si="186"/>
        <v>22326.417103801876</v>
      </c>
      <c r="M1956" s="5">
        <f t="shared" si="187"/>
        <v>0.66849563158877401</v>
      </c>
      <c r="N1956" s="4">
        <f>IF(SUMPRODUCT($O$2:$AD$2,O1956:AD1956)&lt;=Kalkulačka!$B$4,SUMPRODUCT($O$2:$AD$2,O1956:AD1956)*Kalkulačka!$B$5,SUMPRODUCT($O$2:$AD$2,O1956:AD1956))</f>
        <v>70.5</v>
      </c>
      <c r="O1956" s="4">
        <v>18</v>
      </c>
      <c r="P1956" s="4">
        <v>0</v>
      </c>
      <c r="Q1956" s="4">
        <v>0</v>
      </c>
      <c r="R1956" s="4">
        <v>0</v>
      </c>
      <c r="S1956" s="4">
        <v>29</v>
      </c>
      <c r="T1956" s="4">
        <v>0</v>
      </c>
      <c r="U1956" s="4">
        <v>71</v>
      </c>
      <c r="V1956" s="4">
        <v>22</v>
      </c>
      <c r="W1956" s="4">
        <v>0</v>
      </c>
      <c r="X1956" s="4">
        <v>0</v>
      </c>
      <c r="Y1956" s="4">
        <v>0</v>
      </c>
      <c r="Z1956" s="4">
        <v>0</v>
      </c>
      <c r="AA1956" s="4">
        <v>0</v>
      </c>
      <c r="AB1956" s="4">
        <v>0</v>
      </c>
      <c r="AC1956" s="4">
        <v>0</v>
      </c>
      <c r="AD1956" s="4">
        <v>0</v>
      </c>
    </row>
    <row r="1957" spans="1:30" x14ac:dyDescent="0.3">
      <c r="A1957" s="16" t="s">
        <v>53</v>
      </c>
      <c r="B1957" s="7">
        <v>588971</v>
      </c>
      <c r="C1957" s="7">
        <v>544558</v>
      </c>
      <c r="D1957" s="7" t="s">
        <v>2109</v>
      </c>
      <c r="E1957" s="7">
        <v>2</v>
      </c>
      <c r="F1957" s="4">
        <v>1078061</v>
      </c>
      <c r="G1957" s="4">
        <v>39929</v>
      </c>
      <c r="H1957" s="4">
        <f t="shared" si="182"/>
        <v>1236212.1116857978</v>
      </c>
      <c r="I1957" s="4">
        <f t="shared" si="183"/>
        <v>158151.1116857978</v>
      </c>
      <c r="J1957" s="5">
        <f t="shared" si="184"/>
        <v>0.14669959462942983</v>
      </c>
      <c r="K1957" s="4">
        <f t="shared" si="185"/>
        <v>68766.301957883159</v>
      </c>
      <c r="L1957" s="4">
        <f t="shared" si="186"/>
        <v>28837.301957883159</v>
      </c>
      <c r="M1957" s="5">
        <f t="shared" si="187"/>
        <v>0.72221447964845509</v>
      </c>
      <c r="N1957" s="4">
        <f>IF(SUMPRODUCT($O$2:$AD$2,O1957:AD1957)&lt;=Kalkulačka!$B$4,SUMPRODUCT($O$2:$AD$2,O1957:AD1957)*Kalkulačka!$B$5,SUMPRODUCT($O$2:$AD$2,O1957:AD1957))</f>
        <v>87</v>
      </c>
      <c r="O1957" s="4">
        <v>26</v>
      </c>
      <c r="P1957" s="4">
        <v>0</v>
      </c>
      <c r="Q1957" s="4">
        <v>0</v>
      </c>
      <c r="R1957" s="4">
        <v>0</v>
      </c>
      <c r="S1957" s="4">
        <v>32</v>
      </c>
      <c r="T1957" s="4">
        <v>0</v>
      </c>
      <c r="U1957" s="4">
        <v>0</v>
      </c>
      <c r="V1957" s="4">
        <v>26</v>
      </c>
      <c r="W1957" s="4">
        <v>0</v>
      </c>
      <c r="X1957" s="4">
        <v>0</v>
      </c>
      <c r="Y1957" s="4">
        <v>0</v>
      </c>
      <c r="Z1957" s="4">
        <v>0</v>
      </c>
      <c r="AA1957" s="4">
        <v>0</v>
      </c>
      <c r="AB1957" s="4">
        <v>0</v>
      </c>
      <c r="AC1957" s="4">
        <v>0</v>
      </c>
      <c r="AD1957" s="4">
        <v>0</v>
      </c>
    </row>
    <row r="1958" spans="1:30" x14ac:dyDescent="0.3">
      <c r="A1958" s="16" t="s">
        <v>44</v>
      </c>
      <c r="B1958" s="7">
        <v>554871</v>
      </c>
      <c r="C1958" s="7">
        <v>60418559</v>
      </c>
      <c r="D1958" s="7" t="s">
        <v>586</v>
      </c>
      <c r="E1958" s="7">
        <v>2</v>
      </c>
      <c r="F1958" s="4">
        <v>353154</v>
      </c>
      <c r="G1958" s="4">
        <v>9180</v>
      </c>
      <c r="H1958" s="4">
        <f t="shared" si="182"/>
        <v>404966.0365867269</v>
      </c>
      <c r="I1958" s="4">
        <f t="shared" si="183"/>
        <v>51812.036586726899</v>
      </c>
      <c r="J1958" s="5">
        <f t="shared" si="184"/>
        <v>0.14671230281046488</v>
      </c>
      <c r="K1958" s="4">
        <f t="shared" si="185"/>
        <v>22526.892020685864</v>
      </c>
      <c r="L1958" s="4">
        <f t="shared" si="186"/>
        <v>13346.892020685864</v>
      </c>
      <c r="M1958" s="5">
        <f t="shared" si="187"/>
        <v>1.4539098061749307</v>
      </c>
      <c r="N1958" s="4">
        <f>IF(SUMPRODUCT($O$2:$AD$2,O1958:AD1958)&lt;=Kalkulačka!$B$4,SUMPRODUCT($O$2:$AD$2,O1958:AD1958)*Kalkulačka!$B$5,SUMPRODUCT($O$2:$AD$2,O1958:AD1958))</f>
        <v>28.5</v>
      </c>
      <c r="O1958" s="4">
        <v>19</v>
      </c>
      <c r="P1958" s="4">
        <v>0</v>
      </c>
      <c r="Q1958" s="4">
        <v>0</v>
      </c>
      <c r="R1958" s="4">
        <v>0</v>
      </c>
      <c r="S1958" s="4">
        <v>0</v>
      </c>
      <c r="T1958" s="4">
        <v>0</v>
      </c>
      <c r="U1958" s="4">
        <v>0</v>
      </c>
      <c r="V1958" s="4">
        <v>0</v>
      </c>
      <c r="W1958" s="4">
        <v>0</v>
      </c>
      <c r="X1958" s="4">
        <v>0</v>
      </c>
      <c r="Y1958" s="4">
        <v>0</v>
      </c>
      <c r="Z1958" s="4">
        <v>0</v>
      </c>
      <c r="AA1958" s="4">
        <v>0</v>
      </c>
      <c r="AB1958" s="4">
        <v>0</v>
      </c>
      <c r="AC1958" s="4">
        <v>0</v>
      </c>
      <c r="AD1958" s="4">
        <v>0</v>
      </c>
    </row>
    <row r="1959" spans="1:30" x14ac:dyDescent="0.3">
      <c r="A1959" s="16" t="s">
        <v>44</v>
      </c>
      <c r="B1959" s="7">
        <v>569071</v>
      </c>
      <c r="C1959" s="7">
        <v>267848</v>
      </c>
      <c r="D1959" s="7" t="s">
        <v>2110</v>
      </c>
      <c r="E1959" s="7">
        <v>2</v>
      </c>
      <c r="F1959" s="4">
        <v>353154</v>
      </c>
      <c r="G1959" s="4">
        <v>9180</v>
      </c>
      <c r="H1959" s="4">
        <f t="shared" si="182"/>
        <v>404966.0365867269</v>
      </c>
      <c r="I1959" s="4">
        <f t="shared" si="183"/>
        <v>51812.036586726899</v>
      </c>
      <c r="J1959" s="5">
        <f t="shared" si="184"/>
        <v>0.14671230281046488</v>
      </c>
      <c r="K1959" s="4">
        <f t="shared" si="185"/>
        <v>22526.892020685864</v>
      </c>
      <c r="L1959" s="4">
        <f t="shared" si="186"/>
        <v>13346.892020685864</v>
      </c>
      <c r="M1959" s="5">
        <f t="shared" si="187"/>
        <v>1.4539098061749307</v>
      </c>
      <c r="N1959" s="4">
        <f>IF(SUMPRODUCT($O$2:$AD$2,O1959:AD1959)&lt;=Kalkulačka!$B$4,SUMPRODUCT($O$2:$AD$2,O1959:AD1959)*Kalkulačka!$B$5,SUMPRODUCT($O$2:$AD$2,O1959:AD1959))</f>
        <v>28.5</v>
      </c>
      <c r="O1959" s="4">
        <v>19</v>
      </c>
      <c r="P1959" s="4">
        <v>0</v>
      </c>
      <c r="Q1959" s="4">
        <v>0</v>
      </c>
      <c r="R1959" s="4">
        <v>0</v>
      </c>
      <c r="S1959" s="4">
        <v>0</v>
      </c>
      <c r="T1959" s="4">
        <v>0</v>
      </c>
      <c r="U1959" s="4">
        <v>0</v>
      </c>
      <c r="V1959" s="4">
        <v>0</v>
      </c>
      <c r="W1959" s="4">
        <v>0</v>
      </c>
      <c r="X1959" s="4">
        <v>0</v>
      </c>
      <c r="Y1959" s="4">
        <v>0</v>
      </c>
      <c r="Z1959" s="4">
        <v>0</v>
      </c>
      <c r="AA1959" s="4">
        <v>0</v>
      </c>
      <c r="AB1959" s="4">
        <v>0</v>
      </c>
      <c r="AC1959" s="4">
        <v>0</v>
      </c>
      <c r="AD1959" s="4">
        <v>0</v>
      </c>
    </row>
    <row r="1960" spans="1:30" x14ac:dyDescent="0.3">
      <c r="A1960" s="16" t="s">
        <v>44</v>
      </c>
      <c r="B1960" s="7">
        <v>569801</v>
      </c>
      <c r="C1960" s="7">
        <v>268569</v>
      </c>
      <c r="D1960" s="7" t="s">
        <v>2111</v>
      </c>
      <c r="E1960" s="7">
        <v>2</v>
      </c>
      <c r="F1960" s="4">
        <v>353154</v>
      </c>
      <c r="G1960" s="4">
        <v>9180</v>
      </c>
      <c r="H1960" s="4">
        <f t="shared" si="182"/>
        <v>404966.0365867269</v>
      </c>
      <c r="I1960" s="4">
        <f t="shared" si="183"/>
        <v>51812.036586726899</v>
      </c>
      <c r="J1960" s="5">
        <f t="shared" si="184"/>
        <v>0.14671230281046488</v>
      </c>
      <c r="K1960" s="4">
        <f t="shared" si="185"/>
        <v>22526.892020685864</v>
      </c>
      <c r="L1960" s="4">
        <f t="shared" si="186"/>
        <v>13346.892020685864</v>
      </c>
      <c r="M1960" s="5">
        <f t="shared" si="187"/>
        <v>1.4539098061749307</v>
      </c>
      <c r="N1960" s="4">
        <f>IF(SUMPRODUCT($O$2:$AD$2,O1960:AD1960)&lt;=Kalkulačka!$B$4,SUMPRODUCT($O$2:$AD$2,O1960:AD1960)*Kalkulačka!$B$5,SUMPRODUCT($O$2:$AD$2,O1960:AD1960))</f>
        <v>28.5</v>
      </c>
      <c r="O1960" s="4">
        <v>19</v>
      </c>
      <c r="P1960" s="4">
        <v>0</v>
      </c>
      <c r="Q1960" s="4">
        <v>0</v>
      </c>
      <c r="R1960" s="4">
        <v>0</v>
      </c>
      <c r="S1960" s="4">
        <v>0</v>
      </c>
      <c r="T1960" s="4">
        <v>0</v>
      </c>
      <c r="U1960" s="4">
        <v>19</v>
      </c>
      <c r="V1960" s="4">
        <v>0</v>
      </c>
      <c r="W1960" s="4">
        <v>0</v>
      </c>
      <c r="X1960" s="4">
        <v>0</v>
      </c>
      <c r="Y1960" s="4">
        <v>0</v>
      </c>
      <c r="Z1960" s="4">
        <v>0</v>
      </c>
      <c r="AA1960" s="4">
        <v>0</v>
      </c>
      <c r="AB1960" s="4">
        <v>0</v>
      </c>
      <c r="AC1960" s="4">
        <v>0</v>
      </c>
      <c r="AD1960" s="4">
        <v>0</v>
      </c>
    </row>
    <row r="1961" spans="1:30" x14ac:dyDescent="0.3">
      <c r="A1961" s="16" t="s">
        <v>44</v>
      </c>
      <c r="B1961" s="7">
        <v>573582</v>
      </c>
      <c r="C1961" s="7">
        <v>179671</v>
      </c>
      <c r="D1961" s="7" t="s">
        <v>2112</v>
      </c>
      <c r="E1961" s="7">
        <v>2</v>
      </c>
      <c r="F1961" s="4">
        <v>706306</v>
      </c>
      <c r="G1961" s="4">
        <v>18361</v>
      </c>
      <c r="H1961" s="4">
        <f t="shared" si="182"/>
        <v>809932.0731734538</v>
      </c>
      <c r="I1961" s="4">
        <f t="shared" si="183"/>
        <v>103626.0731734538</v>
      </c>
      <c r="J1961" s="5">
        <f t="shared" si="184"/>
        <v>0.14671554987987334</v>
      </c>
      <c r="K1961" s="4">
        <f t="shared" si="185"/>
        <v>45053.784041371728</v>
      </c>
      <c r="L1961" s="4">
        <f t="shared" si="186"/>
        <v>26692.784041371728</v>
      </c>
      <c r="M1961" s="5">
        <f t="shared" si="187"/>
        <v>1.4537761582360291</v>
      </c>
      <c r="N1961" s="4">
        <f>IF(SUMPRODUCT($O$2:$AD$2,O1961:AD1961)&lt;=Kalkulačka!$B$4,SUMPRODUCT($O$2:$AD$2,O1961:AD1961)*Kalkulačka!$B$5,SUMPRODUCT($O$2:$AD$2,O1961:AD1961))</f>
        <v>57</v>
      </c>
      <c r="O1961" s="4">
        <v>38</v>
      </c>
      <c r="P1961" s="4">
        <v>0</v>
      </c>
      <c r="Q1961" s="4">
        <v>0</v>
      </c>
      <c r="R1961" s="4">
        <v>0</v>
      </c>
      <c r="S1961" s="4">
        <v>0</v>
      </c>
      <c r="T1961" s="4">
        <v>0</v>
      </c>
      <c r="U1961" s="4">
        <v>38</v>
      </c>
      <c r="V1961" s="4">
        <v>0</v>
      </c>
      <c r="W1961" s="4">
        <v>0</v>
      </c>
      <c r="X1961" s="4">
        <v>0</v>
      </c>
      <c r="Y1961" s="4">
        <v>0</v>
      </c>
      <c r="Z1961" s="4">
        <v>0</v>
      </c>
      <c r="AA1961" s="4">
        <v>0</v>
      </c>
      <c r="AB1961" s="4">
        <v>0</v>
      </c>
      <c r="AC1961" s="4">
        <v>0</v>
      </c>
      <c r="AD1961" s="4">
        <v>0</v>
      </c>
    </row>
    <row r="1962" spans="1:30" x14ac:dyDescent="0.3">
      <c r="A1962" s="16" t="s">
        <v>50</v>
      </c>
      <c r="B1962" s="7">
        <v>503738</v>
      </c>
      <c r="C1962" s="7">
        <v>299197</v>
      </c>
      <c r="D1962" s="7" t="s">
        <v>2113</v>
      </c>
      <c r="E1962" s="7">
        <v>2</v>
      </c>
      <c r="F1962" s="4">
        <v>1560851</v>
      </c>
      <c r="G1962" s="4">
        <v>57881</v>
      </c>
      <c r="H1962" s="4">
        <f t="shared" si="182"/>
        <v>1790376.1617518452</v>
      </c>
      <c r="I1962" s="4">
        <f t="shared" si="183"/>
        <v>229525.16175184515</v>
      </c>
      <c r="J1962" s="5">
        <f t="shared" si="184"/>
        <v>0.14705129557648045</v>
      </c>
      <c r="K1962" s="4">
        <f t="shared" si="185"/>
        <v>99592.57524934804</v>
      </c>
      <c r="L1962" s="4">
        <f t="shared" si="186"/>
        <v>41711.57524934804</v>
      </c>
      <c r="M1962" s="5">
        <f t="shared" si="187"/>
        <v>0.72064365248264606</v>
      </c>
      <c r="N1962" s="4">
        <f>IF(SUMPRODUCT($O$2:$AD$2,O1962:AD1962)&lt;=Kalkulačka!$B$4,SUMPRODUCT($O$2:$AD$2,O1962:AD1962)*Kalkulačka!$B$5,SUMPRODUCT($O$2:$AD$2,O1962:AD1962))</f>
        <v>126</v>
      </c>
      <c r="O1962" s="4">
        <v>37</v>
      </c>
      <c r="P1962" s="4">
        <v>0</v>
      </c>
      <c r="Q1962" s="4">
        <v>0</v>
      </c>
      <c r="R1962" s="4">
        <v>0</v>
      </c>
      <c r="S1962" s="4">
        <v>47</v>
      </c>
      <c r="T1962" s="4">
        <v>0</v>
      </c>
      <c r="U1962" s="4">
        <v>81</v>
      </c>
      <c r="V1962" s="4">
        <v>34</v>
      </c>
      <c r="W1962" s="4">
        <v>0</v>
      </c>
      <c r="X1962" s="4">
        <v>0</v>
      </c>
      <c r="Y1962" s="4">
        <v>0</v>
      </c>
      <c r="Z1962" s="4">
        <v>0</v>
      </c>
      <c r="AA1962" s="4">
        <v>0</v>
      </c>
      <c r="AB1962" s="4">
        <v>0</v>
      </c>
      <c r="AC1962" s="4">
        <v>0</v>
      </c>
      <c r="AD1962" s="4">
        <v>0</v>
      </c>
    </row>
    <row r="1963" spans="1:30" x14ac:dyDescent="0.3">
      <c r="A1963" s="16" t="s">
        <v>25</v>
      </c>
      <c r="B1963" s="7">
        <v>559571</v>
      </c>
      <c r="C1963" s="7">
        <v>258466</v>
      </c>
      <c r="D1963" s="7" t="s">
        <v>2114</v>
      </c>
      <c r="E1963" s="7">
        <v>2</v>
      </c>
      <c r="F1963" s="4">
        <v>650300</v>
      </c>
      <c r="G1963" s="4">
        <v>22800</v>
      </c>
      <c r="H1963" s="4">
        <f t="shared" si="182"/>
        <v>745990.06739660224</v>
      </c>
      <c r="I1963" s="4">
        <f t="shared" si="183"/>
        <v>95690.067396602244</v>
      </c>
      <c r="J1963" s="5">
        <f t="shared" si="184"/>
        <v>0.14714757403752454</v>
      </c>
      <c r="K1963" s="4">
        <f t="shared" si="185"/>
        <v>41496.906353895014</v>
      </c>
      <c r="L1963" s="4">
        <f t="shared" si="186"/>
        <v>18696.906353895014</v>
      </c>
      <c r="M1963" s="5">
        <f t="shared" si="187"/>
        <v>0.82003975236381632</v>
      </c>
      <c r="N1963" s="4">
        <f>IF(SUMPRODUCT($O$2:$AD$2,O1963:AD1963)&lt;=Kalkulačka!$B$4,SUMPRODUCT($O$2:$AD$2,O1963:AD1963)*Kalkulačka!$B$5,SUMPRODUCT($O$2:$AD$2,O1963:AD1963))</f>
        <v>52.5</v>
      </c>
      <c r="O1963" s="4">
        <v>19</v>
      </c>
      <c r="P1963" s="4">
        <v>0</v>
      </c>
      <c r="Q1963" s="4">
        <v>0</v>
      </c>
      <c r="R1963" s="4">
        <v>0</v>
      </c>
      <c r="S1963" s="4">
        <v>16</v>
      </c>
      <c r="T1963" s="4">
        <v>0</v>
      </c>
      <c r="U1963" s="4">
        <v>31</v>
      </c>
      <c r="V1963" s="4">
        <v>14</v>
      </c>
      <c r="W1963" s="4">
        <v>0</v>
      </c>
      <c r="X1963" s="4">
        <v>0</v>
      </c>
      <c r="Y1963" s="4">
        <v>0</v>
      </c>
      <c r="Z1963" s="4">
        <v>0</v>
      </c>
      <c r="AA1963" s="4">
        <v>0</v>
      </c>
      <c r="AB1963" s="4">
        <v>0</v>
      </c>
      <c r="AC1963" s="4">
        <v>0</v>
      </c>
      <c r="AD1963" s="4">
        <v>0</v>
      </c>
    </row>
    <row r="1964" spans="1:30" x14ac:dyDescent="0.3">
      <c r="A1964" s="16" t="s">
        <v>20</v>
      </c>
      <c r="B1964" s="7">
        <v>530344</v>
      </c>
      <c r="C1964" s="7">
        <v>232416</v>
      </c>
      <c r="D1964" s="7" t="s">
        <v>1056</v>
      </c>
      <c r="E1964" s="7">
        <v>2</v>
      </c>
      <c r="F1964" s="4">
        <v>1950808</v>
      </c>
      <c r="G1964" s="4">
        <v>64424</v>
      </c>
      <c r="H1964" s="4">
        <f t="shared" si="182"/>
        <v>2237970.2021898064</v>
      </c>
      <c r="I1964" s="4">
        <f t="shared" si="183"/>
        <v>287162.20218980638</v>
      </c>
      <c r="J1964" s="5">
        <f t="shared" si="184"/>
        <v>0.14720167345520752</v>
      </c>
      <c r="K1964" s="4">
        <f t="shared" si="185"/>
        <v>124490.71906168504</v>
      </c>
      <c r="L1964" s="4">
        <f t="shared" si="186"/>
        <v>60066.719061685042</v>
      </c>
      <c r="M1964" s="5">
        <f t="shared" si="187"/>
        <v>0.9323655634807686</v>
      </c>
      <c r="N1964" s="4">
        <f>IF(SUMPRODUCT($O$2:$AD$2,O1964:AD1964)&lt;=Kalkulačka!$B$4,SUMPRODUCT($O$2:$AD$2,O1964:AD1964)*Kalkulačka!$B$5,SUMPRODUCT($O$2:$AD$2,O1964:AD1964))</f>
        <v>157.5</v>
      </c>
      <c r="O1964" s="4">
        <v>67</v>
      </c>
      <c r="P1964" s="4">
        <v>0</v>
      </c>
      <c r="Q1964" s="4">
        <v>0</v>
      </c>
      <c r="R1964" s="4">
        <v>0</v>
      </c>
      <c r="S1964" s="4">
        <v>38</v>
      </c>
      <c r="T1964" s="4">
        <v>0</v>
      </c>
      <c r="U1964" s="4">
        <v>97</v>
      </c>
      <c r="V1964" s="4">
        <v>33</v>
      </c>
      <c r="W1964" s="4">
        <v>0</v>
      </c>
      <c r="X1964" s="4">
        <v>0</v>
      </c>
      <c r="Y1964" s="4">
        <v>0</v>
      </c>
      <c r="Z1964" s="4">
        <v>0</v>
      </c>
      <c r="AA1964" s="4">
        <v>0</v>
      </c>
      <c r="AB1964" s="4">
        <v>0</v>
      </c>
      <c r="AC1964" s="4">
        <v>0</v>
      </c>
      <c r="AD1964" s="4">
        <v>0</v>
      </c>
    </row>
    <row r="1965" spans="1:30" x14ac:dyDescent="0.3">
      <c r="A1965" s="16" t="s">
        <v>29</v>
      </c>
      <c r="B1965" s="7">
        <v>554481</v>
      </c>
      <c r="C1965" s="7">
        <v>253979</v>
      </c>
      <c r="D1965" s="7" t="s">
        <v>268</v>
      </c>
      <c r="E1965" s="7">
        <v>2</v>
      </c>
      <c r="F1965" s="4">
        <v>56409992</v>
      </c>
      <c r="G1965" s="4">
        <v>3309929</v>
      </c>
      <c r="H1965" s="4">
        <f t="shared" si="182"/>
        <v>56101294.935147896</v>
      </c>
      <c r="I1965" s="4">
        <f t="shared" si="183"/>
        <v>-308697.06485210359</v>
      </c>
      <c r="J1965" s="5">
        <f t="shared" si="184"/>
        <v>-5.4723827092920674E-3</v>
      </c>
      <c r="K1965" s="4">
        <f t="shared" si="185"/>
        <v>3120725.4412656818</v>
      </c>
      <c r="L1965" s="4">
        <f t="shared" si="186"/>
        <v>-189203.55873431824</v>
      </c>
      <c r="M1965" s="5">
        <f t="shared" si="187"/>
        <v>-5.7162422134830804E-2</v>
      </c>
      <c r="N1965" s="4">
        <f>IF(SUMPRODUCT($O$2:$AD$2,O1965:AD1965)&lt;=Kalkulačka!$B$4,SUMPRODUCT($O$2:$AD$2,O1965:AD1965)*Kalkulačka!$B$5,SUMPRODUCT($O$2:$AD$2,O1965:AD1965))</f>
        <v>3948.2</v>
      </c>
      <c r="O1965" s="4">
        <v>773</v>
      </c>
      <c r="P1965" s="4">
        <v>23</v>
      </c>
      <c r="Q1965" s="4">
        <v>54</v>
      </c>
      <c r="R1965" s="4">
        <v>5</v>
      </c>
      <c r="S1965" s="4">
        <v>2543</v>
      </c>
      <c r="T1965" s="4">
        <v>219</v>
      </c>
      <c r="U1965" s="4">
        <v>3064</v>
      </c>
      <c r="V1965" s="4">
        <v>788</v>
      </c>
      <c r="W1965" s="4">
        <v>0</v>
      </c>
      <c r="X1965" s="4">
        <v>1504</v>
      </c>
      <c r="Y1965" s="4">
        <v>0</v>
      </c>
      <c r="Z1965" s="4">
        <v>0</v>
      </c>
      <c r="AA1965" s="4">
        <v>842</v>
      </c>
      <c r="AB1965" s="4">
        <v>0</v>
      </c>
      <c r="AC1965" s="4">
        <v>0</v>
      </c>
      <c r="AD1965" s="4">
        <v>0</v>
      </c>
    </row>
    <row r="1966" spans="1:30" x14ac:dyDescent="0.3">
      <c r="A1966" s="16" t="s">
        <v>20</v>
      </c>
      <c r="B1966" s="7">
        <v>530841</v>
      </c>
      <c r="C1966" s="7">
        <v>232904</v>
      </c>
      <c r="D1966" s="7" t="s">
        <v>2115</v>
      </c>
      <c r="E1966" s="7">
        <v>2</v>
      </c>
      <c r="F1966" s="4">
        <v>11871019</v>
      </c>
      <c r="G1966" s="4">
        <v>718930</v>
      </c>
      <c r="H1966" s="4">
        <f t="shared" si="182"/>
        <v>11807957.066791931</v>
      </c>
      <c r="I1966" s="4">
        <f t="shared" si="183"/>
        <v>-63061.933208068833</v>
      </c>
      <c r="J1966" s="5">
        <f t="shared" si="184"/>
        <v>-5.3122594789940525E-3</v>
      </c>
      <c r="K1966" s="4">
        <f t="shared" si="185"/>
        <v>656836.74628736684</v>
      </c>
      <c r="L1966" s="4">
        <f t="shared" si="186"/>
        <v>-62093.253712633159</v>
      </c>
      <c r="M1966" s="5">
        <f t="shared" si="187"/>
        <v>-8.6368984063306842E-2</v>
      </c>
      <c r="N1966" s="4">
        <f>IF(SUMPRODUCT($O$2:$AD$2,O1966:AD1966)&lt;=Kalkulačka!$B$4,SUMPRODUCT($O$2:$AD$2,O1966:AD1966)*Kalkulačka!$B$5,SUMPRODUCT($O$2:$AD$2,O1966:AD1966))</f>
        <v>831</v>
      </c>
      <c r="O1966" s="4">
        <v>180</v>
      </c>
      <c r="P1966" s="4">
        <v>0</v>
      </c>
      <c r="Q1966" s="4">
        <v>15</v>
      </c>
      <c r="R1966" s="4">
        <v>0</v>
      </c>
      <c r="S1966" s="4">
        <v>636</v>
      </c>
      <c r="T1966" s="4">
        <v>0</v>
      </c>
      <c r="U1966" s="4">
        <v>942</v>
      </c>
      <c r="V1966" s="4">
        <v>218</v>
      </c>
      <c r="W1966" s="4">
        <v>0</v>
      </c>
      <c r="X1966" s="4">
        <v>0</v>
      </c>
      <c r="Y1966" s="4">
        <v>0</v>
      </c>
      <c r="Z1966" s="4">
        <v>0</v>
      </c>
      <c r="AA1966" s="4">
        <v>0</v>
      </c>
      <c r="AB1966" s="4">
        <v>0</v>
      </c>
      <c r="AC1966" s="4">
        <v>0</v>
      </c>
      <c r="AD1966" s="4">
        <v>0</v>
      </c>
    </row>
    <row r="1967" spans="1:30" x14ac:dyDescent="0.3">
      <c r="A1967" s="16" t="s">
        <v>20</v>
      </c>
      <c r="B1967" s="7">
        <v>540013</v>
      </c>
      <c r="C1967" s="7">
        <v>242004</v>
      </c>
      <c r="D1967" s="7" t="s">
        <v>208</v>
      </c>
      <c r="E1967" s="7">
        <v>2</v>
      </c>
      <c r="F1967" s="4">
        <v>7944179</v>
      </c>
      <c r="G1967" s="4">
        <v>479365</v>
      </c>
      <c r="H1967" s="4">
        <f t="shared" si="182"/>
        <v>7903231.9140188601</v>
      </c>
      <c r="I1967" s="4">
        <f t="shared" si="183"/>
        <v>-40947.085981139913</v>
      </c>
      <c r="J1967" s="5">
        <f t="shared" si="184"/>
        <v>-5.1543508751678013E-3</v>
      </c>
      <c r="K1967" s="4">
        <f t="shared" si="185"/>
        <v>439630.08217212209</v>
      </c>
      <c r="L1967" s="4">
        <f t="shared" si="186"/>
        <v>-39734.917827877915</v>
      </c>
      <c r="M1967" s="5">
        <f t="shared" si="187"/>
        <v>-8.2890736344701677E-2</v>
      </c>
      <c r="N1967" s="4">
        <f>IF(SUMPRODUCT($O$2:$AD$2,O1967:AD1967)&lt;=Kalkulačka!$B$4,SUMPRODUCT($O$2:$AD$2,O1967:AD1967)*Kalkulačka!$B$5,SUMPRODUCT($O$2:$AD$2,O1967:AD1967))</f>
        <v>556.20000000000005</v>
      </c>
      <c r="O1967" s="4">
        <v>125</v>
      </c>
      <c r="P1967" s="4">
        <v>0</v>
      </c>
      <c r="Q1967" s="4">
        <v>0</v>
      </c>
      <c r="R1967" s="4">
        <v>0</v>
      </c>
      <c r="S1967" s="4">
        <v>413</v>
      </c>
      <c r="T1967" s="4">
        <v>0</v>
      </c>
      <c r="U1967" s="4">
        <v>512</v>
      </c>
      <c r="V1967" s="4">
        <v>150</v>
      </c>
      <c r="W1967" s="4">
        <v>0</v>
      </c>
      <c r="X1967" s="4">
        <v>0</v>
      </c>
      <c r="Y1967" s="4">
        <v>0</v>
      </c>
      <c r="Z1967" s="4">
        <v>0</v>
      </c>
      <c r="AA1967" s="4">
        <v>182</v>
      </c>
      <c r="AB1967" s="4">
        <v>0</v>
      </c>
      <c r="AC1967" s="4">
        <v>0</v>
      </c>
      <c r="AD1967" s="4">
        <v>0</v>
      </c>
    </row>
    <row r="1968" spans="1:30" x14ac:dyDescent="0.3">
      <c r="A1968" s="16" t="s">
        <v>38</v>
      </c>
      <c r="B1968" s="7">
        <v>576859</v>
      </c>
      <c r="C1968" s="7">
        <v>275468</v>
      </c>
      <c r="D1968" s="7" t="s">
        <v>2116</v>
      </c>
      <c r="E1968" s="7">
        <v>2</v>
      </c>
      <c r="F1968" s="4">
        <v>12218906</v>
      </c>
      <c r="G1968" s="4">
        <v>732878</v>
      </c>
      <c r="H1968" s="4">
        <f t="shared" si="182"/>
        <v>12156085.764910346</v>
      </c>
      <c r="I1968" s="4">
        <f t="shared" si="183"/>
        <v>-62820.235089654103</v>
      </c>
      <c r="J1968" s="5">
        <f t="shared" si="184"/>
        <v>-5.1412323729844722E-3</v>
      </c>
      <c r="K1968" s="4">
        <f t="shared" si="185"/>
        <v>676201.9692525178</v>
      </c>
      <c r="L1968" s="4">
        <f t="shared" si="186"/>
        <v>-56676.030747482204</v>
      </c>
      <c r="M1968" s="5">
        <f t="shared" si="187"/>
        <v>-7.7333513555437827E-2</v>
      </c>
      <c r="N1968" s="4">
        <f>IF(SUMPRODUCT($O$2:$AD$2,O1968:AD1968)&lt;=Kalkulačka!$B$4,SUMPRODUCT($O$2:$AD$2,O1968:AD1968)*Kalkulačka!$B$5,SUMPRODUCT($O$2:$AD$2,O1968:AD1968))</f>
        <v>855.5</v>
      </c>
      <c r="O1968" s="4">
        <v>191</v>
      </c>
      <c r="P1968" s="4">
        <v>0</v>
      </c>
      <c r="Q1968" s="4">
        <v>0</v>
      </c>
      <c r="R1968" s="4">
        <v>0</v>
      </c>
      <c r="S1968" s="4">
        <v>618</v>
      </c>
      <c r="T1968" s="4">
        <v>0</v>
      </c>
      <c r="U1968" s="4">
        <v>813</v>
      </c>
      <c r="V1968" s="4">
        <v>143</v>
      </c>
      <c r="W1968" s="4">
        <v>0</v>
      </c>
      <c r="X1968" s="4">
        <v>398</v>
      </c>
      <c r="Y1968" s="4">
        <v>0</v>
      </c>
      <c r="Z1968" s="4">
        <v>0</v>
      </c>
      <c r="AA1968" s="4">
        <v>465</v>
      </c>
      <c r="AB1968" s="4">
        <v>0</v>
      </c>
      <c r="AC1968" s="4">
        <v>0</v>
      </c>
      <c r="AD1968" s="4">
        <v>0</v>
      </c>
    </row>
    <row r="1969" spans="1:30" x14ac:dyDescent="0.3">
      <c r="A1969" s="16" t="s">
        <v>41</v>
      </c>
      <c r="B1969" s="7">
        <v>571385</v>
      </c>
      <c r="C1969" s="7">
        <v>270041</v>
      </c>
      <c r="D1969" s="7" t="s">
        <v>2117</v>
      </c>
      <c r="E1969" s="7">
        <v>2</v>
      </c>
      <c r="F1969" s="4">
        <v>15414831</v>
      </c>
      <c r="G1969" s="4">
        <v>936663</v>
      </c>
      <c r="H1969" s="4">
        <f t="shared" si="182"/>
        <v>15336134.852212433</v>
      </c>
      <c r="I1969" s="4">
        <f t="shared" si="183"/>
        <v>-78696.147787567228</v>
      </c>
      <c r="J1969" s="5">
        <f t="shared" si="184"/>
        <v>-5.1052228718930781E-3</v>
      </c>
      <c r="K1969" s="4">
        <f t="shared" si="185"/>
        <v>853097.35290969303</v>
      </c>
      <c r="L1969" s="4">
        <f t="shared" si="186"/>
        <v>-83565.647090306971</v>
      </c>
      <c r="M1969" s="5">
        <f t="shared" si="187"/>
        <v>-8.9216342580316521E-2</v>
      </c>
      <c r="N1969" s="4">
        <f>IF(SUMPRODUCT($O$2:$AD$2,O1969:AD1969)&lt;=Kalkulačka!$B$4,SUMPRODUCT($O$2:$AD$2,O1969:AD1969)*Kalkulačka!$B$5,SUMPRODUCT($O$2:$AD$2,O1969:AD1969))</f>
        <v>1079.3</v>
      </c>
      <c r="O1969" s="4">
        <v>190</v>
      </c>
      <c r="P1969" s="4">
        <v>0</v>
      </c>
      <c r="Q1969" s="4">
        <v>0</v>
      </c>
      <c r="R1969" s="4">
        <v>0</v>
      </c>
      <c r="S1969" s="4">
        <v>799</v>
      </c>
      <c r="T1969" s="4">
        <v>24</v>
      </c>
      <c r="U1969" s="4">
        <v>946</v>
      </c>
      <c r="V1969" s="4">
        <v>182</v>
      </c>
      <c r="W1969" s="4">
        <v>0</v>
      </c>
      <c r="X1969" s="4">
        <v>427</v>
      </c>
      <c r="Y1969" s="4">
        <v>0</v>
      </c>
      <c r="Z1969" s="4">
        <v>0</v>
      </c>
      <c r="AA1969" s="4">
        <v>423</v>
      </c>
      <c r="AB1969" s="4">
        <v>0</v>
      </c>
      <c r="AC1969" s="4">
        <v>0</v>
      </c>
      <c r="AD1969" s="4">
        <v>0</v>
      </c>
    </row>
    <row r="1970" spans="1:30" x14ac:dyDescent="0.3">
      <c r="A1970" s="16" t="s">
        <v>35</v>
      </c>
      <c r="B1970" s="7">
        <v>577596</v>
      </c>
      <c r="C1970" s="7">
        <v>276197</v>
      </c>
      <c r="D1970" s="7" t="s">
        <v>2118</v>
      </c>
      <c r="E1970" s="7">
        <v>2</v>
      </c>
      <c r="F1970" s="4">
        <v>1243837</v>
      </c>
      <c r="G1970" s="4">
        <v>44135</v>
      </c>
      <c r="H1970" s="4">
        <f t="shared" si="182"/>
        <v>1428038.1290163528</v>
      </c>
      <c r="I1970" s="4">
        <f t="shared" si="183"/>
        <v>184201.12901635282</v>
      </c>
      <c r="J1970" s="5">
        <f t="shared" si="184"/>
        <v>0.14809105133257239</v>
      </c>
      <c r="K1970" s="4">
        <f t="shared" si="185"/>
        <v>79436.935020313307</v>
      </c>
      <c r="L1970" s="4">
        <f t="shared" si="186"/>
        <v>35301.935020313307</v>
      </c>
      <c r="M1970" s="5">
        <f t="shared" si="187"/>
        <v>0.79986258117850473</v>
      </c>
      <c r="N1970" s="4">
        <f>IF(SUMPRODUCT($O$2:$AD$2,O1970:AD1970)&lt;=Kalkulačka!$B$4,SUMPRODUCT($O$2:$AD$2,O1970:AD1970)*Kalkulačka!$B$5,SUMPRODUCT($O$2:$AD$2,O1970:AD1970))</f>
        <v>100.5</v>
      </c>
      <c r="O1970" s="4">
        <v>34</v>
      </c>
      <c r="P1970" s="4">
        <v>0</v>
      </c>
      <c r="Q1970" s="4">
        <v>0</v>
      </c>
      <c r="R1970" s="4">
        <v>0</v>
      </c>
      <c r="S1970" s="4">
        <v>33</v>
      </c>
      <c r="T1970" s="4">
        <v>0</v>
      </c>
      <c r="U1970" s="4">
        <v>65</v>
      </c>
      <c r="V1970" s="4">
        <v>26</v>
      </c>
      <c r="W1970" s="4">
        <v>0</v>
      </c>
      <c r="X1970" s="4">
        <v>0</v>
      </c>
      <c r="Y1970" s="4">
        <v>0</v>
      </c>
      <c r="Z1970" s="4">
        <v>0</v>
      </c>
      <c r="AA1970" s="4">
        <v>0</v>
      </c>
      <c r="AB1970" s="4">
        <v>0</v>
      </c>
      <c r="AC1970" s="4">
        <v>0</v>
      </c>
      <c r="AD1970" s="4">
        <v>0</v>
      </c>
    </row>
    <row r="1971" spans="1:30" x14ac:dyDescent="0.3">
      <c r="A1971" s="16" t="s">
        <v>25</v>
      </c>
      <c r="B1971" s="7">
        <v>559717</v>
      </c>
      <c r="C1971" s="7">
        <v>259047</v>
      </c>
      <c r="D1971" s="7" t="s">
        <v>291</v>
      </c>
      <c r="E1971" s="7">
        <v>2</v>
      </c>
      <c r="F1971" s="4">
        <v>31230787</v>
      </c>
      <c r="G1971" s="4">
        <v>1899814</v>
      </c>
      <c r="H1971" s="4">
        <f t="shared" si="182"/>
        <v>31075814.807549886</v>
      </c>
      <c r="I1971" s="4">
        <f t="shared" si="183"/>
        <v>-154972.19245011359</v>
      </c>
      <c r="J1971" s="5">
        <f t="shared" si="184"/>
        <v>-4.9621609743653039E-3</v>
      </c>
      <c r="K1971" s="4">
        <f t="shared" si="185"/>
        <v>1728642.5561136836</v>
      </c>
      <c r="L1971" s="4">
        <f t="shared" si="186"/>
        <v>-171171.44388631638</v>
      </c>
      <c r="M1971" s="5">
        <f t="shared" si="187"/>
        <v>-9.0099053847543131E-2</v>
      </c>
      <c r="N1971" s="4">
        <f>IF(SUMPRODUCT($O$2:$AD$2,O1971:AD1971)&lt;=Kalkulačka!$B$4,SUMPRODUCT($O$2:$AD$2,O1971:AD1971)*Kalkulačka!$B$5,SUMPRODUCT($O$2:$AD$2,O1971:AD1971))</f>
        <v>2187</v>
      </c>
      <c r="O1971" s="4">
        <v>484</v>
      </c>
      <c r="P1971" s="4">
        <v>10</v>
      </c>
      <c r="Q1971" s="4">
        <v>14</v>
      </c>
      <c r="R1971" s="4">
        <v>0</v>
      </c>
      <c r="S1971" s="4">
        <v>1669</v>
      </c>
      <c r="T1971" s="4">
        <v>0</v>
      </c>
      <c r="U1971" s="4">
        <v>1884</v>
      </c>
      <c r="V1971" s="4">
        <v>435</v>
      </c>
      <c r="W1971" s="4">
        <v>0</v>
      </c>
      <c r="X1971" s="4">
        <v>0</v>
      </c>
      <c r="Y1971" s="4">
        <v>0</v>
      </c>
      <c r="Z1971" s="4">
        <v>0</v>
      </c>
      <c r="AA1971" s="4">
        <v>0</v>
      </c>
      <c r="AB1971" s="4">
        <v>0</v>
      </c>
      <c r="AC1971" s="4">
        <v>0</v>
      </c>
      <c r="AD1971" s="4">
        <v>0</v>
      </c>
    </row>
    <row r="1972" spans="1:30" x14ac:dyDescent="0.3">
      <c r="A1972" s="16" t="s">
        <v>20</v>
      </c>
      <c r="B1972" s="7">
        <v>536661</v>
      </c>
      <c r="C1972" s="7">
        <v>70565295</v>
      </c>
      <c r="D1972" s="7" t="s">
        <v>2119</v>
      </c>
      <c r="E1972" s="7">
        <v>2</v>
      </c>
      <c r="F1972" s="4">
        <v>1800726</v>
      </c>
      <c r="G1972" s="4">
        <v>67360</v>
      </c>
      <c r="H1972" s="4">
        <f t="shared" si="182"/>
        <v>2067458.1867848688</v>
      </c>
      <c r="I1972" s="4">
        <f t="shared" si="183"/>
        <v>266732.18678486883</v>
      </c>
      <c r="J1972" s="5">
        <f t="shared" si="184"/>
        <v>0.14812480454265042</v>
      </c>
      <c r="K1972" s="4">
        <f t="shared" si="185"/>
        <v>115005.71189508047</v>
      </c>
      <c r="L1972" s="4">
        <f t="shared" si="186"/>
        <v>47645.711895080472</v>
      </c>
      <c r="M1972" s="5">
        <f t="shared" si="187"/>
        <v>0.70732945212411624</v>
      </c>
      <c r="N1972" s="4">
        <f>IF(SUMPRODUCT($O$2:$AD$2,O1972:AD1972)&lt;=Kalkulačka!$B$4,SUMPRODUCT($O$2:$AD$2,O1972:AD1972)*Kalkulačka!$B$5,SUMPRODUCT($O$2:$AD$2,O1972:AD1972))</f>
        <v>145.5</v>
      </c>
      <c r="O1972" s="4">
        <v>41</v>
      </c>
      <c r="P1972" s="4">
        <v>0</v>
      </c>
      <c r="Q1972" s="4">
        <v>0</v>
      </c>
      <c r="R1972" s="4">
        <v>0</v>
      </c>
      <c r="S1972" s="4">
        <v>56</v>
      </c>
      <c r="T1972" s="4">
        <v>0</v>
      </c>
      <c r="U1972" s="4">
        <v>86</v>
      </c>
      <c r="V1972" s="4">
        <v>32</v>
      </c>
      <c r="W1972" s="4">
        <v>0</v>
      </c>
      <c r="X1972" s="4">
        <v>0</v>
      </c>
      <c r="Y1972" s="4">
        <v>0</v>
      </c>
      <c r="Z1972" s="4">
        <v>0</v>
      </c>
      <c r="AA1972" s="4">
        <v>0</v>
      </c>
      <c r="AB1972" s="4">
        <v>0</v>
      </c>
      <c r="AC1972" s="4">
        <v>0</v>
      </c>
      <c r="AD1972" s="4">
        <v>0</v>
      </c>
    </row>
    <row r="1973" spans="1:30" x14ac:dyDescent="0.3">
      <c r="A1973" s="16" t="s">
        <v>47</v>
      </c>
      <c r="B1973" s="7">
        <v>583251</v>
      </c>
      <c r="C1973" s="7">
        <v>281964</v>
      </c>
      <c r="D1973" s="7" t="s">
        <v>415</v>
      </c>
      <c r="E1973" s="7">
        <v>2</v>
      </c>
      <c r="F1973" s="4">
        <v>23045628</v>
      </c>
      <c r="G1973" s="4">
        <v>1399648</v>
      </c>
      <c r="H1973" s="4">
        <f t="shared" si="182"/>
        <v>22933866.071964111</v>
      </c>
      <c r="I1973" s="4">
        <f t="shared" si="183"/>
        <v>-111761.92803588882</v>
      </c>
      <c r="J1973" s="5">
        <f t="shared" si="184"/>
        <v>-4.8495935123090694E-3</v>
      </c>
      <c r="K1973" s="4">
        <f t="shared" si="185"/>
        <v>1275733.4639083154</v>
      </c>
      <c r="L1973" s="4">
        <f t="shared" si="186"/>
        <v>-123914.5360916846</v>
      </c>
      <c r="M1973" s="5">
        <f t="shared" si="187"/>
        <v>-8.853264255847515E-2</v>
      </c>
      <c r="N1973" s="4">
        <f>IF(SUMPRODUCT($O$2:$AD$2,O1973:AD1973)&lt;=Kalkulačka!$B$4,SUMPRODUCT($O$2:$AD$2,O1973:AD1973)*Kalkulačka!$B$5,SUMPRODUCT($O$2:$AD$2,O1973:AD1973))</f>
        <v>1614</v>
      </c>
      <c r="O1973" s="4">
        <v>383</v>
      </c>
      <c r="P1973" s="4">
        <v>0</v>
      </c>
      <c r="Q1973" s="4">
        <v>21</v>
      </c>
      <c r="R1973" s="4">
        <v>0</v>
      </c>
      <c r="S1973" s="4">
        <v>1210</v>
      </c>
      <c r="T1973" s="4">
        <v>0</v>
      </c>
      <c r="U1973" s="4">
        <v>1749</v>
      </c>
      <c r="V1973" s="4">
        <v>393</v>
      </c>
      <c r="W1973" s="4">
        <v>0</v>
      </c>
      <c r="X1973" s="4">
        <v>0</v>
      </c>
      <c r="Y1973" s="4">
        <v>0</v>
      </c>
      <c r="Z1973" s="4">
        <v>0</v>
      </c>
      <c r="AA1973" s="4">
        <v>0</v>
      </c>
      <c r="AB1973" s="4">
        <v>0</v>
      </c>
      <c r="AC1973" s="4">
        <v>0</v>
      </c>
      <c r="AD1973" s="4">
        <v>0</v>
      </c>
    </row>
    <row r="1974" spans="1:30" x14ac:dyDescent="0.3">
      <c r="A1974" s="16" t="s">
        <v>25</v>
      </c>
      <c r="B1974" s="7">
        <v>560715</v>
      </c>
      <c r="C1974" s="7">
        <v>260231</v>
      </c>
      <c r="D1974" s="7" t="s">
        <v>293</v>
      </c>
      <c r="E1974" s="7">
        <v>2</v>
      </c>
      <c r="F1974" s="4">
        <v>27614609</v>
      </c>
      <c r="G1974" s="4">
        <v>1691896</v>
      </c>
      <c r="H1974" s="4">
        <f t="shared" si="182"/>
        <v>27480853.149429116</v>
      </c>
      <c r="I1974" s="4">
        <f t="shared" si="183"/>
        <v>-133755.8505708836</v>
      </c>
      <c r="J1974" s="5">
        <f t="shared" si="184"/>
        <v>-4.8436626631535029E-3</v>
      </c>
      <c r="K1974" s="4">
        <f t="shared" si="185"/>
        <v>1528666.9883511038</v>
      </c>
      <c r="L1974" s="4">
        <f t="shared" si="186"/>
        <v>-163229.01164889615</v>
      </c>
      <c r="M1974" s="5">
        <f t="shared" si="187"/>
        <v>-9.6476977100776962E-2</v>
      </c>
      <c r="N1974" s="4">
        <f>IF(SUMPRODUCT($O$2:$AD$2,O1974:AD1974)&lt;=Kalkulačka!$B$4,SUMPRODUCT($O$2:$AD$2,O1974:AD1974)*Kalkulačka!$B$5,SUMPRODUCT($O$2:$AD$2,O1974:AD1974))</f>
        <v>1934</v>
      </c>
      <c r="O1974" s="4">
        <v>407</v>
      </c>
      <c r="P1974" s="4">
        <v>0</v>
      </c>
      <c r="Q1974" s="4">
        <v>0</v>
      </c>
      <c r="R1974" s="4">
        <v>0</v>
      </c>
      <c r="S1974" s="4">
        <v>1527</v>
      </c>
      <c r="T1974" s="4">
        <v>0</v>
      </c>
      <c r="U1974" s="4">
        <v>945</v>
      </c>
      <c r="V1974" s="4">
        <v>340</v>
      </c>
      <c r="W1974" s="4">
        <v>0</v>
      </c>
      <c r="X1974" s="4">
        <v>0</v>
      </c>
      <c r="Y1974" s="4">
        <v>0</v>
      </c>
      <c r="Z1974" s="4">
        <v>0</v>
      </c>
      <c r="AA1974" s="4">
        <v>0</v>
      </c>
      <c r="AB1974" s="4">
        <v>0</v>
      </c>
      <c r="AC1974" s="4">
        <v>0</v>
      </c>
      <c r="AD1974" s="4">
        <v>0</v>
      </c>
    </row>
    <row r="1975" spans="1:30" x14ac:dyDescent="0.3">
      <c r="A1975" s="16" t="s">
        <v>53</v>
      </c>
      <c r="B1975" s="7">
        <v>585106</v>
      </c>
      <c r="C1975" s="7">
        <v>283801</v>
      </c>
      <c r="D1975" s="7" t="s">
        <v>2120</v>
      </c>
      <c r="E1975" s="7">
        <v>2</v>
      </c>
      <c r="F1975" s="4">
        <v>835024</v>
      </c>
      <c r="G1975" s="4">
        <v>31419</v>
      </c>
      <c r="H1975" s="4">
        <f t="shared" si="182"/>
        <v>959130.08665277425</v>
      </c>
      <c r="I1975" s="4">
        <f t="shared" si="183"/>
        <v>124106.08665277425</v>
      </c>
      <c r="J1975" s="5">
        <f t="shared" si="184"/>
        <v>0.14862577201706095</v>
      </c>
      <c r="K1975" s="4">
        <f t="shared" si="185"/>
        <v>53353.165312150733</v>
      </c>
      <c r="L1975" s="4">
        <f t="shared" si="186"/>
        <v>21934.165312150733</v>
      </c>
      <c r="M1975" s="5">
        <f t="shared" si="187"/>
        <v>0.69811786855567437</v>
      </c>
      <c r="N1975" s="4">
        <f>IF(SUMPRODUCT($O$2:$AD$2,O1975:AD1975)&lt;=Kalkulačka!$B$4,SUMPRODUCT($O$2:$AD$2,O1975:AD1975)*Kalkulačka!$B$5,SUMPRODUCT($O$2:$AD$2,O1975:AD1975))</f>
        <v>67.5</v>
      </c>
      <c r="O1975" s="4">
        <v>19</v>
      </c>
      <c r="P1975" s="4">
        <v>0</v>
      </c>
      <c r="Q1975" s="4">
        <v>0</v>
      </c>
      <c r="R1975" s="4">
        <v>0</v>
      </c>
      <c r="S1975" s="4">
        <v>26</v>
      </c>
      <c r="T1975" s="4">
        <v>0</v>
      </c>
      <c r="U1975" s="4">
        <v>45</v>
      </c>
      <c r="V1975" s="4">
        <v>22</v>
      </c>
      <c r="W1975" s="4">
        <v>0</v>
      </c>
      <c r="X1975" s="4">
        <v>0</v>
      </c>
      <c r="Y1975" s="4">
        <v>0</v>
      </c>
      <c r="Z1975" s="4">
        <v>0</v>
      </c>
      <c r="AA1975" s="4">
        <v>0</v>
      </c>
      <c r="AB1975" s="4">
        <v>0</v>
      </c>
      <c r="AC1975" s="4">
        <v>0</v>
      </c>
      <c r="AD1975" s="4">
        <v>0</v>
      </c>
    </row>
    <row r="1976" spans="1:30" x14ac:dyDescent="0.3">
      <c r="A1976" s="16" t="s">
        <v>53</v>
      </c>
      <c r="B1976" s="7">
        <v>544621</v>
      </c>
      <c r="C1976" s="7">
        <v>635804</v>
      </c>
      <c r="D1976" s="7" t="s">
        <v>818</v>
      </c>
      <c r="E1976" s="7">
        <v>2</v>
      </c>
      <c r="F1976" s="4">
        <v>835024</v>
      </c>
      <c r="G1976" s="4">
        <v>31044</v>
      </c>
      <c r="H1976" s="4">
        <f t="shared" si="182"/>
        <v>959130.08665277425</v>
      </c>
      <c r="I1976" s="4">
        <f t="shared" si="183"/>
        <v>124106.08665277425</v>
      </c>
      <c r="J1976" s="5">
        <f t="shared" si="184"/>
        <v>0.14862577201706095</v>
      </c>
      <c r="K1976" s="4">
        <f t="shared" si="185"/>
        <v>53353.165312150733</v>
      </c>
      <c r="L1976" s="4">
        <f t="shared" si="186"/>
        <v>22309.165312150733</v>
      </c>
      <c r="M1976" s="5">
        <f t="shared" si="187"/>
        <v>0.71863050225971947</v>
      </c>
      <c r="N1976" s="4">
        <f>IF(SUMPRODUCT($O$2:$AD$2,O1976:AD1976)&lt;=Kalkulačka!$B$4,SUMPRODUCT($O$2:$AD$2,O1976:AD1976)*Kalkulačka!$B$5,SUMPRODUCT($O$2:$AD$2,O1976:AD1976))</f>
        <v>67.5</v>
      </c>
      <c r="O1976" s="4">
        <v>20</v>
      </c>
      <c r="P1976" s="4">
        <v>0</v>
      </c>
      <c r="Q1976" s="4">
        <v>0</v>
      </c>
      <c r="R1976" s="4">
        <v>0</v>
      </c>
      <c r="S1976" s="4">
        <v>25</v>
      </c>
      <c r="T1976" s="4">
        <v>0</v>
      </c>
      <c r="U1976" s="4">
        <v>45</v>
      </c>
      <c r="V1976" s="4">
        <v>23</v>
      </c>
      <c r="W1976" s="4">
        <v>0</v>
      </c>
      <c r="X1976" s="4">
        <v>0</v>
      </c>
      <c r="Y1976" s="4">
        <v>0</v>
      </c>
      <c r="Z1976" s="4">
        <v>0</v>
      </c>
      <c r="AA1976" s="4">
        <v>0</v>
      </c>
      <c r="AB1976" s="4">
        <v>0</v>
      </c>
      <c r="AC1976" s="4">
        <v>0</v>
      </c>
      <c r="AD1976" s="4">
        <v>0</v>
      </c>
    </row>
    <row r="1977" spans="1:30" x14ac:dyDescent="0.3">
      <c r="A1977" s="16" t="s">
        <v>53</v>
      </c>
      <c r="B1977" s="7">
        <v>542903</v>
      </c>
      <c r="C1977" s="7">
        <v>303879</v>
      </c>
      <c r="D1977" s="7" t="s">
        <v>2121</v>
      </c>
      <c r="E1977" s="7">
        <v>2</v>
      </c>
      <c r="F1977" s="4">
        <v>1502419</v>
      </c>
      <c r="G1977" s="4">
        <v>55879</v>
      </c>
      <c r="H1977" s="4">
        <f t="shared" si="182"/>
        <v>1726434.1559749937</v>
      </c>
      <c r="I1977" s="4">
        <f t="shared" si="183"/>
        <v>224015.15597499372</v>
      </c>
      <c r="J1977" s="5">
        <f t="shared" si="184"/>
        <v>0.14910298390461896</v>
      </c>
      <c r="K1977" s="4">
        <f t="shared" si="185"/>
        <v>96035.697561871319</v>
      </c>
      <c r="L1977" s="4">
        <f t="shared" si="186"/>
        <v>40156.697561871319</v>
      </c>
      <c r="M1977" s="5">
        <f t="shared" si="187"/>
        <v>0.7186366535169082</v>
      </c>
      <c r="N1977" s="4">
        <f>IF(SUMPRODUCT($O$2:$AD$2,O1977:AD1977)&lt;=Kalkulačka!$B$4,SUMPRODUCT($O$2:$AD$2,O1977:AD1977)*Kalkulačka!$B$5,SUMPRODUCT($O$2:$AD$2,O1977:AD1977))</f>
        <v>121.5</v>
      </c>
      <c r="O1977" s="4">
        <v>36</v>
      </c>
      <c r="P1977" s="4">
        <v>0</v>
      </c>
      <c r="Q1977" s="4">
        <v>0</v>
      </c>
      <c r="R1977" s="4">
        <v>0</v>
      </c>
      <c r="S1977" s="4">
        <v>45</v>
      </c>
      <c r="T1977" s="4">
        <v>0</v>
      </c>
      <c r="U1977" s="4">
        <v>81</v>
      </c>
      <c r="V1977" s="4">
        <v>42</v>
      </c>
      <c r="W1977" s="4">
        <v>0</v>
      </c>
      <c r="X1977" s="4">
        <v>0</v>
      </c>
      <c r="Y1977" s="4">
        <v>0</v>
      </c>
      <c r="Z1977" s="4">
        <v>0</v>
      </c>
      <c r="AA1977" s="4">
        <v>0</v>
      </c>
      <c r="AB1977" s="4">
        <v>0</v>
      </c>
      <c r="AC1977" s="4">
        <v>0</v>
      </c>
      <c r="AD1977" s="4">
        <v>0</v>
      </c>
    </row>
    <row r="1978" spans="1:30" x14ac:dyDescent="0.3">
      <c r="A1978" s="16" t="s">
        <v>53</v>
      </c>
      <c r="B1978" s="7">
        <v>585777</v>
      </c>
      <c r="C1978" s="7">
        <v>284475</v>
      </c>
      <c r="D1978" s="7" t="s">
        <v>2122</v>
      </c>
      <c r="E1978" s="7">
        <v>2</v>
      </c>
      <c r="F1978" s="4">
        <v>8046558</v>
      </c>
      <c r="G1978" s="4">
        <v>510758</v>
      </c>
      <c r="H1978" s="4">
        <f t="shared" si="182"/>
        <v>8014064.7240320696</v>
      </c>
      <c r="I1978" s="4">
        <f t="shared" si="183"/>
        <v>-32493.275967930444</v>
      </c>
      <c r="J1978" s="5">
        <f t="shared" si="184"/>
        <v>-4.0381584235060775E-3</v>
      </c>
      <c r="K1978" s="4">
        <f t="shared" si="185"/>
        <v>445795.33683041501</v>
      </c>
      <c r="L1978" s="4">
        <f t="shared" si="186"/>
        <v>-64962.663169584994</v>
      </c>
      <c r="M1978" s="5">
        <f t="shared" si="187"/>
        <v>-0.12718873354814808</v>
      </c>
      <c r="N1978" s="4">
        <f>IF(SUMPRODUCT($O$2:$AD$2,O1978:AD1978)&lt;=Kalkulačka!$B$4,SUMPRODUCT($O$2:$AD$2,O1978:AD1978)*Kalkulačka!$B$5,SUMPRODUCT($O$2:$AD$2,O1978:AD1978))</f>
        <v>564</v>
      </c>
      <c r="O1978" s="4">
        <v>104</v>
      </c>
      <c r="P1978" s="4">
        <v>0</v>
      </c>
      <c r="Q1978" s="4">
        <v>0</v>
      </c>
      <c r="R1978" s="4">
        <v>0</v>
      </c>
      <c r="S1978" s="4">
        <v>460</v>
      </c>
      <c r="T1978" s="4">
        <v>0</v>
      </c>
      <c r="U1978" s="4">
        <v>577</v>
      </c>
      <c r="V1978" s="4">
        <v>125</v>
      </c>
      <c r="W1978" s="4">
        <v>165</v>
      </c>
      <c r="X1978" s="4">
        <v>0</v>
      </c>
      <c r="Y1978" s="4">
        <v>0</v>
      </c>
      <c r="Z1978" s="4">
        <v>0</v>
      </c>
      <c r="AA1978" s="4">
        <v>0</v>
      </c>
      <c r="AB1978" s="4">
        <v>0</v>
      </c>
      <c r="AC1978" s="4">
        <v>0</v>
      </c>
      <c r="AD1978" s="4">
        <v>0</v>
      </c>
    </row>
    <row r="1979" spans="1:30" x14ac:dyDescent="0.3">
      <c r="A1979" s="16" t="s">
        <v>56</v>
      </c>
      <c r="B1979" s="7">
        <v>556858</v>
      </c>
      <c r="C1979" s="7">
        <v>68921063</v>
      </c>
      <c r="D1979" s="7" t="s">
        <v>2123</v>
      </c>
      <c r="E1979" s="7">
        <v>2</v>
      </c>
      <c r="F1979" s="4">
        <v>1928482</v>
      </c>
      <c r="G1979" s="4">
        <v>72830</v>
      </c>
      <c r="H1979" s="4">
        <f t="shared" si="182"/>
        <v>2216656.2002641894</v>
      </c>
      <c r="I1979" s="4">
        <f t="shared" si="183"/>
        <v>288174.20026418939</v>
      </c>
      <c r="J1979" s="5">
        <f t="shared" si="184"/>
        <v>0.14943058854798208</v>
      </c>
      <c r="K1979" s="4">
        <f t="shared" si="185"/>
        <v>123305.09316585946</v>
      </c>
      <c r="L1979" s="4">
        <f t="shared" si="186"/>
        <v>50475.093165859464</v>
      </c>
      <c r="M1979" s="5">
        <f t="shared" si="187"/>
        <v>0.69305359283069423</v>
      </c>
      <c r="N1979" s="4">
        <f>IF(SUMPRODUCT($O$2:$AD$2,O1979:AD1979)&lt;=Kalkulačka!$B$4,SUMPRODUCT($O$2:$AD$2,O1979:AD1979)*Kalkulačka!$B$5,SUMPRODUCT($O$2:$AD$2,O1979:AD1979))</f>
        <v>156</v>
      </c>
      <c r="O1979" s="4">
        <v>42</v>
      </c>
      <c r="P1979" s="4">
        <v>0</v>
      </c>
      <c r="Q1979" s="4">
        <v>0</v>
      </c>
      <c r="R1979" s="4">
        <v>0</v>
      </c>
      <c r="S1979" s="4">
        <v>62</v>
      </c>
      <c r="T1979" s="4">
        <v>0</v>
      </c>
      <c r="U1979" s="4">
        <v>102</v>
      </c>
      <c r="V1979" s="4">
        <v>53</v>
      </c>
      <c r="W1979" s="4">
        <v>0</v>
      </c>
      <c r="X1979" s="4">
        <v>0</v>
      </c>
      <c r="Y1979" s="4">
        <v>0</v>
      </c>
      <c r="Z1979" s="4">
        <v>0</v>
      </c>
      <c r="AA1979" s="4">
        <v>0</v>
      </c>
      <c r="AB1979" s="4">
        <v>0</v>
      </c>
      <c r="AC1979" s="4">
        <v>0</v>
      </c>
      <c r="AD1979" s="4">
        <v>0</v>
      </c>
    </row>
    <row r="1980" spans="1:30" x14ac:dyDescent="0.3">
      <c r="A1980" s="16" t="s">
        <v>53</v>
      </c>
      <c r="B1980" s="7">
        <v>544655</v>
      </c>
      <c r="C1980" s="7">
        <v>304204</v>
      </c>
      <c r="D1980" s="7" t="s">
        <v>2124</v>
      </c>
      <c r="E1980" s="7">
        <v>2</v>
      </c>
      <c r="F1980" s="4">
        <v>2076563</v>
      </c>
      <c r="G1980" s="4">
        <v>84627</v>
      </c>
      <c r="H1980" s="4">
        <f t="shared" si="182"/>
        <v>2387168.2156691272</v>
      </c>
      <c r="I1980" s="4">
        <f t="shared" si="183"/>
        <v>310605.21566912718</v>
      </c>
      <c r="J1980" s="5">
        <f t="shared" si="184"/>
        <v>0.14957659154532132</v>
      </c>
      <c r="K1980" s="4">
        <f t="shared" si="185"/>
        <v>132790.10033246403</v>
      </c>
      <c r="L1980" s="4">
        <f t="shared" si="186"/>
        <v>48163.100332464033</v>
      </c>
      <c r="M1980" s="5">
        <f t="shared" si="187"/>
        <v>0.56912215170647706</v>
      </c>
      <c r="N1980" s="4">
        <f>IF(SUMPRODUCT($O$2:$AD$2,O1980:AD1980)&lt;=Kalkulačka!$B$4,SUMPRODUCT($O$2:$AD$2,O1980:AD1980)*Kalkulačka!$B$5,SUMPRODUCT($O$2:$AD$2,O1980:AD1980))</f>
        <v>168</v>
      </c>
      <c r="O1980" s="4">
        <v>31</v>
      </c>
      <c r="P1980" s="4">
        <v>0</v>
      </c>
      <c r="Q1980" s="4">
        <v>13</v>
      </c>
      <c r="R1980" s="4">
        <v>0</v>
      </c>
      <c r="S1980" s="4">
        <v>68</v>
      </c>
      <c r="T1980" s="4">
        <v>0</v>
      </c>
      <c r="U1980" s="4">
        <v>111</v>
      </c>
      <c r="V1980" s="4">
        <v>79</v>
      </c>
      <c r="W1980" s="4">
        <v>0</v>
      </c>
      <c r="X1980" s="4">
        <v>0</v>
      </c>
      <c r="Y1980" s="4">
        <v>0</v>
      </c>
      <c r="Z1980" s="4">
        <v>0</v>
      </c>
      <c r="AA1980" s="4">
        <v>0</v>
      </c>
      <c r="AB1980" s="4">
        <v>0</v>
      </c>
      <c r="AC1980" s="4">
        <v>0</v>
      </c>
      <c r="AD1980" s="4">
        <v>0</v>
      </c>
    </row>
    <row r="1981" spans="1:30" x14ac:dyDescent="0.3">
      <c r="A1981" s="16" t="s">
        <v>47</v>
      </c>
      <c r="B1981" s="7">
        <v>582590</v>
      </c>
      <c r="C1981" s="7">
        <v>281191</v>
      </c>
      <c r="D1981" s="7" t="s">
        <v>2125</v>
      </c>
      <c r="E1981" s="7">
        <v>2</v>
      </c>
      <c r="F1981" s="4">
        <v>834269</v>
      </c>
      <c r="G1981" s="4">
        <v>29797</v>
      </c>
      <c r="H1981" s="4">
        <f t="shared" si="182"/>
        <v>959130.08665277425</v>
      </c>
      <c r="I1981" s="4">
        <f t="shared" si="183"/>
        <v>124861.08665277425</v>
      </c>
      <c r="J1981" s="5">
        <f t="shared" si="184"/>
        <v>0.14966525982959245</v>
      </c>
      <c r="K1981" s="4">
        <f t="shared" si="185"/>
        <v>53353.165312150733</v>
      </c>
      <c r="L1981" s="4">
        <f t="shared" si="186"/>
        <v>23556.165312150733</v>
      </c>
      <c r="M1981" s="5">
        <f t="shared" si="187"/>
        <v>0.79055493211231775</v>
      </c>
      <c r="N1981" s="4">
        <f>IF(SUMPRODUCT($O$2:$AD$2,O1981:AD1981)&lt;=Kalkulačka!$B$4,SUMPRODUCT($O$2:$AD$2,O1981:AD1981)*Kalkulačka!$B$5,SUMPRODUCT($O$2:$AD$2,O1981:AD1981))</f>
        <v>67.5</v>
      </c>
      <c r="O1981" s="4">
        <v>23</v>
      </c>
      <c r="P1981" s="4">
        <v>0</v>
      </c>
      <c r="Q1981" s="4">
        <v>0</v>
      </c>
      <c r="R1981" s="4">
        <v>0</v>
      </c>
      <c r="S1981" s="4">
        <v>22</v>
      </c>
      <c r="T1981" s="4">
        <v>0</v>
      </c>
      <c r="U1981" s="4">
        <v>45</v>
      </c>
      <c r="V1981" s="4">
        <v>16</v>
      </c>
      <c r="W1981" s="4">
        <v>0</v>
      </c>
      <c r="X1981" s="4">
        <v>0</v>
      </c>
      <c r="Y1981" s="4">
        <v>0</v>
      </c>
      <c r="Z1981" s="4">
        <v>0</v>
      </c>
      <c r="AA1981" s="4">
        <v>0</v>
      </c>
      <c r="AB1981" s="4">
        <v>0</v>
      </c>
      <c r="AC1981" s="4">
        <v>0</v>
      </c>
      <c r="AD1981" s="4">
        <v>0</v>
      </c>
    </row>
    <row r="1982" spans="1:30" x14ac:dyDescent="0.3">
      <c r="A1982" s="16" t="s">
        <v>25</v>
      </c>
      <c r="B1982" s="7">
        <v>553824</v>
      </c>
      <c r="C1982" s="7">
        <v>253499</v>
      </c>
      <c r="D1982" s="7" t="s">
        <v>2126</v>
      </c>
      <c r="E1982" s="7">
        <v>2</v>
      </c>
      <c r="F1982" s="4">
        <v>1872080</v>
      </c>
      <c r="G1982" s="4">
        <v>72895</v>
      </c>
      <c r="H1982" s="4">
        <f t="shared" si="182"/>
        <v>2152714.194487338</v>
      </c>
      <c r="I1982" s="4">
        <f t="shared" si="183"/>
        <v>280634.19448733795</v>
      </c>
      <c r="J1982" s="5">
        <f t="shared" si="184"/>
        <v>0.14990502248159165</v>
      </c>
      <c r="K1982" s="4">
        <f t="shared" si="185"/>
        <v>119748.21547838276</v>
      </c>
      <c r="L1982" s="4">
        <f t="shared" si="186"/>
        <v>46853.215478382757</v>
      </c>
      <c r="M1982" s="5">
        <f t="shared" si="187"/>
        <v>0.64274937208838412</v>
      </c>
      <c r="N1982" s="4">
        <f>IF(SUMPRODUCT($O$2:$AD$2,O1982:AD1982)&lt;=Kalkulačka!$B$4,SUMPRODUCT($O$2:$AD$2,O1982:AD1982)*Kalkulačka!$B$5,SUMPRODUCT($O$2:$AD$2,O1982:AD1982))</f>
        <v>151.5</v>
      </c>
      <c r="O1982" s="4">
        <v>38</v>
      </c>
      <c r="P1982" s="4">
        <v>0</v>
      </c>
      <c r="Q1982" s="4">
        <v>0</v>
      </c>
      <c r="R1982" s="4">
        <v>0</v>
      </c>
      <c r="S1982" s="4">
        <v>63</v>
      </c>
      <c r="T1982" s="4">
        <v>0</v>
      </c>
      <c r="U1982" s="4">
        <v>101</v>
      </c>
      <c r="V1982" s="4">
        <v>29</v>
      </c>
      <c r="W1982" s="4">
        <v>0</v>
      </c>
      <c r="X1982" s="4">
        <v>0</v>
      </c>
      <c r="Y1982" s="4">
        <v>0</v>
      </c>
      <c r="Z1982" s="4">
        <v>0</v>
      </c>
      <c r="AA1982" s="4">
        <v>0</v>
      </c>
      <c r="AB1982" s="4">
        <v>0</v>
      </c>
      <c r="AC1982" s="4">
        <v>0</v>
      </c>
      <c r="AD1982" s="4">
        <v>0</v>
      </c>
    </row>
    <row r="1983" spans="1:30" x14ac:dyDescent="0.3">
      <c r="A1983" s="16" t="s">
        <v>25</v>
      </c>
      <c r="B1983" s="7">
        <v>556301</v>
      </c>
      <c r="C1983" s="7">
        <v>255530</v>
      </c>
      <c r="D1983" s="7" t="s">
        <v>550</v>
      </c>
      <c r="E1983" s="7">
        <v>2</v>
      </c>
      <c r="F1983" s="4">
        <v>2131437</v>
      </c>
      <c r="G1983" s="4">
        <v>79203</v>
      </c>
      <c r="H1983" s="4">
        <f t="shared" si="182"/>
        <v>2451110.2214459786</v>
      </c>
      <c r="I1983" s="4">
        <f t="shared" si="183"/>
        <v>319673.22144597862</v>
      </c>
      <c r="J1983" s="5">
        <f t="shared" si="184"/>
        <v>0.14998014083736866</v>
      </c>
      <c r="K1983" s="4">
        <f t="shared" si="185"/>
        <v>136346.97801994075</v>
      </c>
      <c r="L1983" s="4">
        <f t="shared" si="186"/>
        <v>57143.978019940754</v>
      </c>
      <c r="M1983" s="5">
        <f t="shared" si="187"/>
        <v>0.72148754491547984</v>
      </c>
      <c r="N1983" s="4">
        <f>IF(SUMPRODUCT($O$2:$AD$2,O1983:AD1983)&lt;=Kalkulačka!$B$4,SUMPRODUCT($O$2:$AD$2,O1983:AD1983)*Kalkulačka!$B$5,SUMPRODUCT($O$2:$AD$2,O1983:AD1983))</f>
        <v>172.5</v>
      </c>
      <c r="O1983" s="4">
        <v>51</v>
      </c>
      <c r="P1983" s="4">
        <v>0</v>
      </c>
      <c r="Q1983" s="4">
        <v>0</v>
      </c>
      <c r="R1983" s="4">
        <v>0</v>
      </c>
      <c r="S1983" s="4">
        <v>64</v>
      </c>
      <c r="T1983" s="4">
        <v>0</v>
      </c>
      <c r="U1983" s="4">
        <v>112</v>
      </c>
      <c r="V1983" s="4">
        <v>30</v>
      </c>
      <c r="W1983" s="4">
        <v>0</v>
      </c>
      <c r="X1983" s="4">
        <v>0</v>
      </c>
      <c r="Y1983" s="4">
        <v>0</v>
      </c>
      <c r="Z1983" s="4">
        <v>0</v>
      </c>
      <c r="AA1983" s="4">
        <v>0</v>
      </c>
      <c r="AB1983" s="4">
        <v>0</v>
      </c>
      <c r="AC1983" s="4">
        <v>0</v>
      </c>
      <c r="AD1983" s="4">
        <v>0</v>
      </c>
    </row>
    <row r="1984" spans="1:30" x14ac:dyDescent="0.3">
      <c r="A1984" s="16" t="s">
        <v>20</v>
      </c>
      <c r="B1984" s="7">
        <v>531022</v>
      </c>
      <c r="C1984" s="7">
        <v>233072</v>
      </c>
      <c r="D1984" s="7" t="s">
        <v>2127</v>
      </c>
      <c r="E1984" s="7">
        <v>2</v>
      </c>
      <c r="F1984" s="4">
        <v>2760369</v>
      </c>
      <c r="G1984" s="4">
        <v>121955</v>
      </c>
      <c r="H1984" s="4">
        <f t="shared" si="182"/>
        <v>3175786.2869169638</v>
      </c>
      <c r="I1984" s="4">
        <f t="shared" si="183"/>
        <v>415417.28691696376</v>
      </c>
      <c r="J1984" s="5">
        <f t="shared" si="184"/>
        <v>0.15049338944067392</v>
      </c>
      <c r="K1984" s="4">
        <f t="shared" si="185"/>
        <v>176658.25847801019</v>
      </c>
      <c r="L1984" s="4">
        <f t="shared" si="186"/>
        <v>54703.25847801019</v>
      </c>
      <c r="M1984" s="5">
        <f t="shared" si="187"/>
        <v>0.44855281438243777</v>
      </c>
      <c r="N1984" s="4">
        <f>IF(SUMPRODUCT($O$2:$AD$2,O1984:AD1984)&lt;=Kalkulačka!$B$4,SUMPRODUCT($O$2:$AD$2,O1984:AD1984)*Kalkulačka!$B$5,SUMPRODUCT($O$2:$AD$2,O1984:AD1984))</f>
        <v>223.5</v>
      </c>
      <c r="O1984" s="4">
        <v>48</v>
      </c>
      <c r="P1984" s="4">
        <v>0</v>
      </c>
      <c r="Q1984" s="4">
        <v>0</v>
      </c>
      <c r="R1984" s="4">
        <v>0</v>
      </c>
      <c r="S1984" s="4">
        <v>101</v>
      </c>
      <c r="T1984" s="4">
        <v>0</v>
      </c>
      <c r="U1984" s="4">
        <v>145</v>
      </c>
      <c r="V1984" s="4">
        <v>49</v>
      </c>
      <c r="W1984" s="4">
        <v>0</v>
      </c>
      <c r="X1984" s="4">
        <v>0</v>
      </c>
      <c r="Y1984" s="4">
        <v>0</v>
      </c>
      <c r="Z1984" s="4">
        <v>0</v>
      </c>
      <c r="AA1984" s="4">
        <v>0</v>
      </c>
      <c r="AB1984" s="4">
        <v>0</v>
      </c>
      <c r="AC1984" s="4">
        <v>0</v>
      </c>
      <c r="AD1984" s="4">
        <v>0</v>
      </c>
    </row>
    <row r="1985" spans="1:30" x14ac:dyDescent="0.3">
      <c r="A1985" s="16" t="s">
        <v>20</v>
      </c>
      <c r="B1985" s="7">
        <v>533378</v>
      </c>
      <c r="C1985" s="7">
        <v>235423</v>
      </c>
      <c r="D1985" s="7" t="s">
        <v>2128</v>
      </c>
      <c r="E1985" s="7">
        <v>2</v>
      </c>
      <c r="F1985" s="4">
        <v>1018858</v>
      </c>
      <c r="G1985" s="4">
        <v>26282</v>
      </c>
      <c r="H1985" s="4">
        <f t="shared" si="182"/>
        <v>1172270.1059089464</v>
      </c>
      <c r="I1985" s="4">
        <f t="shared" si="183"/>
        <v>153412.10590894637</v>
      </c>
      <c r="J1985" s="5">
        <f t="shared" si="184"/>
        <v>0.15057260767344061</v>
      </c>
      <c r="K1985" s="4">
        <f t="shared" si="185"/>
        <v>65209.424270406453</v>
      </c>
      <c r="L1985" s="4">
        <f t="shared" si="186"/>
        <v>38927.424270406453</v>
      </c>
      <c r="M1985" s="5">
        <f t="shared" si="187"/>
        <v>1.4811439110572429</v>
      </c>
      <c r="N1985" s="4">
        <f>IF(SUMPRODUCT($O$2:$AD$2,O1985:AD1985)&lt;=Kalkulačka!$B$4,SUMPRODUCT($O$2:$AD$2,O1985:AD1985)*Kalkulačka!$B$5,SUMPRODUCT($O$2:$AD$2,O1985:AD1985))</f>
        <v>82.5</v>
      </c>
      <c r="O1985" s="4">
        <v>55</v>
      </c>
      <c r="P1985" s="4">
        <v>0</v>
      </c>
      <c r="Q1985" s="4">
        <v>0</v>
      </c>
      <c r="R1985" s="4">
        <v>0</v>
      </c>
      <c r="S1985" s="4">
        <v>0</v>
      </c>
      <c r="T1985" s="4">
        <v>0</v>
      </c>
      <c r="U1985" s="4">
        <v>55</v>
      </c>
      <c r="V1985" s="4">
        <v>0</v>
      </c>
      <c r="W1985" s="4">
        <v>0</v>
      </c>
      <c r="X1985" s="4">
        <v>0</v>
      </c>
      <c r="Y1985" s="4">
        <v>0</v>
      </c>
      <c r="Z1985" s="4">
        <v>0</v>
      </c>
      <c r="AA1985" s="4">
        <v>0</v>
      </c>
      <c r="AB1985" s="4">
        <v>0</v>
      </c>
      <c r="AC1985" s="4">
        <v>0</v>
      </c>
      <c r="AD1985" s="4">
        <v>0</v>
      </c>
    </row>
    <row r="1986" spans="1:30" x14ac:dyDescent="0.3">
      <c r="A1986" s="16" t="s">
        <v>25</v>
      </c>
      <c r="B1986" s="7">
        <v>559679</v>
      </c>
      <c r="C1986" s="7">
        <v>258563</v>
      </c>
      <c r="D1986" s="7" t="s">
        <v>2129</v>
      </c>
      <c r="E1986" s="7">
        <v>2</v>
      </c>
      <c r="F1986" s="4">
        <v>8435649</v>
      </c>
      <c r="G1986" s="4">
        <v>524749</v>
      </c>
      <c r="H1986" s="4">
        <f t="shared" si="182"/>
        <v>8411926.0933102574</v>
      </c>
      <c r="I1986" s="4">
        <f t="shared" si="183"/>
        <v>-23722.90668974258</v>
      </c>
      <c r="J1986" s="5">
        <f t="shared" si="184"/>
        <v>-2.8122206945478956E-3</v>
      </c>
      <c r="K1986" s="4">
        <f t="shared" si="185"/>
        <v>467927.02021915902</v>
      </c>
      <c r="L1986" s="4">
        <f t="shared" si="186"/>
        <v>-56821.979780840978</v>
      </c>
      <c r="M1986" s="5">
        <f t="shared" si="187"/>
        <v>-0.10828411255827253</v>
      </c>
      <c r="N1986" s="4">
        <f>IF(SUMPRODUCT($O$2:$AD$2,O1986:AD1986)&lt;=Kalkulačka!$B$4,SUMPRODUCT($O$2:$AD$2,O1986:AD1986)*Kalkulačka!$B$5,SUMPRODUCT($O$2:$AD$2,O1986:AD1986))</f>
        <v>592</v>
      </c>
      <c r="O1986" s="4">
        <v>114</v>
      </c>
      <c r="P1986" s="4">
        <v>0</v>
      </c>
      <c r="Q1986" s="4">
        <v>0</v>
      </c>
      <c r="R1986" s="4">
        <v>0</v>
      </c>
      <c r="S1986" s="4">
        <v>478</v>
      </c>
      <c r="T1986" s="4">
        <v>0</v>
      </c>
      <c r="U1986" s="4">
        <v>585</v>
      </c>
      <c r="V1986" s="4">
        <v>174</v>
      </c>
      <c r="W1986" s="4">
        <v>0</v>
      </c>
      <c r="X1986" s="4">
        <v>0</v>
      </c>
      <c r="Y1986" s="4">
        <v>0</v>
      </c>
      <c r="Z1986" s="4">
        <v>0</v>
      </c>
      <c r="AA1986" s="4">
        <v>0</v>
      </c>
      <c r="AB1986" s="4">
        <v>0</v>
      </c>
      <c r="AC1986" s="4">
        <v>0</v>
      </c>
      <c r="AD1986" s="4">
        <v>0</v>
      </c>
    </row>
    <row r="1987" spans="1:30" x14ac:dyDescent="0.3">
      <c r="A1987" s="16" t="s">
        <v>47</v>
      </c>
      <c r="B1987" s="7">
        <v>582468</v>
      </c>
      <c r="C1987" s="7">
        <v>281069</v>
      </c>
      <c r="D1987" s="7" t="s">
        <v>2130</v>
      </c>
      <c r="E1987" s="7">
        <v>2</v>
      </c>
      <c r="F1987" s="4">
        <v>833555</v>
      </c>
      <c r="G1987" s="4">
        <v>30980</v>
      </c>
      <c r="H1987" s="4">
        <f t="shared" si="182"/>
        <v>959130.08665277425</v>
      </c>
      <c r="I1987" s="4">
        <f t="shared" si="183"/>
        <v>125575.08665277425</v>
      </c>
      <c r="J1987" s="5">
        <f t="shared" si="184"/>
        <v>0.15065003107506314</v>
      </c>
      <c r="K1987" s="4">
        <f t="shared" si="185"/>
        <v>53353.165312150733</v>
      </c>
      <c r="L1987" s="4">
        <f t="shared" si="186"/>
        <v>22373.165312150733</v>
      </c>
      <c r="M1987" s="5">
        <f t="shared" si="187"/>
        <v>0.72218093325212185</v>
      </c>
      <c r="N1987" s="4">
        <f>IF(SUMPRODUCT($O$2:$AD$2,O1987:AD1987)&lt;=Kalkulačka!$B$4,SUMPRODUCT($O$2:$AD$2,O1987:AD1987)*Kalkulačka!$B$5,SUMPRODUCT($O$2:$AD$2,O1987:AD1987))</f>
        <v>67.5</v>
      </c>
      <c r="O1987" s="4">
        <v>24</v>
      </c>
      <c r="P1987" s="4">
        <v>0</v>
      </c>
      <c r="Q1987" s="4">
        <v>0</v>
      </c>
      <c r="R1987" s="4">
        <v>0</v>
      </c>
      <c r="S1987" s="4">
        <v>21</v>
      </c>
      <c r="T1987" s="4">
        <v>0</v>
      </c>
      <c r="U1987" s="4">
        <v>45</v>
      </c>
      <c r="V1987" s="4">
        <v>21</v>
      </c>
      <c r="W1987" s="4">
        <v>0</v>
      </c>
      <c r="X1987" s="4">
        <v>0</v>
      </c>
      <c r="Y1987" s="4">
        <v>0</v>
      </c>
      <c r="Z1987" s="4">
        <v>0</v>
      </c>
      <c r="AA1987" s="4">
        <v>0</v>
      </c>
      <c r="AB1987" s="4">
        <v>0</v>
      </c>
      <c r="AC1987" s="4">
        <v>0</v>
      </c>
      <c r="AD1987" s="4">
        <v>0</v>
      </c>
    </row>
    <row r="1988" spans="1:30" x14ac:dyDescent="0.3">
      <c r="A1988" s="16" t="s">
        <v>23</v>
      </c>
      <c r="B1988" s="7">
        <v>545520</v>
      </c>
      <c r="C1988" s="7">
        <v>245909</v>
      </c>
      <c r="D1988" s="7" t="s">
        <v>2131</v>
      </c>
      <c r="E1988" s="7">
        <v>2</v>
      </c>
      <c r="F1988" s="4">
        <v>1704018</v>
      </c>
      <c r="G1988" s="4">
        <v>63340</v>
      </c>
      <c r="H1988" s="4">
        <f t="shared" si="182"/>
        <v>1960888.1771567829</v>
      </c>
      <c r="I1988" s="4">
        <f t="shared" si="183"/>
        <v>256870.17715678294</v>
      </c>
      <c r="J1988" s="5">
        <f t="shared" si="184"/>
        <v>0.1507438167653059</v>
      </c>
      <c r="K1988" s="4">
        <f t="shared" si="185"/>
        <v>109077.58241595261</v>
      </c>
      <c r="L1988" s="4">
        <f t="shared" si="186"/>
        <v>45737.582415952609</v>
      </c>
      <c r="M1988" s="5">
        <f t="shared" si="187"/>
        <v>0.72209634379464172</v>
      </c>
      <c r="N1988" s="4">
        <f>IF(SUMPRODUCT($O$2:$AD$2,O1988:AD1988)&lt;=Kalkulačka!$B$4,SUMPRODUCT($O$2:$AD$2,O1988:AD1988)*Kalkulačka!$B$5,SUMPRODUCT($O$2:$AD$2,O1988:AD1988))</f>
        <v>138</v>
      </c>
      <c r="O1988" s="4">
        <v>42</v>
      </c>
      <c r="P1988" s="4">
        <v>0</v>
      </c>
      <c r="Q1988" s="4">
        <v>0</v>
      </c>
      <c r="R1988" s="4">
        <v>0</v>
      </c>
      <c r="S1988" s="4">
        <v>50</v>
      </c>
      <c r="T1988" s="4">
        <v>0</v>
      </c>
      <c r="U1988" s="4">
        <v>92</v>
      </c>
      <c r="V1988" s="4">
        <v>45</v>
      </c>
      <c r="W1988" s="4">
        <v>0</v>
      </c>
      <c r="X1988" s="4">
        <v>0</v>
      </c>
      <c r="Y1988" s="4">
        <v>0</v>
      </c>
      <c r="Z1988" s="4">
        <v>0</v>
      </c>
      <c r="AA1988" s="4">
        <v>0</v>
      </c>
      <c r="AB1988" s="4">
        <v>0</v>
      </c>
      <c r="AC1988" s="4">
        <v>0</v>
      </c>
      <c r="AD1988" s="4">
        <v>0</v>
      </c>
    </row>
    <row r="1989" spans="1:30" x14ac:dyDescent="0.3">
      <c r="A1989" s="16" t="s">
        <v>41</v>
      </c>
      <c r="B1989" s="7">
        <v>572225</v>
      </c>
      <c r="C1989" s="7">
        <v>270881</v>
      </c>
      <c r="D1989" s="7" t="s">
        <v>1027</v>
      </c>
      <c r="E1989" s="7">
        <v>2</v>
      </c>
      <c r="F1989" s="4">
        <v>3333927</v>
      </c>
      <c r="G1989" s="4">
        <v>155798</v>
      </c>
      <c r="H1989" s="4">
        <f t="shared" si="182"/>
        <v>3836520.346611097</v>
      </c>
      <c r="I1989" s="4">
        <f t="shared" si="183"/>
        <v>502593.34661109699</v>
      </c>
      <c r="J1989" s="5">
        <f t="shared" si="184"/>
        <v>0.15075115520258753</v>
      </c>
      <c r="K1989" s="4">
        <f t="shared" si="185"/>
        <v>213412.66124860293</v>
      </c>
      <c r="L1989" s="4">
        <f t="shared" si="186"/>
        <v>57614.661248602933</v>
      </c>
      <c r="M1989" s="5">
        <f t="shared" si="187"/>
        <v>0.36980359984468958</v>
      </c>
      <c r="N1989" s="4">
        <f>IF(SUMPRODUCT($O$2:$AD$2,O1989:AD1989)&lt;=Kalkulačka!$B$4,SUMPRODUCT($O$2:$AD$2,O1989:AD1989)*Kalkulačka!$B$5,SUMPRODUCT($O$2:$AD$2,O1989:AD1989))</f>
        <v>270</v>
      </c>
      <c r="O1989" s="4">
        <v>45</v>
      </c>
      <c r="P1989" s="4">
        <v>0</v>
      </c>
      <c r="Q1989" s="4">
        <v>0</v>
      </c>
      <c r="R1989" s="4">
        <v>0</v>
      </c>
      <c r="S1989" s="4">
        <v>135</v>
      </c>
      <c r="T1989" s="4">
        <v>0</v>
      </c>
      <c r="U1989" s="4">
        <v>165</v>
      </c>
      <c r="V1989" s="4">
        <v>48</v>
      </c>
      <c r="W1989" s="4">
        <v>0</v>
      </c>
      <c r="X1989" s="4">
        <v>0</v>
      </c>
      <c r="Y1989" s="4">
        <v>0</v>
      </c>
      <c r="Z1989" s="4">
        <v>0</v>
      </c>
      <c r="AA1989" s="4">
        <v>0</v>
      </c>
      <c r="AB1989" s="4">
        <v>0</v>
      </c>
      <c r="AC1989" s="4">
        <v>0</v>
      </c>
      <c r="AD1989" s="4">
        <v>0</v>
      </c>
    </row>
    <row r="1990" spans="1:30" x14ac:dyDescent="0.3">
      <c r="A1990" s="16" t="s">
        <v>53</v>
      </c>
      <c r="B1990" s="7">
        <v>550752</v>
      </c>
      <c r="C1990" s="7">
        <v>567884</v>
      </c>
      <c r="D1990" s="7" t="s">
        <v>253</v>
      </c>
      <c r="E1990" s="7">
        <v>2</v>
      </c>
      <c r="F1990" s="4">
        <v>14218058</v>
      </c>
      <c r="G1990" s="4">
        <v>894263</v>
      </c>
      <c r="H1990" s="4">
        <f t="shared" ref="H1990:H2053" si="188">N1990*$A$3</f>
        <v>14180915.94784398</v>
      </c>
      <c r="I1990" s="4">
        <f t="shared" ref="I1990:I2053" si="189">H1990-F1990</f>
        <v>-37142.052156019956</v>
      </c>
      <c r="J1990" s="5">
        <f t="shared" ref="J1990:J2053" si="190">IFERROR(H1990/F1990-1,0)</f>
        <v>-2.6123154200116128E-3</v>
      </c>
      <c r="K1990" s="4">
        <f t="shared" ref="K1990:K2053" si="191">N1990*$A$4</f>
        <v>788836.42935594707</v>
      </c>
      <c r="L1990" s="4">
        <f t="shared" ref="L1990:L2053" si="192">K1990-G1990</f>
        <v>-105426.57064405293</v>
      </c>
      <c r="M1990" s="5">
        <f t="shared" ref="M1990:M2053" si="193">IFERROR(K1990/G1990-1,0)</f>
        <v>-0.11789213088772865</v>
      </c>
      <c r="N1990" s="4">
        <f>IF(SUMPRODUCT($O$2:$AD$2,O1990:AD1990)&lt;=Kalkulačka!$B$4,SUMPRODUCT($O$2:$AD$2,O1990:AD1990)*Kalkulačka!$B$5,SUMPRODUCT($O$2:$AD$2,O1990:AD1990))</f>
        <v>998</v>
      </c>
      <c r="O1990" s="4">
        <v>224</v>
      </c>
      <c r="P1990" s="4">
        <v>0</v>
      </c>
      <c r="Q1990" s="4">
        <v>0</v>
      </c>
      <c r="R1990" s="4">
        <v>0</v>
      </c>
      <c r="S1990" s="4">
        <v>774</v>
      </c>
      <c r="T1990" s="4">
        <v>0</v>
      </c>
      <c r="U1990" s="4">
        <v>955</v>
      </c>
      <c r="V1990" s="4">
        <v>171</v>
      </c>
      <c r="W1990" s="4">
        <v>487</v>
      </c>
      <c r="X1990" s="4">
        <v>715</v>
      </c>
      <c r="Y1990" s="4">
        <v>0</v>
      </c>
      <c r="Z1990" s="4">
        <v>0</v>
      </c>
      <c r="AA1990" s="4">
        <v>0</v>
      </c>
      <c r="AB1990" s="4">
        <v>0</v>
      </c>
      <c r="AC1990" s="4">
        <v>0</v>
      </c>
      <c r="AD1990" s="4">
        <v>0</v>
      </c>
    </row>
    <row r="1991" spans="1:30" x14ac:dyDescent="0.3">
      <c r="A1991" s="16" t="s">
        <v>44</v>
      </c>
      <c r="B1991" s="7">
        <v>547492</v>
      </c>
      <c r="C1991" s="7">
        <v>248801</v>
      </c>
      <c r="D1991" s="7" t="s">
        <v>244</v>
      </c>
      <c r="E1991" s="7">
        <v>2</v>
      </c>
      <c r="F1991" s="4">
        <v>36444111</v>
      </c>
      <c r="G1991" s="4">
        <v>2228277</v>
      </c>
      <c r="H1991" s="4">
        <f t="shared" si="188"/>
        <v>36357424.484717824</v>
      </c>
      <c r="I1991" s="4">
        <f t="shared" si="189"/>
        <v>-86686.515282176435</v>
      </c>
      <c r="J1991" s="5">
        <f t="shared" si="190"/>
        <v>-2.3786151700113667E-3</v>
      </c>
      <c r="K1991" s="4">
        <f t="shared" si="191"/>
        <v>2022440.6530992603</v>
      </c>
      <c r="L1991" s="4">
        <f t="shared" si="192"/>
        <v>-205836.34690073971</v>
      </c>
      <c r="M1991" s="5">
        <f t="shared" si="193"/>
        <v>-9.2374667467617244E-2</v>
      </c>
      <c r="N1991" s="4">
        <f>IF(SUMPRODUCT($O$2:$AD$2,O1991:AD1991)&lt;=Kalkulačka!$B$4,SUMPRODUCT($O$2:$AD$2,O1991:AD1991)*Kalkulačka!$B$5,SUMPRODUCT($O$2:$AD$2,O1991:AD1991))</f>
        <v>2558.6999999999998</v>
      </c>
      <c r="O1991" s="4">
        <v>535</v>
      </c>
      <c r="P1991" s="4">
        <v>0</v>
      </c>
      <c r="Q1991" s="4">
        <v>14</v>
      </c>
      <c r="R1991" s="4">
        <v>0</v>
      </c>
      <c r="S1991" s="4">
        <v>1948</v>
      </c>
      <c r="T1991" s="4">
        <v>0</v>
      </c>
      <c r="U1991" s="4">
        <v>2217</v>
      </c>
      <c r="V1991" s="4">
        <v>735</v>
      </c>
      <c r="W1991" s="4">
        <v>55</v>
      </c>
      <c r="X1991" s="4">
        <v>683</v>
      </c>
      <c r="Y1991" s="4">
        <v>0</v>
      </c>
      <c r="Z1991" s="4">
        <v>0</v>
      </c>
      <c r="AA1991" s="4">
        <v>617</v>
      </c>
      <c r="AB1991" s="4">
        <v>0</v>
      </c>
      <c r="AC1991" s="4">
        <v>0</v>
      </c>
      <c r="AD1991" s="4">
        <v>0</v>
      </c>
    </row>
    <row r="1992" spans="1:30" x14ac:dyDescent="0.3">
      <c r="A1992" s="16" t="s">
        <v>41</v>
      </c>
      <c r="B1992" s="7">
        <v>578657</v>
      </c>
      <c r="C1992" s="7">
        <v>277258</v>
      </c>
      <c r="D1992" s="7" t="s">
        <v>2132</v>
      </c>
      <c r="E1992" s="7">
        <v>2</v>
      </c>
      <c r="F1992" s="4">
        <v>2795924</v>
      </c>
      <c r="G1992" s="4">
        <v>123350</v>
      </c>
      <c r="H1992" s="4">
        <f t="shared" si="188"/>
        <v>3218414.2907681982</v>
      </c>
      <c r="I1992" s="4">
        <f t="shared" si="189"/>
        <v>422490.2907681982</v>
      </c>
      <c r="J1992" s="5">
        <f t="shared" si="190"/>
        <v>0.15110936161648114</v>
      </c>
      <c r="K1992" s="4">
        <f t="shared" si="191"/>
        <v>179029.51026966135</v>
      </c>
      <c r="L1992" s="4">
        <f t="shared" si="192"/>
        <v>55679.510269661347</v>
      </c>
      <c r="M1992" s="5">
        <f t="shared" si="193"/>
        <v>0.45139448941760318</v>
      </c>
      <c r="N1992" s="4">
        <f>IF(SUMPRODUCT($O$2:$AD$2,O1992:AD1992)&lt;=Kalkulačka!$B$4,SUMPRODUCT($O$2:$AD$2,O1992:AD1992)*Kalkulačka!$B$5,SUMPRODUCT($O$2:$AD$2,O1992:AD1992))</f>
        <v>226.5</v>
      </c>
      <c r="O1992" s="4">
        <v>47</v>
      </c>
      <c r="P1992" s="4">
        <v>0</v>
      </c>
      <c r="Q1992" s="4">
        <v>0</v>
      </c>
      <c r="R1992" s="4">
        <v>0</v>
      </c>
      <c r="S1992" s="4">
        <v>104</v>
      </c>
      <c r="T1992" s="4">
        <v>0</v>
      </c>
      <c r="U1992" s="4">
        <v>132</v>
      </c>
      <c r="V1992" s="4">
        <v>30</v>
      </c>
      <c r="W1992" s="4">
        <v>0</v>
      </c>
      <c r="X1992" s="4">
        <v>0</v>
      </c>
      <c r="Y1992" s="4">
        <v>0</v>
      </c>
      <c r="Z1992" s="4">
        <v>0</v>
      </c>
      <c r="AA1992" s="4">
        <v>0</v>
      </c>
      <c r="AB1992" s="4">
        <v>0</v>
      </c>
      <c r="AC1992" s="4">
        <v>0</v>
      </c>
      <c r="AD1992" s="4">
        <v>0</v>
      </c>
    </row>
    <row r="1993" spans="1:30" x14ac:dyDescent="0.3">
      <c r="A1993" s="16" t="s">
        <v>44</v>
      </c>
      <c r="B1993" s="7">
        <v>568660</v>
      </c>
      <c r="C1993" s="7">
        <v>267431</v>
      </c>
      <c r="D1993" s="7" t="s">
        <v>2133</v>
      </c>
      <c r="E1993" s="7">
        <v>2</v>
      </c>
      <c r="F1993" s="4">
        <v>3203200</v>
      </c>
      <c r="G1993" s="4">
        <v>144088</v>
      </c>
      <c r="H1993" s="4">
        <f t="shared" si="188"/>
        <v>3687322.3331317767</v>
      </c>
      <c r="I1993" s="4">
        <f t="shared" si="189"/>
        <v>484122.33313177666</v>
      </c>
      <c r="J1993" s="5">
        <f t="shared" si="190"/>
        <v>0.15113709201166858</v>
      </c>
      <c r="K1993" s="4">
        <f t="shared" si="191"/>
        <v>205113.27997782393</v>
      </c>
      <c r="L1993" s="4">
        <f t="shared" si="192"/>
        <v>61025.279977823928</v>
      </c>
      <c r="M1993" s="5">
        <f t="shared" si="193"/>
        <v>0.42352784394136855</v>
      </c>
      <c r="N1993" s="4">
        <f>IF(SUMPRODUCT($O$2:$AD$2,O1993:AD1993)&lt;=Kalkulačka!$B$4,SUMPRODUCT($O$2:$AD$2,O1993:AD1993)*Kalkulačka!$B$5,SUMPRODUCT($O$2:$AD$2,O1993:AD1993))</f>
        <v>259.5</v>
      </c>
      <c r="O1993" s="4">
        <v>52</v>
      </c>
      <c r="P1993" s="4">
        <v>0</v>
      </c>
      <c r="Q1993" s="4">
        <v>0</v>
      </c>
      <c r="R1993" s="4">
        <v>0</v>
      </c>
      <c r="S1993" s="4">
        <v>121</v>
      </c>
      <c r="T1993" s="4">
        <v>0</v>
      </c>
      <c r="U1993" s="4">
        <v>169</v>
      </c>
      <c r="V1993" s="4">
        <v>51</v>
      </c>
      <c r="W1993" s="4">
        <v>0</v>
      </c>
      <c r="X1993" s="4">
        <v>0</v>
      </c>
      <c r="Y1993" s="4">
        <v>0</v>
      </c>
      <c r="Z1993" s="4">
        <v>0</v>
      </c>
      <c r="AA1993" s="4">
        <v>0</v>
      </c>
      <c r="AB1993" s="4">
        <v>0</v>
      </c>
      <c r="AC1993" s="4">
        <v>0</v>
      </c>
      <c r="AD1993" s="4">
        <v>0</v>
      </c>
    </row>
    <row r="1994" spans="1:30" x14ac:dyDescent="0.3">
      <c r="A1994" s="16" t="s">
        <v>53</v>
      </c>
      <c r="B1994" s="7">
        <v>549461</v>
      </c>
      <c r="C1994" s="7">
        <v>568686</v>
      </c>
      <c r="D1994" s="7" t="s">
        <v>432</v>
      </c>
      <c r="E1994" s="7">
        <v>2</v>
      </c>
      <c r="F1994" s="4">
        <v>1777388</v>
      </c>
      <c r="G1994" s="4">
        <v>69101</v>
      </c>
      <c r="H1994" s="4">
        <f t="shared" si="188"/>
        <v>2046144.1848592516</v>
      </c>
      <c r="I1994" s="4">
        <f t="shared" si="189"/>
        <v>268756.1848592516</v>
      </c>
      <c r="J1994" s="5">
        <f t="shared" si="190"/>
        <v>0.15120850644836792</v>
      </c>
      <c r="K1994" s="4">
        <f t="shared" si="191"/>
        <v>113820.08599925489</v>
      </c>
      <c r="L1994" s="4">
        <f t="shared" si="192"/>
        <v>44719.085999254894</v>
      </c>
      <c r="M1994" s="5">
        <f t="shared" si="193"/>
        <v>0.64715541018588585</v>
      </c>
      <c r="N1994" s="4">
        <f>IF(SUMPRODUCT($O$2:$AD$2,O1994:AD1994)&lt;=Kalkulačka!$B$4,SUMPRODUCT($O$2:$AD$2,O1994:AD1994)*Kalkulačka!$B$5,SUMPRODUCT($O$2:$AD$2,O1994:AD1994))</f>
        <v>144</v>
      </c>
      <c r="O1994" s="4">
        <v>35</v>
      </c>
      <c r="P1994" s="4">
        <v>0</v>
      </c>
      <c r="Q1994" s="4">
        <v>0</v>
      </c>
      <c r="R1994" s="4">
        <v>0</v>
      </c>
      <c r="S1994" s="4">
        <v>61</v>
      </c>
      <c r="T1994" s="4">
        <v>0</v>
      </c>
      <c r="U1994" s="4">
        <v>96</v>
      </c>
      <c r="V1994" s="4">
        <v>52</v>
      </c>
      <c r="W1994" s="4">
        <v>0</v>
      </c>
      <c r="X1994" s="4">
        <v>0</v>
      </c>
      <c r="Y1994" s="4">
        <v>0</v>
      </c>
      <c r="Z1994" s="4">
        <v>0</v>
      </c>
      <c r="AA1994" s="4">
        <v>0</v>
      </c>
      <c r="AB1994" s="4">
        <v>0</v>
      </c>
      <c r="AC1994" s="4">
        <v>0</v>
      </c>
      <c r="AD1994" s="4">
        <v>0</v>
      </c>
    </row>
    <row r="1995" spans="1:30" x14ac:dyDescent="0.3">
      <c r="A1995" s="16" t="s">
        <v>32</v>
      </c>
      <c r="B1995" s="7">
        <v>564575</v>
      </c>
      <c r="C1995" s="7">
        <v>263346</v>
      </c>
      <c r="D1995" s="7" t="s">
        <v>2134</v>
      </c>
      <c r="E1995" s="7">
        <v>2</v>
      </c>
      <c r="F1995" s="4">
        <v>3239951</v>
      </c>
      <c r="G1995" s="4">
        <v>142807</v>
      </c>
      <c r="H1995" s="4">
        <f t="shared" si="188"/>
        <v>3729950.3369830111</v>
      </c>
      <c r="I1995" s="4">
        <f t="shared" si="189"/>
        <v>489999.3369830111</v>
      </c>
      <c r="J1995" s="5">
        <f t="shared" si="190"/>
        <v>0.15123665048731016</v>
      </c>
      <c r="K1995" s="4">
        <f t="shared" si="191"/>
        <v>207484.53176947508</v>
      </c>
      <c r="L1995" s="4">
        <f t="shared" si="192"/>
        <v>64677.531769475085</v>
      </c>
      <c r="M1995" s="5">
        <f t="shared" si="193"/>
        <v>0.45290169087982446</v>
      </c>
      <c r="N1995" s="4">
        <f>IF(SUMPRODUCT($O$2:$AD$2,O1995:AD1995)&lt;=Kalkulačka!$B$4,SUMPRODUCT($O$2:$AD$2,O1995:AD1995)*Kalkulačka!$B$5,SUMPRODUCT($O$2:$AD$2,O1995:AD1995))</f>
        <v>262.5</v>
      </c>
      <c r="O1995" s="4">
        <v>41</v>
      </c>
      <c r="P1995" s="4">
        <v>0</v>
      </c>
      <c r="Q1995" s="4">
        <v>0</v>
      </c>
      <c r="R1995" s="4">
        <v>0</v>
      </c>
      <c r="S1995" s="4">
        <v>134</v>
      </c>
      <c r="T1995" s="4">
        <v>0</v>
      </c>
      <c r="U1995" s="4">
        <v>143</v>
      </c>
      <c r="V1995" s="4">
        <v>83</v>
      </c>
      <c r="W1995" s="4">
        <v>0</v>
      </c>
      <c r="X1995" s="4">
        <v>0</v>
      </c>
      <c r="Y1995" s="4">
        <v>0</v>
      </c>
      <c r="Z1995" s="4">
        <v>0</v>
      </c>
      <c r="AA1995" s="4">
        <v>0</v>
      </c>
      <c r="AB1995" s="4">
        <v>0</v>
      </c>
      <c r="AC1995" s="4">
        <v>0</v>
      </c>
      <c r="AD1995" s="4">
        <v>0</v>
      </c>
    </row>
    <row r="1996" spans="1:30" x14ac:dyDescent="0.3">
      <c r="A1996" s="16" t="s">
        <v>25</v>
      </c>
      <c r="B1996" s="7">
        <v>557200</v>
      </c>
      <c r="C1996" s="7">
        <v>256153</v>
      </c>
      <c r="D1996" s="7" t="s">
        <v>2135</v>
      </c>
      <c r="E1996" s="7">
        <v>2</v>
      </c>
      <c r="F1996" s="4">
        <v>6648983</v>
      </c>
      <c r="G1996" s="4">
        <v>418390</v>
      </c>
      <c r="H1996" s="4">
        <f t="shared" si="188"/>
        <v>6635759.2661754899</v>
      </c>
      <c r="I1996" s="4">
        <f t="shared" si="189"/>
        <v>-13223.733824510127</v>
      </c>
      <c r="J1996" s="5">
        <f t="shared" si="190"/>
        <v>-1.9888355594397389E-3</v>
      </c>
      <c r="K1996" s="4">
        <f t="shared" si="191"/>
        <v>369124.8622336947</v>
      </c>
      <c r="L1996" s="4">
        <f t="shared" si="192"/>
        <v>-49265.137766305299</v>
      </c>
      <c r="M1996" s="5">
        <f t="shared" si="193"/>
        <v>-0.11774931945387146</v>
      </c>
      <c r="N1996" s="4">
        <f>IF(SUMPRODUCT($O$2:$AD$2,O1996:AD1996)&lt;=Kalkulačka!$B$4,SUMPRODUCT($O$2:$AD$2,O1996:AD1996)*Kalkulačka!$B$5,SUMPRODUCT($O$2:$AD$2,O1996:AD1996))</f>
        <v>467</v>
      </c>
      <c r="O1996" s="4">
        <v>85</v>
      </c>
      <c r="P1996" s="4">
        <v>0</v>
      </c>
      <c r="Q1996" s="4">
        <v>0</v>
      </c>
      <c r="R1996" s="4">
        <v>0</v>
      </c>
      <c r="S1996" s="4">
        <v>382</v>
      </c>
      <c r="T1996" s="4">
        <v>0</v>
      </c>
      <c r="U1996" s="4">
        <v>370</v>
      </c>
      <c r="V1996" s="4">
        <v>118</v>
      </c>
      <c r="W1996" s="4">
        <v>34</v>
      </c>
      <c r="X1996" s="4">
        <v>0</v>
      </c>
      <c r="Y1996" s="4">
        <v>0</v>
      </c>
      <c r="Z1996" s="4">
        <v>0</v>
      </c>
      <c r="AA1996" s="4">
        <v>0</v>
      </c>
      <c r="AB1996" s="4">
        <v>0</v>
      </c>
      <c r="AC1996" s="4">
        <v>0</v>
      </c>
      <c r="AD1996" s="4">
        <v>0</v>
      </c>
    </row>
    <row r="1997" spans="1:30" x14ac:dyDescent="0.3">
      <c r="A1997" s="16" t="s">
        <v>41</v>
      </c>
      <c r="B1997" s="7">
        <v>580279</v>
      </c>
      <c r="C1997" s="7">
        <v>278882</v>
      </c>
      <c r="D1997" s="7" t="s">
        <v>2136</v>
      </c>
      <c r="E1997" s="7">
        <v>2</v>
      </c>
      <c r="F1997" s="4">
        <v>2850340</v>
      </c>
      <c r="G1997" s="4">
        <v>138912</v>
      </c>
      <c r="H1997" s="4">
        <f t="shared" si="188"/>
        <v>3282356.2965450496</v>
      </c>
      <c r="I1997" s="4">
        <f t="shared" si="189"/>
        <v>432016.29654504964</v>
      </c>
      <c r="J1997" s="5">
        <f t="shared" si="190"/>
        <v>0.15156658382685917</v>
      </c>
      <c r="K1997" s="4">
        <f t="shared" si="191"/>
        <v>182586.38795713807</v>
      </c>
      <c r="L1997" s="4">
        <f t="shared" si="192"/>
        <v>43674.387957138068</v>
      </c>
      <c r="M1997" s="5">
        <f t="shared" si="193"/>
        <v>0.31440327658617018</v>
      </c>
      <c r="N1997" s="4">
        <f>IF(SUMPRODUCT($O$2:$AD$2,O1997:AD1997)&lt;=Kalkulačka!$B$4,SUMPRODUCT($O$2:$AD$2,O1997:AD1997)*Kalkulačka!$B$5,SUMPRODUCT($O$2:$AD$2,O1997:AD1997))</f>
        <v>231</v>
      </c>
      <c r="O1997" s="4">
        <v>34</v>
      </c>
      <c r="P1997" s="4">
        <v>0</v>
      </c>
      <c r="Q1997" s="4">
        <v>0</v>
      </c>
      <c r="R1997" s="4">
        <v>0</v>
      </c>
      <c r="S1997" s="4">
        <v>120</v>
      </c>
      <c r="T1997" s="4">
        <v>0</v>
      </c>
      <c r="U1997" s="4">
        <v>152</v>
      </c>
      <c r="V1997" s="4">
        <v>38</v>
      </c>
      <c r="W1997" s="4">
        <v>0</v>
      </c>
      <c r="X1997" s="4">
        <v>0</v>
      </c>
      <c r="Y1997" s="4">
        <v>0</v>
      </c>
      <c r="Z1997" s="4">
        <v>0</v>
      </c>
      <c r="AA1997" s="4">
        <v>0</v>
      </c>
      <c r="AB1997" s="4">
        <v>0</v>
      </c>
      <c r="AC1997" s="4">
        <v>0</v>
      </c>
      <c r="AD1997" s="4">
        <v>0</v>
      </c>
    </row>
    <row r="1998" spans="1:30" x14ac:dyDescent="0.3">
      <c r="A1998" s="16" t="s">
        <v>38</v>
      </c>
      <c r="B1998" s="7">
        <v>579025</v>
      </c>
      <c r="C1998" s="7">
        <v>278360</v>
      </c>
      <c r="D1998" s="7" t="s">
        <v>386</v>
      </c>
      <c r="E1998" s="7">
        <v>2</v>
      </c>
      <c r="F1998" s="4">
        <v>58604836</v>
      </c>
      <c r="G1998" s="4">
        <v>3533726</v>
      </c>
      <c r="H1998" s="4">
        <f t="shared" si="188"/>
        <v>58509777.152742639</v>
      </c>
      <c r="I1998" s="4">
        <f t="shared" si="189"/>
        <v>-95058.847257360816</v>
      </c>
      <c r="J1998" s="5">
        <f t="shared" si="190"/>
        <v>-1.6220307699070791E-3</v>
      </c>
      <c r="K1998" s="4">
        <f t="shared" si="191"/>
        <v>3254701.1674939711</v>
      </c>
      <c r="L1998" s="4">
        <f t="shared" si="192"/>
        <v>-279024.83250602894</v>
      </c>
      <c r="M1998" s="5">
        <f t="shared" si="193"/>
        <v>-7.8960517172533717E-2</v>
      </c>
      <c r="N1998" s="4">
        <f>IF(SUMPRODUCT($O$2:$AD$2,O1998:AD1998)&lt;=Kalkulačka!$B$4,SUMPRODUCT($O$2:$AD$2,O1998:AD1998)*Kalkulačka!$B$5,SUMPRODUCT($O$2:$AD$2,O1998:AD1998))</f>
        <v>4117.7</v>
      </c>
      <c r="O1998" s="4">
        <v>821</v>
      </c>
      <c r="P1998" s="4">
        <v>48</v>
      </c>
      <c r="Q1998" s="4">
        <v>0</v>
      </c>
      <c r="R1998" s="4">
        <v>0</v>
      </c>
      <c r="S1998" s="4">
        <v>2889</v>
      </c>
      <c r="T1998" s="4">
        <v>114</v>
      </c>
      <c r="U1998" s="4">
        <v>3700</v>
      </c>
      <c r="V1998" s="4">
        <v>921</v>
      </c>
      <c r="W1998" s="4">
        <v>266</v>
      </c>
      <c r="X1998" s="4">
        <v>1023</v>
      </c>
      <c r="Y1998" s="4">
        <v>0</v>
      </c>
      <c r="Z1998" s="4">
        <v>0</v>
      </c>
      <c r="AA1998" s="4">
        <v>837</v>
      </c>
      <c r="AB1998" s="4">
        <v>0</v>
      </c>
      <c r="AC1998" s="4">
        <v>0</v>
      </c>
      <c r="AD1998" s="4">
        <v>0</v>
      </c>
    </row>
    <row r="1999" spans="1:30" x14ac:dyDescent="0.3">
      <c r="A1999" s="16" t="s">
        <v>47</v>
      </c>
      <c r="B1999" s="7">
        <v>581682</v>
      </c>
      <c r="C1999" s="7">
        <v>280283</v>
      </c>
      <c r="D1999" s="7" t="s">
        <v>407</v>
      </c>
      <c r="E1999" s="7">
        <v>2</v>
      </c>
      <c r="F1999" s="4">
        <v>7385869</v>
      </c>
      <c r="G1999" s="4">
        <v>466408</v>
      </c>
      <c r="H1999" s="4">
        <f t="shared" si="188"/>
        <v>7374644.6662635533</v>
      </c>
      <c r="I1999" s="4">
        <f t="shared" si="189"/>
        <v>-11224.333736446686</v>
      </c>
      <c r="J1999" s="5">
        <f t="shared" si="190"/>
        <v>-1.5197038745808911E-3</v>
      </c>
      <c r="K1999" s="4">
        <f t="shared" si="191"/>
        <v>410226.55995564786</v>
      </c>
      <c r="L1999" s="4">
        <f t="shared" si="192"/>
        <v>-56181.440044352144</v>
      </c>
      <c r="M1999" s="5">
        <f t="shared" si="193"/>
        <v>-0.12045556689497638</v>
      </c>
      <c r="N1999" s="4">
        <f>IF(SUMPRODUCT($O$2:$AD$2,O1999:AD1999)&lt;=Kalkulačka!$B$4,SUMPRODUCT($O$2:$AD$2,O1999:AD1999)*Kalkulačka!$B$5,SUMPRODUCT($O$2:$AD$2,O1999:AD1999))</f>
        <v>519</v>
      </c>
      <c r="O1999" s="4">
        <v>97</v>
      </c>
      <c r="P1999" s="4">
        <v>0</v>
      </c>
      <c r="Q1999" s="4">
        <v>0</v>
      </c>
      <c r="R1999" s="4">
        <v>0</v>
      </c>
      <c r="S1999" s="4">
        <v>422</v>
      </c>
      <c r="T1999" s="4">
        <v>0</v>
      </c>
      <c r="U1999" s="4">
        <v>573</v>
      </c>
      <c r="V1999" s="4">
        <v>100</v>
      </c>
      <c r="W1999" s="4">
        <v>71</v>
      </c>
      <c r="X1999" s="4">
        <v>0</v>
      </c>
      <c r="Y1999" s="4">
        <v>0</v>
      </c>
      <c r="Z1999" s="4">
        <v>0</v>
      </c>
      <c r="AA1999" s="4">
        <v>0</v>
      </c>
      <c r="AB1999" s="4">
        <v>0</v>
      </c>
      <c r="AC1999" s="4">
        <v>0</v>
      </c>
      <c r="AD1999" s="4">
        <v>0</v>
      </c>
    </row>
    <row r="2000" spans="1:30" x14ac:dyDescent="0.3">
      <c r="A2000" s="16" t="s">
        <v>44</v>
      </c>
      <c r="B2000" s="7">
        <v>595772</v>
      </c>
      <c r="C2000" s="7">
        <v>294471</v>
      </c>
      <c r="D2000" s="7" t="s">
        <v>2137</v>
      </c>
      <c r="E2000" s="7">
        <v>2</v>
      </c>
      <c r="F2000" s="4">
        <v>3459131</v>
      </c>
      <c r="G2000" s="4">
        <v>166474</v>
      </c>
      <c r="H2000" s="4">
        <f t="shared" si="188"/>
        <v>3985718.3600904173</v>
      </c>
      <c r="I2000" s="4">
        <f t="shared" si="189"/>
        <v>526587.36009041732</v>
      </c>
      <c r="J2000" s="5">
        <f t="shared" si="190"/>
        <v>0.15223111240667597</v>
      </c>
      <c r="K2000" s="4">
        <f t="shared" si="191"/>
        <v>221712.04251938194</v>
      </c>
      <c r="L2000" s="4">
        <f t="shared" si="192"/>
        <v>55238.042519381939</v>
      </c>
      <c r="M2000" s="5">
        <f t="shared" si="193"/>
        <v>0.33181182959129907</v>
      </c>
      <c r="N2000" s="4">
        <f>IF(SUMPRODUCT($O$2:$AD$2,O2000:AD2000)&lt;=Kalkulačka!$B$4,SUMPRODUCT($O$2:$AD$2,O2000:AD2000)*Kalkulačka!$B$5,SUMPRODUCT($O$2:$AD$2,O2000:AD2000))</f>
        <v>280.5</v>
      </c>
      <c r="O2000" s="4">
        <v>43</v>
      </c>
      <c r="P2000" s="4">
        <v>0</v>
      </c>
      <c r="Q2000" s="4">
        <v>0</v>
      </c>
      <c r="R2000" s="4">
        <v>0</v>
      </c>
      <c r="S2000" s="4">
        <v>144</v>
      </c>
      <c r="T2000" s="4">
        <v>0</v>
      </c>
      <c r="U2000" s="4">
        <v>166</v>
      </c>
      <c r="V2000" s="4">
        <v>50</v>
      </c>
      <c r="W2000" s="4">
        <v>0</v>
      </c>
      <c r="X2000" s="4">
        <v>0</v>
      </c>
      <c r="Y2000" s="4">
        <v>0</v>
      </c>
      <c r="Z2000" s="4">
        <v>0</v>
      </c>
      <c r="AA2000" s="4">
        <v>0</v>
      </c>
      <c r="AB2000" s="4">
        <v>0</v>
      </c>
      <c r="AC2000" s="4">
        <v>0</v>
      </c>
      <c r="AD2000" s="4">
        <v>0</v>
      </c>
    </row>
    <row r="2001" spans="1:30" x14ac:dyDescent="0.3">
      <c r="A2001" s="16" t="s">
        <v>53</v>
      </c>
      <c r="B2001" s="7">
        <v>585891</v>
      </c>
      <c r="C2001" s="7">
        <v>284611</v>
      </c>
      <c r="D2001" s="7" t="s">
        <v>440</v>
      </c>
      <c r="E2001" s="7">
        <v>2</v>
      </c>
      <c r="F2001" s="4">
        <v>10286342</v>
      </c>
      <c r="G2001" s="4">
        <v>629487</v>
      </c>
      <c r="H2001" s="4">
        <f t="shared" si="188"/>
        <v>10273348.928147493</v>
      </c>
      <c r="I2001" s="4">
        <f t="shared" si="189"/>
        <v>-12993.07185250707</v>
      </c>
      <c r="J2001" s="5">
        <f t="shared" si="190"/>
        <v>-1.2631382324743701E-3</v>
      </c>
      <c r="K2001" s="4">
        <f t="shared" si="191"/>
        <v>571471.68178792566</v>
      </c>
      <c r="L2001" s="4">
        <f t="shared" si="192"/>
        <v>-58015.318212074344</v>
      </c>
      <c r="M2001" s="5">
        <f t="shared" si="193"/>
        <v>-9.2162853580891047E-2</v>
      </c>
      <c r="N2001" s="4">
        <f>IF(SUMPRODUCT($O$2:$AD$2,O2001:AD2001)&lt;=Kalkulačka!$B$4,SUMPRODUCT($O$2:$AD$2,O2001:AD2001)*Kalkulačka!$B$5,SUMPRODUCT($O$2:$AD$2,O2001:AD2001))</f>
        <v>723</v>
      </c>
      <c r="O2001" s="4">
        <v>144</v>
      </c>
      <c r="P2001" s="4">
        <v>0</v>
      </c>
      <c r="Q2001" s="4">
        <v>27</v>
      </c>
      <c r="R2001" s="4">
        <v>0</v>
      </c>
      <c r="S2001" s="4">
        <v>552</v>
      </c>
      <c r="T2001" s="4">
        <v>0</v>
      </c>
      <c r="U2001" s="4">
        <v>704</v>
      </c>
      <c r="V2001" s="4">
        <v>205</v>
      </c>
      <c r="W2001" s="4">
        <v>161</v>
      </c>
      <c r="X2001" s="4">
        <v>596</v>
      </c>
      <c r="Y2001" s="4">
        <v>0</v>
      </c>
      <c r="Z2001" s="4">
        <v>0</v>
      </c>
      <c r="AA2001" s="4">
        <v>0</v>
      </c>
      <c r="AB2001" s="4">
        <v>0</v>
      </c>
      <c r="AC2001" s="4">
        <v>0</v>
      </c>
      <c r="AD2001" s="4">
        <v>0</v>
      </c>
    </row>
    <row r="2002" spans="1:30" x14ac:dyDescent="0.3">
      <c r="A2002" s="16" t="s">
        <v>47</v>
      </c>
      <c r="B2002" s="7">
        <v>584592</v>
      </c>
      <c r="C2002" s="7">
        <v>283291</v>
      </c>
      <c r="D2002" s="7" t="s">
        <v>2138</v>
      </c>
      <c r="E2002" s="7">
        <v>2</v>
      </c>
      <c r="F2002" s="4">
        <v>2089981</v>
      </c>
      <c r="G2002" s="4">
        <v>77357</v>
      </c>
      <c r="H2002" s="4">
        <f t="shared" si="188"/>
        <v>2408482.2175947442</v>
      </c>
      <c r="I2002" s="4">
        <f t="shared" si="189"/>
        <v>318501.21759474417</v>
      </c>
      <c r="J2002" s="5">
        <f t="shared" si="190"/>
        <v>0.15239431248166579</v>
      </c>
      <c r="K2002" s="4">
        <f t="shared" si="191"/>
        <v>133975.72622828963</v>
      </c>
      <c r="L2002" s="4">
        <f t="shared" si="192"/>
        <v>56618.726228289626</v>
      </c>
      <c r="M2002" s="5">
        <f t="shared" si="193"/>
        <v>0.73191471008815778</v>
      </c>
      <c r="N2002" s="4">
        <f>IF(SUMPRODUCT($O$2:$AD$2,O2002:AD2002)&lt;=Kalkulačka!$B$4,SUMPRODUCT($O$2:$AD$2,O2002:AD2002)*Kalkulačka!$B$5,SUMPRODUCT($O$2:$AD$2,O2002:AD2002))</f>
        <v>169.5</v>
      </c>
      <c r="O2002" s="4">
        <v>51</v>
      </c>
      <c r="P2002" s="4">
        <v>0</v>
      </c>
      <c r="Q2002" s="4">
        <v>0</v>
      </c>
      <c r="R2002" s="4">
        <v>0</v>
      </c>
      <c r="S2002" s="4">
        <v>62</v>
      </c>
      <c r="T2002" s="4">
        <v>0</v>
      </c>
      <c r="U2002" s="4">
        <v>107</v>
      </c>
      <c r="V2002" s="4">
        <v>28</v>
      </c>
      <c r="W2002" s="4">
        <v>0</v>
      </c>
      <c r="X2002" s="4">
        <v>0</v>
      </c>
      <c r="Y2002" s="4">
        <v>0</v>
      </c>
      <c r="Z2002" s="4">
        <v>0</v>
      </c>
      <c r="AA2002" s="4">
        <v>0</v>
      </c>
      <c r="AB2002" s="4">
        <v>0</v>
      </c>
      <c r="AC2002" s="4">
        <v>0</v>
      </c>
      <c r="AD2002" s="4">
        <v>0</v>
      </c>
    </row>
    <row r="2003" spans="1:30" x14ac:dyDescent="0.3">
      <c r="A2003" s="16" t="s">
        <v>32</v>
      </c>
      <c r="B2003" s="7">
        <v>562343</v>
      </c>
      <c r="C2003" s="7">
        <v>261173</v>
      </c>
      <c r="D2003" s="7" t="s">
        <v>2139</v>
      </c>
      <c r="E2003" s="7">
        <v>2</v>
      </c>
      <c r="F2003" s="4">
        <v>332883</v>
      </c>
      <c r="G2003" s="4">
        <v>8551</v>
      </c>
      <c r="H2003" s="4">
        <f t="shared" si="188"/>
        <v>383652.03466110968</v>
      </c>
      <c r="I2003" s="4">
        <f t="shared" si="189"/>
        <v>50769.034661109676</v>
      </c>
      <c r="J2003" s="5">
        <f t="shared" si="190"/>
        <v>0.152513149247963</v>
      </c>
      <c r="K2003" s="4">
        <f t="shared" si="191"/>
        <v>21341.266124860293</v>
      </c>
      <c r="L2003" s="4">
        <f t="shared" si="192"/>
        <v>12790.266124860293</v>
      </c>
      <c r="M2003" s="5">
        <f t="shared" si="193"/>
        <v>1.495762615467231</v>
      </c>
      <c r="N2003" s="4">
        <f>IF(SUMPRODUCT($O$2:$AD$2,O2003:AD2003)&lt;=Kalkulačka!$B$4,SUMPRODUCT($O$2:$AD$2,O2003:AD2003)*Kalkulačka!$B$5,SUMPRODUCT($O$2:$AD$2,O2003:AD2003))</f>
        <v>27</v>
      </c>
      <c r="O2003" s="4">
        <v>18</v>
      </c>
      <c r="P2003" s="4">
        <v>0</v>
      </c>
      <c r="Q2003" s="4">
        <v>0</v>
      </c>
      <c r="R2003" s="4">
        <v>0</v>
      </c>
      <c r="S2003" s="4">
        <v>0</v>
      </c>
      <c r="T2003" s="4">
        <v>0</v>
      </c>
      <c r="U2003" s="4">
        <v>18</v>
      </c>
      <c r="V2003" s="4">
        <v>0</v>
      </c>
      <c r="W2003" s="4">
        <v>0</v>
      </c>
      <c r="X2003" s="4">
        <v>0</v>
      </c>
      <c r="Y2003" s="4">
        <v>0</v>
      </c>
      <c r="Z2003" s="4">
        <v>0</v>
      </c>
      <c r="AA2003" s="4">
        <v>0</v>
      </c>
      <c r="AB2003" s="4">
        <v>0</v>
      </c>
      <c r="AC2003" s="4">
        <v>0</v>
      </c>
      <c r="AD2003" s="4">
        <v>0</v>
      </c>
    </row>
    <row r="2004" spans="1:30" x14ac:dyDescent="0.3">
      <c r="A2004" s="16" t="s">
        <v>32</v>
      </c>
      <c r="B2004" s="7">
        <v>566004</v>
      </c>
      <c r="C2004" s="7">
        <v>264768</v>
      </c>
      <c r="D2004" s="7" t="s">
        <v>2140</v>
      </c>
      <c r="E2004" s="7">
        <v>2</v>
      </c>
      <c r="F2004" s="4">
        <v>332883</v>
      </c>
      <c r="G2004" s="4">
        <v>8551</v>
      </c>
      <c r="H2004" s="4">
        <f t="shared" si="188"/>
        <v>383652.03466110968</v>
      </c>
      <c r="I2004" s="4">
        <f t="shared" si="189"/>
        <v>50769.034661109676</v>
      </c>
      <c r="J2004" s="5">
        <f t="shared" si="190"/>
        <v>0.152513149247963</v>
      </c>
      <c r="K2004" s="4">
        <f t="shared" si="191"/>
        <v>21341.266124860293</v>
      </c>
      <c r="L2004" s="4">
        <f t="shared" si="192"/>
        <v>12790.266124860293</v>
      </c>
      <c r="M2004" s="5">
        <f t="shared" si="193"/>
        <v>1.495762615467231</v>
      </c>
      <c r="N2004" s="4">
        <f>IF(SUMPRODUCT($O$2:$AD$2,O2004:AD2004)&lt;=Kalkulačka!$B$4,SUMPRODUCT($O$2:$AD$2,O2004:AD2004)*Kalkulačka!$B$5,SUMPRODUCT($O$2:$AD$2,O2004:AD2004))</f>
        <v>27</v>
      </c>
      <c r="O2004" s="4">
        <v>18</v>
      </c>
      <c r="P2004" s="4">
        <v>0</v>
      </c>
      <c r="Q2004" s="4">
        <v>0</v>
      </c>
      <c r="R2004" s="4">
        <v>0</v>
      </c>
      <c r="S2004" s="4">
        <v>0</v>
      </c>
      <c r="T2004" s="4">
        <v>0</v>
      </c>
      <c r="U2004" s="4">
        <v>18</v>
      </c>
      <c r="V2004" s="4">
        <v>0</v>
      </c>
      <c r="W2004" s="4">
        <v>0</v>
      </c>
      <c r="X2004" s="4">
        <v>0</v>
      </c>
      <c r="Y2004" s="4">
        <v>0</v>
      </c>
      <c r="Z2004" s="4">
        <v>0</v>
      </c>
      <c r="AA2004" s="4">
        <v>0</v>
      </c>
      <c r="AB2004" s="4">
        <v>0</v>
      </c>
      <c r="AC2004" s="4">
        <v>0</v>
      </c>
      <c r="AD2004" s="4">
        <v>0</v>
      </c>
    </row>
    <row r="2005" spans="1:30" x14ac:dyDescent="0.3">
      <c r="A2005" s="16" t="s">
        <v>47</v>
      </c>
      <c r="B2005" s="7">
        <v>593397</v>
      </c>
      <c r="C2005" s="7">
        <v>292125</v>
      </c>
      <c r="D2005" s="7" t="s">
        <v>2141</v>
      </c>
      <c r="E2005" s="7">
        <v>2</v>
      </c>
      <c r="F2005" s="4">
        <v>1590403</v>
      </c>
      <c r="G2005" s="4">
        <v>60695</v>
      </c>
      <c r="H2005" s="4">
        <f t="shared" si="188"/>
        <v>1833004.1656030796</v>
      </c>
      <c r="I2005" s="4">
        <f t="shared" si="189"/>
        <v>242601.1656030796</v>
      </c>
      <c r="J2005" s="5">
        <f t="shared" si="190"/>
        <v>0.15254068660778408</v>
      </c>
      <c r="K2005" s="4">
        <f t="shared" si="191"/>
        <v>101963.82704099918</v>
      </c>
      <c r="L2005" s="4">
        <f t="shared" si="192"/>
        <v>41268.827040999182</v>
      </c>
      <c r="M2005" s="5">
        <f t="shared" si="193"/>
        <v>0.67993783740010194</v>
      </c>
      <c r="N2005" s="4">
        <f>IF(SUMPRODUCT($O$2:$AD$2,O2005:AD2005)&lt;=Kalkulačka!$B$4,SUMPRODUCT($O$2:$AD$2,O2005:AD2005)*Kalkulačka!$B$5,SUMPRODUCT($O$2:$AD$2,O2005:AD2005))</f>
        <v>129</v>
      </c>
      <c r="O2005" s="4">
        <v>34</v>
      </c>
      <c r="P2005" s="4">
        <v>0</v>
      </c>
      <c r="Q2005" s="4">
        <v>0</v>
      </c>
      <c r="R2005" s="4">
        <v>0</v>
      </c>
      <c r="S2005" s="4">
        <v>52</v>
      </c>
      <c r="T2005" s="4">
        <v>0</v>
      </c>
      <c r="U2005" s="4">
        <v>0</v>
      </c>
      <c r="V2005" s="4">
        <v>51</v>
      </c>
      <c r="W2005" s="4">
        <v>0</v>
      </c>
      <c r="X2005" s="4">
        <v>0</v>
      </c>
      <c r="Y2005" s="4">
        <v>0</v>
      </c>
      <c r="Z2005" s="4">
        <v>0</v>
      </c>
      <c r="AA2005" s="4">
        <v>0</v>
      </c>
      <c r="AB2005" s="4">
        <v>0</v>
      </c>
      <c r="AC2005" s="4">
        <v>0</v>
      </c>
      <c r="AD2005" s="4">
        <v>0</v>
      </c>
    </row>
    <row r="2006" spans="1:30" x14ac:dyDescent="0.3">
      <c r="A2006" s="16" t="s">
        <v>47</v>
      </c>
      <c r="B2006" s="7">
        <v>592889</v>
      </c>
      <c r="C2006" s="7">
        <v>292427</v>
      </c>
      <c r="D2006" s="7" t="s">
        <v>468</v>
      </c>
      <c r="E2006" s="7">
        <v>2</v>
      </c>
      <c r="F2006" s="4">
        <v>48593017</v>
      </c>
      <c r="G2006" s="4">
        <v>2992711</v>
      </c>
      <c r="H2006" s="4">
        <f t="shared" si="188"/>
        <v>48539087.051938914</v>
      </c>
      <c r="I2006" s="4">
        <f t="shared" si="189"/>
        <v>-53929.948061086237</v>
      </c>
      <c r="J2006" s="5">
        <f t="shared" si="190"/>
        <v>-1.1098291769182644E-3</v>
      </c>
      <c r="K2006" s="4">
        <f t="shared" si="191"/>
        <v>2700065.3734267689</v>
      </c>
      <c r="L2006" s="4">
        <f t="shared" si="192"/>
        <v>-292645.62657323107</v>
      </c>
      <c r="M2006" s="5">
        <f t="shared" si="193"/>
        <v>-9.7786129891336393E-2</v>
      </c>
      <c r="N2006" s="4">
        <f>IF(SUMPRODUCT($O$2:$AD$2,O2006:AD2006)&lt;=Kalkulačka!$B$4,SUMPRODUCT($O$2:$AD$2,O2006:AD2006)*Kalkulačka!$B$5,SUMPRODUCT($O$2:$AD$2,O2006:AD2006))</f>
        <v>3416</v>
      </c>
      <c r="O2006" s="4">
        <v>625</v>
      </c>
      <c r="P2006" s="4">
        <v>54</v>
      </c>
      <c r="Q2006" s="4">
        <v>0</v>
      </c>
      <c r="R2006" s="4">
        <v>0</v>
      </c>
      <c r="S2006" s="4">
        <v>2633</v>
      </c>
      <c r="T2006" s="4">
        <v>25</v>
      </c>
      <c r="U2006" s="4">
        <v>3532</v>
      </c>
      <c r="V2006" s="4">
        <v>849</v>
      </c>
      <c r="W2006" s="4">
        <v>512</v>
      </c>
      <c r="X2006" s="4">
        <v>0</v>
      </c>
      <c r="Y2006" s="4">
        <v>0</v>
      </c>
      <c r="Z2006" s="4">
        <v>0</v>
      </c>
      <c r="AA2006" s="4">
        <v>0</v>
      </c>
      <c r="AB2006" s="4">
        <v>0</v>
      </c>
      <c r="AC2006" s="4">
        <v>0</v>
      </c>
      <c r="AD2006" s="4">
        <v>0</v>
      </c>
    </row>
    <row r="2007" spans="1:30" x14ac:dyDescent="0.3">
      <c r="A2007" s="16" t="s">
        <v>44</v>
      </c>
      <c r="B2007" s="7">
        <v>595489</v>
      </c>
      <c r="C2007" s="7">
        <v>544175</v>
      </c>
      <c r="D2007" s="7" t="s">
        <v>2142</v>
      </c>
      <c r="E2007" s="7">
        <v>2</v>
      </c>
      <c r="F2007" s="4">
        <v>869102</v>
      </c>
      <c r="G2007" s="4">
        <v>32084</v>
      </c>
      <c r="H2007" s="4">
        <f t="shared" si="188"/>
        <v>1001758.0905040087</v>
      </c>
      <c r="I2007" s="4">
        <f t="shared" si="189"/>
        <v>132656.09050400869</v>
      </c>
      <c r="J2007" s="5">
        <f t="shared" si="190"/>
        <v>0.15263581317728958</v>
      </c>
      <c r="K2007" s="4">
        <f t="shared" si="191"/>
        <v>55724.417103801876</v>
      </c>
      <c r="L2007" s="4">
        <f t="shared" si="192"/>
        <v>23640.417103801876</v>
      </c>
      <c r="M2007" s="5">
        <f t="shared" si="193"/>
        <v>0.73682885873961723</v>
      </c>
      <c r="N2007" s="4">
        <f>IF(SUMPRODUCT($O$2:$AD$2,O2007:AD2007)&lt;=Kalkulačka!$B$4,SUMPRODUCT($O$2:$AD$2,O2007:AD2007)*Kalkulačka!$B$5,SUMPRODUCT($O$2:$AD$2,O2007:AD2007))</f>
        <v>70.5</v>
      </c>
      <c r="O2007" s="4">
        <v>22</v>
      </c>
      <c r="P2007" s="4">
        <v>0</v>
      </c>
      <c r="Q2007" s="4">
        <v>0</v>
      </c>
      <c r="R2007" s="4">
        <v>0</v>
      </c>
      <c r="S2007" s="4">
        <v>25</v>
      </c>
      <c r="T2007" s="4">
        <v>0</v>
      </c>
      <c r="U2007" s="4">
        <v>0</v>
      </c>
      <c r="V2007" s="4">
        <v>23</v>
      </c>
      <c r="W2007" s="4">
        <v>0</v>
      </c>
      <c r="X2007" s="4">
        <v>0</v>
      </c>
      <c r="Y2007" s="4">
        <v>0</v>
      </c>
      <c r="Z2007" s="4">
        <v>0</v>
      </c>
      <c r="AA2007" s="4">
        <v>0</v>
      </c>
      <c r="AB2007" s="4">
        <v>0</v>
      </c>
      <c r="AC2007" s="4">
        <v>0</v>
      </c>
      <c r="AD2007" s="4">
        <v>0</v>
      </c>
    </row>
    <row r="2008" spans="1:30" x14ac:dyDescent="0.3">
      <c r="A2008" s="16" t="s">
        <v>20</v>
      </c>
      <c r="B2008" s="7">
        <v>537110</v>
      </c>
      <c r="C2008" s="7">
        <v>239071</v>
      </c>
      <c r="D2008" s="7" t="s">
        <v>2143</v>
      </c>
      <c r="E2008" s="7">
        <v>2</v>
      </c>
      <c r="F2008" s="4">
        <v>813521</v>
      </c>
      <c r="G2008" s="4">
        <v>30025</v>
      </c>
      <c r="H2008" s="4">
        <f t="shared" si="188"/>
        <v>937816.08472715702</v>
      </c>
      <c r="I2008" s="4">
        <f t="shared" si="189"/>
        <v>124295.08472715702</v>
      </c>
      <c r="J2008" s="5">
        <f t="shared" si="190"/>
        <v>0.15278657186127598</v>
      </c>
      <c r="K2008" s="4">
        <f t="shared" si="191"/>
        <v>52167.539416325162</v>
      </c>
      <c r="L2008" s="4">
        <f t="shared" si="192"/>
        <v>22142.539416325162</v>
      </c>
      <c r="M2008" s="5">
        <f t="shared" si="193"/>
        <v>0.7374700888035024</v>
      </c>
      <c r="N2008" s="4">
        <f>IF(SUMPRODUCT($O$2:$AD$2,O2008:AD2008)&lt;=Kalkulačka!$B$4,SUMPRODUCT($O$2:$AD$2,O2008:AD2008)*Kalkulačka!$B$5,SUMPRODUCT($O$2:$AD$2,O2008:AD2008))</f>
        <v>66</v>
      </c>
      <c r="O2008" s="4">
        <v>20</v>
      </c>
      <c r="P2008" s="4">
        <v>0</v>
      </c>
      <c r="Q2008" s="4">
        <v>0</v>
      </c>
      <c r="R2008" s="4">
        <v>0</v>
      </c>
      <c r="S2008" s="4">
        <v>24</v>
      </c>
      <c r="T2008" s="4">
        <v>0</v>
      </c>
      <c r="U2008" s="4">
        <v>44</v>
      </c>
      <c r="V2008" s="4">
        <v>22</v>
      </c>
      <c r="W2008" s="4">
        <v>0</v>
      </c>
      <c r="X2008" s="4">
        <v>0</v>
      </c>
      <c r="Y2008" s="4">
        <v>0</v>
      </c>
      <c r="Z2008" s="4">
        <v>0</v>
      </c>
      <c r="AA2008" s="4">
        <v>0</v>
      </c>
      <c r="AB2008" s="4">
        <v>0</v>
      </c>
      <c r="AC2008" s="4">
        <v>0</v>
      </c>
      <c r="AD2008" s="4">
        <v>0</v>
      </c>
    </row>
    <row r="2009" spans="1:30" x14ac:dyDescent="0.3">
      <c r="A2009" s="16" t="s">
        <v>20</v>
      </c>
      <c r="B2009" s="7">
        <v>531758</v>
      </c>
      <c r="C2009" s="7">
        <v>233803</v>
      </c>
      <c r="D2009" s="7" t="s">
        <v>2144</v>
      </c>
      <c r="E2009" s="7">
        <v>2</v>
      </c>
      <c r="F2009" s="4">
        <v>942936</v>
      </c>
      <c r="G2009" s="4">
        <v>36370</v>
      </c>
      <c r="H2009" s="4">
        <f t="shared" si="188"/>
        <v>1087014.0982064775</v>
      </c>
      <c r="I2009" s="4">
        <f t="shared" si="189"/>
        <v>144078.09820647747</v>
      </c>
      <c r="J2009" s="5">
        <f t="shared" si="190"/>
        <v>0.15279732474577012</v>
      </c>
      <c r="K2009" s="4">
        <f t="shared" si="191"/>
        <v>60466.920687104161</v>
      </c>
      <c r="L2009" s="4">
        <f t="shared" si="192"/>
        <v>24096.920687104161</v>
      </c>
      <c r="M2009" s="5">
        <f t="shared" si="193"/>
        <v>0.66254937275513237</v>
      </c>
      <c r="N2009" s="4">
        <f>IF(SUMPRODUCT($O$2:$AD$2,O2009:AD2009)&lt;=Kalkulačka!$B$4,SUMPRODUCT($O$2:$AD$2,O2009:AD2009)*Kalkulačka!$B$5,SUMPRODUCT($O$2:$AD$2,O2009:AD2009))</f>
        <v>76.5</v>
      </c>
      <c r="O2009" s="4">
        <v>19</v>
      </c>
      <c r="P2009" s="4">
        <v>0</v>
      </c>
      <c r="Q2009" s="4">
        <v>0</v>
      </c>
      <c r="R2009" s="4">
        <v>0</v>
      </c>
      <c r="S2009" s="4">
        <v>32</v>
      </c>
      <c r="T2009" s="4">
        <v>0</v>
      </c>
      <c r="U2009" s="4">
        <v>60</v>
      </c>
      <c r="V2009" s="4">
        <v>23</v>
      </c>
      <c r="W2009" s="4">
        <v>0</v>
      </c>
      <c r="X2009" s="4">
        <v>0</v>
      </c>
      <c r="Y2009" s="4">
        <v>0</v>
      </c>
      <c r="Z2009" s="4">
        <v>0</v>
      </c>
      <c r="AA2009" s="4">
        <v>0</v>
      </c>
      <c r="AB2009" s="4">
        <v>0</v>
      </c>
      <c r="AC2009" s="4">
        <v>0</v>
      </c>
      <c r="AD2009" s="4">
        <v>0</v>
      </c>
    </row>
    <row r="2010" spans="1:30" x14ac:dyDescent="0.3">
      <c r="A2010" s="16" t="s">
        <v>38</v>
      </c>
      <c r="B2010" s="7">
        <v>579157</v>
      </c>
      <c r="C2010" s="7">
        <v>277762</v>
      </c>
      <c r="D2010" s="7" t="s">
        <v>2145</v>
      </c>
      <c r="E2010" s="7">
        <v>2</v>
      </c>
      <c r="F2010" s="4">
        <v>1608226</v>
      </c>
      <c r="G2010" s="4">
        <v>64297</v>
      </c>
      <c r="H2010" s="4">
        <f t="shared" si="188"/>
        <v>1854318.1675286968</v>
      </c>
      <c r="I2010" s="4">
        <f t="shared" si="189"/>
        <v>246092.16752869682</v>
      </c>
      <c r="J2010" s="5">
        <f t="shared" si="190"/>
        <v>0.15302088607490294</v>
      </c>
      <c r="K2010" s="4">
        <f t="shared" si="191"/>
        <v>103149.45293682475</v>
      </c>
      <c r="L2010" s="4">
        <f t="shared" si="192"/>
        <v>38852.452936824746</v>
      </c>
      <c r="M2010" s="5">
        <f t="shared" si="193"/>
        <v>0.6042654079789842</v>
      </c>
      <c r="N2010" s="4">
        <f>IF(SUMPRODUCT($O$2:$AD$2,O2010:AD2010)&lt;=Kalkulačka!$B$4,SUMPRODUCT($O$2:$AD$2,O2010:AD2010)*Kalkulačka!$B$5,SUMPRODUCT($O$2:$AD$2,O2010:AD2010))</f>
        <v>130.5</v>
      </c>
      <c r="O2010" s="4">
        <v>27</v>
      </c>
      <c r="P2010" s="4">
        <v>0</v>
      </c>
      <c r="Q2010" s="4">
        <v>0</v>
      </c>
      <c r="R2010" s="4">
        <v>0</v>
      </c>
      <c r="S2010" s="4">
        <v>60</v>
      </c>
      <c r="T2010" s="4">
        <v>0</v>
      </c>
      <c r="U2010" s="4">
        <v>89</v>
      </c>
      <c r="V2010" s="4">
        <v>60</v>
      </c>
      <c r="W2010" s="4">
        <v>0</v>
      </c>
      <c r="X2010" s="4">
        <v>0</v>
      </c>
      <c r="Y2010" s="4">
        <v>0</v>
      </c>
      <c r="Z2010" s="4">
        <v>0</v>
      </c>
      <c r="AA2010" s="4">
        <v>0</v>
      </c>
      <c r="AB2010" s="4">
        <v>0</v>
      </c>
      <c r="AC2010" s="4">
        <v>0</v>
      </c>
      <c r="AD2010" s="4">
        <v>0</v>
      </c>
    </row>
    <row r="2011" spans="1:30" x14ac:dyDescent="0.3">
      <c r="A2011" s="16" t="s">
        <v>53</v>
      </c>
      <c r="B2011" s="7">
        <v>585459</v>
      </c>
      <c r="C2011" s="7">
        <v>284165</v>
      </c>
      <c r="D2011" s="7" t="s">
        <v>436</v>
      </c>
      <c r="E2011" s="7">
        <v>2</v>
      </c>
      <c r="F2011" s="4">
        <v>9909747</v>
      </c>
      <c r="G2011" s="4">
        <v>640628</v>
      </c>
      <c r="H2011" s="4">
        <f t="shared" si="188"/>
        <v>9903906.2281034607</v>
      </c>
      <c r="I2011" s="4">
        <f t="shared" si="189"/>
        <v>-5840.771896539256</v>
      </c>
      <c r="J2011" s="5">
        <f t="shared" si="190"/>
        <v>-5.8939667143265151E-4</v>
      </c>
      <c r="K2011" s="4">
        <f t="shared" si="191"/>
        <v>550920.83292694902</v>
      </c>
      <c r="L2011" s="4">
        <f t="shared" si="192"/>
        <v>-89707.16707305098</v>
      </c>
      <c r="M2011" s="5">
        <f t="shared" si="193"/>
        <v>-0.14003004407089759</v>
      </c>
      <c r="N2011" s="4">
        <f>IF(SUMPRODUCT($O$2:$AD$2,O2011:AD2011)&lt;=Kalkulačka!$B$4,SUMPRODUCT($O$2:$AD$2,O2011:AD2011)*Kalkulačka!$B$5,SUMPRODUCT($O$2:$AD$2,O2011:AD2011))</f>
        <v>697</v>
      </c>
      <c r="O2011" s="4">
        <v>154</v>
      </c>
      <c r="P2011" s="4">
        <v>0</v>
      </c>
      <c r="Q2011" s="4">
        <v>0</v>
      </c>
      <c r="R2011" s="4">
        <v>0</v>
      </c>
      <c r="S2011" s="4">
        <v>543</v>
      </c>
      <c r="T2011" s="4">
        <v>0</v>
      </c>
      <c r="U2011" s="4">
        <v>679</v>
      </c>
      <c r="V2011" s="4">
        <v>102</v>
      </c>
      <c r="W2011" s="4">
        <v>0</v>
      </c>
      <c r="X2011" s="4">
        <v>592</v>
      </c>
      <c r="Y2011" s="4">
        <v>0</v>
      </c>
      <c r="Z2011" s="4">
        <v>0</v>
      </c>
      <c r="AA2011" s="4">
        <v>0</v>
      </c>
      <c r="AB2011" s="4">
        <v>0</v>
      </c>
      <c r="AC2011" s="4">
        <v>0</v>
      </c>
      <c r="AD2011" s="4">
        <v>0</v>
      </c>
    </row>
    <row r="2012" spans="1:30" x14ac:dyDescent="0.3">
      <c r="A2012" s="16" t="s">
        <v>50</v>
      </c>
      <c r="B2012" s="7">
        <v>589748</v>
      </c>
      <c r="C2012" s="7">
        <v>288489</v>
      </c>
      <c r="D2012" s="7" t="s">
        <v>2146</v>
      </c>
      <c r="E2012" s="7">
        <v>2</v>
      </c>
      <c r="F2012" s="4">
        <v>831529</v>
      </c>
      <c r="G2012" s="4">
        <v>28689</v>
      </c>
      <c r="H2012" s="4">
        <f t="shared" si="188"/>
        <v>959130.08665277425</v>
      </c>
      <c r="I2012" s="4">
        <f t="shared" si="189"/>
        <v>127601.08665277425</v>
      </c>
      <c r="J2012" s="5">
        <f t="shared" si="190"/>
        <v>0.15345356163498125</v>
      </c>
      <c r="K2012" s="4">
        <f t="shared" si="191"/>
        <v>53353.165312150733</v>
      </c>
      <c r="L2012" s="4">
        <f t="shared" si="192"/>
        <v>24664.165312150733</v>
      </c>
      <c r="M2012" s="5">
        <f t="shared" si="193"/>
        <v>0.85970808714666713</v>
      </c>
      <c r="N2012" s="4">
        <f>IF(SUMPRODUCT($O$2:$AD$2,O2012:AD2012)&lt;=Kalkulačka!$B$4,SUMPRODUCT($O$2:$AD$2,O2012:AD2012)*Kalkulačka!$B$5,SUMPRODUCT($O$2:$AD$2,O2012:AD2012))</f>
        <v>67.5</v>
      </c>
      <c r="O2012" s="4">
        <v>26</v>
      </c>
      <c r="P2012" s="4">
        <v>0</v>
      </c>
      <c r="Q2012" s="4">
        <v>0</v>
      </c>
      <c r="R2012" s="4">
        <v>0</v>
      </c>
      <c r="S2012" s="4">
        <v>19</v>
      </c>
      <c r="T2012" s="4">
        <v>0</v>
      </c>
      <c r="U2012" s="4">
        <v>45</v>
      </c>
      <c r="V2012" s="4">
        <v>19</v>
      </c>
      <c r="W2012" s="4">
        <v>0</v>
      </c>
      <c r="X2012" s="4">
        <v>0</v>
      </c>
      <c r="Y2012" s="4">
        <v>0</v>
      </c>
      <c r="Z2012" s="4">
        <v>0</v>
      </c>
      <c r="AA2012" s="4">
        <v>0</v>
      </c>
      <c r="AB2012" s="4">
        <v>0</v>
      </c>
      <c r="AC2012" s="4">
        <v>0</v>
      </c>
      <c r="AD2012" s="4">
        <v>0</v>
      </c>
    </row>
    <row r="2013" spans="1:30" x14ac:dyDescent="0.3">
      <c r="A2013" s="16" t="s">
        <v>23</v>
      </c>
      <c r="B2013" s="7">
        <v>545601</v>
      </c>
      <c r="C2013" s="7">
        <v>245984</v>
      </c>
      <c r="D2013" s="7" t="s">
        <v>2147</v>
      </c>
      <c r="E2013" s="7">
        <v>2</v>
      </c>
      <c r="F2013" s="4">
        <v>3528880</v>
      </c>
      <c r="G2013" s="4">
        <v>166684</v>
      </c>
      <c r="H2013" s="4">
        <f t="shared" si="188"/>
        <v>4070974.3677928862</v>
      </c>
      <c r="I2013" s="4">
        <f t="shared" si="189"/>
        <v>542094.36779288622</v>
      </c>
      <c r="J2013" s="5">
        <f t="shared" si="190"/>
        <v>0.15361654910138234</v>
      </c>
      <c r="K2013" s="4">
        <f t="shared" si="191"/>
        <v>226454.54610268422</v>
      </c>
      <c r="L2013" s="4">
        <f t="shared" si="192"/>
        <v>59770.546102684224</v>
      </c>
      <c r="M2013" s="5">
        <f t="shared" si="193"/>
        <v>0.35858598367380323</v>
      </c>
      <c r="N2013" s="4">
        <f>IF(SUMPRODUCT($O$2:$AD$2,O2013:AD2013)&lt;=Kalkulačka!$B$4,SUMPRODUCT($O$2:$AD$2,O2013:AD2013)*Kalkulačka!$B$5,SUMPRODUCT($O$2:$AD$2,O2013:AD2013))</f>
        <v>286.5</v>
      </c>
      <c r="O2013" s="4">
        <v>39</v>
      </c>
      <c r="P2013" s="4">
        <v>0</v>
      </c>
      <c r="Q2013" s="4">
        <v>0</v>
      </c>
      <c r="R2013" s="4">
        <v>0</v>
      </c>
      <c r="S2013" s="4">
        <v>136</v>
      </c>
      <c r="T2013" s="4">
        <v>8</v>
      </c>
      <c r="U2013" s="4">
        <v>169</v>
      </c>
      <c r="V2013" s="4">
        <v>30</v>
      </c>
      <c r="W2013" s="4">
        <v>0</v>
      </c>
      <c r="X2013" s="4">
        <v>0</v>
      </c>
      <c r="Y2013" s="4">
        <v>0</v>
      </c>
      <c r="Z2013" s="4">
        <v>0</v>
      </c>
      <c r="AA2013" s="4">
        <v>0</v>
      </c>
      <c r="AB2013" s="4">
        <v>0</v>
      </c>
      <c r="AC2013" s="4">
        <v>0</v>
      </c>
      <c r="AD2013" s="4">
        <v>0</v>
      </c>
    </row>
    <row r="2014" spans="1:30" x14ac:dyDescent="0.3">
      <c r="A2014" s="16" t="s">
        <v>41</v>
      </c>
      <c r="B2014" s="7">
        <v>580970</v>
      </c>
      <c r="C2014" s="7">
        <v>279544</v>
      </c>
      <c r="D2014" s="7" t="s">
        <v>2148</v>
      </c>
      <c r="E2014" s="7">
        <v>2</v>
      </c>
      <c r="F2014" s="4">
        <v>1496511</v>
      </c>
      <c r="G2014" s="4">
        <v>56562</v>
      </c>
      <c r="H2014" s="4">
        <f t="shared" si="188"/>
        <v>1726434.1559749937</v>
      </c>
      <c r="I2014" s="4">
        <f t="shared" si="189"/>
        <v>229923.15597499372</v>
      </c>
      <c r="J2014" s="5">
        <f t="shared" si="190"/>
        <v>0.15363946938912831</v>
      </c>
      <c r="K2014" s="4">
        <f t="shared" si="191"/>
        <v>96035.697561871319</v>
      </c>
      <c r="L2014" s="4">
        <f t="shared" si="192"/>
        <v>39473.697561871319</v>
      </c>
      <c r="M2014" s="5">
        <f t="shared" si="193"/>
        <v>0.69788369509337222</v>
      </c>
      <c r="N2014" s="4">
        <f>IF(SUMPRODUCT($O$2:$AD$2,O2014:AD2014)&lt;=Kalkulačka!$B$4,SUMPRODUCT($O$2:$AD$2,O2014:AD2014)*Kalkulačka!$B$5,SUMPRODUCT($O$2:$AD$2,O2014:AD2014))</f>
        <v>121.5</v>
      </c>
      <c r="O2014" s="4">
        <v>34</v>
      </c>
      <c r="P2014" s="4">
        <v>0</v>
      </c>
      <c r="Q2014" s="4">
        <v>0</v>
      </c>
      <c r="R2014" s="4">
        <v>0</v>
      </c>
      <c r="S2014" s="4">
        <v>47</v>
      </c>
      <c r="T2014" s="4">
        <v>0</v>
      </c>
      <c r="U2014" s="4">
        <v>81</v>
      </c>
      <c r="V2014" s="4">
        <v>28</v>
      </c>
      <c r="W2014" s="4">
        <v>0</v>
      </c>
      <c r="X2014" s="4">
        <v>0</v>
      </c>
      <c r="Y2014" s="4">
        <v>0</v>
      </c>
      <c r="Z2014" s="4">
        <v>0</v>
      </c>
      <c r="AA2014" s="4">
        <v>0</v>
      </c>
      <c r="AB2014" s="4">
        <v>0</v>
      </c>
      <c r="AC2014" s="4">
        <v>0</v>
      </c>
      <c r="AD2014" s="4">
        <v>0</v>
      </c>
    </row>
    <row r="2015" spans="1:30" x14ac:dyDescent="0.3">
      <c r="A2015" s="16" t="s">
        <v>32</v>
      </c>
      <c r="B2015" s="7">
        <v>546348</v>
      </c>
      <c r="C2015" s="7">
        <v>831387</v>
      </c>
      <c r="D2015" s="7" t="s">
        <v>2149</v>
      </c>
      <c r="E2015" s="7">
        <v>2</v>
      </c>
      <c r="F2015" s="4">
        <v>332552</v>
      </c>
      <c r="G2015" s="4">
        <v>8547</v>
      </c>
      <c r="H2015" s="4">
        <f t="shared" si="188"/>
        <v>383652.03466110968</v>
      </c>
      <c r="I2015" s="4">
        <f t="shared" si="189"/>
        <v>51100.034661109676</v>
      </c>
      <c r="J2015" s="5">
        <f t="shared" si="190"/>
        <v>0.15366028368829432</v>
      </c>
      <c r="K2015" s="4">
        <f t="shared" si="191"/>
        <v>21341.266124860293</v>
      </c>
      <c r="L2015" s="4">
        <f t="shared" si="192"/>
        <v>12794.266124860293</v>
      </c>
      <c r="M2015" s="5">
        <f t="shared" si="193"/>
        <v>1.4969306335392876</v>
      </c>
      <c r="N2015" s="4">
        <f>IF(SUMPRODUCT($O$2:$AD$2,O2015:AD2015)&lt;=Kalkulačka!$B$4,SUMPRODUCT($O$2:$AD$2,O2015:AD2015)*Kalkulačka!$B$5,SUMPRODUCT($O$2:$AD$2,O2015:AD2015))</f>
        <v>27</v>
      </c>
      <c r="O2015" s="4">
        <v>18</v>
      </c>
      <c r="P2015" s="4">
        <v>0</v>
      </c>
      <c r="Q2015" s="4">
        <v>0</v>
      </c>
      <c r="R2015" s="4">
        <v>0</v>
      </c>
      <c r="S2015" s="4">
        <v>0</v>
      </c>
      <c r="T2015" s="4">
        <v>0</v>
      </c>
      <c r="U2015" s="4">
        <v>0</v>
      </c>
      <c r="V2015" s="4">
        <v>0</v>
      </c>
      <c r="W2015" s="4">
        <v>0</v>
      </c>
      <c r="X2015" s="4">
        <v>0</v>
      </c>
      <c r="Y2015" s="4">
        <v>0</v>
      </c>
      <c r="Z2015" s="4">
        <v>0</v>
      </c>
      <c r="AA2015" s="4">
        <v>0</v>
      </c>
      <c r="AB2015" s="4">
        <v>0</v>
      </c>
      <c r="AC2015" s="4">
        <v>0</v>
      </c>
      <c r="AD2015" s="4">
        <v>0</v>
      </c>
    </row>
    <row r="2016" spans="1:30" x14ac:dyDescent="0.3">
      <c r="A2016" s="16" t="s">
        <v>32</v>
      </c>
      <c r="B2016" s="7">
        <v>566021</v>
      </c>
      <c r="C2016" s="7">
        <v>264784</v>
      </c>
      <c r="D2016" s="7" t="s">
        <v>2150</v>
      </c>
      <c r="E2016" s="7">
        <v>2</v>
      </c>
      <c r="F2016" s="4">
        <v>665102</v>
      </c>
      <c r="G2016" s="4">
        <v>17095</v>
      </c>
      <c r="H2016" s="4">
        <f t="shared" si="188"/>
        <v>767304.06932221935</v>
      </c>
      <c r="I2016" s="4">
        <f t="shared" si="189"/>
        <v>102202.06932221935</v>
      </c>
      <c r="J2016" s="5">
        <f t="shared" si="190"/>
        <v>0.15366375281117683</v>
      </c>
      <c r="K2016" s="4">
        <f t="shared" si="191"/>
        <v>42682.532249720585</v>
      </c>
      <c r="L2016" s="4">
        <f t="shared" si="192"/>
        <v>25587.532249720585</v>
      </c>
      <c r="M2016" s="5">
        <f t="shared" si="193"/>
        <v>1.4967845714957932</v>
      </c>
      <c r="N2016" s="4">
        <f>IF(SUMPRODUCT($O$2:$AD$2,O2016:AD2016)&lt;=Kalkulačka!$B$4,SUMPRODUCT($O$2:$AD$2,O2016:AD2016)*Kalkulačka!$B$5,SUMPRODUCT($O$2:$AD$2,O2016:AD2016))</f>
        <v>54</v>
      </c>
      <c r="O2016" s="4">
        <v>36</v>
      </c>
      <c r="P2016" s="4">
        <v>0</v>
      </c>
      <c r="Q2016" s="4">
        <v>0</v>
      </c>
      <c r="R2016" s="4">
        <v>0</v>
      </c>
      <c r="S2016" s="4">
        <v>0</v>
      </c>
      <c r="T2016" s="4">
        <v>0</v>
      </c>
      <c r="U2016" s="4">
        <v>34</v>
      </c>
      <c r="V2016" s="4">
        <v>0</v>
      </c>
      <c r="W2016" s="4">
        <v>0</v>
      </c>
      <c r="X2016" s="4">
        <v>0</v>
      </c>
      <c r="Y2016" s="4">
        <v>0</v>
      </c>
      <c r="Z2016" s="4">
        <v>0</v>
      </c>
      <c r="AA2016" s="4">
        <v>0</v>
      </c>
      <c r="AB2016" s="4">
        <v>0</v>
      </c>
      <c r="AC2016" s="4">
        <v>0</v>
      </c>
      <c r="AD2016" s="4">
        <v>0</v>
      </c>
    </row>
    <row r="2017" spans="1:30" x14ac:dyDescent="0.3">
      <c r="A2017" s="16" t="s">
        <v>56</v>
      </c>
      <c r="B2017" s="7">
        <v>509612</v>
      </c>
      <c r="C2017" s="7">
        <v>300543</v>
      </c>
      <c r="D2017" s="7" t="s">
        <v>2151</v>
      </c>
      <c r="E2017" s="7">
        <v>2</v>
      </c>
      <c r="F2017" s="4">
        <v>3029860</v>
      </c>
      <c r="G2017" s="4">
        <v>108546</v>
      </c>
      <c r="H2017" s="4">
        <f t="shared" si="188"/>
        <v>3495496.3158012219</v>
      </c>
      <c r="I2017" s="4">
        <f t="shared" si="189"/>
        <v>465636.31580122188</v>
      </c>
      <c r="J2017" s="5">
        <f t="shared" si="190"/>
        <v>0.15368245258897173</v>
      </c>
      <c r="K2017" s="4">
        <f t="shared" si="191"/>
        <v>194442.64691539379</v>
      </c>
      <c r="L2017" s="4">
        <f t="shared" si="192"/>
        <v>85896.646915393794</v>
      </c>
      <c r="M2017" s="5">
        <f t="shared" si="193"/>
        <v>0.79133866669793251</v>
      </c>
      <c r="N2017" s="4">
        <f>IF(SUMPRODUCT($O$2:$AD$2,O2017:AD2017)&lt;=Kalkulačka!$B$4,SUMPRODUCT($O$2:$AD$2,O2017:AD2017)*Kalkulačka!$B$5,SUMPRODUCT($O$2:$AD$2,O2017:AD2017))</f>
        <v>246</v>
      </c>
      <c r="O2017" s="4">
        <v>83</v>
      </c>
      <c r="P2017" s="4">
        <v>0</v>
      </c>
      <c r="Q2017" s="4">
        <v>0</v>
      </c>
      <c r="R2017" s="4">
        <v>0</v>
      </c>
      <c r="S2017" s="4">
        <v>81</v>
      </c>
      <c r="T2017" s="4">
        <v>0</v>
      </c>
      <c r="U2017" s="4">
        <v>0</v>
      </c>
      <c r="V2017" s="4">
        <v>59</v>
      </c>
      <c r="W2017" s="4">
        <v>0</v>
      </c>
      <c r="X2017" s="4">
        <v>0</v>
      </c>
      <c r="Y2017" s="4">
        <v>0</v>
      </c>
      <c r="Z2017" s="4">
        <v>0</v>
      </c>
      <c r="AA2017" s="4">
        <v>0</v>
      </c>
      <c r="AB2017" s="4">
        <v>0</v>
      </c>
      <c r="AC2017" s="4">
        <v>0</v>
      </c>
      <c r="AD2017" s="4">
        <v>0</v>
      </c>
    </row>
    <row r="2018" spans="1:30" x14ac:dyDescent="0.3">
      <c r="A2018" s="16" t="s">
        <v>25</v>
      </c>
      <c r="B2018" s="7">
        <v>560863</v>
      </c>
      <c r="C2018" s="7">
        <v>259829</v>
      </c>
      <c r="D2018" s="7" t="s">
        <v>2152</v>
      </c>
      <c r="E2018" s="7">
        <v>2</v>
      </c>
      <c r="F2018" s="4">
        <v>1496277</v>
      </c>
      <c r="G2018" s="4">
        <v>63534</v>
      </c>
      <c r="H2018" s="4">
        <f t="shared" si="188"/>
        <v>1726434.1559749937</v>
      </c>
      <c r="I2018" s="4">
        <f t="shared" si="189"/>
        <v>230157.15597499372</v>
      </c>
      <c r="J2018" s="5">
        <f t="shared" si="190"/>
        <v>0.15381988493774457</v>
      </c>
      <c r="K2018" s="4">
        <f t="shared" si="191"/>
        <v>96035.697561871319</v>
      </c>
      <c r="L2018" s="4">
        <f t="shared" si="192"/>
        <v>32501.697561871319</v>
      </c>
      <c r="M2018" s="5">
        <f t="shared" si="193"/>
        <v>0.51156384867742188</v>
      </c>
      <c r="N2018" s="4">
        <f>IF(SUMPRODUCT($O$2:$AD$2,O2018:AD2018)&lt;=Kalkulačka!$B$4,SUMPRODUCT($O$2:$AD$2,O2018:AD2018)*Kalkulačka!$B$5,SUMPRODUCT($O$2:$AD$2,O2018:AD2018))</f>
        <v>121.5</v>
      </c>
      <c r="O2018" s="4">
        <v>34</v>
      </c>
      <c r="P2018" s="4">
        <v>0</v>
      </c>
      <c r="Q2018" s="4">
        <v>0</v>
      </c>
      <c r="R2018" s="4">
        <v>0</v>
      </c>
      <c r="S2018" s="4">
        <v>47</v>
      </c>
      <c r="T2018" s="4">
        <v>0</v>
      </c>
      <c r="U2018" s="4">
        <v>78</v>
      </c>
      <c r="V2018" s="4">
        <v>30</v>
      </c>
      <c r="W2018" s="4">
        <v>0</v>
      </c>
      <c r="X2018" s="4">
        <v>0</v>
      </c>
      <c r="Y2018" s="4">
        <v>0</v>
      </c>
      <c r="Z2018" s="4">
        <v>0</v>
      </c>
      <c r="AA2018" s="4">
        <v>0</v>
      </c>
      <c r="AB2018" s="4">
        <v>0</v>
      </c>
      <c r="AC2018" s="4">
        <v>0</v>
      </c>
      <c r="AD2018" s="4">
        <v>0</v>
      </c>
    </row>
    <row r="2019" spans="1:30" x14ac:dyDescent="0.3">
      <c r="A2019" s="16" t="s">
        <v>35</v>
      </c>
      <c r="B2019" s="7">
        <v>564109</v>
      </c>
      <c r="C2019" s="7">
        <v>672033</v>
      </c>
      <c r="D2019" s="7" t="s">
        <v>2153</v>
      </c>
      <c r="E2019" s="7">
        <v>2</v>
      </c>
      <c r="F2019" s="4">
        <v>1939047</v>
      </c>
      <c r="G2019" s="4">
        <v>71901</v>
      </c>
      <c r="H2019" s="4">
        <f t="shared" si="188"/>
        <v>2237970.2021898064</v>
      </c>
      <c r="I2019" s="4">
        <f t="shared" si="189"/>
        <v>298923.20218980638</v>
      </c>
      <c r="J2019" s="5">
        <f t="shared" si="190"/>
        <v>0.1541598538817297</v>
      </c>
      <c r="K2019" s="4">
        <f t="shared" si="191"/>
        <v>124490.71906168504</v>
      </c>
      <c r="L2019" s="4">
        <f t="shared" si="192"/>
        <v>52589.719061685042</v>
      </c>
      <c r="M2019" s="5">
        <f t="shared" si="193"/>
        <v>0.73141846513518649</v>
      </c>
      <c r="N2019" s="4">
        <f>IF(SUMPRODUCT($O$2:$AD$2,O2019:AD2019)&lt;=Kalkulačka!$B$4,SUMPRODUCT($O$2:$AD$2,O2019:AD2019)*Kalkulačka!$B$5,SUMPRODUCT($O$2:$AD$2,O2019:AD2019))</f>
        <v>157.5</v>
      </c>
      <c r="O2019" s="4">
        <v>46</v>
      </c>
      <c r="P2019" s="4">
        <v>0</v>
      </c>
      <c r="Q2019" s="4">
        <v>0</v>
      </c>
      <c r="R2019" s="4">
        <v>0</v>
      </c>
      <c r="S2019" s="4">
        <v>59</v>
      </c>
      <c r="T2019" s="4">
        <v>0</v>
      </c>
      <c r="U2019" s="4">
        <v>92</v>
      </c>
      <c r="V2019" s="4">
        <v>22</v>
      </c>
      <c r="W2019" s="4">
        <v>0</v>
      </c>
      <c r="X2019" s="4">
        <v>0</v>
      </c>
      <c r="Y2019" s="4">
        <v>0</v>
      </c>
      <c r="Z2019" s="4">
        <v>0</v>
      </c>
      <c r="AA2019" s="4">
        <v>0</v>
      </c>
      <c r="AB2019" s="4">
        <v>0</v>
      </c>
      <c r="AC2019" s="4">
        <v>0</v>
      </c>
      <c r="AD2019" s="4">
        <v>0</v>
      </c>
    </row>
    <row r="2020" spans="1:30" x14ac:dyDescent="0.3">
      <c r="A2020" s="16" t="s">
        <v>20</v>
      </c>
      <c r="B2020" s="7">
        <v>534820</v>
      </c>
      <c r="C2020" s="7">
        <v>236853</v>
      </c>
      <c r="D2020" s="7" t="s">
        <v>2154</v>
      </c>
      <c r="E2020" s="7">
        <v>2</v>
      </c>
      <c r="F2020" s="4">
        <v>1846298</v>
      </c>
      <c r="G2020" s="4">
        <v>68035</v>
      </c>
      <c r="H2020" s="4">
        <f t="shared" si="188"/>
        <v>2131400.1925617205</v>
      </c>
      <c r="I2020" s="4">
        <f t="shared" si="189"/>
        <v>285102.1925617205</v>
      </c>
      <c r="J2020" s="5">
        <f t="shared" si="190"/>
        <v>0.15441829680892272</v>
      </c>
      <c r="K2020" s="4">
        <f t="shared" si="191"/>
        <v>118562.58958255718</v>
      </c>
      <c r="L2020" s="4">
        <f t="shared" si="192"/>
        <v>50527.589582557179</v>
      </c>
      <c r="M2020" s="5">
        <f t="shared" si="193"/>
        <v>0.74267053108778103</v>
      </c>
      <c r="N2020" s="4">
        <f>IF(SUMPRODUCT($O$2:$AD$2,O2020:AD2020)&lt;=Kalkulačka!$B$4,SUMPRODUCT($O$2:$AD$2,O2020:AD2020)*Kalkulačka!$B$5,SUMPRODUCT($O$2:$AD$2,O2020:AD2020))</f>
        <v>150</v>
      </c>
      <c r="O2020" s="4">
        <v>46</v>
      </c>
      <c r="P2020" s="4">
        <v>0</v>
      </c>
      <c r="Q2020" s="4">
        <v>0</v>
      </c>
      <c r="R2020" s="4">
        <v>0</v>
      </c>
      <c r="S2020" s="4">
        <v>54</v>
      </c>
      <c r="T2020" s="4">
        <v>0</v>
      </c>
      <c r="U2020" s="4">
        <v>98</v>
      </c>
      <c r="V2020" s="4">
        <v>33</v>
      </c>
      <c r="W2020" s="4">
        <v>0</v>
      </c>
      <c r="X2020" s="4">
        <v>0</v>
      </c>
      <c r="Y2020" s="4">
        <v>0</v>
      </c>
      <c r="Z2020" s="4">
        <v>0</v>
      </c>
      <c r="AA2020" s="4">
        <v>0</v>
      </c>
      <c r="AB2020" s="4">
        <v>0</v>
      </c>
      <c r="AC2020" s="4">
        <v>0</v>
      </c>
      <c r="AD2020" s="4">
        <v>0</v>
      </c>
    </row>
    <row r="2021" spans="1:30" x14ac:dyDescent="0.3">
      <c r="A2021" s="16" t="s">
        <v>38</v>
      </c>
      <c r="B2021" s="7">
        <v>579050</v>
      </c>
      <c r="C2021" s="7">
        <v>277665</v>
      </c>
      <c r="D2021" s="7" t="s">
        <v>817</v>
      </c>
      <c r="E2021" s="7">
        <v>2</v>
      </c>
      <c r="F2021" s="4">
        <v>3434043</v>
      </c>
      <c r="G2021" s="4">
        <v>166685</v>
      </c>
      <c r="H2021" s="4">
        <f t="shared" si="188"/>
        <v>3964404.3581648003</v>
      </c>
      <c r="I2021" s="4">
        <f t="shared" si="189"/>
        <v>530361.35816480033</v>
      </c>
      <c r="J2021" s="5">
        <f t="shared" si="190"/>
        <v>0.15444225892477181</v>
      </c>
      <c r="K2021" s="4">
        <f t="shared" si="191"/>
        <v>220526.41662355635</v>
      </c>
      <c r="L2021" s="4">
        <f t="shared" si="192"/>
        <v>53841.416623556346</v>
      </c>
      <c r="M2021" s="5">
        <f t="shared" si="193"/>
        <v>0.32301296831482351</v>
      </c>
      <c r="N2021" s="4">
        <f>IF(SUMPRODUCT($O$2:$AD$2,O2021:AD2021)&lt;=Kalkulačka!$B$4,SUMPRODUCT($O$2:$AD$2,O2021:AD2021)*Kalkulačka!$B$5,SUMPRODUCT($O$2:$AD$2,O2021:AD2021))</f>
        <v>279</v>
      </c>
      <c r="O2021" s="4">
        <v>35</v>
      </c>
      <c r="P2021" s="4">
        <v>0</v>
      </c>
      <c r="Q2021" s="4">
        <v>0</v>
      </c>
      <c r="R2021" s="4">
        <v>0</v>
      </c>
      <c r="S2021" s="4">
        <v>151</v>
      </c>
      <c r="T2021" s="4">
        <v>0</v>
      </c>
      <c r="U2021" s="4">
        <v>169</v>
      </c>
      <c r="V2021" s="4">
        <v>51</v>
      </c>
      <c r="W2021" s="4">
        <v>0</v>
      </c>
      <c r="X2021" s="4">
        <v>0</v>
      </c>
      <c r="Y2021" s="4">
        <v>0</v>
      </c>
      <c r="Z2021" s="4">
        <v>0</v>
      </c>
      <c r="AA2021" s="4">
        <v>0</v>
      </c>
      <c r="AB2021" s="4">
        <v>0</v>
      </c>
      <c r="AC2021" s="4">
        <v>0</v>
      </c>
      <c r="AD2021" s="4">
        <v>0</v>
      </c>
    </row>
    <row r="2022" spans="1:30" x14ac:dyDescent="0.3">
      <c r="A2022" s="16" t="s">
        <v>20</v>
      </c>
      <c r="B2022" s="7">
        <v>533017</v>
      </c>
      <c r="C2022" s="7">
        <v>235075</v>
      </c>
      <c r="D2022" s="7" t="s">
        <v>170</v>
      </c>
      <c r="E2022" s="7">
        <v>2</v>
      </c>
      <c r="F2022" s="4">
        <v>12710296</v>
      </c>
      <c r="G2022" s="4">
        <v>765272</v>
      </c>
      <c r="H2022" s="4">
        <f t="shared" si="188"/>
        <v>12717354.482284933</v>
      </c>
      <c r="I2022" s="4">
        <f t="shared" si="189"/>
        <v>7058.4822849333286</v>
      </c>
      <c r="J2022" s="5">
        <f t="shared" si="190"/>
        <v>5.5533579115185638E-4</v>
      </c>
      <c r="K2022" s="4">
        <f t="shared" si="191"/>
        <v>707423.45117592451</v>
      </c>
      <c r="L2022" s="4">
        <f t="shared" si="192"/>
        <v>-57848.548824075493</v>
      </c>
      <c r="M2022" s="5">
        <f t="shared" si="193"/>
        <v>-7.5592140865046065E-2</v>
      </c>
      <c r="N2022" s="4">
        <f>IF(SUMPRODUCT($O$2:$AD$2,O2022:AD2022)&lt;=Kalkulačka!$B$4,SUMPRODUCT($O$2:$AD$2,O2022:AD2022)*Kalkulačka!$B$5,SUMPRODUCT($O$2:$AD$2,O2022:AD2022))</f>
        <v>895</v>
      </c>
      <c r="O2022" s="4">
        <v>184</v>
      </c>
      <c r="P2022" s="4">
        <v>0</v>
      </c>
      <c r="Q2022" s="4">
        <v>0</v>
      </c>
      <c r="R2022" s="4">
        <v>0</v>
      </c>
      <c r="S2022" s="4">
        <v>671</v>
      </c>
      <c r="T2022" s="4">
        <v>0</v>
      </c>
      <c r="U2022" s="4">
        <v>858</v>
      </c>
      <c r="V2022" s="4">
        <v>195</v>
      </c>
      <c r="W2022" s="4">
        <v>195</v>
      </c>
      <c r="X2022" s="4">
        <v>0</v>
      </c>
      <c r="Y2022" s="4">
        <v>0</v>
      </c>
      <c r="Z2022" s="4">
        <v>0</v>
      </c>
      <c r="AA2022" s="4">
        <v>400</v>
      </c>
      <c r="AB2022" s="4">
        <v>0</v>
      </c>
      <c r="AC2022" s="4">
        <v>0</v>
      </c>
      <c r="AD2022" s="4">
        <v>0</v>
      </c>
    </row>
    <row r="2023" spans="1:30" x14ac:dyDescent="0.3">
      <c r="A2023" s="16" t="s">
        <v>44</v>
      </c>
      <c r="B2023" s="7">
        <v>586978</v>
      </c>
      <c r="C2023" s="7">
        <v>488615</v>
      </c>
      <c r="D2023" s="7" t="s">
        <v>2155</v>
      </c>
      <c r="E2023" s="7">
        <v>2</v>
      </c>
      <c r="F2023" s="4">
        <v>867692</v>
      </c>
      <c r="G2023" s="4">
        <v>31334</v>
      </c>
      <c r="H2023" s="4">
        <f t="shared" si="188"/>
        <v>1001758.0905040087</v>
      </c>
      <c r="I2023" s="4">
        <f t="shared" si="189"/>
        <v>134066.09050400869</v>
      </c>
      <c r="J2023" s="5">
        <f t="shared" si="190"/>
        <v>0.15450884703789902</v>
      </c>
      <c r="K2023" s="4">
        <f t="shared" si="191"/>
        <v>55724.417103801876</v>
      </c>
      <c r="L2023" s="4">
        <f t="shared" si="192"/>
        <v>24390.417103801876</v>
      </c>
      <c r="M2023" s="5">
        <f t="shared" si="193"/>
        <v>0.77840100541909352</v>
      </c>
      <c r="N2023" s="4">
        <f>IF(SUMPRODUCT($O$2:$AD$2,O2023:AD2023)&lt;=Kalkulačka!$B$4,SUMPRODUCT($O$2:$AD$2,O2023:AD2023)*Kalkulačka!$B$5,SUMPRODUCT($O$2:$AD$2,O2023:AD2023))</f>
        <v>70.5</v>
      </c>
      <c r="O2023" s="4">
        <v>24</v>
      </c>
      <c r="P2023" s="4">
        <v>0</v>
      </c>
      <c r="Q2023" s="4">
        <v>0</v>
      </c>
      <c r="R2023" s="4">
        <v>0</v>
      </c>
      <c r="S2023" s="4">
        <v>23</v>
      </c>
      <c r="T2023" s="4">
        <v>0</v>
      </c>
      <c r="U2023" s="4">
        <v>48</v>
      </c>
      <c r="V2023" s="4">
        <v>21</v>
      </c>
      <c r="W2023" s="4">
        <v>0</v>
      </c>
      <c r="X2023" s="4">
        <v>0</v>
      </c>
      <c r="Y2023" s="4">
        <v>0</v>
      </c>
      <c r="Z2023" s="4">
        <v>0</v>
      </c>
      <c r="AA2023" s="4">
        <v>0</v>
      </c>
      <c r="AB2023" s="4">
        <v>0</v>
      </c>
      <c r="AC2023" s="4">
        <v>0</v>
      </c>
      <c r="AD2023" s="4">
        <v>0</v>
      </c>
    </row>
    <row r="2024" spans="1:30" x14ac:dyDescent="0.3">
      <c r="A2024" s="16" t="s">
        <v>32</v>
      </c>
      <c r="B2024" s="7">
        <v>554804</v>
      </c>
      <c r="C2024" s="7">
        <v>81531</v>
      </c>
      <c r="D2024" s="7" t="s">
        <v>273</v>
      </c>
      <c r="E2024" s="7">
        <v>2</v>
      </c>
      <c r="F2024" s="4">
        <v>158805988</v>
      </c>
      <c r="G2024" s="4">
        <v>9661693</v>
      </c>
      <c r="H2024" s="4">
        <f t="shared" si="188"/>
        <v>158897305.28893799</v>
      </c>
      <c r="I2024" s="4">
        <f t="shared" si="189"/>
        <v>91317.288937985897</v>
      </c>
      <c r="J2024" s="5">
        <f t="shared" si="190"/>
        <v>5.7502421721022934E-4</v>
      </c>
      <c r="K2024" s="4">
        <f t="shared" si="191"/>
        <v>8838920.0951060262</v>
      </c>
      <c r="L2024" s="4">
        <f t="shared" si="192"/>
        <v>-822772.90489397384</v>
      </c>
      <c r="M2024" s="5">
        <f t="shared" si="193"/>
        <v>-8.5158253827147479E-2</v>
      </c>
      <c r="N2024" s="4">
        <f>IF(SUMPRODUCT($O$2:$AD$2,O2024:AD2024)&lt;=Kalkulačka!$B$4,SUMPRODUCT($O$2:$AD$2,O2024:AD2024)*Kalkulačka!$B$5,SUMPRODUCT($O$2:$AD$2,O2024:AD2024))</f>
        <v>11182.6</v>
      </c>
      <c r="O2024" s="4">
        <v>2301</v>
      </c>
      <c r="P2024" s="4">
        <v>9</v>
      </c>
      <c r="Q2024" s="4">
        <v>180</v>
      </c>
      <c r="R2024" s="4">
        <v>0</v>
      </c>
      <c r="S2024" s="4">
        <v>8568</v>
      </c>
      <c r="T2024" s="4">
        <v>44</v>
      </c>
      <c r="U2024" s="4">
        <v>8832</v>
      </c>
      <c r="V2024" s="4">
        <v>2287</v>
      </c>
      <c r="W2024" s="4">
        <v>284</v>
      </c>
      <c r="X2024" s="4">
        <v>2638</v>
      </c>
      <c r="Y2024" s="4">
        <v>0</v>
      </c>
      <c r="Z2024" s="4">
        <v>0</v>
      </c>
      <c r="AA2024" s="4">
        <v>276</v>
      </c>
      <c r="AB2024" s="4">
        <v>0</v>
      </c>
      <c r="AC2024" s="4">
        <v>0</v>
      </c>
      <c r="AD2024" s="4">
        <v>0</v>
      </c>
    </row>
    <row r="2025" spans="1:30" x14ac:dyDescent="0.3">
      <c r="A2025" s="16" t="s">
        <v>23</v>
      </c>
      <c r="B2025" s="7">
        <v>545139</v>
      </c>
      <c r="C2025" s="7">
        <v>245518</v>
      </c>
      <c r="D2025" s="7" t="s">
        <v>2156</v>
      </c>
      <c r="E2025" s="7">
        <v>2</v>
      </c>
      <c r="F2025" s="4">
        <v>2473840</v>
      </c>
      <c r="G2025" s="4">
        <v>82572</v>
      </c>
      <c r="H2025" s="4">
        <f t="shared" si="188"/>
        <v>2856076.2580327056</v>
      </c>
      <c r="I2025" s="4">
        <f t="shared" si="189"/>
        <v>382236.25803270563</v>
      </c>
      <c r="J2025" s="5">
        <f t="shared" si="190"/>
        <v>0.15451130955627912</v>
      </c>
      <c r="K2025" s="4">
        <f t="shared" si="191"/>
        <v>158873.87004062661</v>
      </c>
      <c r="L2025" s="4">
        <f t="shared" si="192"/>
        <v>76301.870040626614</v>
      </c>
      <c r="M2025" s="5">
        <f t="shared" si="193"/>
        <v>0.92406469554602788</v>
      </c>
      <c r="N2025" s="4">
        <f>IF(SUMPRODUCT($O$2:$AD$2,O2025:AD2025)&lt;=Kalkulačka!$B$4,SUMPRODUCT($O$2:$AD$2,O2025:AD2025)*Kalkulačka!$B$5,SUMPRODUCT($O$2:$AD$2,O2025:AD2025))</f>
        <v>201</v>
      </c>
      <c r="O2025" s="4">
        <v>87</v>
      </c>
      <c r="P2025" s="4">
        <v>0</v>
      </c>
      <c r="Q2025" s="4">
        <v>0</v>
      </c>
      <c r="R2025" s="4">
        <v>0</v>
      </c>
      <c r="S2025" s="4">
        <v>47</v>
      </c>
      <c r="T2025" s="4">
        <v>0</v>
      </c>
      <c r="U2025" s="4">
        <v>125</v>
      </c>
      <c r="V2025" s="4">
        <v>42</v>
      </c>
      <c r="W2025" s="4">
        <v>0</v>
      </c>
      <c r="X2025" s="4">
        <v>0</v>
      </c>
      <c r="Y2025" s="4">
        <v>0</v>
      </c>
      <c r="Z2025" s="4">
        <v>0</v>
      </c>
      <c r="AA2025" s="4">
        <v>0</v>
      </c>
      <c r="AB2025" s="4">
        <v>0</v>
      </c>
      <c r="AC2025" s="4">
        <v>0</v>
      </c>
      <c r="AD2025" s="4">
        <v>0</v>
      </c>
    </row>
    <row r="2026" spans="1:30" x14ac:dyDescent="0.3">
      <c r="A2026" s="16" t="s">
        <v>53</v>
      </c>
      <c r="B2026" s="7">
        <v>588814</v>
      </c>
      <c r="C2026" s="7">
        <v>287555</v>
      </c>
      <c r="D2026" s="7" t="s">
        <v>2157</v>
      </c>
      <c r="E2026" s="7">
        <v>2</v>
      </c>
      <c r="F2026" s="4">
        <v>350742</v>
      </c>
      <c r="G2026" s="4">
        <v>9153</v>
      </c>
      <c r="H2026" s="4">
        <f t="shared" si="188"/>
        <v>404966.0365867269</v>
      </c>
      <c r="I2026" s="4">
        <f t="shared" si="189"/>
        <v>54224.036586726899</v>
      </c>
      <c r="J2026" s="5">
        <f t="shared" si="190"/>
        <v>0.15459807090889277</v>
      </c>
      <c r="K2026" s="4">
        <f t="shared" si="191"/>
        <v>22526.892020685864</v>
      </c>
      <c r="L2026" s="4">
        <f t="shared" si="192"/>
        <v>13373.892020685864</v>
      </c>
      <c r="M2026" s="5">
        <f t="shared" si="193"/>
        <v>1.4611484781695472</v>
      </c>
      <c r="N2026" s="4">
        <f>IF(SUMPRODUCT($O$2:$AD$2,O2026:AD2026)&lt;=Kalkulačka!$B$4,SUMPRODUCT($O$2:$AD$2,O2026:AD2026)*Kalkulačka!$B$5,SUMPRODUCT($O$2:$AD$2,O2026:AD2026))</f>
        <v>28.5</v>
      </c>
      <c r="O2026" s="4">
        <v>19</v>
      </c>
      <c r="P2026" s="4">
        <v>0</v>
      </c>
      <c r="Q2026" s="4">
        <v>0</v>
      </c>
      <c r="R2026" s="4">
        <v>0</v>
      </c>
      <c r="S2026" s="4">
        <v>0</v>
      </c>
      <c r="T2026" s="4">
        <v>0</v>
      </c>
      <c r="U2026" s="4">
        <v>0</v>
      </c>
      <c r="V2026" s="4">
        <v>0</v>
      </c>
      <c r="W2026" s="4">
        <v>0</v>
      </c>
      <c r="X2026" s="4">
        <v>0</v>
      </c>
      <c r="Y2026" s="4">
        <v>0</v>
      </c>
      <c r="Z2026" s="4">
        <v>0</v>
      </c>
      <c r="AA2026" s="4">
        <v>0</v>
      </c>
      <c r="AB2026" s="4">
        <v>0</v>
      </c>
      <c r="AC2026" s="4">
        <v>0</v>
      </c>
      <c r="AD2026" s="4">
        <v>0</v>
      </c>
    </row>
    <row r="2027" spans="1:30" x14ac:dyDescent="0.3">
      <c r="A2027" s="16" t="s">
        <v>23</v>
      </c>
      <c r="B2027" s="7">
        <v>544515</v>
      </c>
      <c r="C2027" s="7">
        <v>244929</v>
      </c>
      <c r="D2027" s="7" t="s">
        <v>2158</v>
      </c>
      <c r="E2027" s="7">
        <v>2</v>
      </c>
      <c r="F2027" s="4">
        <v>3414525</v>
      </c>
      <c r="G2027" s="4">
        <v>150079</v>
      </c>
      <c r="H2027" s="4">
        <f t="shared" si="188"/>
        <v>3943090.3562391829</v>
      </c>
      <c r="I2027" s="4">
        <f t="shared" si="189"/>
        <v>528565.35623918287</v>
      </c>
      <c r="J2027" s="5">
        <f t="shared" si="190"/>
        <v>0.15479908808375487</v>
      </c>
      <c r="K2027" s="4">
        <f t="shared" si="191"/>
        <v>219340.79072773078</v>
      </c>
      <c r="L2027" s="4">
        <f t="shared" si="192"/>
        <v>69261.790727730782</v>
      </c>
      <c r="M2027" s="5">
        <f t="shared" si="193"/>
        <v>0.46150221368566413</v>
      </c>
      <c r="N2027" s="4">
        <f>IF(SUMPRODUCT($O$2:$AD$2,O2027:AD2027)&lt;=Kalkulačka!$B$4,SUMPRODUCT($O$2:$AD$2,O2027:AD2027)*Kalkulačka!$B$5,SUMPRODUCT($O$2:$AD$2,O2027:AD2027))</f>
        <v>277.5</v>
      </c>
      <c r="O2027" s="4">
        <v>59</v>
      </c>
      <c r="P2027" s="4">
        <v>0</v>
      </c>
      <c r="Q2027" s="4">
        <v>0</v>
      </c>
      <c r="R2027" s="4">
        <v>0</v>
      </c>
      <c r="S2027" s="4">
        <v>126</v>
      </c>
      <c r="T2027" s="4">
        <v>0</v>
      </c>
      <c r="U2027" s="4">
        <v>167</v>
      </c>
      <c r="V2027" s="4">
        <v>60</v>
      </c>
      <c r="W2027" s="4">
        <v>0</v>
      </c>
      <c r="X2027" s="4">
        <v>0</v>
      </c>
      <c r="Y2027" s="4">
        <v>0</v>
      </c>
      <c r="Z2027" s="4">
        <v>0</v>
      </c>
      <c r="AA2027" s="4">
        <v>0</v>
      </c>
      <c r="AB2027" s="4">
        <v>0</v>
      </c>
      <c r="AC2027" s="4">
        <v>0</v>
      </c>
      <c r="AD2027" s="4">
        <v>0</v>
      </c>
    </row>
    <row r="2028" spans="1:30" x14ac:dyDescent="0.3">
      <c r="A2028" s="16" t="s">
        <v>47</v>
      </c>
      <c r="B2028" s="7">
        <v>593842</v>
      </c>
      <c r="C2028" s="7">
        <v>292583</v>
      </c>
      <c r="D2028" s="7" t="s">
        <v>2159</v>
      </c>
      <c r="E2028" s="7">
        <v>2</v>
      </c>
      <c r="F2028" s="4">
        <v>2011683</v>
      </c>
      <c r="G2028" s="4">
        <v>74842</v>
      </c>
      <c r="H2028" s="4">
        <f t="shared" si="188"/>
        <v>2323226.2098922753</v>
      </c>
      <c r="I2028" s="4">
        <f t="shared" si="189"/>
        <v>311543.20989227528</v>
      </c>
      <c r="J2028" s="5">
        <f t="shared" si="190"/>
        <v>0.1548669496597006</v>
      </c>
      <c r="K2028" s="4">
        <f t="shared" si="191"/>
        <v>129233.22264498733</v>
      </c>
      <c r="L2028" s="4">
        <f t="shared" si="192"/>
        <v>54391.222644987327</v>
      </c>
      <c r="M2028" s="5">
        <f t="shared" si="193"/>
        <v>0.72674731627945977</v>
      </c>
      <c r="N2028" s="4">
        <f>IF(SUMPRODUCT($O$2:$AD$2,O2028:AD2028)&lt;=Kalkulačka!$B$4,SUMPRODUCT($O$2:$AD$2,O2028:AD2028)*Kalkulačka!$B$5,SUMPRODUCT($O$2:$AD$2,O2028:AD2028))</f>
        <v>163.5</v>
      </c>
      <c r="O2028" s="4">
        <v>40</v>
      </c>
      <c r="P2028" s="4">
        <v>0</v>
      </c>
      <c r="Q2028" s="4">
        <v>15</v>
      </c>
      <c r="R2028" s="4">
        <v>0</v>
      </c>
      <c r="S2028" s="4">
        <v>54</v>
      </c>
      <c r="T2028" s="4">
        <v>0</v>
      </c>
      <c r="U2028" s="4">
        <v>108</v>
      </c>
      <c r="V2028" s="4">
        <v>69</v>
      </c>
      <c r="W2028" s="4">
        <v>0</v>
      </c>
      <c r="X2028" s="4">
        <v>0</v>
      </c>
      <c r="Y2028" s="4">
        <v>0</v>
      </c>
      <c r="Z2028" s="4">
        <v>0</v>
      </c>
      <c r="AA2028" s="4">
        <v>0</v>
      </c>
      <c r="AB2028" s="4">
        <v>0</v>
      </c>
      <c r="AC2028" s="4">
        <v>0</v>
      </c>
      <c r="AD2028" s="4">
        <v>0</v>
      </c>
    </row>
    <row r="2029" spans="1:30" x14ac:dyDescent="0.3">
      <c r="A2029" s="16" t="s">
        <v>25</v>
      </c>
      <c r="B2029" s="7">
        <v>558028</v>
      </c>
      <c r="C2029" s="7">
        <v>256897</v>
      </c>
      <c r="D2029" s="7" t="s">
        <v>1682</v>
      </c>
      <c r="E2029" s="7">
        <v>2</v>
      </c>
      <c r="F2029" s="4">
        <v>848938</v>
      </c>
      <c r="G2029" s="4">
        <v>31457</v>
      </c>
      <c r="H2029" s="4">
        <f t="shared" si="188"/>
        <v>980444.08857839147</v>
      </c>
      <c r="I2029" s="4">
        <f t="shared" si="189"/>
        <v>131506.08857839147</v>
      </c>
      <c r="J2029" s="5">
        <f t="shared" si="190"/>
        <v>0.15490658749919484</v>
      </c>
      <c r="K2029" s="4">
        <f t="shared" si="191"/>
        <v>54538.791207976305</v>
      </c>
      <c r="L2029" s="4">
        <f t="shared" si="192"/>
        <v>23081.791207976305</v>
      </c>
      <c r="M2029" s="5">
        <f t="shared" si="193"/>
        <v>0.73375691286442768</v>
      </c>
      <c r="N2029" s="4">
        <f>IF(SUMPRODUCT($O$2:$AD$2,O2029:AD2029)&lt;=Kalkulačka!$B$4,SUMPRODUCT($O$2:$AD$2,O2029:AD2029)*Kalkulačka!$B$5,SUMPRODUCT($O$2:$AD$2,O2029:AD2029))</f>
        <v>69</v>
      </c>
      <c r="O2029" s="4">
        <v>21</v>
      </c>
      <c r="P2029" s="4">
        <v>0</v>
      </c>
      <c r="Q2029" s="4">
        <v>0</v>
      </c>
      <c r="R2029" s="4">
        <v>0</v>
      </c>
      <c r="S2029" s="4">
        <v>25</v>
      </c>
      <c r="T2029" s="4">
        <v>0</v>
      </c>
      <c r="U2029" s="4">
        <v>47</v>
      </c>
      <c r="V2029" s="4">
        <v>24</v>
      </c>
      <c r="W2029" s="4">
        <v>0</v>
      </c>
      <c r="X2029" s="4">
        <v>0</v>
      </c>
      <c r="Y2029" s="4">
        <v>0</v>
      </c>
      <c r="Z2029" s="4">
        <v>0</v>
      </c>
      <c r="AA2029" s="4">
        <v>0</v>
      </c>
      <c r="AB2029" s="4">
        <v>0</v>
      </c>
      <c r="AC2029" s="4">
        <v>0</v>
      </c>
      <c r="AD2029" s="4">
        <v>0</v>
      </c>
    </row>
    <row r="2030" spans="1:30" x14ac:dyDescent="0.3">
      <c r="A2030" s="16" t="s">
        <v>20</v>
      </c>
      <c r="B2030" s="7">
        <v>538558</v>
      </c>
      <c r="C2030" s="7">
        <v>240532</v>
      </c>
      <c r="D2030" s="7" t="s">
        <v>1819</v>
      </c>
      <c r="E2030" s="7">
        <v>2</v>
      </c>
      <c r="F2030" s="4">
        <v>1310132</v>
      </c>
      <c r="G2030" s="4">
        <v>33927</v>
      </c>
      <c r="H2030" s="4">
        <f t="shared" si="188"/>
        <v>1513294.1367188215</v>
      </c>
      <c r="I2030" s="4">
        <f t="shared" si="189"/>
        <v>203162.13671882148</v>
      </c>
      <c r="J2030" s="5">
        <f t="shared" si="190"/>
        <v>0.15506997517717402</v>
      </c>
      <c r="K2030" s="4">
        <f t="shared" si="191"/>
        <v>84179.438603615607</v>
      </c>
      <c r="L2030" s="4">
        <f t="shared" si="192"/>
        <v>50252.438603615607</v>
      </c>
      <c r="M2030" s="5">
        <f t="shared" si="193"/>
        <v>1.4811931088400274</v>
      </c>
      <c r="N2030" s="4">
        <f>IF(SUMPRODUCT($O$2:$AD$2,O2030:AD2030)&lt;=Kalkulačka!$B$4,SUMPRODUCT($O$2:$AD$2,O2030:AD2030)*Kalkulačka!$B$5,SUMPRODUCT($O$2:$AD$2,O2030:AD2030))</f>
        <v>106.5</v>
      </c>
      <c r="O2030" s="4">
        <v>71</v>
      </c>
      <c r="P2030" s="4">
        <v>0</v>
      </c>
      <c r="Q2030" s="4">
        <v>0</v>
      </c>
      <c r="R2030" s="4">
        <v>0</v>
      </c>
      <c r="S2030" s="4">
        <v>0</v>
      </c>
      <c r="T2030" s="4">
        <v>0</v>
      </c>
      <c r="U2030" s="4">
        <v>0</v>
      </c>
      <c r="V2030" s="4">
        <v>0</v>
      </c>
      <c r="W2030" s="4">
        <v>0</v>
      </c>
      <c r="X2030" s="4">
        <v>0</v>
      </c>
      <c r="Y2030" s="4">
        <v>0</v>
      </c>
      <c r="Z2030" s="4">
        <v>0</v>
      </c>
      <c r="AA2030" s="4">
        <v>0</v>
      </c>
      <c r="AB2030" s="4">
        <v>0</v>
      </c>
      <c r="AC2030" s="4">
        <v>0</v>
      </c>
      <c r="AD2030" s="4">
        <v>0</v>
      </c>
    </row>
    <row r="2031" spans="1:30" x14ac:dyDescent="0.3">
      <c r="A2031" s="16" t="s">
        <v>47</v>
      </c>
      <c r="B2031" s="7">
        <v>582786</v>
      </c>
      <c r="C2031" s="7">
        <v>44992785</v>
      </c>
      <c r="D2031" s="7" t="s">
        <v>413</v>
      </c>
      <c r="E2031" s="7">
        <v>2</v>
      </c>
      <c r="F2031" s="4">
        <v>637048491</v>
      </c>
      <c r="G2031" s="4">
        <v>38038973</v>
      </c>
      <c r="H2031" s="4">
        <f t="shared" si="188"/>
        <v>637828612.29140341</v>
      </c>
      <c r="I2031" s="4">
        <f t="shared" si="189"/>
        <v>780121.29140341282</v>
      </c>
      <c r="J2031" s="5">
        <f t="shared" si="190"/>
        <v>1.2245869858020786E-3</v>
      </c>
      <c r="K2031" s="4">
        <f t="shared" si="191"/>
        <v>35480250.14121218</v>
      </c>
      <c r="L2031" s="4">
        <f t="shared" si="192"/>
        <v>-2558722.8587878197</v>
      </c>
      <c r="M2031" s="5">
        <f t="shared" si="193"/>
        <v>-6.7265823890351073E-2</v>
      </c>
      <c r="N2031" s="4">
        <f>IF(SUMPRODUCT($O$2:$AD$2,O2031:AD2031)&lt;=Kalkulačka!$B$4,SUMPRODUCT($O$2:$AD$2,O2031:AD2031)*Kalkulačka!$B$5,SUMPRODUCT($O$2:$AD$2,O2031:AD2031))</f>
        <v>44888</v>
      </c>
      <c r="O2031" s="4">
        <v>10955</v>
      </c>
      <c r="P2031" s="4">
        <v>214</v>
      </c>
      <c r="Q2031" s="4">
        <v>240</v>
      </c>
      <c r="R2031" s="4">
        <v>0</v>
      </c>
      <c r="S2031" s="4">
        <v>32998</v>
      </c>
      <c r="T2031" s="4">
        <v>104</v>
      </c>
      <c r="U2031" s="4">
        <v>42333</v>
      </c>
      <c r="V2031" s="4">
        <v>12312</v>
      </c>
      <c r="W2031" s="4">
        <v>409</v>
      </c>
      <c r="X2031" s="4">
        <v>333</v>
      </c>
      <c r="Y2031" s="4">
        <v>59</v>
      </c>
      <c r="Z2031" s="4">
        <v>0</v>
      </c>
      <c r="AA2031" s="4">
        <v>0</v>
      </c>
      <c r="AB2031" s="4">
        <v>0</v>
      </c>
      <c r="AC2031" s="4">
        <v>0</v>
      </c>
      <c r="AD2031" s="4">
        <v>0</v>
      </c>
    </row>
    <row r="2032" spans="1:30" x14ac:dyDescent="0.3">
      <c r="A2032" s="16" t="s">
        <v>47</v>
      </c>
      <c r="B2032" s="7">
        <v>594211</v>
      </c>
      <c r="C2032" s="7">
        <v>292931</v>
      </c>
      <c r="D2032" s="7" t="s">
        <v>2160</v>
      </c>
      <c r="E2032" s="7">
        <v>2</v>
      </c>
      <c r="F2032" s="4">
        <v>1568070</v>
      </c>
      <c r="G2032" s="4">
        <v>59450</v>
      </c>
      <c r="H2032" s="4">
        <f t="shared" si="188"/>
        <v>1811690.1636774624</v>
      </c>
      <c r="I2032" s="4">
        <f t="shared" si="189"/>
        <v>243620.16367746238</v>
      </c>
      <c r="J2032" s="5">
        <f t="shared" si="190"/>
        <v>0.15536306649413767</v>
      </c>
      <c r="K2032" s="4">
        <f t="shared" si="191"/>
        <v>100778.2011451736</v>
      </c>
      <c r="L2032" s="4">
        <f t="shared" si="192"/>
        <v>41328.201145173603</v>
      </c>
      <c r="M2032" s="5">
        <f t="shared" si="193"/>
        <v>0.69517579722747858</v>
      </c>
      <c r="N2032" s="4">
        <f>IF(SUMPRODUCT($O$2:$AD$2,O2032:AD2032)&lt;=Kalkulačka!$B$4,SUMPRODUCT($O$2:$AD$2,O2032:AD2032)*Kalkulačka!$B$5,SUMPRODUCT($O$2:$AD$2,O2032:AD2032))</f>
        <v>127.5</v>
      </c>
      <c r="O2032" s="4">
        <v>35</v>
      </c>
      <c r="P2032" s="4">
        <v>0</v>
      </c>
      <c r="Q2032" s="4">
        <v>0</v>
      </c>
      <c r="R2032" s="4">
        <v>0</v>
      </c>
      <c r="S2032" s="4">
        <v>50</v>
      </c>
      <c r="T2032" s="4">
        <v>0</v>
      </c>
      <c r="U2032" s="4">
        <v>83</v>
      </c>
      <c r="V2032" s="4">
        <v>42</v>
      </c>
      <c r="W2032" s="4">
        <v>0</v>
      </c>
      <c r="X2032" s="4">
        <v>0</v>
      </c>
      <c r="Y2032" s="4">
        <v>0</v>
      </c>
      <c r="Z2032" s="4">
        <v>0</v>
      </c>
      <c r="AA2032" s="4">
        <v>0</v>
      </c>
      <c r="AB2032" s="4">
        <v>0</v>
      </c>
      <c r="AC2032" s="4">
        <v>0</v>
      </c>
      <c r="AD2032" s="4">
        <v>0</v>
      </c>
    </row>
    <row r="2033" spans="1:30" x14ac:dyDescent="0.3">
      <c r="A2033" s="16" t="s">
        <v>35</v>
      </c>
      <c r="B2033" s="7">
        <v>561886</v>
      </c>
      <c r="C2033" s="7">
        <v>673412</v>
      </c>
      <c r="D2033" s="7" t="s">
        <v>2161</v>
      </c>
      <c r="E2033" s="7">
        <v>2</v>
      </c>
      <c r="F2033" s="4">
        <v>3559977</v>
      </c>
      <c r="G2033" s="4">
        <v>197457</v>
      </c>
      <c r="H2033" s="4">
        <f t="shared" si="188"/>
        <v>4113602.3716441207</v>
      </c>
      <c r="I2033" s="4">
        <f t="shared" si="189"/>
        <v>553625.37164412066</v>
      </c>
      <c r="J2033" s="5">
        <f t="shared" si="190"/>
        <v>0.15551374956751696</v>
      </c>
      <c r="K2033" s="4">
        <f t="shared" si="191"/>
        <v>228825.79789433535</v>
      </c>
      <c r="L2033" s="4">
        <f t="shared" si="192"/>
        <v>31368.797894335352</v>
      </c>
      <c r="M2033" s="5">
        <f t="shared" si="193"/>
        <v>0.15886394452632913</v>
      </c>
      <c r="N2033" s="4">
        <f>IF(SUMPRODUCT($O$2:$AD$2,O2033:AD2033)&lt;=Kalkulačka!$B$4,SUMPRODUCT($O$2:$AD$2,O2033:AD2033)*Kalkulačka!$B$5,SUMPRODUCT($O$2:$AD$2,O2033:AD2033))</f>
        <v>289.5</v>
      </c>
      <c r="O2033" s="4">
        <v>43</v>
      </c>
      <c r="P2033" s="4">
        <v>0</v>
      </c>
      <c r="Q2033" s="4">
        <v>0</v>
      </c>
      <c r="R2033" s="4">
        <v>0</v>
      </c>
      <c r="S2033" s="4">
        <v>150</v>
      </c>
      <c r="T2033" s="4">
        <v>0</v>
      </c>
      <c r="U2033" s="4">
        <v>120</v>
      </c>
      <c r="V2033" s="4">
        <v>35</v>
      </c>
      <c r="W2033" s="4">
        <v>0</v>
      </c>
      <c r="X2033" s="4">
        <v>0</v>
      </c>
      <c r="Y2033" s="4">
        <v>0</v>
      </c>
      <c r="Z2033" s="4">
        <v>0</v>
      </c>
      <c r="AA2033" s="4">
        <v>0</v>
      </c>
      <c r="AB2033" s="4">
        <v>0</v>
      </c>
      <c r="AC2033" s="4">
        <v>0</v>
      </c>
      <c r="AD2033" s="4">
        <v>0</v>
      </c>
    </row>
    <row r="2034" spans="1:30" x14ac:dyDescent="0.3">
      <c r="A2034" s="16" t="s">
        <v>53</v>
      </c>
      <c r="B2034" s="7">
        <v>588903</v>
      </c>
      <c r="C2034" s="7">
        <v>287644</v>
      </c>
      <c r="D2034" s="7" t="s">
        <v>2162</v>
      </c>
      <c r="E2034" s="7">
        <v>2</v>
      </c>
      <c r="F2034" s="4">
        <v>2250337</v>
      </c>
      <c r="G2034" s="4">
        <v>82746</v>
      </c>
      <c r="H2034" s="4">
        <f t="shared" si="188"/>
        <v>2600308.234925299</v>
      </c>
      <c r="I2034" s="4">
        <f t="shared" si="189"/>
        <v>349971.23492529895</v>
      </c>
      <c r="J2034" s="5">
        <f t="shared" si="190"/>
        <v>0.15551947771613706</v>
      </c>
      <c r="K2034" s="4">
        <f t="shared" si="191"/>
        <v>144646.35929071976</v>
      </c>
      <c r="L2034" s="4">
        <f t="shared" si="192"/>
        <v>61900.35929071976</v>
      </c>
      <c r="M2034" s="5">
        <f t="shared" si="193"/>
        <v>0.74807675646822513</v>
      </c>
      <c r="N2034" s="4">
        <f>IF(SUMPRODUCT($O$2:$AD$2,O2034:AD2034)&lt;=Kalkulačka!$B$4,SUMPRODUCT($O$2:$AD$2,O2034:AD2034)*Kalkulačka!$B$5,SUMPRODUCT($O$2:$AD$2,O2034:AD2034))</f>
        <v>183</v>
      </c>
      <c r="O2034" s="4">
        <v>58</v>
      </c>
      <c r="P2034" s="4">
        <v>0</v>
      </c>
      <c r="Q2034" s="4">
        <v>0</v>
      </c>
      <c r="R2034" s="4">
        <v>0</v>
      </c>
      <c r="S2034" s="4">
        <v>64</v>
      </c>
      <c r="T2034" s="4">
        <v>0</v>
      </c>
      <c r="U2034" s="4">
        <v>120</v>
      </c>
      <c r="V2034" s="4">
        <v>45</v>
      </c>
      <c r="W2034" s="4">
        <v>0</v>
      </c>
      <c r="X2034" s="4">
        <v>0</v>
      </c>
      <c r="Y2034" s="4">
        <v>0</v>
      </c>
      <c r="Z2034" s="4">
        <v>0</v>
      </c>
      <c r="AA2034" s="4">
        <v>0</v>
      </c>
      <c r="AB2034" s="4">
        <v>0</v>
      </c>
      <c r="AC2034" s="4">
        <v>0</v>
      </c>
      <c r="AD2034" s="4">
        <v>0</v>
      </c>
    </row>
    <row r="2035" spans="1:30" x14ac:dyDescent="0.3">
      <c r="A2035" s="16" t="s">
        <v>53</v>
      </c>
      <c r="B2035" s="7">
        <v>544507</v>
      </c>
      <c r="C2035" s="7">
        <v>304107</v>
      </c>
      <c r="D2035" s="7" t="s">
        <v>2163</v>
      </c>
      <c r="E2035" s="7">
        <v>2</v>
      </c>
      <c r="F2035" s="4">
        <v>1457159</v>
      </c>
      <c r="G2035" s="4">
        <v>52694</v>
      </c>
      <c r="H2035" s="4">
        <f t="shared" si="188"/>
        <v>1683806.1521237593</v>
      </c>
      <c r="I2035" s="4">
        <f t="shared" si="189"/>
        <v>226647.15212375927</v>
      </c>
      <c r="J2035" s="5">
        <f t="shared" si="190"/>
        <v>0.15554044007809664</v>
      </c>
      <c r="K2035" s="4">
        <f t="shared" si="191"/>
        <v>93664.445770220176</v>
      </c>
      <c r="L2035" s="4">
        <f t="shared" si="192"/>
        <v>40970.445770220176</v>
      </c>
      <c r="M2035" s="5">
        <f t="shared" si="193"/>
        <v>0.7775163352605643</v>
      </c>
      <c r="N2035" s="4">
        <f>IF(SUMPRODUCT($O$2:$AD$2,O2035:AD2035)&lt;=Kalkulačka!$B$4,SUMPRODUCT($O$2:$AD$2,O2035:AD2035)*Kalkulačka!$B$5,SUMPRODUCT($O$2:$AD$2,O2035:AD2035))</f>
        <v>118.5</v>
      </c>
      <c r="O2035" s="4">
        <v>42</v>
      </c>
      <c r="P2035" s="4">
        <v>0</v>
      </c>
      <c r="Q2035" s="4">
        <v>0</v>
      </c>
      <c r="R2035" s="4">
        <v>0</v>
      </c>
      <c r="S2035" s="4">
        <v>37</v>
      </c>
      <c r="T2035" s="4">
        <v>0</v>
      </c>
      <c r="U2035" s="4">
        <v>79</v>
      </c>
      <c r="V2035" s="4">
        <v>32</v>
      </c>
      <c r="W2035" s="4">
        <v>0</v>
      </c>
      <c r="X2035" s="4">
        <v>0</v>
      </c>
      <c r="Y2035" s="4">
        <v>0</v>
      </c>
      <c r="Z2035" s="4">
        <v>0</v>
      </c>
      <c r="AA2035" s="4">
        <v>0</v>
      </c>
      <c r="AB2035" s="4">
        <v>0</v>
      </c>
      <c r="AC2035" s="4">
        <v>0</v>
      </c>
      <c r="AD2035" s="4">
        <v>0</v>
      </c>
    </row>
    <row r="2036" spans="1:30" x14ac:dyDescent="0.3">
      <c r="A2036" s="16" t="s">
        <v>25</v>
      </c>
      <c r="B2036" s="7">
        <v>558389</v>
      </c>
      <c r="C2036" s="7">
        <v>257265</v>
      </c>
      <c r="D2036" s="7" t="s">
        <v>2164</v>
      </c>
      <c r="E2036" s="7">
        <v>2</v>
      </c>
      <c r="F2036" s="4">
        <v>10243088</v>
      </c>
      <c r="G2036" s="4">
        <v>613610</v>
      </c>
      <c r="H2036" s="4">
        <f t="shared" si="188"/>
        <v>10259139.593530415</v>
      </c>
      <c r="I2036" s="4">
        <f t="shared" si="189"/>
        <v>16051.593530414626</v>
      </c>
      <c r="J2036" s="5">
        <f t="shared" si="190"/>
        <v>1.5670658624054035E-3</v>
      </c>
      <c r="K2036" s="4">
        <f t="shared" si="191"/>
        <v>570681.26452404191</v>
      </c>
      <c r="L2036" s="4">
        <f t="shared" si="192"/>
        <v>-42928.735475958092</v>
      </c>
      <c r="M2036" s="5">
        <f t="shared" si="193"/>
        <v>-6.9960945023643806E-2</v>
      </c>
      <c r="N2036" s="4">
        <f>IF(SUMPRODUCT($O$2:$AD$2,O2036:AD2036)&lt;=Kalkulačka!$B$4,SUMPRODUCT($O$2:$AD$2,O2036:AD2036)*Kalkulačka!$B$5,SUMPRODUCT($O$2:$AD$2,O2036:AD2036))</f>
        <v>722</v>
      </c>
      <c r="O2036" s="4">
        <v>166</v>
      </c>
      <c r="P2036" s="4">
        <v>0</v>
      </c>
      <c r="Q2036" s="4">
        <v>0</v>
      </c>
      <c r="R2036" s="4">
        <v>0</v>
      </c>
      <c r="S2036" s="4">
        <v>489</v>
      </c>
      <c r="T2036" s="4">
        <v>20</v>
      </c>
      <c r="U2036" s="4">
        <v>525</v>
      </c>
      <c r="V2036" s="4">
        <v>150</v>
      </c>
      <c r="W2036" s="4">
        <v>0</v>
      </c>
      <c r="X2036" s="4">
        <v>437</v>
      </c>
      <c r="Y2036" s="4">
        <v>0</v>
      </c>
      <c r="Z2036" s="4">
        <v>0</v>
      </c>
      <c r="AA2036" s="4">
        <v>270</v>
      </c>
      <c r="AB2036" s="4">
        <v>0</v>
      </c>
      <c r="AC2036" s="4">
        <v>0</v>
      </c>
      <c r="AD2036" s="4">
        <v>0</v>
      </c>
    </row>
    <row r="2037" spans="1:30" x14ac:dyDescent="0.3">
      <c r="A2037" s="16" t="s">
        <v>50</v>
      </c>
      <c r="B2037" s="7">
        <v>540919</v>
      </c>
      <c r="C2037" s="7">
        <v>303305</v>
      </c>
      <c r="D2037" s="7" t="s">
        <v>2165</v>
      </c>
      <c r="E2037" s="7">
        <v>2</v>
      </c>
      <c r="F2037" s="4">
        <v>1825761</v>
      </c>
      <c r="G2037" s="4">
        <v>69939</v>
      </c>
      <c r="H2037" s="4">
        <f t="shared" si="188"/>
        <v>2110086.1906361035</v>
      </c>
      <c r="I2037" s="4">
        <f t="shared" si="189"/>
        <v>284325.19063610351</v>
      </c>
      <c r="J2037" s="5">
        <f t="shared" si="190"/>
        <v>0.15572968785953001</v>
      </c>
      <c r="K2037" s="4">
        <f t="shared" si="191"/>
        <v>117376.96368673161</v>
      </c>
      <c r="L2037" s="4">
        <f t="shared" si="192"/>
        <v>47437.963686731615</v>
      </c>
      <c r="M2037" s="5">
        <f t="shared" si="193"/>
        <v>0.67827626484124193</v>
      </c>
      <c r="N2037" s="4">
        <f>IF(SUMPRODUCT($O$2:$AD$2,O2037:AD2037)&lt;=Kalkulačka!$B$4,SUMPRODUCT($O$2:$AD$2,O2037:AD2037)*Kalkulačka!$B$5,SUMPRODUCT($O$2:$AD$2,O2037:AD2037))</f>
        <v>148.5</v>
      </c>
      <c r="O2037" s="4">
        <v>35</v>
      </c>
      <c r="P2037" s="4">
        <v>0</v>
      </c>
      <c r="Q2037" s="4">
        <v>7</v>
      </c>
      <c r="R2037" s="4">
        <v>0</v>
      </c>
      <c r="S2037" s="4">
        <v>57</v>
      </c>
      <c r="T2037" s="4">
        <v>0</v>
      </c>
      <c r="U2037" s="4">
        <v>94</v>
      </c>
      <c r="V2037" s="4">
        <v>45</v>
      </c>
      <c r="W2037" s="4">
        <v>0</v>
      </c>
      <c r="X2037" s="4">
        <v>0</v>
      </c>
      <c r="Y2037" s="4">
        <v>0</v>
      </c>
      <c r="Z2037" s="4">
        <v>0</v>
      </c>
      <c r="AA2037" s="4">
        <v>0</v>
      </c>
      <c r="AB2037" s="4">
        <v>0</v>
      </c>
      <c r="AC2037" s="4">
        <v>0</v>
      </c>
      <c r="AD2037" s="4">
        <v>0</v>
      </c>
    </row>
    <row r="2038" spans="1:30" x14ac:dyDescent="0.3">
      <c r="A2038" s="16" t="s">
        <v>23</v>
      </c>
      <c r="B2038" s="7">
        <v>545546</v>
      </c>
      <c r="C2038" s="7">
        <v>245925</v>
      </c>
      <c r="D2038" s="7" t="s">
        <v>2166</v>
      </c>
      <c r="E2038" s="7">
        <v>2</v>
      </c>
      <c r="F2038" s="4">
        <v>2950671</v>
      </c>
      <c r="G2038" s="4">
        <v>138421</v>
      </c>
      <c r="H2038" s="4">
        <f t="shared" si="188"/>
        <v>3410240.308098753</v>
      </c>
      <c r="I2038" s="4">
        <f t="shared" si="189"/>
        <v>459569.30809875298</v>
      </c>
      <c r="J2038" s="5">
        <f t="shared" si="190"/>
        <v>0.15575077943245885</v>
      </c>
      <c r="K2038" s="4">
        <f t="shared" si="191"/>
        <v>189700.14333209148</v>
      </c>
      <c r="L2038" s="4">
        <f t="shared" si="192"/>
        <v>51279.14333209148</v>
      </c>
      <c r="M2038" s="5">
        <f t="shared" si="193"/>
        <v>0.370457830329874</v>
      </c>
      <c r="N2038" s="4">
        <f>IF(SUMPRODUCT($O$2:$AD$2,O2038:AD2038)&lt;=Kalkulačka!$B$4,SUMPRODUCT($O$2:$AD$2,O2038:AD2038)*Kalkulačka!$B$5,SUMPRODUCT($O$2:$AD$2,O2038:AD2038))</f>
        <v>240</v>
      </c>
      <c r="O2038" s="4">
        <v>44</v>
      </c>
      <c r="P2038" s="4">
        <v>0</v>
      </c>
      <c r="Q2038" s="4">
        <v>0</v>
      </c>
      <c r="R2038" s="4">
        <v>0</v>
      </c>
      <c r="S2038" s="4">
        <v>116</v>
      </c>
      <c r="T2038" s="4">
        <v>0</v>
      </c>
      <c r="U2038" s="4">
        <v>165</v>
      </c>
      <c r="V2038" s="4">
        <v>50</v>
      </c>
      <c r="W2038" s="4">
        <v>0</v>
      </c>
      <c r="X2038" s="4">
        <v>0</v>
      </c>
      <c r="Y2038" s="4">
        <v>0</v>
      </c>
      <c r="Z2038" s="4">
        <v>0</v>
      </c>
      <c r="AA2038" s="4">
        <v>0</v>
      </c>
      <c r="AB2038" s="4">
        <v>0</v>
      </c>
      <c r="AC2038" s="4">
        <v>0</v>
      </c>
      <c r="AD2038" s="4">
        <v>0</v>
      </c>
    </row>
    <row r="2039" spans="1:30" x14ac:dyDescent="0.3">
      <c r="A2039" s="16" t="s">
        <v>53</v>
      </c>
      <c r="B2039" s="7">
        <v>585793</v>
      </c>
      <c r="C2039" s="7">
        <v>284491</v>
      </c>
      <c r="D2039" s="7" t="s">
        <v>2167</v>
      </c>
      <c r="E2039" s="7">
        <v>2</v>
      </c>
      <c r="F2039" s="4">
        <v>2305163</v>
      </c>
      <c r="G2039" s="4">
        <v>85315</v>
      </c>
      <c r="H2039" s="4">
        <f t="shared" si="188"/>
        <v>2664250.2407021509</v>
      </c>
      <c r="I2039" s="4">
        <f t="shared" si="189"/>
        <v>359087.24070215086</v>
      </c>
      <c r="J2039" s="5">
        <f t="shared" si="190"/>
        <v>0.15577520578898363</v>
      </c>
      <c r="K2039" s="4">
        <f t="shared" si="191"/>
        <v>148203.23697819648</v>
      </c>
      <c r="L2039" s="4">
        <f t="shared" si="192"/>
        <v>62888.236978196481</v>
      </c>
      <c r="M2039" s="5">
        <f t="shared" si="193"/>
        <v>0.73712989483908431</v>
      </c>
      <c r="N2039" s="4">
        <f>IF(SUMPRODUCT($O$2:$AD$2,O2039:AD2039)&lt;=Kalkulačka!$B$4,SUMPRODUCT($O$2:$AD$2,O2039:AD2039)*Kalkulačka!$B$5,SUMPRODUCT($O$2:$AD$2,O2039:AD2039))</f>
        <v>187.5</v>
      </c>
      <c r="O2039" s="4">
        <v>58</v>
      </c>
      <c r="P2039" s="4">
        <v>0</v>
      </c>
      <c r="Q2039" s="4">
        <v>0</v>
      </c>
      <c r="R2039" s="4">
        <v>0</v>
      </c>
      <c r="S2039" s="4">
        <v>67</v>
      </c>
      <c r="T2039" s="4">
        <v>0</v>
      </c>
      <c r="U2039" s="4">
        <v>116</v>
      </c>
      <c r="V2039" s="4">
        <v>41</v>
      </c>
      <c r="W2039" s="4">
        <v>0</v>
      </c>
      <c r="X2039" s="4">
        <v>0</v>
      </c>
      <c r="Y2039" s="4">
        <v>0</v>
      </c>
      <c r="Z2039" s="4">
        <v>0</v>
      </c>
      <c r="AA2039" s="4">
        <v>0</v>
      </c>
      <c r="AB2039" s="4">
        <v>0</v>
      </c>
      <c r="AC2039" s="4">
        <v>0</v>
      </c>
      <c r="AD2039" s="4">
        <v>0</v>
      </c>
    </row>
    <row r="2040" spans="1:30" x14ac:dyDescent="0.3">
      <c r="A2040" s="16" t="s">
        <v>53</v>
      </c>
      <c r="B2040" s="7">
        <v>585432</v>
      </c>
      <c r="C2040" s="7">
        <v>568643</v>
      </c>
      <c r="D2040" s="7" t="s">
        <v>2168</v>
      </c>
      <c r="E2040" s="7">
        <v>2</v>
      </c>
      <c r="F2040" s="4">
        <v>350382</v>
      </c>
      <c r="G2040" s="4">
        <v>9149</v>
      </c>
      <c r="H2040" s="4">
        <f t="shared" si="188"/>
        <v>404966.0365867269</v>
      </c>
      <c r="I2040" s="4">
        <f t="shared" si="189"/>
        <v>54584.036586726899</v>
      </c>
      <c r="J2040" s="5">
        <f t="shared" si="190"/>
        <v>0.15578436274331131</v>
      </c>
      <c r="K2040" s="4">
        <f t="shared" si="191"/>
        <v>22526.892020685864</v>
      </c>
      <c r="L2040" s="4">
        <f t="shared" si="192"/>
        <v>13377.892020685864</v>
      </c>
      <c r="M2040" s="5">
        <f t="shared" si="193"/>
        <v>1.4622245076714244</v>
      </c>
      <c r="N2040" s="4">
        <f>IF(SUMPRODUCT($O$2:$AD$2,O2040:AD2040)&lt;=Kalkulačka!$B$4,SUMPRODUCT($O$2:$AD$2,O2040:AD2040)*Kalkulačka!$B$5,SUMPRODUCT($O$2:$AD$2,O2040:AD2040))</f>
        <v>28.5</v>
      </c>
      <c r="O2040" s="4">
        <v>19</v>
      </c>
      <c r="P2040" s="4">
        <v>0</v>
      </c>
      <c r="Q2040" s="4">
        <v>0</v>
      </c>
      <c r="R2040" s="4">
        <v>0</v>
      </c>
      <c r="S2040" s="4">
        <v>0</v>
      </c>
      <c r="T2040" s="4">
        <v>0</v>
      </c>
      <c r="U2040" s="4">
        <v>19</v>
      </c>
      <c r="V2040" s="4">
        <v>0</v>
      </c>
      <c r="W2040" s="4">
        <v>0</v>
      </c>
      <c r="X2040" s="4">
        <v>0</v>
      </c>
      <c r="Y2040" s="4">
        <v>0</v>
      </c>
      <c r="Z2040" s="4">
        <v>0</v>
      </c>
      <c r="AA2040" s="4">
        <v>0</v>
      </c>
      <c r="AB2040" s="4">
        <v>0</v>
      </c>
      <c r="AC2040" s="4">
        <v>0</v>
      </c>
      <c r="AD2040" s="4">
        <v>0</v>
      </c>
    </row>
    <row r="2041" spans="1:30" x14ac:dyDescent="0.3">
      <c r="A2041" s="16" t="s">
        <v>53</v>
      </c>
      <c r="B2041" s="7">
        <v>570346</v>
      </c>
      <c r="C2041" s="7">
        <v>851841</v>
      </c>
      <c r="D2041" s="7" t="s">
        <v>2169</v>
      </c>
      <c r="E2041" s="7">
        <v>2</v>
      </c>
      <c r="F2041" s="4">
        <v>350382</v>
      </c>
      <c r="G2041" s="4">
        <v>9149</v>
      </c>
      <c r="H2041" s="4">
        <f t="shared" si="188"/>
        <v>404966.0365867269</v>
      </c>
      <c r="I2041" s="4">
        <f t="shared" si="189"/>
        <v>54584.036586726899</v>
      </c>
      <c r="J2041" s="5">
        <f t="shared" si="190"/>
        <v>0.15578436274331131</v>
      </c>
      <c r="K2041" s="4">
        <f t="shared" si="191"/>
        <v>22526.892020685864</v>
      </c>
      <c r="L2041" s="4">
        <f t="shared" si="192"/>
        <v>13377.892020685864</v>
      </c>
      <c r="M2041" s="5">
        <f t="shared" si="193"/>
        <v>1.4622245076714244</v>
      </c>
      <c r="N2041" s="4">
        <f>IF(SUMPRODUCT($O$2:$AD$2,O2041:AD2041)&lt;=Kalkulačka!$B$4,SUMPRODUCT($O$2:$AD$2,O2041:AD2041)*Kalkulačka!$B$5,SUMPRODUCT($O$2:$AD$2,O2041:AD2041))</f>
        <v>28.5</v>
      </c>
      <c r="O2041" s="4">
        <v>19</v>
      </c>
      <c r="P2041" s="4">
        <v>0</v>
      </c>
      <c r="Q2041" s="4">
        <v>0</v>
      </c>
      <c r="R2041" s="4">
        <v>0</v>
      </c>
      <c r="S2041" s="4">
        <v>0</v>
      </c>
      <c r="T2041" s="4">
        <v>0</v>
      </c>
      <c r="U2041" s="4">
        <v>19</v>
      </c>
      <c r="V2041" s="4">
        <v>0</v>
      </c>
      <c r="W2041" s="4">
        <v>0</v>
      </c>
      <c r="X2041" s="4">
        <v>0</v>
      </c>
      <c r="Y2041" s="4">
        <v>0</v>
      </c>
      <c r="Z2041" s="4">
        <v>0</v>
      </c>
      <c r="AA2041" s="4">
        <v>0</v>
      </c>
      <c r="AB2041" s="4">
        <v>0</v>
      </c>
      <c r="AC2041" s="4">
        <v>0</v>
      </c>
      <c r="AD2041" s="4">
        <v>0</v>
      </c>
    </row>
    <row r="2042" spans="1:30" x14ac:dyDescent="0.3">
      <c r="A2042" s="16" t="s">
        <v>53</v>
      </c>
      <c r="B2042" s="7">
        <v>587354</v>
      </c>
      <c r="C2042" s="7">
        <v>380865</v>
      </c>
      <c r="D2042" s="7" t="s">
        <v>2170</v>
      </c>
      <c r="E2042" s="7">
        <v>2</v>
      </c>
      <c r="F2042" s="4">
        <v>350382</v>
      </c>
      <c r="G2042" s="4">
        <v>9149</v>
      </c>
      <c r="H2042" s="4">
        <f t="shared" si="188"/>
        <v>404966.0365867269</v>
      </c>
      <c r="I2042" s="4">
        <f t="shared" si="189"/>
        <v>54584.036586726899</v>
      </c>
      <c r="J2042" s="5">
        <f t="shared" si="190"/>
        <v>0.15578436274331131</v>
      </c>
      <c r="K2042" s="4">
        <f t="shared" si="191"/>
        <v>22526.892020685864</v>
      </c>
      <c r="L2042" s="4">
        <f t="shared" si="192"/>
        <v>13377.892020685864</v>
      </c>
      <c r="M2042" s="5">
        <f t="shared" si="193"/>
        <v>1.4622245076714244</v>
      </c>
      <c r="N2042" s="4">
        <f>IF(SUMPRODUCT($O$2:$AD$2,O2042:AD2042)&lt;=Kalkulačka!$B$4,SUMPRODUCT($O$2:$AD$2,O2042:AD2042)*Kalkulačka!$B$5,SUMPRODUCT($O$2:$AD$2,O2042:AD2042))</f>
        <v>28.5</v>
      </c>
      <c r="O2042" s="4">
        <v>19</v>
      </c>
      <c r="P2042" s="4">
        <v>0</v>
      </c>
      <c r="Q2042" s="4">
        <v>0</v>
      </c>
      <c r="R2042" s="4">
        <v>0</v>
      </c>
      <c r="S2042" s="4">
        <v>0</v>
      </c>
      <c r="T2042" s="4">
        <v>0</v>
      </c>
      <c r="U2042" s="4">
        <v>0</v>
      </c>
      <c r="V2042" s="4">
        <v>0</v>
      </c>
      <c r="W2042" s="4">
        <v>0</v>
      </c>
      <c r="X2042" s="4">
        <v>0</v>
      </c>
      <c r="Y2042" s="4">
        <v>0</v>
      </c>
      <c r="Z2042" s="4">
        <v>0</v>
      </c>
      <c r="AA2042" s="4">
        <v>0</v>
      </c>
      <c r="AB2042" s="4">
        <v>0</v>
      </c>
      <c r="AC2042" s="4">
        <v>0</v>
      </c>
      <c r="AD2042" s="4">
        <v>0</v>
      </c>
    </row>
    <row r="2043" spans="1:30" x14ac:dyDescent="0.3">
      <c r="A2043" s="16" t="s">
        <v>53</v>
      </c>
      <c r="B2043" s="7">
        <v>588717</v>
      </c>
      <c r="C2043" s="7">
        <v>287458</v>
      </c>
      <c r="D2043" s="7" t="s">
        <v>1280</v>
      </c>
      <c r="E2043" s="7">
        <v>2</v>
      </c>
      <c r="F2043" s="4">
        <v>350382</v>
      </c>
      <c r="G2043" s="4">
        <v>9149</v>
      </c>
      <c r="H2043" s="4">
        <f t="shared" si="188"/>
        <v>404966.0365867269</v>
      </c>
      <c r="I2043" s="4">
        <f t="shared" si="189"/>
        <v>54584.036586726899</v>
      </c>
      <c r="J2043" s="5">
        <f t="shared" si="190"/>
        <v>0.15578436274331131</v>
      </c>
      <c r="K2043" s="4">
        <f t="shared" si="191"/>
        <v>22526.892020685864</v>
      </c>
      <c r="L2043" s="4">
        <f t="shared" si="192"/>
        <v>13377.892020685864</v>
      </c>
      <c r="M2043" s="5">
        <f t="shared" si="193"/>
        <v>1.4622245076714244</v>
      </c>
      <c r="N2043" s="4">
        <f>IF(SUMPRODUCT($O$2:$AD$2,O2043:AD2043)&lt;=Kalkulačka!$B$4,SUMPRODUCT($O$2:$AD$2,O2043:AD2043)*Kalkulačka!$B$5,SUMPRODUCT($O$2:$AD$2,O2043:AD2043))</f>
        <v>28.5</v>
      </c>
      <c r="O2043" s="4">
        <v>19</v>
      </c>
      <c r="P2043" s="4">
        <v>0</v>
      </c>
      <c r="Q2043" s="4">
        <v>0</v>
      </c>
      <c r="R2043" s="4">
        <v>0</v>
      </c>
      <c r="S2043" s="4">
        <v>0</v>
      </c>
      <c r="T2043" s="4">
        <v>0</v>
      </c>
      <c r="U2043" s="4">
        <v>0</v>
      </c>
      <c r="V2043" s="4">
        <v>0</v>
      </c>
      <c r="W2043" s="4">
        <v>0</v>
      </c>
      <c r="X2043" s="4">
        <v>0</v>
      </c>
      <c r="Y2043" s="4">
        <v>0</v>
      </c>
      <c r="Z2043" s="4">
        <v>0</v>
      </c>
      <c r="AA2043" s="4">
        <v>0</v>
      </c>
      <c r="AB2043" s="4">
        <v>0</v>
      </c>
      <c r="AC2043" s="4">
        <v>0</v>
      </c>
      <c r="AD2043" s="4">
        <v>0</v>
      </c>
    </row>
    <row r="2044" spans="1:30" x14ac:dyDescent="0.3">
      <c r="A2044" s="16" t="s">
        <v>53</v>
      </c>
      <c r="B2044" s="7">
        <v>592307</v>
      </c>
      <c r="C2044" s="7">
        <v>542377</v>
      </c>
      <c r="D2044" s="7" t="s">
        <v>2171</v>
      </c>
      <c r="E2044" s="7">
        <v>2</v>
      </c>
      <c r="F2044" s="4">
        <v>350382</v>
      </c>
      <c r="G2044" s="4">
        <v>9149</v>
      </c>
      <c r="H2044" s="4">
        <f t="shared" si="188"/>
        <v>404966.0365867269</v>
      </c>
      <c r="I2044" s="4">
        <f t="shared" si="189"/>
        <v>54584.036586726899</v>
      </c>
      <c r="J2044" s="5">
        <f t="shared" si="190"/>
        <v>0.15578436274331131</v>
      </c>
      <c r="K2044" s="4">
        <f t="shared" si="191"/>
        <v>22526.892020685864</v>
      </c>
      <c r="L2044" s="4">
        <f t="shared" si="192"/>
        <v>13377.892020685864</v>
      </c>
      <c r="M2044" s="5">
        <f t="shared" si="193"/>
        <v>1.4622245076714244</v>
      </c>
      <c r="N2044" s="4">
        <f>IF(SUMPRODUCT($O$2:$AD$2,O2044:AD2044)&lt;=Kalkulačka!$B$4,SUMPRODUCT($O$2:$AD$2,O2044:AD2044)*Kalkulačka!$B$5,SUMPRODUCT($O$2:$AD$2,O2044:AD2044))</f>
        <v>28.5</v>
      </c>
      <c r="O2044" s="4">
        <v>19</v>
      </c>
      <c r="P2044" s="4">
        <v>0</v>
      </c>
      <c r="Q2044" s="4">
        <v>0</v>
      </c>
      <c r="R2044" s="4">
        <v>0</v>
      </c>
      <c r="S2044" s="4">
        <v>0</v>
      </c>
      <c r="T2044" s="4">
        <v>0</v>
      </c>
      <c r="U2044" s="4">
        <v>19</v>
      </c>
      <c r="V2044" s="4">
        <v>0</v>
      </c>
      <c r="W2044" s="4">
        <v>0</v>
      </c>
      <c r="X2044" s="4">
        <v>0</v>
      </c>
      <c r="Y2044" s="4">
        <v>0</v>
      </c>
      <c r="Z2044" s="4">
        <v>0</v>
      </c>
      <c r="AA2044" s="4">
        <v>0</v>
      </c>
      <c r="AB2044" s="4">
        <v>0</v>
      </c>
      <c r="AC2044" s="4">
        <v>0</v>
      </c>
      <c r="AD2044" s="4">
        <v>0</v>
      </c>
    </row>
    <row r="2045" spans="1:30" x14ac:dyDescent="0.3">
      <c r="A2045" s="16" t="s">
        <v>53</v>
      </c>
      <c r="B2045" s="7">
        <v>541711</v>
      </c>
      <c r="C2045" s="7">
        <v>303739</v>
      </c>
      <c r="D2045" s="7" t="s">
        <v>2172</v>
      </c>
      <c r="E2045" s="7">
        <v>2</v>
      </c>
      <c r="F2045" s="4">
        <v>700762</v>
      </c>
      <c r="G2045" s="4">
        <v>18298</v>
      </c>
      <c r="H2045" s="4">
        <f t="shared" si="188"/>
        <v>809932.0731734538</v>
      </c>
      <c r="I2045" s="4">
        <f t="shared" si="189"/>
        <v>109170.0731734538</v>
      </c>
      <c r="J2045" s="5">
        <f t="shared" si="190"/>
        <v>0.1557876613935314</v>
      </c>
      <c r="K2045" s="4">
        <f t="shared" si="191"/>
        <v>45053.784041371728</v>
      </c>
      <c r="L2045" s="4">
        <f t="shared" si="192"/>
        <v>26755.784041371728</v>
      </c>
      <c r="M2045" s="5">
        <f t="shared" si="193"/>
        <v>1.4622245076714244</v>
      </c>
      <c r="N2045" s="4">
        <f>IF(SUMPRODUCT($O$2:$AD$2,O2045:AD2045)&lt;=Kalkulačka!$B$4,SUMPRODUCT($O$2:$AD$2,O2045:AD2045)*Kalkulačka!$B$5,SUMPRODUCT($O$2:$AD$2,O2045:AD2045))</f>
        <v>57</v>
      </c>
      <c r="O2045" s="4">
        <v>38</v>
      </c>
      <c r="P2045" s="4">
        <v>0</v>
      </c>
      <c r="Q2045" s="4">
        <v>0</v>
      </c>
      <c r="R2045" s="4">
        <v>0</v>
      </c>
      <c r="S2045" s="4">
        <v>0</v>
      </c>
      <c r="T2045" s="4">
        <v>0</v>
      </c>
      <c r="U2045" s="4">
        <v>38</v>
      </c>
      <c r="V2045" s="4">
        <v>0</v>
      </c>
      <c r="W2045" s="4">
        <v>0</v>
      </c>
      <c r="X2045" s="4">
        <v>0</v>
      </c>
      <c r="Y2045" s="4">
        <v>0</v>
      </c>
      <c r="Z2045" s="4">
        <v>0</v>
      </c>
      <c r="AA2045" s="4">
        <v>0</v>
      </c>
      <c r="AB2045" s="4">
        <v>0</v>
      </c>
      <c r="AC2045" s="4">
        <v>0</v>
      </c>
      <c r="AD2045" s="4">
        <v>0</v>
      </c>
    </row>
    <row r="2046" spans="1:30" x14ac:dyDescent="0.3">
      <c r="A2046" s="16" t="s">
        <v>50</v>
      </c>
      <c r="B2046" s="7">
        <v>516694</v>
      </c>
      <c r="C2046" s="7">
        <v>301710</v>
      </c>
      <c r="D2046" s="7" t="s">
        <v>2173</v>
      </c>
      <c r="E2046" s="7">
        <v>2</v>
      </c>
      <c r="F2046" s="4">
        <v>2821230</v>
      </c>
      <c r="G2046" s="4">
        <v>134577</v>
      </c>
      <c r="H2046" s="4">
        <f t="shared" si="188"/>
        <v>3261042.2946194327</v>
      </c>
      <c r="I2046" s="4">
        <f t="shared" si="189"/>
        <v>439812.29461943265</v>
      </c>
      <c r="J2046" s="5">
        <f t="shared" si="190"/>
        <v>0.15589381036619931</v>
      </c>
      <c r="K2046" s="4">
        <f t="shared" si="191"/>
        <v>181400.7620613125</v>
      </c>
      <c r="L2046" s="4">
        <f t="shared" si="192"/>
        <v>46823.762061312504</v>
      </c>
      <c r="M2046" s="5">
        <f t="shared" si="193"/>
        <v>0.34793287159999475</v>
      </c>
      <c r="N2046" s="4">
        <f>IF(SUMPRODUCT($O$2:$AD$2,O2046:AD2046)&lt;=Kalkulačka!$B$4,SUMPRODUCT($O$2:$AD$2,O2046:AD2046)*Kalkulačka!$B$5,SUMPRODUCT($O$2:$AD$2,O2046:AD2046))</f>
        <v>229.5</v>
      </c>
      <c r="O2046" s="4">
        <v>24</v>
      </c>
      <c r="P2046" s="4">
        <v>0</v>
      </c>
      <c r="Q2046" s="4">
        <v>0</v>
      </c>
      <c r="R2046" s="4">
        <v>0</v>
      </c>
      <c r="S2046" s="4">
        <v>129</v>
      </c>
      <c r="T2046" s="4">
        <v>0</v>
      </c>
      <c r="U2046" s="4">
        <v>234</v>
      </c>
      <c r="V2046" s="4">
        <v>60</v>
      </c>
      <c r="W2046" s="4">
        <v>0</v>
      </c>
      <c r="X2046" s="4">
        <v>0</v>
      </c>
      <c r="Y2046" s="4">
        <v>0</v>
      </c>
      <c r="Z2046" s="4">
        <v>0</v>
      </c>
      <c r="AA2046" s="4">
        <v>0</v>
      </c>
      <c r="AB2046" s="4">
        <v>0</v>
      </c>
      <c r="AC2046" s="4">
        <v>0</v>
      </c>
      <c r="AD2046" s="4">
        <v>0</v>
      </c>
    </row>
    <row r="2047" spans="1:30" x14ac:dyDescent="0.3">
      <c r="A2047" s="16" t="s">
        <v>38</v>
      </c>
      <c r="B2047" s="7">
        <v>573299</v>
      </c>
      <c r="C2047" s="7">
        <v>271926</v>
      </c>
      <c r="D2047" s="7" t="s">
        <v>2174</v>
      </c>
      <c r="E2047" s="7">
        <v>2</v>
      </c>
      <c r="F2047" s="4">
        <v>3300393</v>
      </c>
      <c r="G2047" s="4">
        <v>148348</v>
      </c>
      <c r="H2047" s="4">
        <f t="shared" si="188"/>
        <v>3815206.34468548</v>
      </c>
      <c r="I2047" s="4">
        <f t="shared" si="189"/>
        <v>514813.34468548</v>
      </c>
      <c r="J2047" s="5">
        <f t="shared" si="190"/>
        <v>0.15598546739296815</v>
      </c>
      <c r="K2047" s="4">
        <f t="shared" si="191"/>
        <v>212227.03535277737</v>
      </c>
      <c r="L2047" s="4">
        <f t="shared" si="192"/>
        <v>63879.03535277737</v>
      </c>
      <c r="M2047" s="5">
        <f t="shared" si="193"/>
        <v>0.43060260571613607</v>
      </c>
      <c r="N2047" s="4">
        <f>IF(SUMPRODUCT($O$2:$AD$2,O2047:AD2047)&lt;=Kalkulačka!$B$4,SUMPRODUCT($O$2:$AD$2,O2047:AD2047)*Kalkulačka!$B$5,SUMPRODUCT($O$2:$AD$2,O2047:AD2047))</f>
        <v>268.5</v>
      </c>
      <c r="O2047" s="4">
        <v>53</v>
      </c>
      <c r="P2047" s="4">
        <v>0</v>
      </c>
      <c r="Q2047" s="4">
        <v>0</v>
      </c>
      <c r="R2047" s="4">
        <v>0</v>
      </c>
      <c r="S2047" s="4">
        <v>126</v>
      </c>
      <c r="T2047" s="4">
        <v>0</v>
      </c>
      <c r="U2047" s="4">
        <v>171</v>
      </c>
      <c r="V2047" s="4">
        <v>60</v>
      </c>
      <c r="W2047" s="4">
        <v>0</v>
      </c>
      <c r="X2047" s="4">
        <v>0</v>
      </c>
      <c r="Y2047" s="4">
        <v>0</v>
      </c>
      <c r="Z2047" s="4">
        <v>0</v>
      </c>
      <c r="AA2047" s="4">
        <v>0</v>
      </c>
      <c r="AB2047" s="4">
        <v>0</v>
      </c>
      <c r="AC2047" s="4">
        <v>0</v>
      </c>
      <c r="AD2047" s="4">
        <v>0</v>
      </c>
    </row>
    <row r="2048" spans="1:30" x14ac:dyDescent="0.3">
      <c r="A2048" s="16" t="s">
        <v>47</v>
      </c>
      <c r="B2048" s="7">
        <v>593974</v>
      </c>
      <c r="C2048" s="7">
        <v>292702</v>
      </c>
      <c r="D2048" s="7" t="s">
        <v>2175</v>
      </c>
      <c r="E2048" s="7">
        <v>2</v>
      </c>
      <c r="F2048" s="4">
        <v>3594829</v>
      </c>
      <c r="G2048" s="4">
        <v>173710</v>
      </c>
      <c r="H2048" s="4">
        <f t="shared" si="188"/>
        <v>4156230.3754953551</v>
      </c>
      <c r="I2048" s="4">
        <f t="shared" si="189"/>
        <v>561401.37549535511</v>
      </c>
      <c r="J2048" s="5">
        <f t="shared" si="190"/>
        <v>0.15616914615280875</v>
      </c>
      <c r="K2048" s="4">
        <f t="shared" si="191"/>
        <v>231197.04968598651</v>
      </c>
      <c r="L2048" s="4">
        <f t="shared" si="192"/>
        <v>57487.049685986509</v>
      </c>
      <c r="M2048" s="5">
        <f t="shared" si="193"/>
        <v>0.33093690453046176</v>
      </c>
      <c r="N2048" s="4">
        <f>IF(SUMPRODUCT($O$2:$AD$2,O2048:AD2048)&lt;=Kalkulačka!$B$4,SUMPRODUCT($O$2:$AD$2,O2048:AD2048)*Kalkulačka!$B$5,SUMPRODUCT($O$2:$AD$2,O2048:AD2048))</f>
        <v>292.5</v>
      </c>
      <c r="O2048" s="4">
        <v>39</v>
      </c>
      <c r="P2048" s="4">
        <v>0</v>
      </c>
      <c r="Q2048" s="4">
        <v>0</v>
      </c>
      <c r="R2048" s="4">
        <v>0</v>
      </c>
      <c r="S2048" s="4">
        <v>156</v>
      </c>
      <c r="T2048" s="4">
        <v>0</v>
      </c>
      <c r="U2048" s="4">
        <v>155</v>
      </c>
      <c r="V2048" s="4">
        <v>60</v>
      </c>
      <c r="W2048" s="4">
        <v>0</v>
      </c>
      <c r="X2048" s="4">
        <v>0</v>
      </c>
      <c r="Y2048" s="4">
        <v>0</v>
      </c>
      <c r="Z2048" s="4">
        <v>0</v>
      </c>
      <c r="AA2048" s="4">
        <v>0</v>
      </c>
      <c r="AB2048" s="4">
        <v>0</v>
      </c>
      <c r="AC2048" s="4">
        <v>0</v>
      </c>
      <c r="AD2048" s="4">
        <v>0</v>
      </c>
    </row>
    <row r="2049" spans="1:30" x14ac:dyDescent="0.3">
      <c r="A2049" s="16" t="s">
        <v>47</v>
      </c>
      <c r="B2049" s="7">
        <v>583766</v>
      </c>
      <c r="C2049" s="7">
        <v>488291</v>
      </c>
      <c r="D2049" s="7" t="s">
        <v>2176</v>
      </c>
      <c r="E2049" s="7">
        <v>2</v>
      </c>
      <c r="F2049" s="4">
        <v>3428832</v>
      </c>
      <c r="G2049" s="4">
        <v>135455</v>
      </c>
      <c r="H2049" s="4">
        <f t="shared" si="188"/>
        <v>3964404.3581648003</v>
      </c>
      <c r="I2049" s="4">
        <f t="shared" si="189"/>
        <v>535572.35816480033</v>
      </c>
      <c r="J2049" s="5">
        <f t="shared" si="190"/>
        <v>0.15619673351298635</v>
      </c>
      <c r="K2049" s="4">
        <f t="shared" si="191"/>
        <v>220526.41662355635</v>
      </c>
      <c r="L2049" s="4">
        <f t="shared" si="192"/>
        <v>85071.416623556346</v>
      </c>
      <c r="M2049" s="5">
        <f t="shared" si="193"/>
        <v>0.62804190781851044</v>
      </c>
      <c r="N2049" s="4">
        <f>IF(SUMPRODUCT($O$2:$AD$2,O2049:AD2049)&lt;=Kalkulačka!$B$4,SUMPRODUCT($O$2:$AD$2,O2049:AD2049)*Kalkulačka!$B$5,SUMPRODUCT($O$2:$AD$2,O2049:AD2049))</f>
        <v>279</v>
      </c>
      <c r="O2049" s="4">
        <v>75</v>
      </c>
      <c r="P2049" s="4">
        <v>0</v>
      </c>
      <c r="Q2049" s="4">
        <v>0</v>
      </c>
      <c r="R2049" s="4">
        <v>0</v>
      </c>
      <c r="S2049" s="4">
        <v>111</v>
      </c>
      <c r="T2049" s="4">
        <v>0</v>
      </c>
      <c r="U2049" s="4">
        <v>395</v>
      </c>
      <c r="V2049" s="4">
        <v>56</v>
      </c>
      <c r="W2049" s="4">
        <v>0</v>
      </c>
      <c r="X2049" s="4">
        <v>0</v>
      </c>
      <c r="Y2049" s="4">
        <v>0</v>
      </c>
      <c r="Z2049" s="4">
        <v>0</v>
      </c>
      <c r="AA2049" s="4">
        <v>0</v>
      </c>
      <c r="AB2049" s="4">
        <v>0</v>
      </c>
      <c r="AC2049" s="4">
        <v>0</v>
      </c>
      <c r="AD2049" s="4">
        <v>0</v>
      </c>
    </row>
    <row r="2050" spans="1:30" x14ac:dyDescent="0.3">
      <c r="A2050" s="16" t="s">
        <v>23</v>
      </c>
      <c r="B2050" s="7">
        <v>545431</v>
      </c>
      <c r="C2050" s="7">
        <v>245801</v>
      </c>
      <c r="D2050" s="7" t="s">
        <v>2177</v>
      </c>
      <c r="E2050" s="7">
        <v>2</v>
      </c>
      <c r="F2050" s="4">
        <v>3428407</v>
      </c>
      <c r="G2050" s="4">
        <v>157285</v>
      </c>
      <c r="H2050" s="4">
        <f t="shared" si="188"/>
        <v>3964404.3581648003</v>
      </c>
      <c r="I2050" s="4">
        <f t="shared" si="189"/>
        <v>535997.35816480033</v>
      </c>
      <c r="J2050" s="5">
        <f t="shared" si="190"/>
        <v>0.15634006060680661</v>
      </c>
      <c r="K2050" s="4">
        <f t="shared" si="191"/>
        <v>220526.41662355635</v>
      </c>
      <c r="L2050" s="4">
        <f t="shared" si="192"/>
        <v>63241.416623556346</v>
      </c>
      <c r="M2050" s="5">
        <f t="shared" si="193"/>
        <v>0.4020816773599285</v>
      </c>
      <c r="N2050" s="4">
        <f>IF(SUMPRODUCT($O$2:$AD$2,O2050:AD2050)&lt;=Kalkulačka!$B$4,SUMPRODUCT($O$2:$AD$2,O2050:AD2050)*Kalkulačka!$B$5,SUMPRODUCT($O$2:$AD$2,O2050:AD2050))</f>
        <v>279</v>
      </c>
      <c r="O2050" s="4">
        <v>57</v>
      </c>
      <c r="P2050" s="4">
        <v>0</v>
      </c>
      <c r="Q2050" s="4">
        <v>0</v>
      </c>
      <c r="R2050" s="4">
        <v>0</v>
      </c>
      <c r="S2050" s="4">
        <v>129</v>
      </c>
      <c r="T2050" s="4">
        <v>0</v>
      </c>
      <c r="U2050" s="4">
        <v>177</v>
      </c>
      <c r="V2050" s="4">
        <v>50</v>
      </c>
      <c r="W2050" s="4">
        <v>0</v>
      </c>
      <c r="X2050" s="4">
        <v>0</v>
      </c>
      <c r="Y2050" s="4">
        <v>0</v>
      </c>
      <c r="Z2050" s="4">
        <v>0</v>
      </c>
      <c r="AA2050" s="4">
        <v>0</v>
      </c>
      <c r="AB2050" s="4">
        <v>0</v>
      </c>
      <c r="AC2050" s="4">
        <v>0</v>
      </c>
      <c r="AD2050" s="4">
        <v>0</v>
      </c>
    </row>
    <row r="2051" spans="1:30" x14ac:dyDescent="0.3">
      <c r="A2051" s="16" t="s">
        <v>47</v>
      </c>
      <c r="B2051" s="7">
        <v>586480</v>
      </c>
      <c r="C2051" s="7">
        <v>285218</v>
      </c>
      <c r="D2051" s="7" t="s">
        <v>2178</v>
      </c>
      <c r="E2051" s="7">
        <v>2</v>
      </c>
      <c r="F2051" s="4">
        <v>1843204</v>
      </c>
      <c r="G2051" s="4">
        <v>67383</v>
      </c>
      <c r="H2051" s="4">
        <f t="shared" si="188"/>
        <v>2131400.1925617205</v>
      </c>
      <c r="I2051" s="4">
        <f t="shared" si="189"/>
        <v>288196.1925617205</v>
      </c>
      <c r="J2051" s="5">
        <f t="shared" si="190"/>
        <v>0.1563561019625177</v>
      </c>
      <c r="K2051" s="4">
        <f t="shared" si="191"/>
        <v>118562.58958255718</v>
      </c>
      <c r="L2051" s="4">
        <f t="shared" si="192"/>
        <v>51179.589582557179</v>
      </c>
      <c r="M2051" s="5">
        <f t="shared" si="193"/>
        <v>0.75953266525024388</v>
      </c>
      <c r="N2051" s="4">
        <f>IF(SUMPRODUCT($O$2:$AD$2,O2051:AD2051)&lt;=Kalkulačka!$B$4,SUMPRODUCT($O$2:$AD$2,O2051:AD2051)*Kalkulačka!$B$5,SUMPRODUCT($O$2:$AD$2,O2051:AD2051))</f>
        <v>150</v>
      </c>
      <c r="O2051" s="4">
        <v>48</v>
      </c>
      <c r="P2051" s="4">
        <v>0</v>
      </c>
      <c r="Q2051" s="4">
        <v>0</v>
      </c>
      <c r="R2051" s="4">
        <v>0</v>
      </c>
      <c r="S2051" s="4">
        <v>52</v>
      </c>
      <c r="T2051" s="4">
        <v>0</v>
      </c>
      <c r="U2051" s="4">
        <v>96</v>
      </c>
      <c r="V2051" s="4">
        <v>38</v>
      </c>
      <c r="W2051" s="4">
        <v>0</v>
      </c>
      <c r="X2051" s="4">
        <v>0</v>
      </c>
      <c r="Y2051" s="4">
        <v>0</v>
      </c>
      <c r="Z2051" s="4">
        <v>0</v>
      </c>
      <c r="AA2051" s="4">
        <v>0</v>
      </c>
      <c r="AB2051" s="4">
        <v>0</v>
      </c>
      <c r="AC2051" s="4">
        <v>0</v>
      </c>
      <c r="AD2051" s="4">
        <v>0</v>
      </c>
    </row>
    <row r="2052" spans="1:30" x14ac:dyDescent="0.3">
      <c r="A2052" s="16" t="s">
        <v>23</v>
      </c>
      <c r="B2052" s="7">
        <v>535826</v>
      </c>
      <c r="C2052" s="7">
        <v>581160</v>
      </c>
      <c r="D2052" s="7" t="s">
        <v>404</v>
      </c>
      <c r="E2052" s="7">
        <v>2</v>
      </c>
      <c r="F2052" s="4">
        <v>718831</v>
      </c>
      <c r="G2052" s="4">
        <v>18902</v>
      </c>
      <c r="H2052" s="4">
        <f t="shared" si="188"/>
        <v>831246.07509907102</v>
      </c>
      <c r="I2052" s="4">
        <f t="shared" si="189"/>
        <v>112415.07509907102</v>
      </c>
      <c r="J2052" s="5">
        <f t="shared" si="190"/>
        <v>0.1563859587289238</v>
      </c>
      <c r="K2052" s="4">
        <f t="shared" si="191"/>
        <v>46239.409937197299</v>
      </c>
      <c r="L2052" s="4">
        <f t="shared" si="192"/>
        <v>27337.409937197299</v>
      </c>
      <c r="M2052" s="5">
        <f t="shared" si="193"/>
        <v>1.4462707616758701</v>
      </c>
      <c r="N2052" s="4">
        <f>IF(SUMPRODUCT($O$2:$AD$2,O2052:AD2052)&lt;=Kalkulačka!$B$4,SUMPRODUCT($O$2:$AD$2,O2052:AD2052)*Kalkulačka!$B$5,SUMPRODUCT($O$2:$AD$2,O2052:AD2052))</f>
        <v>58.5</v>
      </c>
      <c r="O2052" s="4">
        <v>39</v>
      </c>
      <c r="P2052" s="4">
        <v>0</v>
      </c>
      <c r="Q2052" s="4">
        <v>0</v>
      </c>
      <c r="R2052" s="4">
        <v>0</v>
      </c>
      <c r="S2052" s="4">
        <v>0</v>
      </c>
      <c r="T2052" s="4">
        <v>0</v>
      </c>
      <c r="U2052" s="4">
        <v>39</v>
      </c>
      <c r="V2052" s="4">
        <v>0</v>
      </c>
      <c r="W2052" s="4">
        <v>0</v>
      </c>
      <c r="X2052" s="4">
        <v>0</v>
      </c>
      <c r="Y2052" s="4">
        <v>0</v>
      </c>
      <c r="Z2052" s="4">
        <v>0</v>
      </c>
      <c r="AA2052" s="4">
        <v>0</v>
      </c>
      <c r="AB2052" s="4">
        <v>0</v>
      </c>
      <c r="AC2052" s="4">
        <v>0</v>
      </c>
      <c r="AD2052" s="4">
        <v>0</v>
      </c>
    </row>
    <row r="2053" spans="1:30" x14ac:dyDescent="0.3">
      <c r="A2053" s="16" t="s">
        <v>56</v>
      </c>
      <c r="B2053" s="7">
        <v>568864</v>
      </c>
      <c r="C2053" s="7">
        <v>562424</v>
      </c>
      <c r="D2053" s="7" t="s">
        <v>2179</v>
      </c>
      <c r="E2053" s="7">
        <v>2</v>
      </c>
      <c r="F2053" s="4">
        <v>2690581</v>
      </c>
      <c r="G2053" s="4">
        <v>124384</v>
      </c>
      <c r="H2053" s="4">
        <f t="shared" si="188"/>
        <v>3111844.2811401119</v>
      </c>
      <c r="I2053" s="4">
        <f t="shared" si="189"/>
        <v>421263.28114011185</v>
      </c>
      <c r="J2053" s="5">
        <f t="shared" si="190"/>
        <v>0.1565696335252913</v>
      </c>
      <c r="K2053" s="4">
        <f t="shared" si="191"/>
        <v>173101.3807905335</v>
      </c>
      <c r="L2053" s="4">
        <f t="shared" si="192"/>
        <v>48717.380790533498</v>
      </c>
      <c r="M2053" s="5">
        <f t="shared" si="193"/>
        <v>0.39166919210295137</v>
      </c>
      <c r="N2053" s="4">
        <f>IF(SUMPRODUCT($O$2:$AD$2,O2053:AD2053)&lt;=Kalkulačka!$B$4,SUMPRODUCT($O$2:$AD$2,O2053:AD2053)*Kalkulačka!$B$5,SUMPRODUCT($O$2:$AD$2,O2053:AD2053))</f>
        <v>219</v>
      </c>
      <c r="O2053" s="4">
        <v>35</v>
      </c>
      <c r="P2053" s="4">
        <v>0</v>
      </c>
      <c r="Q2053" s="4">
        <v>0</v>
      </c>
      <c r="R2053" s="4">
        <v>0</v>
      </c>
      <c r="S2053" s="4">
        <v>111</v>
      </c>
      <c r="T2053" s="4">
        <v>0</v>
      </c>
      <c r="U2053" s="4">
        <v>96</v>
      </c>
      <c r="V2053" s="4">
        <v>25</v>
      </c>
      <c r="W2053" s="4">
        <v>0</v>
      </c>
      <c r="X2053" s="4">
        <v>0</v>
      </c>
      <c r="Y2053" s="4">
        <v>0</v>
      </c>
      <c r="Z2053" s="4">
        <v>0</v>
      </c>
      <c r="AA2053" s="4">
        <v>0</v>
      </c>
      <c r="AB2053" s="4">
        <v>0</v>
      </c>
      <c r="AC2053" s="4">
        <v>0</v>
      </c>
      <c r="AD2053" s="4">
        <v>0</v>
      </c>
    </row>
    <row r="2054" spans="1:30" x14ac:dyDescent="0.3">
      <c r="A2054" s="16" t="s">
        <v>25</v>
      </c>
      <c r="B2054" s="7">
        <v>560952</v>
      </c>
      <c r="C2054" s="7">
        <v>259918</v>
      </c>
      <c r="D2054" s="7" t="s">
        <v>2180</v>
      </c>
      <c r="E2054" s="7">
        <v>2</v>
      </c>
      <c r="F2054" s="4">
        <v>1879678</v>
      </c>
      <c r="G2054" s="4">
        <v>67712</v>
      </c>
      <c r="H2054" s="4">
        <f t="shared" ref="H2054:H2117" si="194">N2054*$A$3</f>
        <v>2174028.1964129549</v>
      </c>
      <c r="I2054" s="4">
        <f t="shared" ref="I2054:I2117" si="195">H2054-F2054</f>
        <v>294350.19641295495</v>
      </c>
      <c r="J2054" s="5">
        <f t="shared" ref="J2054:J2117" si="196">IFERROR(H2054/F2054-1,0)</f>
        <v>0.15659607465371983</v>
      </c>
      <c r="K2054" s="4">
        <f t="shared" ref="K2054:K2117" si="197">N2054*$A$4</f>
        <v>120933.84137420832</v>
      </c>
      <c r="L2054" s="4">
        <f t="shared" ref="L2054:L2117" si="198">K2054-G2054</f>
        <v>53221.841374208321</v>
      </c>
      <c r="M2054" s="5">
        <f t="shared" ref="M2054:M2117" si="199">IFERROR(K2054/G2054-1,0)</f>
        <v>0.78600309212854924</v>
      </c>
      <c r="N2054" s="4">
        <f>IF(SUMPRODUCT($O$2:$AD$2,O2054:AD2054)&lt;=Kalkulačka!$B$4,SUMPRODUCT($O$2:$AD$2,O2054:AD2054)*Kalkulačka!$B$5,SUMPRODUCT($O$2:$AD$2,O2054:AD2054))</f>
        <v>153</v>
      </c>
      <c r="O2054" s="4">
        <v>52</v>
      </c>
      <c r="P2054" s="4">
        <v>0</v>
      </c>
      <c r="Q2054" s="4">
        <v>0</v>
      </c>
      <c r="R2054" s="4">
        <v>0</v>
      </c>
      <c r="S2054" s="4">
        <v>50</v>
      </c>
      <c r="T2054" s="4">
        <v>0</v>
      </c>
      <c r="U2054" s="4">
        <v>94</v>
      </c>
      <c r="V2054" s="4">
        <v>45</v>
      </c>
      <c r="W2054" s="4">
        <v>0</v>
      </c>
      <c r="X2054" s="4">
        <v>0</v>
      </c>
      <c r="Y2054" s="4">
        <v>0</v>
      </c>
      <c r="Z2054" s="4">
        <v>0</v>
      </c>
      <c r="AA2054" s="4">
        <v>0</v>
      </c>
      <c r="AB2054" s="4">
        <v>0</v>
      </c>
      <c r="AC2054" s="4">
        <v>0</v>
      </c>
      <c r="AD2054" s="4">
        <v>0</v>
      </c>
    </row>
    <row r="2055" spans="1:30" x14ac:dyDescent="0.3">
      <c r="A2055" s="16" t="s">
        <v>41</v>
      </c>
      <c r="B2055" s="7">
        <v>571440</v>
      </c>
      <c r="C2055" s="7">
        <v>270105</v>
      </c>
      <c r="D2055" s="7" t="s">
        <v>2181</v>
      </c>
      <c r="E2055" s="7">
        <v>2</v>
      </c>
      <c r="F2055" s="4">
        <v>1179326</v>
      </c>
      <c r="G2055" s="4">
        <v>39390</v>
      </c>
      <c r="H2055" s="4">
        <f t="shared" si="194"/>
        <v>1364096.1232395011</v>
      </c>
      <c r="I2055" s="4">
        <f t="shared" si="195"/>
        <v>184770.12323950115</v>
      </c>
      <c r="J2055" s="5">
        <f t="shared" si="196"/>
        <v>0.15667434046184114</v>
      </c>
      <c r="K2055" s="4">
        <f t="shared" si="197"/>
        <v>75880.057332836601</v>
      </c>
      <c r="L2055" s="4">
        <f t="shared" si="198"/>
        <v>36490.057332836601</v>
      </c>
      <c r="M2055" s="5">
        <f t="shared" si="199"/>
        <v>0.92637870862748417</v>
      </c>
      <c r="N2055" s="4">
        <f>IF(SUMPRODUCT($O$2:$AD$2,O2055:AD2055)&lt;=Kalkulačka!$B$4,SUMPRODUCT($O$2:$AD$2,O2055:AD2055)*Kalkulačka!$B$5,SUMPRODUCT($O$2:$AD$2,O2055:AD2055))</f>
        <v>96</v>
      </c>
      <c r="O2055" s="4">
        <v>41</v>
      </c>
      <c r="P2055" s="4">
        <v>0</v>
      </c>
      <c r="Q2055" s="4">
        <v>0</v>
      </c>
      <c r="R2055" s="4">
        <v>0</v>
      </c>
      <c r="S2055" s="4">
        <v>23</v>
      </c>
      <c r="T2055" s="4">
        <v>0</v>
      </c>
      <c r="U2055" s="4">
        <v>78</v>
      </c>
      <c r="V2055" s="4">
        <v>23</v>
      </c>
      <c r="W2055" s="4">
        <v>0</v>
      </c>
      <c r="X2055" s="4">
        <v>0</v>
      </c>
      <c r="Y2055" s="4">
        <v>0</v>
      </c>
      <c r="Z2055" s="4">
        <v>0</v>
      </c>
      <c r="AA2055" s="4">
        <v>0</v>
      </c>
      <c r="AB2055" s="4">
        <v>0</v>
      </c>
      <c r="AC2055" s="4">
        <v>0</v>
      </c>
      <c r="AD2055" s="4">
        <v>0</v>
      </c>
    </row>
    <row r="2056" spans="1:30" x14ac:dyDescent="0.3">
      <c r="A2056" s="16" t="s">
        <v>50</v>
      </c>
      <c r="B2056" s="7">
        <v>503304</v>
      </c>
      <c r="C2056" s="7">
        <v>299065</v>
      </c>
      <c r="D2056" s="7" t="s">
        <v>2182</v>
      </c>
      <c r="E2056" s="7">
        <v>2</v>
      </c>
      <c r="F2056" s="4">
        <v>1529255</v>
      </c>
      <c r="G2056" s="4">
        <v>56649</v>
      </c>
      <c r="H2056" s="4">
        <f t="shared" si="194"/>
        <v>1769062.1598262282</v>
      </c>
      <c r="I2056" s="4">
        <f t="shared" si="195"/>
        <v>239807.15982622816</v>
      </c>
      <c r="J2056" s="5">
        <f t="shared" si="196"/>
        <v>0.15681306245605087</v>
      </c>
      <c r="K2056" s="4">
        <f t="shared" si="197"/>
        <v>98406.949353522461</v>
      </c>
      <c r="L2056" s="4">
        <f t="shared" si="198"/>
        <v>41757.949353522461</v>
      </c>
      <c r="M2056" s="5">
        <f t="shared" si="199"/>
        <v>0.73713480120606656</v>
      </c>
      <c r="N2056" s="4">
        <f>IF(SUMPRODUCT($O$2:$AD$2,O2056:AD2056)&lt;=Kalkulačka!$B$4,SUMPRODUCT($O$2:$AD$2,O2056:AD2056)*Kalkulačka!$B$5,SUMPRODUCT($O$2:$AD$2,O2056:AD2056))</f>
        <v>124.5</v>
      </c>
      <c r="O2056" s="4">
        <v>38</v>
      </c>
      <c r="P2056" s="4">
        <v>0</v>
      </c>
      <c r="Q2056" s="4">
        <v>0</v>
      </c>
      <c r="R2056" s="4">
        <v>0</v>
      </c>
      <c r="S2056" s="4">
        <v>45</v>
      </c>
      <c r="T2056" s="4">
        <v>0</v>
      </c>
      <c r="U2056" s="4">
        <v>0</v>
      </c>
      <c r="V2056" s="4">
        <v>30</v>
      </c>
      <c r="W2056" s="4">
        <v>0</v>
      </c>
      <c r="X2056" s="4">
        <v>0</v>
      </c>
      <c r="Y2056" s="4">
        <v>0</v>
      </c>
      <c r="Z2056" s="4">
        <v>0</v>
      </c>
      <c r="AA2056" s="4">
        <v>0</v>
      </c>
      <c r="AB2056" s="4">
        <v>0</v>
      </c>
      <c r="AC2056" s="4">
        <v>0</v>
      </c>
      <c r="AD2056" s="4">
        <v>0</v>
      </c>
    </row>
    <row r="2057" spans="1:30" x14ac:dyDescent="0.3">
      <c r="A2057" s="16" t="s">
        <v>32</v>
      </c>
      <c r="B2057" s="7">
        <v>545678</v>
      </c>
      <c r="C2057" s="7">
        <v>555916</v>
      </c>
      <c r="D2057" s="7" t="s">
        <v>1651</v>
      </c>
      <c r="E2057" s="7">
        <v>2</v>
      </c>
      <c r="F2057" s="4">
        <v>3297687</v>
      </c>
      <c r="G2057" s="4">
        <v>161123</v>
      </c>
      <c r="H2057" s="4">
        <f t="shared" si="194"/>
        <v>3815206.34468548</v>
      </c>
      <c r="I2057" s="4">
        <f t="shared" si="195"/>
        <v>517519.34468548</v>
      </c>
      <c r="J2057" s="5">
        <f t="shared" si="196"/>
        <v>0.15693404033963199</v>
      </c>
      <c r="K2057" s="4">
        <f t="shared" si="197"/>
        <v>212227.03535277737</v>
      </c>
      <c r="L2057" s="4">
        <f t="shared" si="198"/>
        <v>51104.03535277737</v>
      </c>
      <c r="M2057" s="5">
        <f t="shared" si="199"/>
        <v>0.31717405555244982</v>
      </c>
      <c r="N2057" s="4">
        <f>IF(SUMPRODUCT($O$2:$AD$2,O2057:AD2057)&lt;=Kalkulačka!$B$4,SUMPRODUCT($O$2:$AD$2,O2057:AD2057)*Kalkulačka!$B$5,SUMPRODUCT($O$2:$AD$2,O2057:AD2057))</f>
        <v>268.5</v>
      </c>
      <c r="O2057" s="4">
        <v>32</v>
      </c>
      <c r="P2057" s="4">
        <v>0</v>
      </c>
      <c r="Q2057" s="4">
        <v>0</v>
      </c>
      <c r="R2057" s="4">
        <v>0</v>
      </c>
      <c r="S2057" s="4">
        <v>147</v>
      </c>
      <c r="T2057" s="4">
        <v>0</v>
      </c>
      <c r="U2057" s="4">
        <v>110</v>
      </c>
      <c r="V2057" s="4">
        <v>39</v>
      </c>
      <c r="W2057" s="4">
        <v>0</v>
      </c>
      <c r="X2057" s="4">
        <v>0</v>
      </c>
      <c r="Y2057" s="4">
        <v>0</v>
      </c>
      <c r="Z2057" s="4">
        <v>0</v>
      </c>
      <c r="AA2057" s="4">
        <v>0</v>
      </c>
      <c r="AB2057" s="4">
        <v>0</v>
      </c>
      <c r="AC2057" s="4">
        <v>0</v>
      </c>
      <c r="AD2057" s="4">
        <v>0</v>
      </c>
    </row>
    <row r="2058" spans="1:30" x14ac:dyDescent="0.3">
      <c r="A2058" s="16" t="s">
        <v>47</v>
      </c>
      <c r="B2058" s="7">
        <v>593028</v>
      </c>
      <c r="C2058" s="7">
        <v>291757</v>
      </c>
      <c r="D2058" s="7" t="s">
        <v>2183</v>
      </c>
      <c r="E2058" s="7">
        <v>2</v>
      </c>
      <c r="F2058" s="4">
        <v>2137000</v>
      </c>
      <c r="G2058" s="4">
        <v>84794</v>
      </c>
      <c r="H2058" s="4">
        <f t="shared" si="194"/>
        <v>2472424.2233715956</v>
      </c>
      <c r="I2058" s="4">
        <f t="shared" si="195"/>
        <v>335424.22337159561</v>
      </c>
      <c r="J2058" s="5">
        <f t="shared" si="196"/>
        <v>0.15696032913972657</v>
      </c>
      <c r="K2058" s="4">
        <f t="shared" si="197"/>
        <v>137532.60391576632</v>
      </c>
      <c r="L2058" s="4">
        <f t="shared" si="198"/>
        <v>52738.603915766318</v>
      </c>
      <c r="M2058" s="5">
        <f t="shared" si="199"/>
        <v>0.62196150571698849</v>
      </c>
      <c r="N2058" s="4">
        <f>IF(SUMPRODUCT($O$2:$AD$2,O2058:AD2058)&lt;=Kalkulačka!$B$4,SUMPRODUCT($O$2:$AD$2,O2058:AD2058)*Kalkulačka!$B$5,SUMPRODUCT($O$2:$AD$2,O2058:AD2058))</f>
        <v>174</v>
      </c>
      <c r="O2058" s="4">
        <v>38</v>
      </c>
      <c r="P2058" s="4">
        <v>0</v>
      </c>
      <c r="Q2058" s="4">
        <v>0</v>
      </c>
      <c r="R2058" s="4">
        <v>0</v>
      </c>
      <c r="S2058" s="4">
        <v>78</v>
      </c>
      <c r="T2058" s="4">
        <v>0</v>
      </c>
      <c r="U2058" s="4">
        <v>103</v>
      </c>
      <c r="V2058" s="4">
        <v>47</v>
      </c>
      <c r="W2058" s="4">
        <v>0</v>
      </c>
      <c r="X2058" s="4">
        <v>0</v>
      </c>
      <c r="Y2058" s="4">
        <v>0</v>
      </c>
      <c r="Z2058" s="4">
        <v>0</v>
      </c>
      <c r="AA2058" s="4">
        <v>0</v>
      </c>
      <c r="AB2058" s="4">
        <v>0</v>
      </c>
      <c r="AC2058" s="4">
        <v>0</v>
      </c>
      <c r="AD2058" s="4">
        <v>0</v>
      </c>
    </row>
    <row r="2059" spans="1:30" x14ac:dyDescent="0.3">
      <c r="A2059" s="16" t="s">
        <v>47</v>
      </c>
      <c r="B2059" s="7">
        <v>582841</v>
      </c>
      <c r="C2059" s="7">
        <v>281603</v>
      </c>
      <c r="D2059" s="7" t="s">
        <v>2184</v>
      </c>
      <c r="E2059" s="7">
        <v>2</v>
      </c>
      <c r="F2059" s="4">
        <v>3113293</v>
      </c>
      <c r="G2059" s="4">
        <v>116921</v>
      </c>
      <c r="H2059" s="4">
        <f t="shared" si="194"/>
        <v>3602066.3254293078</v>
      </c>
      <c r="I2059" s="4">
        <f t="shared" si="195"/>
        <v>488773.32542930776</v>
      </c>
      <c r="J2059" s="5">
        <f t="shared" si="196"/>
        <v>0.15699560736150042</v>
      </c>
      <c r="K2059" s="4">
        <f t="shared" si="197"/>
        <v>200370.77639452164</v>
      </c>
      <c r="L2059" s="4">
        <f t="shared" si="198"/>
        <v>83449.776394521643</v>
      </c>
      <c r="M2059" s="5">
        <f t="shared" si="199"/>
        <v>0.71372787090874734</v>
      </c>
      <c r="N2059" s="4">
        <f>IF(SUMPRODUCT($O$2:$AD$2,O2059:AD2059)&lt;=Kalkulačka!$B$4,SUMPRODUCT($O$2:$AD$2,O2059:AD2059)*Kalkulačka!$B$5,SUMPRODUCT($O$2:$AD$2,O2059:AD2059))</f>
        <v>253.5</v>
      </c>
      <c r="O2059" s="4">
        <v>73</v>
      </c>
      <c r="P2059" s="4">
        <v>0</v>
      </c>
      <c r="Q2059" s="4">
        <v>0</v>
      </c>
      <c r="R2059" s="4">
        <v>0</v>
      </c>
      <c r="S2059" s="4">
        <v>96</v>
      </c>
      <c r="T2059" s="4">
        <v>0</v>
      </c>
      <c r="U2059" s="4">
        <v>168</v>
      </c>
      <c r="V2059" s="4">
        <v>60</v>
      </c>
      <c r="W2059" s="4">
        <v>0</v>
      </c>
      <c r="X2059" s="4">
        <v>0</v>
      </c>
      <c r="Y2059" s="4">
        <v>0</v>
      </c>
      <c r="Z2059" s="4">
        <v>0</v>
      </c>
      <c r="AA2059" s="4">
        <v>0</v>
      </c>
      <c r="AB2059" s="4">
        <v>0</v>
      </c>
      <c r="AC2059" s="4">
        <v>0</v>
      </c>
      <c r="AD2059" s="4">
        <v>0</v>
      </c>
    </row>
    <row r="2060" spans="1:30" x14ac:dyDescent="0.3">
      <c r="A2060" s="16" t="s">
        <v>20</v>
      </c>
      <c r="B2060" s="7">
        <v>537578</v>
      </c>
      <c r="C2060" s="7">
        <v>239534</v>
      </c>
      <c r="D2060" s="7" t="s">
        <v>2185</v>
      </c>
      <c r="E2060" s="7">
        <v>2</v>
      </c>
      <c r="F2060" s="4">
        <v>828977</v>
      </c>
      <c r="G2060" s="4">
        <v>29378</v>
      </c>
      <c r="H2060" s="4">
        <f t="shared" si="194"/>
        <v>959130.08665277425</v>
      </c>
      <c r="I2060" s="4">
        <f t="shared" si="195"/>
        <v>130153.08665277425</v>
      </c>
      <c r="J2060" s="5">
        <f t="shared" si="196"/>
        <v>0.15700446050104433</v>
      </c>
      <c r="K2060" s="4">
        <f t="shared" si="197"/>
        <v>53353.165312150733</v>
      </c>
      <c r="L2060" s="4">
        <f t="shared" si="198"/>
        <v>23975.165312150733</v>
      </c>
      <c r="M2060" s="5">
        <f t="shared" si="199"/>
        <v>0.81609249479715196</v>
      </c>
      <c r="N2060" s="4">
        <f>IF(SUMPRODUCT($O$2:$AD$2,O2060:AD2060)&lt;=Kalkulačka!$B$4,SUMPRODUCT($O$2:$AD$2,O2060:AD2060)*Kalkulačka!$B$5,SUMPRODUCT($O$2:$AD$2,O2060:AD2060))</f>
        <v>67.5</v>
      </c>
      <c r="O2060" s="4">
        <v>24</v>
      </c>
      <c r="P2060" s="4">
        <v>0</v>
      </c>
      <c r="Q2060" s="4">
        <v>0</v>
      </c>
      <c r="R2060" s="4">
        <v>0</v>
      </c>
      <c r="S2060" s="4">
        <v>21</v>
      </c>
      <c r="T2060" s="4">
        <v>0</v>
      </c>
      <c r="U2060" s="4">
        <v>45</v>
      </c>
      <c r="V2060" s="4">
        <v>20</v>
      </c>
      <c r="W2060" s="4">
        <v>0</v>
      </c>
      <c r="X2060" s="4">
        <v>0</v>
      </c>
      <c r="Y2060" s="4">
        <v>0</v>
      </c>
      <c r="Z2060" s="4">
        <v>0</v>
      </c>
      <c r="AA2060" s="4">
        <v>0</v>
      </c>
      <c r="AB2060" s="4">
        <v>0</v>
      </c>
      <c r="AC2060" s="4">
        <v>0</v>
      </c>
      <c r="AD2060" s="4">
        <v>0</v>
      </c>
    </row>
    <row r="2061" spans="1:30" x14ac:dyDescent="0.3">
      <c r="A2061" s="16" t="s">
        <v>47</v>
      </c>
      <c r="B2061" s="7">
        <v>594300</v>
      </c>
      <c r="C2061" s="7">
        <v>600458</v>
      </c>
      <c r="D2061" s="7" t="s">
        <v>2186</v>
      </c>
      <c r="E2061" s="7">
        <v>2</v>
      </c>
      <c r="F2061" s="4">
        <v>2026370</v>
      </c>
      <c r="G2061" s="4">
        <v>77424</v>
      </c>
      <c r="H2061" s="4">
        <f t="shared" si="194"/>
        <v>2344540.2118178927</v>
      </c>
      <c r="I2061" s="4">
        <f t="shared" si="195"/>
        <v>318170.21181789273</v>
      </c>
      <c r="J2061" s="5">
        <f t="shared" si="196"/>
        <v>0.15701486491504157</v>
      </c>
      <c r="K2061" s="4">
        <f t="shared" si="197"/>
        <v>130418.84854081291</v>
      </c>
      <c r="L2061" s="4">
        <f t="shared" si="198"/>
        <v>52994.848540812905</v>
      </c>
      <c r="M2061" s="5">
        <f t="shared" si="199"/>
        <v>0.68447572510866017</v>
      </c>
      <c r="N2061" s="4">
        <f>IF(SUMPRODUCT($O$2:$AD$2,O2061:AD2061)&lt;=Kalkulačka!$B$4,SUMPRODUCT($O$2:$AD$2,O2061:AD2061)*Kalkulačka!$B$5,SUMPRODUCT($O$2:$AD$2,O2061:AD2061))</f>
        <v>165</v>
      </c>
      <c r="O2061" s="4">
        <v>44</v>
      </c>
      <c r="P2061" s="4">
        <v>0</v>
      </c>
      <c r="Q2061" s="4">
        <v>0</v>
      </c>
      <c r="R2061" s="4">
        <v>0</v>
      </c>
      <c r="S2061" s="4">
        <v>66</v>
      </c>
      <c r="T2061" s="4">
        <v>0</v>
      </c>
      <c r="U2061" s="4">
        <v>111</v>
      </c>
      <c r="V2061" s="4">
        <v>70</v>
      </c>
      <c r="W2061" s="4">
        <v>0</v>
      </c>
      <c r="X2061" s="4">
        <v>0</v>
      </c>
      <c r="Y2061" s="4">
        <v>0</v>
      </c>
      <c r="Z2061" s="4">
        <v>0</v>
      </c>
      <c r="AA2061" s="4">
        <v>0</v>
      </c>
      <c r="AB2061" s="4">
        <v>0</v>
      </c>
      <c r="AC2061" s="4">
        <v>0</v>
      </c>
      <c r="AD2061" s="4">
        <v>0</v>
      </c>
    </row>
    <row r="2062" spans="1:30" x14ac:dyDescent="0.3">
      <c r="A2062" s="16" t="s">
        <v>20</v>
      </c>
      <c r="B2062" s="7">
        <v>533360</v>
      </c>
      <c r="C2062" s="7">
        <v>235415</v>
      </c>
      <c r="D2062" s="7" t="s">
        <v>2187</v>
      </c>
      <c r="E2062" s="7">
        <v>2</v>
      </c>
      <c r="F2062" s="4">
        <v>681533</v>
      </c>
      <c r="G2062" s="4">
        <v>17680</v>
      </c>
      <c r="H2062" s="4">
        <f t="shared" si="194"/>
        <v>788618.07124783657</v>
      </c>
      <c r="I2062" s="4">
        <f t="shared" si="195"/>
        <v>107085.07124783657</v>
      </c>
      <c r="J2062" s="5">
        <f t="shared" si="196"/>
        <v>0.15712382415501014</v>
      </c>
      <c r="K2062" s="4">
        <f t="shared" si="197"/>
        <v>43868.158145546156</v>
      </c>
      <c r="L2062" s="4">
        <f t="shared" si="198"/>
        <v>26188.158145546156</v>
      </c>
      <c r="M2062" s="5">
        <f t="shared" si="199"/>
        <v>1.4812306643408459</v>
      </c>
      <c r="N2062" s="4">
        <f>IF(SUMPRODUCT($O$2:$AD$2,O2062:AD2062)&lt;=Kalkulačka!$B$4,SUMPRODUCT($O$2:$AD$2,O2062:AD2062)*Kalkulačka!$B$5,SUMPRODUCT($O$2:$AD$2,O2062:AD2062))</f>
        <v>55.5</v>
      </c>
      <c r="O2062" s="4">
        <v>37</v>
      </c>
      <c r="P2062" s="4">
        <v>0</v>
      </c>
      <c r="Q2062" s="4">
        <v>0</v>
      </c>
      <c r="R2062" s="4">
        <v>0</v>
      </c>
      <c r="S2062" s="4">
        <v>0</v>
      </c>
      <c r="T2062" s="4">
        <v>0</v>
      </c>
      <c r="U2062" s="4">
        <v>37</v>
      </c>
      <c r="V2062" s="4">
        <v>0</v>
      </c>
      <c r="W2062" s="4">
        <v>0</v>
      </c>
      <c r="X2062" s="4">
        <v>0</v>
      </c>
      <c r="Y2062" s="4">
        <v>0</v>
      </c>
      <c r="Z2062" s="4">
        <v>0</v>
      </c>
      <c r="AA2062" s="4">
        <v>0</v>
      </c>
      <c r="AB2062" s="4">
        <v>0</v>
      </c>
      <c r="AC2062" s="4">
        <v>0</v>
      </c>
      <c r="AD2062" s="4">
        <v>0</v>
      </c>
    </row>
    <row r="2063" spans="1:30" x14ac:dyDescent="0.3">
      <c r="A2063" s="16" t="s">
        <v>20</v>
      </c>
      <c r="B2063" s="7">
        <v>535290</v>
      </c>
      <c r="C2063" s="7">
        <v>237299</v>
      </c>
      <c r="D2063" s="7" t="s">
        <v>2188</v>
      </c>
      <c r="E2063" s="7">
        <v>2</v>
      </c>
      <c r="F2063" s="4">
        <v>681533</v>
      </c>
      <c r="G2063" s="4">
        <v>17680</v>
      </c>
      <c r="H2063" s="4">
        <f t="shared" si="194"/>
        <v>788618.07124783657</v>
      </c>
      <c r="I2063" s="4">
        <f t="shared" si="195"/>
        <v>107085.07124783657</v>
      </c>
      <c r="J2063" s="5">
        <f t="shared" si="196"/>
        <v>0.15712382415501014</v>
      </c>
      <c r="K2063" s="4">
        <f t="shared" si="197"/>
        <v>43868.158145546156</v>
      </c>
      <c r="L2063" s="4">
        <f t="shared" si="198"/>
        <v>26188.158145546156</v>
      </c>
      <c r="M2063" s="5">
        <f t="shared" si="199"/>
        <v>1.4812306643408459</v>
      </c>
      <c r="N2063" s="4">
        <f>IF(SUMPRODUCT($O$2:$AD$2,O2063:AD2063)&lt;=Kalkulačka!$B$4,SUMPRODUCT($O$2:$AD$2,O2063:AD2063)*Kalkulačka!$B$5,SUMPRODUCT($O$2:$AD$2,O2063:AD2063))</f>
        <v>55.5</v>
      </c>
      <c r="O2063" s="4">
        <v>37</v>
      </c>
      <c r="P2063" s="4">
        <v>0</v>
      </c>
      <c r="Q2063" s="4">
        <v>0</v>
      </c>
      <c r="R2063" s="4">
        <v>0</v>
      </c>
      <c r="S2063" s="4">
        <v>0</v>
      </c>
      <c r="T2063" s="4">
        <v>0</v>
      </c>
      <c r="U2063" s="4">
        <v>43</v>
      </c>
      <c r="V2063" s="4">
        <v>0</v>
      </c>
      <c r="W2063" s="4">
        <v>0</v>
      </c>
      <c r="X2063" s="4">
        <v>0</v>
      </c>
      <c r="Y2063" s="4">
        <v>0</v>
      </c>
      <c r="Z2063" s="4">
        <v>0</v>
      </c>
      <c r="AA2063" s="4">
        <v>0</v>
      </c>
      <c r="AB2063" s="4">
        <v>0</v>
      </c>
      <c r="AC2063" s="4">
        <v>0</v>
      </c>
      <c r="AD2063" s="4">
        <v>0</v>
      </c>
    </row>
    <row r="2064" spans="1:30" x14ac:dyDescent="0.3">
      <c r="A2064" s="16" t="s">
        <v>25</v>
      </c>
      <c r="B2064" s="7">
        <v>553549</v>
      </c>
      <c r="C2064" s="7">
        <v>253294</v>
      </c>
      <c r="D2064" s="7" t="s">
        <v>2189</v>
      </c>
      <c r="E2064" s="7">
        <v>2</v>
      </c>
      <c r="F2064" s="4">
        <v>1307679</v>
      </c>
      <c r="G2064" s="4">
        <v>47207</v>
      </c>
      <c r="H2064" s="4">
        <f t="shared" si="194"/>
        <v>1513294.1367188215</v>
      </c>
      <c r="I2064" s="4">
        <f t="shared" si="195"/>
        <v>205615.13671882148</v>
      </c>
      <c r="J2064" s="5">
        <f t="shared" si="196"/>
        <v>0.15723670466438744</v>
      </c>
      <c r="K2064" s="4">
        <f t="shared" si="197"/>
        <v>84179.438603615607</v>
      </c>
      <c r="L2064" s="4">
        <f t="shared" si="198"/>
        <v>36972.438603615607</v>
      </c>
      <c r="M2064" s="5">
        <f t="shared" si="199"/>
        <v>0.78319822491612689</v>
      </c>
      <c r="N2064" s="4">
        <f>IF(SUMPRODUCT($O$2:$AD$2,O2064:AD2064)&lt;=Kalkulačka!$B$4,SUMPRODUCT($O$2:$AD$2,O2064:AD2064)*Kalkulačka!$B$5,SUMPRODUCT($O$2:$AD$2,O2064:AD2064))</f>
        <v>106.5</v>
      </c>
      <c r="O2064" s="4">
        <v>36</v>
      </c>
      <c r="P2064" s="4">
        <v>0</v>
      </c>
      <c r="Q2064" s="4">
        <v>0</v>
      </c>
      <c r="R2064" s="4">
        <v>0</v>
      </c>
      <c r="S2064" s="4">
        <v>35</v>
      </c>
      <c r="T2064" s="4">
        <v>0</v>
      </c>
      <c r="U2064" s="4">
        <v>67</v>
      </c>
      <c r="V2064" s="4">
        <v>25</v>
      </c>
      <c r="W2064" s="4">
        <v>0</v>
      </c>
      <c r="X2064" s="4">
        <v>0</v>
      </c>
      <c r="Y2064" s="4">
        <v>0</v>
      </c>
      <c r="Z2064" s="4">
        <v>0</v>
      </c>
      <c r="AA2064" s="4">
        <v>0</v>
      </c>
      <c r="AB2064" s="4">
        <v>0</v>
      </c>
      <c r="AC2064" s="4">
        <v>0</v>
      </c>
      <c r="AD2064" s="4">
        <v>0</v>
      </c>
    </row>
    <row r="2065" spans="1:30" x14ac:dyDescent="0.3">
      <c r="A2065" s="16" t="s">
        <v>44</v>
      </c>
      <c r="B2065" s="7">
        <v>547735</v>
      </c>
      <c r="C2065" s="7">
        <v>248002</v>
      </c>
      <c r="D2065" s="7" t="s">
        <v>2190</v>
      </c>
      <c r="E2065" s="7">
        <v>2</v>
      </c>
      <c r="F2065" s="4">
        <v>1436567</v>
      </c>
      <c r="G2065" s="4">
        <v>51938</v>
      </c>
      <c r="H2065" s="4">
        <f t="shared" si="194"/>
        <v>1662492.150198142</v>
      </c>
      <c r="I2065" s="4">
        <f t="shared" si="195"/>
        <v>225925.15019814204</v>
      </c>
      <c r="J2065" s="5">
        <f t="shared" si="196"/>
        <v>0.15726739525420119</v>
      </c>
      <c r="K2065" s="4">
        <f t="shared" si="197"/>
        <v>92478.819874394598</v>
      </c>
      <c r="L2065" s="4">
        <f t="shared" si="198"/>
        <v>40540.819874394598</v>
      </c>
      <c r="M2065" s="5">
        <f t="shared" si="199"/>
        <v>0.78056182129451646</v>
      </c>
      <c r="N2065" s="4">
        <f>IF(SUMPRODUCT($O$2:$AD$2,O2065:AD2065)&lt;=Kalkulačka!$B$4,SUMPRODUCT($O$2:$AD$2,O2065:AD2065)*Kalkulačka!$B$5,SUMPRODUCT($O$2:$AD$2,O2065:AD2065))</f>
        <v>117</v>
      </c>
      <c r="O2065" s="4">
        <v>40</v>
      </c>
      <c r="P2065" s="4">
        <v>0</v>
      </c>
      <c r="Q2065" s="4">
        <v>0</v>
      </c>
      <c r="R2065" s="4">
        <v>0</v>
      </c>
      <c r="S2065" s="4">
        <v>38</v>
      </c>
      <c r="T2065" s="4">
        <v>0</v>
      </c>
      <c r="U2065" s="4">
        <v>100</v>
      </c>
      <c r="V2065" s="4">
        <v>37</v>
      </c>
      <c r="W2065" s="4">
        <v>0</v>
      </c>
      <c r="X2065" s="4">
        <v>0</v>
      </c>
      <c r="Y2065" s="4">
        <v>0</v>
      </c>
      <c r="Z2065" s="4">
        <v>0</v>
      </c>
      <c r="AA2065" s="4">
        <v>0</v>
      </c>
      <c r="AB2065" s="4">
        <v>0</v>
      </c>
      <c r="AC2065" s="4">
        <v>0</v>
      </c>
      <c r="AD2065" s="4">
        <v>0</v>
      </c>
    </row>
    <row r="2066" spans="1:30" x14ac:dyDescent="0.3">
      <c r="A2066" s="16" t="s">
        <v>23</v>
      </c>
      <c r="B2066" s="7">
        <v>549517</v>
      </c>
      <c r="C2066" s="7">
        <v>249777</v>
      </c>
      <c r="D2066" s="7" t="s">
        <v>2191</v>
      </c>
      <c r="E2066" s="7">
        <v>2</v>
      </c>
      <c r="F2066" s="4">
        <v>3572949</v>
      </c>
      <c r="G2066" s="4">
        <v>166343</v>
      </c>
      <c r="H2066" s="4">
        <f t="shared" si="194"/>
        <v>4134916.3735697377</v>
      </c>
      <c r="I2066" s="4">
        <f t="shared" si="195"/>
        <v>561967.37356973765</v>
      </c>
      <c r="J2066" s="5">
        <f t="shared" si="196"/>
        <v>0.15728390569519402</v>
      </c>
      <c r="K2066" s="4">
        <f t="shared" si="197"/>
        <v>230011.42379016094</v>
      </c>
      <c r="L2066" s="4">
        <f t="shared" si="198"/>
        <v>63668.423790160945</v>
      </c>
      <c r="M2066" s="5">
        <f t="shared" si="199"/>
        <v>0.38275385071906198</v>
      </c>
      <c r="N2066" s="4">
        <f>IF(SUMPRODUCT($O$2:$AD$2,O2066:AD2066)&lt;=Kalkulačka!$B$4,SUMPRODUCT($O$2:$AD$2,O2066:AD2066)*Kalkulačka!$B$5,SUMPRODUCT($O$2:$AD$2,O2066:AD2066))</f>
        <v>291</v>
      </c>
      <c r="O2066" s="4">
        <v>49</v>
      </c>
      <c r="P2066" s="4">
        <v>0</v>
      </c>
      <c r="Q2066" s="4">
        <v>0</v>
      </c>
      <c r="R2066" s="4">
        <v>0</v>
      </c>
      <c r="S2066" s="4">
        <v>145</v>
      </c>
      <c r="T2066" s="4">
        <v>0</v>
      </c>
      <c r="U2066" s="4">
        <v>212</v>
      </c>
      <c r="V2066" s="4">
        <v>67</v>
      </c>
      <c r="W2066" s="4">
        <v>0</v>
      </c>
      <c r="X2066" s="4">
        <v>0</v>
      </c>
      <c r="Y2066" s="4">
        <v>0</v>
      </c>
      <c r="Z2066" s="4">
        <v>0</v>
      </c>
      <c r="AA2066" s="4">
        <v>0</v>
      </c>
      <c r="AB2066" s="4">
        <v>0</v>
      </c>
      <c r="AC2066" s="4">
        <v>0</v>
      </c>
      <c r="AD2066" s="4">
        <v>0</v>
      </c>
    </row>
    <row r="2067" spans="1:30" x14ac:dyDescent="0.3">
      <c r="A2067" s="16" t="s">
        <v>38</v>
      </c>
      <c r="B2067" s="7">
        <v>572781</v>
      </c>
      <c r="C2067" s="7">
        <v>271438</v>
      </c>
      <c r="D2067" s="7" t="s">
        <v>2192</v>
      </c>
      <c r="E2067" s="7">
        <v>2</v>
      </c>
      <c r="F2067" s="4">
        <v>3683435</v>
      </c>
      <c r="G2067" s="4">
        <v>172199</v>
      </c>
      <c r="H2067" s="4">
        <f t="shared" si="194"/>
        <v>4262800.385123441</v>
      </c>
      <c r="I2067" s="4">
        <f t="shared" si="195"/>
        <v>579365.385123441</v>
      </c>
      <c r="J2067" s="5">
        <f t="shared" si="196"/>
        <v>0.15728942824386505</v>
      </c>
      <c r="K2067" s="4">
        <f t="shared" si="197"/>
        <v>237125.17916511436</v>
      </c>
      <c r="L2067" s="4">
        <f t="shared" si="198"/>
        <v>64926.179165114358</v>
      </c>
      <c r="M2067" s="5">
        <f t="shared" si="199"/>
        <v>0.3770415575300341</v>
      </c>
      <c r="N2067" s="4">
        <f>IF(SUMPRODUCT($O$2:$AD$2,O2067:AD2067)&lt;=Kalkulačka!$B$4,SUMPRODUCT($O$2:$AD$2,O2067:AD2067)*Kalkulačka!$B$5,SUMPRODUCT($O$2:$AD$2,O2067:AD2067))</f>
        <v>300</v>
      </c>
      <c r="O2067" s="4">
        <v>50</v>
      </c>
      <c r="P2067" s="4">
        <v>0</v>
      </c>
      <c r="Q2067" s="4">
        <v>0</v>
      </c>
      <c r="R2067" s="4">
        <v>0</v>
      </c>
      <c r="S2067" s="4">
        <v>150</v>
      </c>
      <c r="T2067" s="4">
        <v>0</v>
      </c>
      <c r="U2067" s="4">
        <v>187</v>
      </c>
      <c r="V2067" s="4">
        <v>60</v>
      </c>
      <c r="W2067" s="4">
        <v>0</v>
      </c>
      <c r="X2067" s="4">
        <v>0</v>
      </c>
      <c r="Y2067" s="4">
        <v>0</v>
      </c>
      <c r="Z2067" s="4">
        <v>0</v>
      </c>
      <c r="AA2067" s="4">
        <v>0</v>
      </c>
      <c r="AB2067" s="4">
        <v>0</v>
      </c>
      <c r="AC2067" s="4">
        <v>0</v>
      </c>
      <c r="AD2067" s="4">
        <v>0</v>
      </c>
    </row>
    <row r="2068" spans="1:30" x14ac:dyDescent="0.3">
      <c r="A2068" s="16" t="s">
        <v>32</v>
      </c>
      <c r="B2068" s="7">
        <v>562921</v>
      </c>
      <c r="C2068" s="7">
        <v>261742</v>
      </c>
      <c r="D2068" s="7" t="s">
        <v>2193</v>
      </c>
      <c r="E2068" s="7">
        <v>2</v>
      </c>
      <c r="F2068" s="4">
        <v>2928167</v>
      </c>
      <c r="G2068" s="4">
        <v>137775</v>
      </c>
      <c r="H2068" s="4">
        <f t="shared" si="194"/>
        <v>3388926.3061731355</v>
      </c>
      <c r="I2068" s="4">
        <f t="shared" si="195"/>
        <v>460759.30617313553</v>
      </c>
      <c r="J2068" s="5">
        <f t="shared" si="196"/>
        <v>0.15735417623828685</v>
      </c>
      <c r="K2068" s="4">
        <f t="shared" si="197"/>
        <v>188514.51743626592</v>
      </c>
      <c r="L2068" s="4">
        <f t="shared" si="198"/>
        <v>50739.517436265916</v>
      </c>
      <c r="M2068" s="5">
        <f t="shared" si="199"/>
        <v>0.36827811603168881</v>
      </c>
      <c r="N2068" s="4">
        <f>IF(SUMPRODUCT($O$2:$AD$2,O2068:AD2068)&lt;=Kalkulačka!$B$4,SUMPRODUCT($O$2:$AD$2,O2068:AD2068)*Kalkulačka!$B$5,SUMPRODUCT($O$2:$AD$2,O2068:AD2068))</f>
        <v>238.5</v>
      </c>
      <c r="O2068" s="4">
        <v>37</v>
      </c>
      <c r="P2068" s="4">
        <v>0</v>
      </c>
      <c r="Q2068" s="4">
        <v>0</v>
      </c>
      <c r="R2068" s="4">
        <v>0</v>
      </c>
      <c r="S2068" s="4">
        <v>122</v>
      </c>
      <c r="T2068" s="4">
        <v>0</v>
      </c>
      <c r="U2068" s="4">
        <v>105</v>
      </c>
      <c r="V2068" s="4">
        <v>28</v>
      </c>
      <c r="W2068" s="4">
        <v>0</v>
      </c>
      <c r="X2068" s="4">
        <v>0</v>
      </c>
      <c r="Y2068" s="4">
        <v>0</v>
      </c>
      <c r="Z2068" s="4">
        <v>0</v>
      </c>
      <c r="AA2068" s="4">
        <v>0</v>
      </c>
      <c r="AB2068" s="4">
        <v>0</v>
      </c>
      <c r="AC2068" s="4">
        <v>0</v>
      </c>
      <c r="AD2068" s="4">
        <v>0</v>
      </c>
    </row>
    <row r="2069" spans="1:30" x14ac:dyDescent="0.3">
      <c r="A2069" s="16" t="s">
        <v>25</v>
      </c>
      <c r="B2069" s="7">
        <v>557455</v>
      </c>
      <c r="C2069" s="7">
        <v>256307</v>
      </c>
      <c r="D2069" s="7" t="s">
        <v>2194</v>
      </c>
      <c r="E2069" s="7">
        <v>2</v>
      </c>
      <c r="F2069" s="4">
        <v>1491677</v>
      </c>
      <c r="G2069" s="4">
        <v>55007</v>
      </c>
      <c r="H2069" s="4">
        <f t="shared" si="194"/>
        <v>1726434.1559749937</v>
      </c>
      <c r="I2069" s="4">
        <f t="shared" si="195"/>
        <v>234757.15597499372</v>
      </c>
      <c r="J2069" s="5">
        <f t="shared" si="196"/>
        <v>0.15737800876127594</v>
      </c>
      <c r="K2069" s="4">
        <f t="shared" si="197"/>
        <v>96035.697561871319</v>
      </c>
      <c r="L2069" s="4">
        <f t="shared" si="198"/>
        <v>41028.697561871319</v>
      </c>
      <c r="M2069" s="5">
        <f t="shared" si="199"/>
        <v>0.74588138894815792</v>
      </c>
      <c r="N2069" s="4">
        <f>IF(SUMPRODUCT($O$2:$AD$2,O2069:AD2069)&lt;=Kalkulačka!$B$4,SUMPRODUCT($O$2:$AD$2,O2069:AD2069)*Kalkulačka!$B$5,SUMPRODUCT($O$2:$AD$2,O2069:AD2069))</f>
        <v>121.5</v>
      </c>
      <c r="O2069" s="4">
        <v>38</v>
      </c>
      <c r="P2069" s="4">
        <v>0</v>
      </c>
      <c r="Q2069" s="4">
        <v>0</v>
      </c>
      <c r="R2069" s="4">
        <v>0</v>
      </c>
      <c r="S2069" s="4">
        <v>43</v>
      </c>
      <c r="T2069" s="4">
        <v>0</v>
      </c>
      <c r="U2069" s="4">
        <v>79</v>
      </c>
      <c r="V2069" s="4">
        <v>30</v>
      </c>
      <c r="W2069" s="4">
        <v>0</v>
      </c>
      <c r="X2069" s="4">
        <v>0</v>
      </c>
      <c r="Y2069" s="4">
        <v>0</v>
      </c>
      <c r="Z2069" s="4">
        <v>0</v>
      </c>
      <c r="AA2069" s="4">
        <v>0</v>
      </c>
      <c r="AB2069" s="4">
        <v>0</v>
      </c>
      <c r="AC2069" s="4">
        <v>0</v>
      </c>
      <c r="AD2069" s="4">
        <v>0</v>
      </c>
    </row>
    <row r="2070" spans="1:30" x14ac:dyDescent="0.3">
      <c r="A2070" s="16" t="s">
        <v>25</v>
      </c>
      <c r="B2070" s="7">
        <v>553689</v>
      </c>
      <c r="C2070" s="7">
        <v>253391</v>
      </c>
      <c r="D2070" s="7" t="s">
        <v>2195</v>
      </c>
      <c r="E2070" s="7">
        <v>2</v>
      </c>
      <c r="F2070" s="4">
        <v>2780125</v>
      </c>
      <c r="G2070" s="4">
        <v>133539</v>
      </c>
      <c r="H2070" s="4">
        <f t="shared" si="194"/>
        <v>3218414.2907681982</v>
      </c>
      <c r="I2070" s="4">
        <f t="shared" si="195"/>
        <v>438289.2907681982</v>
      </c>
      <c r="J2070" s="5">
        <f t="shared" si="196"/>
        <v>0.15765092964100469</v>
      </c>
      <c r="K2070" s="4">
        <f t="shared" si="197"/>
        <v>179029.51026966135</v>
      </c>
      <c r="L2070" s="4">
        <f t="shared" si="198"/>
        <v>45490.510269661347</v>
      </c>
      <c r="M2070" s="5">
        <f t="shared" si="199"/>
        <v>0.34065336920046829</v>
      </c>
      <c r="N2070" s="4">
        <f>IF(SUMPRODUCT($O$2:$AD$2,O2070:AD2070)&lt;=Kalkulačka!$B$4,SUMPRODUCT($O$2:$AD$2,O2070:AD2070)*Kalkulačka!$B$5,SUMPRODUCT($O$2:$AD$2,O2070:AD2070))</f>
        <v>226.5</v>
      </c>
      <c r="O2070" s="4">
        <v>30</v>
      </c>
      <c r="P2070" s="4">
        <v>0</v>
      </c>
      <c r="Q2070" s="4">
        <v>0</v>
      </c>
      <c r="R2070" s="4">
        <v>0</v>
      </c>
      <c r="S2070" s="4">
        <v>121</v>
      </c>
      <c r="T2070" s="4">
        <v>0</v>
      </c>
      <c r="U2070" s="4">
        <v>124</v>
      </c>
      <c r="V2070" s="4">
        <v>43</v>
      </c>
      <c r="W2070" s="4">
        <v>0</v>
      </c>
      <c r="X2070" s="4">
        <v>0</v>
      </c>
      <c r="Y2070" s="4">
        <v>0</v>
      </c>
      <c r="Z2070" s="4">
        <v>0</v>
      </c>
      <c r="AA2070" s="4">
        <v>0</v>
      </c>
      <c r="AB2070" s="4">
        <v>0</v>
      </c>
      <c r="AC2070" s="4">
        <v>0</v>
      </c>
      <c r="AD2070" s="4">
        <v>0</v>
      </c>
    </row>
    <row r="2071" spans="1:30" x14ac:dyDescent="0.3">
      <c r="A2071" s="16" t="s">
        <v>47</v>
      </c>
      <c r="B2071" s="7">
        <v>582166</v>
      </c>
      <c r="C2071" s="7">
        <v>280763</v>
      </c>
      <c r="D2071" s="7" t="s">
        <v>2196</v>
      </c>
      <c r="E2071" s="7">
        <v>2</v>
      </c>
      <c r="F2071" s="4">
        <v>1822685</v>
      </c>
      <c r="G2071" s="4">
        <v>69533</v>
      </c>
      <c r="H2071" s="4">
        <f t="shared" si="194"/>
        <v>2110086.1906361035</v>
      </c>
      <c r="I2071" s="4">
        <f t="shared" si="195"/>
        <v>287401.19063610351</v>
      </c>
      <c r="J2071" s="5">
        <f t="shared" si="196"/>
        <v>0.15768012061113335</v>
      </c>
      <c r="K2071" s="4">
        <f t="shared" si="197"/>
        <v>117376.96368673161</v>
      </c>
      <c r="L2071" s="4">
        <f t="shared" si="198"/>
        <v>47843.963686731615</v>
      </c>
      <c r="M2071" s="5">
        <f t="shared" si="199"/>
        <v>0.68807564302894475</v>
      </c>
      <c r="N2071" s="4">
        <f>IF(SUMPRODUCT($O$2:$AD$2,O2071:AD2071)&lt;=Kalkulačka!$B$4,SUMPRODUCT($O$2:$AD$2,O2071:AD2071)*Kalkulačka!$B$5,SUMPRODUCT($O$2:$AD$2,O2071:AD2071))</f>
        <v>148.5</v>
      </c>
      <c r="O2071" s="4">
        <v>40</v>
      </c>
      <c r="P2071" s="4">
        <v>0</v>
      </c>
      <c r="Q2071" s="4">
        <v>0</v>
      </c>
      <c r="R2071" s="4">
        <v>0</v>
      </c>
      <c r="S2071" s="4">
        <v>59</v>
      </c>
      <c r="T2071" s="4">
        <v>0</v>
      </c>
      <c r="U2071" s="4">
        <v>97</v>
      </c>
      <c r="V2071" s="4">
        <v>55</v>
      </c>
      <c r="W2071" s="4">
        <v>0</v>
      </c>
      <c r="X2071" s="4">
        <v>0</v>
      </c>
      <c r="Y2071" s="4">
        <v>0</v>
      </c>
      <c r="Z2071" s="4">
        <v>0</v>
      </c>
      <c r="AA2071" s="4">
        <v>0</v>
      </c>
      <c r="AB2071" s="4">
        <v>0</v>
      </c>
      <c r="AC2071" s="4">
        <v>0</v>
      </c>
      <c r="AD2071" s="4">
        <v>0</v>
      </c>
    </row>
    <row r="2072" spans="1:30" x14ac:dyDescent="0.3">
      <c r="A2072" s="16" t="s">
        <v>56</v>
      </c>
      <c r="B2072" s="7">
        <v>552542</v>
      </c>
      <c r="C2072" s="7">
        <v>577057</v>
      </c>
      <c r="D2072" s="7" t="s">
        <v>2197</v>
      </c>
      <c r="E2072" s="7">
        <v>2</v>
      </c>
      <c r="F2072" s="4">
        <v>3552213</v>
      </c>
      <c r="G2072" s="4">
        <v>136258</v>
      </c>
      <c r="H2072" s="4">
        <f t="shared" si="194"/>
        <v>4113602.3716441207</v>
      </c>
      <c r="I2072" s="4">
        <f t="shared" si="195"/>
        <v>561389.37164412066</v>
      </c>
      <c r="J2072" s="5">
        <f t="shared" si="196"/>
        <v>0.15803933256370617</v>
      </c>
      <c r="K2072" s="4">
        <f t="shared" si="197"/>
        <v>228825.79789433535</v>
      </c>
      <c r="L2072" s="4">
        <f t="shared" si="198"/>
        <v>92567.797894335352</v>
      </c>
      <c r="M2072" s="5">
        <f t="shared" si="199"/>
        <v>0.67935679295406759</v>
      </c>
      <c r="N2072" s="4">
        <f>IF(SUMPRODUCT($O$2:$AD$2,O2072:AD2072)&lt;=Kalkulačka!$B$4,SUMPRODUCT($O$2:$AD$2,O2072:AD2072)*Kalkulačka!$B$5,SUMPRODUCT($O$2:$AD$2,O2072:AD2072))</f>
        <v>289.5</v>
      </c>
      <c r="O2072" s="4">
        <v>75</v>
      </c>
      <c r="P2072" s="4">
        <v>0</v>
      </c>
      <c r="Q2072" s="4">
        <v>0</v>
      </c>
      <c r="R2072" s="4">
        <v>0</v>
      </c>
      <c r="S2072" s="4">
        <v>118</v>
      </c>
      <c r="T2072" s="4">
        <v>0</v>
      </c>
      <c r="U2072" s="4">
        <v>190</v>
      </c>
      <c r="V2072" s="4">
        <v>100</v>
      </c>
      <c r="W2072" s="4">
        <v>0</v>
      </c>
      <c r="X2072" s="4">
        <v>0</v>
      </c>
      <c r="Y2072" s="4">
        <v>0</v>
      </c>
      <c r="Z2072" s="4">
        <v>0</v>
      </c>
      <c r="AA2072" s="4">
        <v>0</v>
      </c>
      <c r="AB2072" s="4">
        <v>0</v>
      </c>
      <c r="AC2072" s="4">
        <v>0</v>
      </c>
      <c r="AD2072" s="4">
        <v>0</v>
      </c>
    </row>
    <row r="2073" spans="1:30" x14ac:dyDescent="0.3">
      <c r="A2073" s="16" t="s">
        <v>23</v>
      </c>
      <c r="B2073" s="7">
        <v>544981</v>
      </c>
      <c r="C2073" s="7">
        <v>245381</v>
      </c>
      <c r="D2073" s="7" t="s">
        <v>2198</v>
      </c>
      <c r="E2073" s="7">
        <v>2</v>
      </c>
      <c r="F2073" s="4">
        <v>9287542</v>
      </c>
      <c r="G2073" s="4">
        <v>587577</v>
      </c>
      <c r="H2073" s="4">
        <f t="shared" si="194"/>
        <v>9321323.5088032577</v>
      </c>
      <c r="I2073" s="4">
        <f t="shared" si="195"/>
        <v>33781.508803257719</v>
      </c>
      <c r="J2073" s="5">
        <f t="shared" si="196"/>
        <v>3.6372927092289675E-3</v>
      </c>
      <c r="K2073" s="4">
        <f t="shared" si="197"/>
        <v>518513.72510771675</v>
      </c>
      <c r="L2073" s="4">
        <f t="shared" si="198"/>
        <v>-69063.274892283254</v>
      </c>
      <c r="M2073" s="5">
        <f t="shared" si="199"/>
        <v>-0.11753910532965595</v>
      </c>
      <c r="N2073" s="4">
        <f>IF(SUMPRODUCT($O$2:$AD$2,O2073:AD2073)&lt;=Kalkulačka!$B$4,SUMPRODUCT($O$2:$AD$2,O2073:AD2073)*Kalkulačka!$B$5,SUMPRODUCT($O$2:$AD$2,O2073:AD2073))</f>
        <v>656</v>
      </c>
      <c r="O2073" s="4">
        <v>102</v>
      </c>
      <c r="P2073" s="4">
        <v>0</v>
      </c>
      <c r="Q2073" s="4">
        <v>0</v>
      </c>
      <c r="R2073" s="4">
        <v>0</v>
      </c>
      <c r="S2073" s="4">
        <v>554</v>
      </c>
      <c r="T2073" s="4">
        <v>0</v>
      </c>
      <c r="U2073" s="4">
        <v>756</v>
      </c>
      <c r="V2073" s="4">
        <v>220</v>
      </c>
      <c r="W2073" s="4">
        <v>0</v>
      </c>
      <c r="X2073" s="4">
        <v>0</v>
      </c>
      <c r="Y2073" s="4">
        <v>0</v>
      </c>
      <c r="Z2073" s="4">
        <v>0</v>
      </c>
      <c r="AA2073" s="4">
        <v>0</v>
      </c>
      <c r="AB2073" s="4">
        <v>0</v>
      </c>
      <c r="AC2073" s="4">
        <v>0</v>
      </c>
      <c r="AD2073" s="4">
        <v>0</v>
      </c>
    </row>
    <row r="2074" spans="1:30" x14ac:dyDescent="0.3">
      <c r="A2074" s="16" t="s">
        <v>35</v>
      </c>
      <c r="B2074" s="7">
        <v>577219</v>
      </c>
      <c r="C2074" s="7">
        <v>275824</v>
      </c>
      <c r="D2074" s="7" t="s">
        <v>2199</v>
      </c>
      <c r="E2074" s="7">
        <v>2</v>
      </c>
      <c r="F2074" s="4">
        <v>662476</v>
      </c>
      <c r="G2074" s="4">
        <v>17065</v>
      </c>
      <c r="H2074" s="4">
        <f t="shared" si="194"/>
        <v>767304.06932221935</v>
      </c>
      <c r="I2074" s="4">
        <f t="shared" si="195"/>
        <v>104828.06932221935</v>
      </c>
      <c r="J2074" s="5">
        <f t="shared" si="196"/>
        <v>0.15823678038482814</v>
      </c>
      <c r="K2074" s="4">
        <f t="shared" si="197"/>
        <v>42682.532249720585</v>
      </c>
      <c r="L2074" s="4">
        <f t="shared" si="198"/>
        <v>25617.532249720585</v>
      </c>
      <c r="M2074" s="5">
        <f t="shared" si="199"/>
        <v>1.501173879268713</v>
      </c>
      <c r="N2074" s="4">
        <f>IF(SUMPRODUCT($O$2:$AD$2,O2074:AD2074)&lt;=Kalkulačka!$B$4,SUMPRODUCT($O$2:$AD$2,O2074:AD2074)*Kalkulačka!$B$5,SUMPRODUCT($O$2:$AD$2,O2074:AD2074))</f>
        <v>54</v>
      </c>
      <c r="O2074" s="4">
        <v>36</v>
      </c>
      <c r="P2074" s="4">
        <v>0</v>
      </c>
      <c r="Q2074" s="4">
        <v>0</v>
      </c>
      <c r="R2074" s="4">
        <v>0</v>
      </c>
      <c r="S2074" s="4">
        <v>0</v>
      </c>
      <c r="T2074" s="4">
        <v>0</v>
      </c>
      <c r="U2074" s="4">
        <v>0</v>
      </c>
      <c r="V2074" s="4">
        <v>0</v>
      </c>
      <c r="W2074" s="4">
        <v>0</v>
      </c>
      <c r="X2074" s="4">
        <v>0</v>
      </c>
      <c r="Y2074" s="4">
        <v>0</v>
      </c>
      <c r="Z2074" s="4">
        <v>0</v>
      </c>
      <c r="AA2074" s="4">
        <v>0</v>
      </c>
      <c r="AB2074" s="4">
        <v>0</v>
      </c>
      <c r="AC2074" s="4">
        <v>0</v>
      </c>
      <c r="AD2074" s="4">
        <v>0</v>
      </c>
    </row>
    <row r="2075" spans="1:30" x14ac:dyDescent="0.3">
      <c r="A2075" s="16" t="s">
        <v>50</v>
      </c>
      <c r="B2075" s="7">
        <v>589730</v>
      </c>
      <c r="C2075" s="7">
        <v>600032</v>
      </c>
      <c r="D2075" s="7" t="s">
        <v>2200</v>
      </c>
      <c r="E2075" s="7">
        <v>2</v>
      </c>
      <c r="F2075" s="4">
        <v>2171435</v>
      </c>
      <c r="G2075" s="4">
        <v>83170</v>
      </c>
      <c r="H2075" s="4">
        <f t="shared" si="194"/>
        <v>2515052.2272228301</v>
      </c>
      <c r="I2075" s="4">
        <f t="shared" si="195"/>
        <v>343617.22722283006</v>
      </c>
      <c r="J2075" s="5">
        <f t="shared" si="196"/>
        <v>0.15824430720828864</v>
      </c>
      <c r="K2075" s="4">
        <f t="shared" si="197"/>
        <v>139903.85570741748</v>
      </c>
      <c r="L2075" s="4">
        <f t="shared" si="198"/>
        <v>56733.855707417475</v>
      </c>
      <c r="M2075" s="5">
        <f t="shared" si="199"/>
        <v>0.68214326929683144</v>
      </c>
      <c r="N2075" s="4">
        <f>IF(SUMPRODUCT($O$2:$AD$2,O2075:AD2075)&lt;=Kalkulačka!$B$4,SUMPRODUCT($O$2:$AD$2,O2075:AD2075)*Kalkulačka!$B$5,SUMPRODUCT($O$2:$AD$2,O2075:AD2075))</f>
        <v>177</v>
      </c>
      <c r="O2075" s="4">
        <v>47</v>
      </c>
      <c r="P2075" s="4">
        <v>0</v>
      </c>
      <c r="Q2075" s="4">
        <v>0</v>
      </c>
      <c r="R2075" s="4">
        <v>0</v>
      </c>
      <c r="S2075" s="4">
        <v>71</v>
      </c>
      <c r="T2075" s="4">
        <v>0</v>
      </c>
      <c r="U2075" s="4">
        <v>0</v>
      </c>
      <c r="V2075" s="4">
        <v>70</v>
      </c>
      <c r="W2075" s="4">
        <v>0</v>
      </c>
      <c r="X2075" s="4">
        <v>0</v>
      </c>
      <c r="Y2075" s="4">
        <v>0</v>
      </c>
      <c r="Z2075" s="4">
        <v>0</v>
      </c>
      <c r="AA2075" s="4">
        <v>0</v>
      </c>
      <c r="AB2075" s="4">
        <v>0</v>
      </c>
      <c r="AC2075" s="4">
        <v>0</v>
      </c>
      <c r="AD2075" s="4">
        <v>0</v>
      </c>
    </row>
    <row r="2076" spans="1:30" x14ac:dyDescent="0.3">
      <c r="A2076" s="16" t="s">
        <v>44</v>
      </c>
      <c r="B2076" s="7">
        <v>586846</v>
      </c>
      <c r="C2076" s="7">
        <v>286010</v>
      </c>
      <c r="D2076" s="7" t="s">
        <v>449</v>
      </c>
      <c r="E2076" s="7">
        <v>2</v>
      </c>
      <c r="F2076" s="4">
        <v>110651159</v>
      </c>
      <c r="G2076" s="4">
        <v>6697249</v>
      </c>
      <c r="H2076" s="4">
        <f t="shared" si="194"/>
        <v>111074368.70169979</v>
      </c>
      <c r="I2076" s="4">
        <f t="shared" si="195"/>
        <v>423209.70169979334</v>
      </c>
      <c r="J2076" s="5">
        <f t="shared" si="196"/>
        <v>3.8247200076755306E-3</v>
      </c>
      <c r="K2076" s="4">
        <f t="shared" si="197"/>
        <v>6178691.7517789965</v>
      </c>
      <c r="L2076" s="4">
        <f t="shared" si="198"/>
        <v>-518557.24822100345</v>
      </c>
      <c r="M2076" s="5">
        <f t="shared" si="199"/>
        <v>-7.7428396080391093E-2</v>
      </c>
      <c r="N2076" s="4">
        <f>IF(SUMPRODUCT($O$2:$AD$2,O2076:AD2076)&lt;=Kalkulačka!$B$4,SUMPRODUCT($O$2:$AD$2,O2076:AD2076)*Kalkulačka!$B$5,SUMPRODUCT($O$2:$AD$2,O2076:AD2076))</f>
        <v>7817</v>
      </c>
      <c r="O2076" s="4">
        <v>1656</v>
      </c>
      <c r="P2076" s="4">
        <v>91</v>
      </c>
      <c r="Q2076" s="4">
        <v>83</v>
      </c>
      <c r="R2076" s="4">
        <v>0</v>
      </c>
      <c r="S2076" s="4">
        <v>5478</v>
      </c>
      <c r="T2076" s="4">
        <v>125</v>
      </c>
      <c r="U2076" s="4">
        <v>6826</v>
      </c>
      <c r="V2076" s="4">
        <v>2022</v>
      </c>
      <c r="W2076" s="4">
        <v>296</v>
      </c>
      <c r="X2076" s="4">
        <v>1394</v>
      </c>
      <c r="Y2076" s="4">
        <v>0</v>
      </c>
      <c r="Z2076" s="4">
        <v>22</v>
      </c>
      <c r="AA2076" s="4">
        <v>1240</v>
      </c>
      <c r="AB2076" s="4">
        <v>0</v>
      </c>
      <c r="AC2076" s="4">
        <v>0</v>
      </c>
      <c r="AD2076" s="4">
        <v>2178</v>
      </c>
    </row>
    <row r="2077" spans="1:30" x14ac:dyDescent="0.3">
      <c r="A2077" s="16" t="s">
        <v>44</v>
      </c>
      <c r="B2077" s="7">
        <v>568503</v>
      </c>
      <c r="C2077" s="7">
        <v>267279</v>
      </c>
      <c r="D2077" s="7" t="s">
        <v>2201</v>
      </c>
      <c r="E2077" s="7">
        <v>2</v>
      </c>
      <c r="F2077" s="4">
        <v>3532467</v>
      </c>
      <c r="G2077" s="4">
        <v>158709</v>
      </c>
      <c r="H2077" s="4">
        <f t="shared" si="194"/>
        <v>4092288.3697185032</v>
      </c>
      <c r="I2077" s="4">
        <f t="shared" si="195"/>
        <v>559821.36971850321</v>
      </c>
      <c r="J2077" s="5">
        <f t="shared" si="196"/>
        <v>0.15847886752190554</v>
      </c>
      <c r="K2077" s="4">
        <f t="shared" si="197"/>
        <v>227640.17199850979</v>
      </c>
      <c r="L2077" s="4">
        <f t="shared" si="198"/>
        <v>68931.171998509788</v>
      </c>
      <c r="M2077" s="5">
        <f t="shared" si="199"/>
        <v>0.43432427901700454</v>
      </c>
      <c r="N2077" s="4">
        <f>IF(SUMPRODUCT($O$2:$AD$2,O2077:AD2077)&lt;=Kalkulačka!$B$4,SUMPRODUCT($O$2:$AD$2,O2077:AD2077)*Kalkulačka!$B$5,SUMPRODUCT($O$2:$AD$2,O2077:AD2077))</f>
        <v>288</v>
      </c>
      <c r="O2077" s="4">
        <v>55</v>
      </c>
      <c r="P2077" s="4">
        <v>0</v>
      </c>
      <c r="Q2077" s="4">
        <v>0</v>
      </c>
      <c r="R2077" s="4">
        <v>0</v>
      </c>
      <c r="S2077" s="4">
        <v>137</v>
      </c>
      <c r="T2077" s="4">
        <v>0</v>
      </c>
      <c r="U2077" s="4">
        <v>213</v>
      </c>
      <c r="V2077" s="4">
        <v>50</v>
      </c>
      <c r="W2077" s="4">
        <v>0</v>
      </c>
      <c r="X2077" s="4">
        <v>0</v>
      </c>
      <c r="Y2077" s="4">
        <v>0</v>
      </c>
      <c r="Z2077" s="4">
        <v>0</v>
      </c>
      <c r="AA2077" s="4">
        <v>0</v>
      </c>
      <c r="AB2077" s="4">
        <v>0</v>
      </c>
      <c r="AC2077" s="4">
        <v>0</v>
      </c>
      <c r="AD2077" s="4">
        <v>0</v>
      </c>
    </row>
    <row r="2078" spans="1:30" x14ac:dyDescent="0.3">
      <c r="A2078" s="16" t="s">
        <v>23</v>
      </c>
      <c r="B2078" s="7">
        <v>546151</v>
      </c>
      <c r="C2078" s="7">
        <v>246506</v>
      </c>
      <c r="D2078" s="7" t="s">
        <v>2202</v>
      </c>
      <c r="E2078" s="7">
        <v>2</v>
      </c>
      <c r="F2078" s="4">
        <v>3606050</v>
      </c>
      <c r="G2078" s="4">
        <v>163836</v>
      </c>
      <c r="H2078" s="4">
        <f t="shared" si="194"/>
        <v>4177544.3774209721</v>
      </c>
      <c r="I2078" s="4">
        <f t="shared" si="195"/>
        <v>571494.3774209721</v>
      </c>
      <c r="J2078" s="5">
        <f t="shared" si="196"/>
        <v>0.15848210019854747</v>
      </c>
      <c r="K2078" s="4">
        <f t="shared" si="197"/>
        <v>232382.67558181207</v>
      </c>
      <c r="L2078" s="4">
        <f t="shared" si="198"/>
        <v>68546.675581812073</v>
      </c>
      <c r="M2078" s="5">
        <f t="shared" si="199"/>
        <v>0.41838591995539476</v>
      </c>
      <c r="N2078" s="4">
        <f>IF(SUMPRODUCT($O$2:$AD$2,O2078:AD2078)&lt;=Kalkulačka!$B$4,SUMPRODUCT($O$2:$AD$2,O2078:AD2078)*Kalkulačka!$B$5,SUMPRODUCT($O$2:$AD$2,O2078:AD2078))</f>
        <v>294</v>
      </c>
      <c r="O2078" s="4">
        <v>52</v>
      </c>
      <c r="P2078" s="4">
        <v>0</v>
      </c>
      <c r="Q2078" s="4">
        <v>0</v>
      </c>
      <c r="R2078" s="4">
        <v>0</v>
      </c>
      <c r="S2078" s="4">
        <v>144</v>
      </c>
      <c r="T2078" s="4">
        <v>0</v>
      </c>
      <c r="U2078" s="4">
        <v>216</v>
      </c>
      <c r="V2078" s="4">
        <v>54</v>
      </c>
      <c r="W2078" s="4">
        <v>0</v>
      </c>
      <c r="X2078" s="4">
        <v>0</v>
      </c>
      <c r="Y2078" s="4">
        <v>0</v>
      </c>
      <c r="Z2078" s="4">
        <v>0</v>
      </c>
      <c r="AA2078" s="4">
        <v>0</v>
      </c>
      <c r="AB2078" s="4">
        <v>0</v>
      </c>
      <c r="AC2078" s="4">
        <v>0</v>
      </c>
      <c r="AD2078" s="4">
        <v>0</v>
      </c>
    </row>
    <row r="2079" spans="1:30" x14ac:dyDescent="0.3">
      <c r="A2079" s="16" t="s">
        <v>47</v>
      </c>
      <c r="B2079" s="7">
        <v>581364</v>
      </c>
      <c r="C2079" s="7">
        <v>279960</v>
      </c>
      <c r="D2079" s="7" t="s">
        <v>2203</v>
      </c>
      <c r="E2079" s="7">
        <v>2</v>
      </c>
      <c r="F2079" s="4">
        <v>2023765</v>
      </c>
      <c r="G2079" s="4">
        <v>76671</v>
      </c>
      <c r="H2079" s="4">
        <f t="shared" si="194"/>
        <v>2344540.2118178927</v>
      </c>
      <c r="I2079" s="4">
        <f t="shared" si="195"/>
        <v>320775.21181789273</v>
      </c>
      <c r="J2079" s="5">
        <f t="shared" si="196"/>
        <v>0.15850417999021271</v>
      </c>
      <c r="K2079" s="4">
        <f t="shared" si="197"/>
        <v>130418.84854081291</v>
      </c>
      <c r="L2079" s="4">
        <f t="shared" si="198"/>
        <v>53747.848540812905</v>
      </c>
      <c r="M2079" s="5">
        <f t="shared" si="199"/>
        <v>0.70101927118223184</v>
      </c>
      <c r="N2079" s="4">
        <f>IF(SUMPRODUCT($O$2:$AD$2,O2079:AD2079)&lt;=Kalkulačka!$B$4,SUMPRODUCT($O$2:$AD$2,O2079:AD2079)*Kalkulačka!$B$5,SUMPRODUCT($O$2:$AD$2,O2079:AD2079))</f>
        <v>165</v>
      </c>
      <c r="O2079" s="4">
        <v>46</v>
      </c>
      <c r="P2079" s="4">
        <v>0</v>
      </c>
      <c r="Q2079" s="4">
        <v>0</v>
      </c>
      <c r="R2079" s="4">
        <v>0</v>
      </c>
      <c r="S2079" s="4">
        <v>64</v>
      </c>
      <c r="T2079" s="4">
        <v>0</v>
      </c>
      <c r="U2079" s="4">
        <v>106</v>
      </c>
      <c r="V2079" s="4">
        <v>49</v>
      </c>
      <c r="W2079" s="4">
        <v>0</v>
      </c>
      <c r="X2079" s="4">
        <v>0</v>
      </c>
      <c r="Y2079" s="4">
        <v>0</v>
      </c>
      <c r="Z2079" s="4">
        <v>0</v>
      </c>
      <c r="AA2079" s="4">
        <v>0</v>
      </c>
      <c r="AB2079" s="4">
        <v>0</v>
      </c>
      <c r="AC2079" s="4">
        <v>0</v>
      </c>
      <c r="AD2079" s="4">
        <v>0</v>
      </c>
    </row>
    <row r="2080" spans="1:30" x14ac:dyDescent="0.3">
      <c r="A2080" s="16" t="s">
        <v>47</v>
      </c>
      <c r="B2080" s="7">
        <v>594920</v>
      </c>
      <c r="C2080" s="7">
        <v>637611</v>
      </c>
      <c r="D2080" s="7" t="s">
        <v>2204</v>
      </c>
      <c r="E2080" s="7">
        <v>2</v>
      </c>
      <c r="F2080" s="4">
        <v>6297666</v>
      </c>
      <c r="G2080" s="4">
        <v>414402</v>
      </c>
      <c r="H2080" s="4">
        <f t="shared" si="194"/>
        <v>6323153.9045997709</v>
      </c>
      <c r="I2080" s="4">
        <f t="shared" si="195"/>
        <v>25487.904599770904</v>
      </c>
      <c r="J2080" s="5">
        <f t="shared" si="196"/>
        <v>4.0471985335155392E-3</v>
      </c>
      <c r="K2080" s="4">
        <f t="shared" si="197"/>
        <v>351735.682428253</v>
      </c>
      <c r="L2080" s="4">
        <f t="shared" si="198"/>
        <v>-62666.317571747</v>
      </c>
      <c r="M2080" s="5">
        <f t="shared" si="199"/>
        <v>-0.1512210789806685</v>
      </c>
      <c r="N2080" s="4">
        <f>IF(SUMPRODUCT($O$2:$AD$2,O2080:AD2080)&lt;=Kalkulačka!$B$4,SUMPRODUCT($O$2:$AD$2,O2080:AD2080)*Kalkulačka!$B$5,SUMPRODUCT($O$2:$AD$2,O2080:AD2080))</f>
        <v>445</v>
      </c>
      <c r="O2080" s="4">
        <v>50</v>
      </c>
      <c r="P2080" s="4">
        <v>0</v>
      </c>
      <c r="Q2080" s="4">
        <v>0</v>
      </c>
      <c r="R2080" s="4">
        <v>0</v>
      </c>
      <c r="S2080" s="4">
        <v>395</v>
      </c>
      <c r="T2080" s="4">
        <v>0</v>
      </c>
      <c r="U2080" s="4">
        <v>357</v>
      </c>
      <c r="V2080" s="4">
        <v>89</v>
      </c>
      <c r="W2080" s="4">
        <v>0</v>
      </c>
      <c r="X2080" s="4">
        <v>0</v>
      </c>
      <c r="Y2080" s="4">
        <v>0</v>
      </c>
      <c r="Z2080" s="4">
        <v>0</v>
      </c>
      <c r="AA2080" s="4">
        <v>0</v>
      </c>
      <c r="AB2080" s="4">
        <v>0</v>
      </c>
      <c r="AC2080" s="4">
        <v>0</v>
      </c>
      <c r="AD2080" s="4">
        <v>0</v>
      </c>
    </row>
    <row r="2081" spans="1:30" x14ac:dyDescent="0.3">
      <c r="A2081" s="16" t="s">
        <v>29</v>
      </c>
      <c r="B2081" s="7">
        <v>538434</v>
      </c>
      <c r="C2081" s="7">
        <v>573141</v>
      </c>
      <c r="D2081" s="7" t="s">
        <v>2205</v>
      </c>
      <c r="E2081" s="7">
        <v>2</v>
      </c>
      <c r="F2081" s="4">
        <v>1765943</v>
      </c>
      <c r="G2081" s="4">
        <v>63460</v>
      </c>
      <c r="H2081" s="4">
        <f t="shared" si="194"/>
        <v>2046144.1848592516</v>
      </c>
      <c r="I2081" s="4">
        <f t="shared" si="195"/>
        <v>280201.1848592516</v>
      </c>
      <c r="J2081" s="5">
        <f t="shared" si="196"/>
        <v>0.15866943885462415</v>
      </c>
      <c r="K2081" s="4">
        <f t="shared" si="197"/>
        <v>113820.08599925489</v>
      </c>
      <c r="L2081" s="4">
        <f t="shared" si="198"/>
        <v>50360.085999254894</v>
      </c>
      <c r="M2081" s="5">
        <f t="shared" si="199"/>
        <v>0.79357210840300807</v>
      </c>
      <c r="N2081" s="4">
        <f>IF(SUMPRODUCT($O$2:$AD$2,O2081:AD2081)&lt;=Kalkulačka!$B$4,SUMPRODUCT($O$2:$AD$2,O2081:AD2081)*Kalkulačka!$B$5,SUMPRODUCT($O$2:$AD$2,O2081:AD2081))</f>
        <v>144</v>
      </c>
      <c r="O2081" s="4">
        <v>48</v>
      </c>
      <c r="P2081" s="4">
        <v>0</v>
      </c>
      <c r="Q2081" s="4">
        <v>0</v>
      </c>
      <c r="R2081" s="4">
        <v>0</v>
      </c>
      <c r="S2081" s="4">
        <v>48</v>
      </c>
      <c r="T2081" s="4">
        <v>0</v>
      </c>
      <c r="U2081" s="4">
        <v>86</v>
      </c>
      <c r="V2081" s="4">
        <v>30</v>
      </c>
      <c r="W2081" s="4">
        <v>0</v>
      </c>
      <c r="X2081" s="4">
        <v>0</v>
      </c>
      <c r="Y2081" s="4">
        <v>0</v>
      </c>
      <c r="Z2081" s="4">
        <v>0</v>
      </c>
      <c r="AA2081" s="4">
        <v>0</v>
      </c>
      <c r="AB2081" s="4">
        <v>0</v>
      </c>
      <c r="AC2081" s="4">
        <v>0</v>
      </c>
      <c r="AD2081" s="4">
        <v>0</v>
      </c>
    </row>
    <row r="2082" spans="1:30" x14ac:dyDescent="0.3">
      <c r="A2082" s="16" t="s">
        <v>50</v>
      </c>
      <c r="B2082" s="7">
        <v>500879</v>
      </c>
      <c r="C2082" s="7">
        <v>298735</v>
      </c>
      <c r="D2082" s="7" t="s">
        <v>2206</v>
      </c>
      <c r="E2082" s="7">
        <v>2</v>
      </c>
      <c r="F2082" s="4">
        <v>1397917</v>
      </c>
      <c r="G2082" s="4">
        <v>51423</v>
      </c>
      <c r="H2082" s="4">
        <f t="shared" si="194"/>
        <v>1619864.1463469076</v>
      </c>
      <c r="I2082" s="4">
        <f t="shared" si="195"/>
        <v>221947.1463469076</v>
      </c>
      <c r="J2082" s="5">
        <f t="shared" si="196"/>
        <v>0.15876990289617177</v>
      </c>
      <c r="K2082" s="4">
        <f t="shared" si="197"/>
        <v>90107.568082743455</v>
      </c>
      <c r="L2082" s="4">
        <f t="shared" si="198"/>
        <v>38684.568082743455</v>
      </c>
      <c r="M2082" s="5">
        <f t="shared" si="199"/>
        <v>0.75228143209737763</v>
      </c>
      <c r="N2082" s="4">
        <f>IF(SUMPRODUCT($O$2:$AD$2,O2082:AD2082)&lt;=Kalkulačka!$B$4,SUMPRODUCT($O$2:$AD$2,O2082:AD2082)*Kalkulačka!$B$5,SUMPRODUCT($O$2:$AD$2,O2082:AD2082))</f>
        <v>114</v>
      </c>
      <c r="O2082" s="4">
        <v>36</v>
      </c>
      <c r="P2082" s="4">
        <v>0</v>
      </c>
      <c r="Q2082" s="4">
        <v>0</v>
      </c>
      <c r="R2082" s="4">
        <v>0</v>
      </c>
      <c r="S2082" s="4">
        <v>40</v>
      </c>
      <c r="T2082" s="4">
        <v>0</v>
      </c>
      <c r="U2082" s="4">
        <v>0</v>
      </c>
      <c r="V2082" s="4">
        <v>34</v>
      </c>
      <c r="W2082" s="4">
        <v>0</v>
      </c>
      <c r="X2082" s="4">
        <v>0</v>
      </c>
      <c r="Y2082" s="4">
        <v>0</v>
      </c>
      <c r="Z2082" s="4">
        <v>0</v>
      </c>
      <c r="AA2082" s="4">
        <v>0</v>
      </c>
      <c r="AB2082" s="4">
        <v>0</v>
      </c>
      <c r="AC2082" s="4">
        <v>0</v>
      </c>
      <c r="AD2082" s="4">
        <v>0</v>
      </c>
    </row>
    <row r="2083" spans="1:30" x14ac:dyDescent="0.3">
      <c r="A2083" s="16" t="s">
        <v>35</v>
      </c>
      <c r="B2083" s="7">
        <v>576999</v>
      </c>
      <c r="C2083" s="7">
        <v>275590</v>
      </c>
      <c r="D2083" s="7" t="s">
        <v>2207</v>
      </c>
      <c r="E2083" s="7">
        <v>2</v>
      </c>
      <c r="F2083" s="4">
        <v>1250708</v>
      </c>
      <c r="G2083" s="4">
        <v>46488</v>
      </c>
      <c r="H2083" s="4">
        <f t="shared" si="194"/>
        <v>1449352.13094197</v>
      </c>
      <c r="I2083" s="4">
        <f t="shared" si="195"/>
        <v>198644.13094197004</v>
      </c>
      <c r="J2083" s="5">
        <f t="shared" si="196"/>
        <v>0.15882534607755772</v>
      </c>
      <c r="K2083" s="4">
        <f t="shared" si="197"/>
        <v>80622.560916138886</v>
      </c>
      <c r="L2083" s="4">
        <f t="shared" si="198"/>
        <v>34134.560916138886</v>
      </c>
      <c r="M2083" s="5">
        <f t="shared" si="199"/>
        <v>0.73426606685895046</v>
      </c>
      <c r="N2083" s="4">
        <f>IF(SUMPRODUCT($O$2:$AD$2,O2083:AD2083)&lt;=Kalkulačka!$B$4,SUMPRODUCT($O$2:$AD$2,O2083:AD2083)*Kalkulačka!$B$5,SUMPRODUCT($O$2:$AD$2,O2083:AD2083))</f>
        <v>102</v>
      </c>
      <c r="O2083" s="4">
        <v>30</v>
      </c>
      <c r="P2083" s="4">
        <v>0</v>
      </c>
      <c r="Q2083" s="4">
        <v>0</v>
      </c>
      <c r="R2083" s="4">
        <v>0</v>
      </c>
      <c r="S2083" s="4">
        <v>38</v>
      </c>
      <c r="T2083" s="4">
        <v>0</v>
      </c>
      <c r="U2083" s="4">
        <v>68</v>
      </c>
      <c r="V2083" s="4">
        <v>30</v>
      </c>
      <c r="W2083" s="4">
        <v>0</v>
      </c>
      <c r="X2083" s="4">
        <v>0</v>
      </c>
      <c r="Y2083" s="4">
        <v>0</v>
      </c>
      <c r="Z2083" s="4">
        <v>0</v>
      </c>
      <c r="AA2083" s="4">
        <v>0</v>
      </c>
      <c r="AB2083" s="4">
        <v>0</v>
      </c>
      <c r="AC2083" s="4">
        <v>0</v>
      </c>
      <c r="AD2083" s="4">
        <v>0</v>
      </c>
    </row>
    <row r="2084" spans="1:30" x14ac:dyDescent="0.3">
      <c r="A2084" s="16" t="s">
        <v>50</v>
      </c>
      <c r="B2084" s="7">
        <v>557218</v>
      </c>
      <c r="C2084" s="7">
        <v>70599971</v>
      </c>
      <c r="D2084" s="7" t="s">
        <v>2208</v>
      </c>
      <c r="E2084" s="7">
        <v>2</v>
      </c>
      <c r="F2084" s="4">
        <v>956375</v>
      </c>
      <c r="G2084" s="4">
        <v>37697</v>
      </c>
      <c r="H2084" s="4">
        <f t="shared" si="194"/>
        <v>1108328.1001320947</v>
      </c>
      <c r="I2084" s="4">
        <f t="shared" si="195"/>
        <v>151953.1001320947</v>
      </c>
      <c r="J2084" s="5">
        <f t="shared" si="196"/>
        <v>0.15888443354551796</v>
      </c>
      <c r="K2084" s="4">
        <f t="shared" si="197"/>
        <v>61652.546582929732</v>
      </c>
      <c r="L2084" s="4">
        <f t="shared" si="198"/>
        <v>23955.546582929732</v>
      </c>
      <c r="M2084" s="5">
        <f t="shared" si="199"/>
        <v>0.63547620720295339</v>
      </c>
      <c r="N2084" s="4">
        <f>IF(SUMPRODUCT($O$2:$AD$2,O2084:AD2084)&lt;=Kalkulačka!$B$4,SUMPRODUCT($O$2:$AD$2,O2084:AD2084)*Kalkulačka!$B$5,SUMPRODUCT($O$2:$AD$2,O2084:AD2084))</f>
        <v>78</v>
      </c>
      <c r="O2084" s="4">
        <v>20</v>
      </c>
      <c r="P2084" s="4">
        <v>0</v>
      </c>
      <c r="Q2084" s="4">
        <v>0</v>
      </c>
      <c r="R2084" s="4">
        <v>0</v>
      </c>
      <c r="S2084" s="4">
        <v>32</v>
      </c>
      <c r="T2084" s="4">
        <v>0</v>
      </c>
      <c r="U2084" s="4">
        <v>44</v>
      </c>
      <c r="V2084" s="4">
        <v>30</v>
      </c>
      <c r="W2084" s="4">
        <v>0</v>
      </c>
      <c r="X2084" s="4">
        <v>0</v>
      </c>
      <c r="Y2084" s="4">
        <v>0</v>
      </c>
      <c r="Z2084" s="4">
        <v>0</v>
      </c>
      <c r="AA2084" s="4">
        <v>0</v>
      </c>
      <c r="AB2084" s="4">
        <v>0</v>
      </c>
      <c r="AC2084" s="4">
        <v>0</v>
      </c>
      <c r="AD2084" s="4">
        <v>0</v>
      </c>
    </row>
    <row r="2085" spans="1:30" x14ac:dyDescent="0.3">
      <c r="A2085" s="16" t="s">
        <v>25</v>
      </c>
      <c r="B2085" s="7">
        <v>559237</v>
      </c>
      <c r="C2085" s="7">
        <v>258121</v>
      </c>
      <c r="D2085" s="7" t="s">
        <v>2209</v>
      </c>
      <c r="E2085" s="7">
        <v>2</v>
      </c>
      <c r="F2085" s="4">
        <v>1085052</v>
      </c>
      <c r="G2085" s="4">
        <v>42576</v>
      </c>
      <c r="H2085" s="4">
        <f t="shared" si="194"/>
        <v>1257526.113611415</v>
      </c>
      <c r="I2085" s="4">
        <f t="shared" si="195"/>
        <v>172474.11361141503</v>
      </c>
      <c r="J2085" s="5">
        <f t="shared" si="196"/>
        <v>0.15895469858717837</v>
      </c>
      <c r="K2085" s="4">
        <f t="shared" si="197"/>
        <v>69951.927853708738</v>
      </c>
      <c r="L2085" s="4">
        <f t="shared" si="198"/>
        <v>27375.927853708738</v>
      </c>
      <c r="M2085" s="5">
        <f t="shared" si="199"/>
        <v>0.64298966210326802</v>
      </c>
      <c r="N2085" s="4">
        <f>IF(SUMPRODUCT($O$2:$AD$2,O2085:AD2085)&lt;=Kalkulačka!$B$4,SUMPRODUCT($O$2:$AD$2,O2085:AD2085)*Kalkulačka!$B$5,SUMPRODUCT($O$2:$AD$2,O2085:AD2085))</f>
        <v>88.5</v>
      </c>
      <c r="O2085" s="4">
        <v>21</v>
      </c>
      <c r="P2085" s="4">
        <v>0</v>
      </c>
      <c r="Q2085" s="4">
        <v>0</v>
      </c>
      <c r="R2085" s="4">
        <v>0</v>
      </c>
      <c r="S2085" s="4">
        <v>38</v>
      </c>
      <c r="T2085" s="4">
        <v>0</v>
      </c>
      <c r="U2085" s="4">
        <v>0</v>
      </c>
      <c r="V2085" s="4">
        <v>29</v>
      </c>
      <c r="W2085" s="4">
        <v>0</v>
      </c>
      <c r="X2085" s="4">
        <v>0</v>
      </c>
      <c r="Y2085" s="4">
        <v>0</v>
      </c>
      <c r="Z2085" s="4">
        <v>0</v>
      </c>
      <c r="AA2085" s="4">
        <v>0</v>
      </c>
      <c r="AB2085" s="4">
        <v>0</v>
      </c>
      <c r="AC2085" s="4">
        <v>0</v>
      </c>
      <c r="AD2085" s="4">
        <v>0</v>
      </c>
    </row>
    <row r="2086" spans="1:30" x14ac:dyDescent="0.3">
      <c r="A2086" s="16" t="s">
        <v>25</v>
      </c>
      <c r="B2086" s="7">
        <v>559067</v>
      </c>
      <c r="C2086" s="7">
        <v>257958</v>
      </c>
      <c r="D2086" s="7" t="s">
        <v>2210</v>
      </c>
      <c r="E2086" s="7">
        <v>2</v>
      </c>
      <c r="F2086" s="4">
        <v>3677775</v>
      </c>
      <c r="G2086" s="4">
        <v>169045</v>
      </c>
      <c r="H2086" s="4">
        <f t="shared" si="194"/>
        <v>4262800.385123441</v>
      </c>
      <c r="I2086" s="4">
        <f t="shared" si="195"/>
        <v>585025.385123441</v>
      </c>
      <c r="J2086" s="5">
        <f t="shared" si="196"/>
        <v>0.15907046655204327</v>
      </c>
      <c r="K2086" s="4">
        <f t="shared" si="197"/>
        <v>237125.17916511436</v>
      </c>
      <c r="L2086" s="4">
        <f t="shared" si="198"/>
        <v>68080.179165114358</v>
      </c>
      <c r="M2086" s="5">
        <f t="shared" si="199"/>
        <v>0.40273405995512657</v>
      </c>
      <c r="N2086" s="4">
        <f>IF(SUMPRODUCT($O$2:$AD$2,O2086:AD2086)&lt;=Kalkulačka!$B$4,SUMPRODUCT($O$2:$AD$2,O2086:AD2086)*Kalkulačka!$B$5,SUMPRODUCT($O$2:$AD$2,O2086:AD2086))</f>
        <v>300</v>
      </c>
      <c r="O2086" s="4">
        <v>56</v>
      </c>
      <c r="P2086" s="4">
        <v>0</v>
      </c>
      <c r="Q2086" s="4">
        <v>0</v>
      </c>
      <c r="R2086" s="4">
        <v>0</v>
      </c>
      <c r="S2086" s="4">
        <v>144</v>
      </c>
      <c r="T2086" s="4">
        <v>0</v>
      </c>
      <c r="U2086" s="4">
        <v>161</v>
      </c>
      <c r="V2086" s="4">
        <v>25</v>
      </c>
      <c r="W2086" s="4">
        <v>0</v>
      </c>
      <c r="X2086" s="4">
        <v>0</v>
      </c>
      <c r="Y2086" s="4">
        <v>0</v>
      </c>
      <c r="Z2086" s="4">
        <v>0</v>
      </c>
      <c r="AA2086" s="4">
        <v>0</v>
      </c>
      <c r="AB2086" s="4">
        <v>0</v>
      </c>
      <c r="AC2086" s="4">
        <v>0</v>
      </c>
      <c r="AD2086" s="4">
        <v>0</v>
      </c>
    </row>
    <row r="2087" spans="1:30" x14ac:dyDescent="0.3">
      <c r="A2087" s="16" t="s">
        <v>50</v>
      </c>
      <c r="B2087" s="7">
        <v>552411</v>
      </c>
      <c r="C2087" s="7">
        <v>576255</v>
      </c>
      <c r="D2087" s="7" t="s">
        <v>2211</v>
      </c>
      <c r="E2087" s="7">
        <v>2</v>
      </c>
      <c r="F2087" s="4">
        <v>2868084</v>
      </c>
      <c r="G2087" s="4">
        <v>106255</v>
      </c>
      <c r="H2087" s="4">
        <f t="shared" si="194"/>
        <v>3324984.3003962841</v>
      </c>
      <c r="I2087" s="4">
        <f t="shared" si="195"/>
        <v>456900.30039628409</v>
      </c>
      <c r="J2087" s="5">
        <f t="shared" si="196"/>
        <v>0.15930506233300146</v>
      </c>
      <c r="K2087" s="4">
        <f t="shared" si="197"/>
        <v>184957.6397487892</v>
      </c>
      <c r="L2087" s="4">
        <f t="shared" si="198"/>
        <v>78702.639748789195</v>
      </c>
      <c r="M2087" s="5">
        <f t="shared" si="199"/>
        <v>0.74069587077115617</v>
      </c>
      <c r="N2087" s="4">
        <f>IF(SUMPRODUCT($O$2:$AD$2,O2087:AD2087)&lt;=Kalkulačka!$B$4,SUMPRODUCT($O$2:$AD$2,O2087:AD2087)*Kalkulačka!$B$5,SUMPRODUCT($O$2:$AD$2,O2087:AD2087))</f>
        <v>234</v>
      </c>
      <c r="O2087" s="4">
        <v>72</v>
      </c>
      <c r="P2087" s="4">
        <v>0</v>
      </c>
      <c r="Q2087" s="4">
        <v>0</v>
      </c>
      <c r="R2087" s="4">
        <v>0</v>
      </c>
      <c r="S2087" s="4">
        <v>84</v>
      </c>
      <c r="T2087" s="4">
        <v>0</v>
      </c>
      <c r="U2087" s="4">
        <v>186</v>
      </c>
      <c r="V2087" s="4">
        <v>60</v>
      </c>
      <c r="W2087" s="4">
        <v>0</v>
      </c>
      <c r="X2087" s="4">
        <v>0</v>
      </c>
      <c r="Y2087" s="4">
        <v>0</v>
      </c>
      <c r="Z2087" s="4">
        <v>0</v>
      </c>
      <c r="AA2087" s="4">
        <v>0</v>
      </c>
      <c r="AB2087" s="4">
        <v>0</v>
      </c>
      <c r="AC2087" s="4">
        <v>0</v>
      </c>
      <c r="AD2087" s="4">
        <v>0</v>
      </c>
    </row>
    <row r="2088" spans="1:30" x14ac:dyDescent="0.3">
      <c r="A2088" s="16" t="s">
        <v>20</v>
      </c>
      <c r="B2088" s="7">
        <v>531189</v>
      </c>
      <c r="C2088" s="7">
        <v>233242</v>
      </c>
      <c r="D2088" s="7" t="s">
        <v>163</v>
      </c>
      <c r="E2088" s="7">
        <v>2</v>
      </c>
      <c r="F2088" s="4">
        <v>17351481</v>
      </c>
      <c r="G2088" s="4">
        <v>1094584</v>
      </c>
      <c r="H2088" s="4">
        <f t="shared" si="194"/>
        <v>17434853.575154874</v>
      </c>
      <c r="I2088" s="4">
        <f t="shared" si="195"/>
        <v>83372.575154874474</v>
      </c>
      <c r="J2088" s="5">
        <f t="shared" si="196"/>
        <v>4.8049255942403946E-3</v>
      </c>
      <c r="K2088" s="4">
        <f t="shared" si="197"/>
        <v>969841.98278531781</v>
      </c>
      <c r="L2088" s="4">
        <f t="shared" si="198"/>
        <v>-124742.01721468219</v>
      </c>
      <c r="M2088" s="5">
        <f t="shared" si="199"/>
        <v>-0.11396294593624812</v>
      </c>
      <c r="N2088" s="4">
        <f>IF(SUMPRODUCT($O$2:$AD$2,O2088:AD2088)&lt;=Kalkulačka!$B$4,SUMPRODUCT($O$2:$AD$2,O2088:AD2088)*Kalkulačka!$B$5,SUMPRODUCT($O$2:$AD$2,O2088:AD2088))</f>
        <v>1227</v>
      </c>
      <c r="O2088" s="4">
        <v>227</v>
      </c>
      <c r="P2088" s="4">
        <v>0</v>
      </c>
      <c r="Q2088" s="4">
        <v>0</v>
      </c>
      <c r="R2088" s="4">
        <v>0</v>
      </c>
      <c r="S2088" s="4">
        <v>1000</v>
      </c>
      <c r="T2088" s="4">
        <v>0</v>
      </c>
      <c r="U2088" s="4">
        <v>220</v>
      </c>
      <c r="V2088" s="4">
        <v>288</v>
      </c>
      <c r="W2088" s="4">
        <v>0</v>
      </c>
      <c r="X2088" s="4">
        <v>881</v>
      </c>
      <c r="Y2088" s="4">
        <v>0</v>
      </c>
      <c r="Z2088" s="4">
        <v>0</v>
      </c>
      <c r="AA2088" s="4">
        <v>0</v>
      </c>
      <c r="AB2088" s="4">
        <v>0</v>
      </c>
      <c r="AC2088" s="4">
        <v>0</v>
      </c>
      <c r="AD2088" s="4">
        <v>0</v>
      </c>
    </row>
    <row r="2089" spans="1:30" x14ac:dyDescent="0.3">
      <c r="A2089" s="16" t="s">
        <v>50</v>
      </c>
      <c r="B2089" s="7">
        <v>547018</v>
      </c>
      <c r="C2089" s="7">
        <v>47997265</v>
      </c>
      <c r="D2089" s="7" t="s">
        <v>2212</v>
      </c>
      <c r="E2089" s="7">
        <v>2</v>
      </c>
      <c r="F2089" s="4">
        <v>845582</v>
      </c>
      <c r="G2089" s="4">
        <v>31043</v>
      </c>
      <c r="H2089" s="4">
        <f t="shared" si="194"/>
        <v>980444.08857839147</v>
      </c>
      <c r="I2089" s="4">
        <f t="shared" si="195"/>
        <v>134862.08857839147</v>
      </c>
      <c r="J2089" s="5">
        <f t="shared" si="196"/>
        <v>0.15949025473388923</v>
      </c>
      <c r="K2089" s="4">
        <f t="shared" si="197"/>
        <v>54538.791207976305</v>
      </c>
      <c r="L2089" s="4">
        <f t="shared" si="198"/>
        <v>23495.791207976305</v>
      </c>
      <c r="M2089" s="5">
        <f t="shared" si="199"/>
        <v>0.75687888438541062</v>
      </c>
      <c r="N2089" s="4">
        <f>IF(SUMPRODUCT($O$2:$AD$2,O2089:AD2089)&lt;=Kalkulačka!$B$4,SUMPRODUCT($O$2:$AD$2,O2089:AD2089)*Kalkulačka!$B$5,SUMPRODUCT($O$2:$AD$2,O2089:AD2089))</f>
        <v>69</v>
      </c>
      <c r="O2089" s="4">
        <v>22</v>
      </c>
      <c r="P2089" s="4">
        <v>0</v>
      </c>
      <c r="Q2089" s="4">
        <v>0</v>
      </c>
      <c r="R2089" s="4">
        <v>0</v>
      </c>
      <c r="S2089" s="4">
        <v>24</v>
      </c>
      <c r="T2089" s="4">
        <v>0</v>
      </c>
      <c r="U2089" s="4">
        <v>44</v>
      </c>
      <c r="V2089" s="4">
        <v>24</v>
      </c>
      <c r="W2089" s="4">
        <v>0</v>
      </c>
      <c r="X2089" s="4">
        <v>0</v>
      </c>
      <c r="Y2089" s="4">
        <v>0</v>
      </c>
      <c r="Z2089" s="4">
        <v>0</v>
      </c>
      <c r="AA2089" s="4">
        <v>0</v>
      </c>
      <c r="AB2089" s="4">
        <v>0</v>
      </c>
      <c r="AC2089" s="4">
        <v>0</v>
      </c>
      <c r="AD2089" s="4">
        <v>0</v>
      </c>
    </row>
    <row r="2090" spans="1:30" x14ac:dyDescent="0.3">
      <c r="A2090" s="16" t="s">
        <v>29</v>
      </c>
      <c r="B2090" s="7">
        <v>560502</v>
      </c>
      <c r="C2090" s="7">
        <v>259462</v>
      </c>
      <c r="D2090" s="7" t="s">
        <v>2213</v>
      </c>
      <c r="E2090" s="7">
        <v>2</v>
      </c>
      <c r="F2090" s="4">
        <v>790425</v>
      </c>
      <c r="G2090" s="4">
        <v>30115</v>
      </c>
      <c r="H2090" s="4">
        <f t="shared" si="194"/>
        <v>916502.0828015398</v>
      </c>
      <c r="I2090" s="4">
        <f t="shared" si="195"/>
        <v>126077.0828015398</v>
      </c>
      <c r="J2090" s="5">
        <f t="shared" si="196"/>
        <v>0.15950543416711227</v>
      </c>
      <c r="K2090" s="4">
        <f t="shared" si="197"/>
        <v>50981.913520499591</v>
      </c>
      <c r="L2090" s="4">
        <f t="shared" si="198"/>
        <v>20866.913520499591</v>
      </c>
      <c r="M2090" s="5">
        <f t="shared" si="199"/>
        <v>0.69290763807071531</v>
      </c>
      <c r="N2090" s="4">
        <f>IF(SUMPRODUCT($O$2:$AD$2,O2090:AD2090)&lt;=Kalkulačka!$B$4,SUMPRODUCT($O$2:$AD$2,O2090:AD2090)*Kalkulačka!$B$5,SUMPRODUCT($O$2:$AD$2,O2090:AD2090))</f>
        <v>64.5</v>
      </c>
      <c r="O2090" s="4">
        <v>17</v>
      </c>
      <c r="P2090" s="4">
        <v>0</v>
      </c>
      <c r="Q2090" s="4">
        <v>0</v>
      </c>
      <c r="R2090" s="4">
        <v>0</v>
      </c>
      <c r="S2090" s="4">
        <v>26</v>
      </c>
      <c r="T2090" s="4">
        <v>0</v>
      </c>
      <c r="U2090" s="4">
        <v>41</v>
      </c>
      <c r="V2090" s="4">
        <v>18</v>
      </c>
      <c r="W2090" s="4">
        <v>0</v>
      </c>
      <c r="X2090" s="4">
        <v>0</v>
      </c>
      <c r="Y2090" s="4">
        <v>0</v>
      </c>
      <c r="Z2090" s="4">
        <v>0</v>
      </c>
      <c r="AA2090" s="4">
        <v>0</v>
      </c>
      <c r="AB2090" s="4">
        <v>0</v>
      </c>
      <c r="AC2090" s="4">
        <v>0</v>
      </c>
      <c r="AD2090" s="4">
        <v>0</v>
      </c>
    </row>
    <row r="2091" spans="1:30" x14ac:dyDescent="0.3">
      <c r="A2091" s="16" t="s">
        <v>20</v>
      </c>
      <c r="B2091" s="7">
        <v>535451</v>
      </c>
      <c r="C2091" s="7">
        <v>237442</v>
      </c>
      <c r="D2091" s="7" t="s">
        <v>185</v>
      </c>
      <c r="E2091" s="7">
        <v>2</v>
      </c>
      <c r="F2091" s="4">
        <v>19556500</v>
      </c>
      <c r="G2091" s="4">
        <v>1207593</v>
      </c>
      <c r="H2091" s="4">
        <f t="shared" si="194"/>
        <v>19654351.642342478</v>
      </c>
      <c r="I2091" s="4">
        <f t="shared" si="195"/>
        <v>97851.642342478037</v>
      </c>
      <c r="J2091" s="5">
        <f t="shared" si="196"/>
        <v>5.0035355172182161E-3</v>
      </c>
      <c r="K2091" s="4">
        <f t="shared" si="197"/>
        <v>1093305.1594039539</v>
      </c>
      <c r="L2091" s="4">
        <f t="shared" si="198"/>
        <v>-114287.84059604607</v>
      </c>
      <c r="M2091" s="5">
        <f t="shared" si="199"/>
        <v>-9.4641026070908074E-2</v>
      </c>
      <c r="N2091" s="4">
        <f>IF(SUMPRODUCT($O$2:$AD$2,O2091:AD2091)&lt;=Kalkulačka!$B$4,SUMPRODUCT($O$2:$AD$2,O2091:AD2091)*Kalkulačka!$B$5,SUMPRODUCT($O$2:$AD$2,O2091:AD2091))</f>
        <v>1383.2</v>
      </c>
      <c r="O2091" s="4">
        <v>285</v>
      </c>
      <c r="P2091" s="4">
        <v>0</v>
      </c>
      <c r="Q2091" s="4">
        <v>0</v>
      </c>
      <c r="R2091" s="4">
        <v>0</v>
      </c>
      <c r="S2091" s="4">
        <v>1066</v>
      </c>
      <c r="T2091" s="4">
        <v>0</v>
      </c>
      <c r="U2091" s="4">
        <v>1176</v>
      </c>
      <c r="V2091" s="4">
        <v>300</v>
      </c>
      <c r="W2091" s="4">
        <v>0</v>
      </c>
      <c r="X2091" s="4">
        <v>0</v>
      </c>
      <c r="Y2091" s="4">
        <v>0</v>
      </c>
      <c r="Z2091" s="4">
        <v>0</v>
      </c>
      <c r="AA2091" s="4">
        <v>322</v>
      </c>
      <c r="AB2091" s="4">
        <v>0</v>
      </c>
      <c r="AC2091" s="4">
        <v>0</v>
      </c>
      <c r="AD2091" s="4">
        <v>0</v>
      </c>
    </row>
    <row r="2092" spans="1:30" x14ac:dyDescent="0.3">
      <c r="A2092" s="16" t="s">
        <v>44</v>
      </c>
      <c r="B2092" s="7">
        <v>587427</v>
      </c>
      <c r="C2092" s="7">
        <v>839591</v>
      </c>
      <c r="D2092" s="7" t="s">
        <v>2214</v>
      </c>
      <c r="E2092" s="7">
        <v>2</v>
      </c>
      <c r="F2092" s="4">
        <v>624883</v>
      </c>
      <c r="G2092" s="4">
        <v>20928</v>
      </c>
      <c r="H2092" s="4">
        <f t="shared" si="194"/>
        <v>724676.06547098502</v>
      </c>
      <c r="I2092" s="4">
        <f t="shared" si="195"/>
        <v>99793.065470985021</v>
      </c>
      <c r="J2092" s="5">
        <f t="shared" si="196"/>
        <v>0.15969880036900519</v>
      </c>
      <c r="K2092" s="4">
        <f t="shared" si="197"/>
        <v>40311.280458069443</v>
      </c>
      <c r="L2092" s="4">
        <f t="shared" si="198"/>
        <v>19383.280458069443</v>
      </c>
      <c r="M2092" s="5">
        <f t="shared" si="199"/>
        <v>0.92618885980836407</v>
      </c>
      <c r="N2092" s="4">
        <f>IF(SUMPRODUCT($O$2:$AD$2,O2092:AD2092)&lt;=Kalkulačka!$B$4,SUMPRODUCT($O$2:$AD$2,O2092:AD2092)*Kalkulačka!$B$5,SUMPRODUCT($O$2:$AD$2,O2092:AD2092))</f>
        <v>51</v>
      </c>
      <c r="O2092" s="4">
        <v>22</v>
      </c>
      <c r="P2092" s="4">
        <v>0</v>
      </c>
      <c r="Q2092" s="4">
        <v>0</v>
      </c>
      <c r="R2092" s="4">
        <v>0</v>
      </c>
      <c r="S2092" s="4">
        <v>12</v>
      </c>
      <c r="T2092" s="4">
        <v>0</v>
      </c>
      <c r="U2092" s="4">
        <v>0</v>
      </c>
      <c r="V2092" s="4">
        <v>12</v>
      </c>
      <c r="W2092" s="4">
        <v>0</v>
      </c>
      <c r="X2092" s="4">
        <v>0</v>
      </c>
      <c r="Y2092" s="4">
        <v>0</v>
      </c>
      <c r="Z2092" s="4">
        <v>0</v>
      </c>
      <c r="AA2092" s="4">
        <v>0</v>
      </c>
      <c r="AB2092" s="4">
        <v>0</v>
      </c>
      <c r="AC2092" s="4">
        <v>0</v>
      </c>
      <c r="AD2092" s="4">
        <v>0</v>
      </c>
    </row>
    <row r="2093" spans="1:30" x14ac:dyDescent="0.3">
      <c r="A2093" s="16" t="s">
        <v>35</v>
      </c>
      <c r="B2093" s="7">
        <v>577359</v>
      </c>
      <c r="C2093" s="7">
        <v>275956</v>
      </c>
      <c r="D2093" s="7" t="s">
        <v>2215</v>
      </c>
      <c r="E2093" s="7">
        <v>2</v>
      </c>
      <c r="F2093" s="4">
        <v>1378311</v>
      </c>
      <c r="G2093" s="4">
        <v>47927</v>
      </c>
      <c r="H2093" s="4">
        <f t="shared" si="194"/>
        <v>1598550.1444212904</v>
      </c>
      <c r="I2093" s="4">
        <f t="shared" si="195"/>
        <v>220239.14442129037</v>
      </c>
      <c r="J2093" s="5">
        <f t="shared" si="196"/>
        <v>0.15978915094002044</v>
      </c>
      <c r="K2093" s="4">
        <f t="shared" si="197"/>
        <v>88921.942186917891</v>
      </c>
      <c r="L2093" s="4">
        <f t="shared" si="198"/>
        <v>40994.942186917891</v>
      </c>
      <c r="M2093" s="5">
        <f t="shared" si="199"/>
        <v>0.85536215884403144</v>
      </c>
      <c r="N2093" s="4">
        <f>IF(SUMPRODUCT($O$2:$AD$2,O2093:AD2093)&lt;=Kalkulačka!$B$4,SUMPRODUCT($O$2:$AD$2,O2093:AD2093)*Kalkulačka!$B$5,SUMPRODUCT($O$2:$AD$2,O2093:AD2093))</f>
        <v>112.5</v>
      </c>
      <c r="O2093" s="4">
        <v>42</v>
      </c>
      <c r="P2093" s="4">
        <v>0</v>
      </c>
      <c r="Q2093" s="4">
        <v>0</v>
      </c>
      <c r="R2093" s="4">
        <v>0</v>
      </c>
      <c r="S2093" s="4">
        <v>33</v>
      </c>
      <c r="T2093" s="4">
        <v>0</v>
      </c>
      <c r="U2093" s="4">
        <v>75</v>
      </c>
      <c r="V2093" s="4">
        <v>26</v>
      </c>
      <c r="W2093" s="4">
        <v>0</v>
      </c>
      <c r="X2093" s="4">
        <v>0</v>
      </c>
      <c r="Y2093" s="4">
        <v>0</v>
      </c>
      <c r="Z2093" s="4">
        <v>0</v>
      </c>
      <c r="AA2093" s="4">
        <v>0</v>
      </c>
      <c r="AB2093" s="4">
        <v>0</v>
      </c>
      <c r="AC2093" s="4">
        <v>0</v>
      </c>
      <c r="AD2093" s="4">
        <v>0</v>
      </c>
    </row>
    <row r="2094" spans="1:30" x14ac:dyDescent="0.3">
      <c r="A2094" s="16" t="s">
        <v>35</v>
      </c>
      <c r="B2094" s="7">
        <v>562246</v>
      </c>
      <c r="C2094" s="7">
        <v>261092</v>
      </c>
      <c r="D2094" s="7" t="s">
        <v>576</v>
      </c>
      <c r="E2094" s="7">
        <v>2</v>
      </c>
      <c r="F2094" s="4">
        <v>1028931</v>
      </c>
      <c r="G2094" s="4">
        <v>39296</v>
      </c>
      <c r="H2094" s="4">
        <f t="shared" si="194"/>
        <v>1193584.1078345636</v>
      </c>
      <c r="I2094" s="4">
        <f t="shared" si="195"/>
        <v>164653.10783456359</v>
      </c>
      <c r="J2094" s="5">
        <f t="shared" si="196"/>
        <v>0.16002346885706009</v>
      </c>
      <c r="K2094" s="4">
        <f t="shared" si="197"/>
        <v>66395.050166232017</v>
      </c>
      <c r="L2094" s="4">
        <f t="shared" si="198"/>
        <v>27099.050166232017</v>
      </c>
      <c r="M2094" s="5">
        <f t="shared" si="199"/>
        <v>0.68961345089149062</v>
      </c>
      <c r="N2094" s="4">
        <f>IF(SUMPRODUCT($O$2:$AD$2,O2094:AD2094)&lt;=Kalkulačka!$B$4,SUMPRODUCT($O$2:$AD$2,O2094:AD2094)*Kalkulačka!$B$5,SUMPRODUCT($O$2:$AD$2,O2094:AD2094))</f>
        <v>84</v>
      </c>
      <c r="O2094" s="4">
        <v>22</v>
      </c>
      <c r="P2094" s="4">
        <v>0</v>
      </c>
      <c r="Q2094" s="4">
        <v>0</v>
      </c>
      <c r="R2094" s="4">
        <v>0</v>
      </c>
      <c r="S2094" s="4">
        <v>34</v>
      </c>
      <c r="T2094" s="4">
        <v>0</v>
      </c>
      <c r="U2094" s="4">
        <v>56</v>
      </c>
      <c r="V2094" s="4">
        <v>30</v>
      </c>
      <c r="W2094" s="4">
        <v>0</v>
      </c>
      <c r="X2094" s="4">
        <v>0</v>
      </c>
      <c r="Y2094" s="4">
        <v>0</v>
      </c>
      <c r="Z2094" s="4">
        <v>0</v>
      </c>
      <c r="AA2094" s="4">
        <v>0</v>
      </c>
      <c r="AB2094" s="4">
        <v>0</v>
      </c>
      <c r="AC2094" s="4">
        <v>0</v>
      </c>
      <c r="AD2094" s="4">
        <v>0</v>
      </c>
    </row>
    <row r="2095" spans="1:30" x14ac:dyDescent="0.3">
      <c r="A2095" s="16" t="s">
        <v>32</v>
      </c>
      <c r="B2095" s="7">
        <v>568147</v>
      </c>
      <c r="C2095" s="7">
        <v>266922</v>
      </c>
      <c r="D2095" s="7" t="s">
        <v>639</v>
      </c>
      <c r="E2095" s="7">
        <v>2</v>
      </c>
      <c r="F2095" s="4">
        <v>1524964</v>
      </c>
      <c r="G2095" s="4">
        <v>58163</v>
      </c>
      <c r="H2095" s="4">
        <f t="shared" si="194"/>
        <v>1769062.1598262282</v>
      </c>
      <c r="I2095" s="4">
        <f t="shared" si="195"/>
        <v>244098.15982622816</v>
      </c>
      <c r="J2095" s="5">
        <f t="shared" si="196"/>
        <v>0.16006814575703299</v>
      </c>
      <c r="K2095" s="4">
        <f t="shared" si="197"/>
        <v>98406.949353522461</v>
      </c>
      <c r="L2095" s="4">
        <f t="shared" si="198"/>
        <v>40243.949353522461</v>
      </c>
      <c r="M2095" s="5">
        <f t="shared" si="199"/>
        <v>0.69191667131204482</v>
      </c>
      <c r="N2095" s="4">
        <f>IF(SUMPRODUCT($O$2:$AD$2,O2095:AD2095)&lt;=Kalkulačka!$B$4,SUMPRODUCT($O$2:$AD$2,O2095:AD2095)*Kalkulačka!$B$5,SUMPRODUCT($O$2:$AD$2,O2095:AD2095))</f>
        <v>124.5</v>
      </c>
      <c r="O2095" s="4">
        <v>33</v>
      </c>
      <c r="P2095" s="4">
        <v>0</v>
      </c>
      <c r="Q2095" s="4">
        <v>0</v>
      </c>
      <c r="R2095" s="4">
        <v>0</v>
      </c>
      <c r="S2095" s="4">
        <v>50</v>
      </c>
      <c r="T2095" s="4">
        <v>0</v>
      </c>
      <c r="U2095" s="4">
        <v>80</v>
      </c>
      <c r="V2095" s="4">
        <v>46</v>
      </c>
      <c r="W2095" s="4">
        <v>0</v>
      </c>
      <c r="X2095" s="4">
        <v>0</v>
      </c>
      <c r="Y2095" s="4">
        <v>0</v>
      </c>
      <c r="Z2095" s="4">
        <v>0</v>
      </c>
      <c r="AA2095" s="4">
        <v>0</v>
      </c>
      <c r="AB2095" s="4">
        <v>0</v>
      </c>
      <c r="AC2095" s="4">
        <v>0</v>
      </c>
      <c r="AD2095" s="4">
        <v>0</v>
      </c>
    </row>
    <row r="2096" spans="1:30" x14ac:dyDescent="0.3">
      <c r="A2096" s="16" t="s">
        <v>38</v>
      </c>
      <c r="B2096" s="7">
        <v>576654</v>
      </c>
      <c r="C2096" s="7">
        <v>579319</v>
      </c>
      <c r="D2096" s="7" t="s">
        <v>2216</v>
      </c>
      <c r="E2096" s="7">
        <v>2</v>
      </c>
      <c r="F2096" s="4">
        <v>1157471</v>
      </c>
      <c r="G2096" s="4">
        <v>47136</v>
      </c>
      <c r="H2096" s="4">
        <f t="shared" si="194"/>
        <v>1342782.1213138839</v>
      </c>
      <c r="I2096" s="4">
        <f t="shared" si="195"/>
        <v>185311.12131388392</v>
      </c>
      <c r="J2096" s="5">
        <f t="shared" si="196"/>
        <v>0.16010001228012105</v>
      </c>
      <c r="K2096" s="4">
        <f t="shared" si="197"/>
        <v>74694.431437011022</v>
      </c>
      <c r="L2096" s="4">
        <f t="shared" si="198"/>
        <v>27558.431437011022</v>
      </c>
      <c r="M2096" s="5">
        <f t="shared" si="199"/>
        <v>0.58465782919660181</v>
      </c>
      <c r="N2096" s="4">
        <f>IF(SUMPRODUCT($O$2:$AD$2,O2096:AD2096)&lt;=Kalkulačka!$B$4,SUMPRODUCT($O$2:$AD$2,O2096:AD2096)*Kalkulačka!$B$5,SUMPRODUCT($O$2:$AD$2,O2096:AD2096))</f>
        <v>94.5</v>
      </c>
      <c r="O2096" s="4">
        <v>18</v>
      </c>
      <c r="P2096" s="4">
        <v>0</v>
      </c>
      <c r="Q2096" s="4">
        <v>0</v>
      </c>
      <c r="R2096" s="4">
        <v>0</v>
      </c>
      <c r="S2096" s="4">
        <v>45</v>
      </c>
      <c r="T2096" s="4">
        <v>0</v>
      </c>
      <c r="U2096" s="4">
        <v>0</v>
      </c>
      <c r="V2096" s="4">
        <v>34</v>
      </c>
      <c r="W2096" s="4">
        <v>0</v>
      </c>
      <c r="X2096" s="4">
        <v>0</v>
      </c>
      <c r="Y2096" s="4">
        <v>0</v>
      </c>
      <c r="Z2096" s="4">
        <v>0</v>
      </c>
      <c r="AA2096" s="4">
        <v>0</v>
      </c>
      <c r="AB2096" s="4">
        <v>0</v>
      </c>
      <c r="AC2096" s="4">
        <v>0</v>
      </c>
      <c r="AD2096" s="4">
        <v>0</v>
      </c>
    </row>
    <row r="2097" spans="1:30" x14ac:dyDescent="0.3">
      <c r="A2097" s="16" t="s">
        <v>38</v>
      </c>
      <c r="B2097" s="7">
        <v>576450</v>
      </c>
      <c r="C2097" s="7">
        <v>275051</v>
      </c>
      <c r="D2097" s="7" t="s">
        <v>2217</v>
      </c>
      <c r="E2097" s="7">
        <v>2</v>
      </c>
      <c r="F2097" s="4">
        <v>349076</v>
      </c>
      <c r="G2097" s="4">
        <v>9134</v>
      </c>
      <c r="H2097" s="4">
        <f t="shared" si="194"/>
        <v>404966.0365867269</v>
      </c>
      <c r="I2097" s="4">
        <f t="shared" si="195"/>
        <v>55890.036586726899</v>
      </c>
      <c r="J2097" s="5">
        <f t="shared" si="196"/>
        <v>0.1601085052731408</v>
      </c>
      <c r="K2097" s="4">
        <f t="shared" si="197"/>
        <v>22526.892020685864</v>
      </c>
      <c r="L2097" s="4">
        <f t="shared" si="198"/>
        <v>13392.892020685864</v>
      </c>
      <c r="M2097" s="5">
        <f t="shared" si="199"/>
        <v>1.4662680118990434</v>
      </c>
      <c r="N2097" s="4">
        <f>IF(SUMPRODUCT($O$2:$AD$2,O2097:AD2097)&lt;=Kalkulačka!$B$4,SUMPRODUCT($O$2:$AD$2,O2097:AD2097)*Kalkulačka!$B$5,SUMPRODUCT($O$2:$AD$2,O2097:AD2097))</f>
        <v>28.5</v>
      </c>
      <c r="O2097" s="4">
        <v>19</v>
      </c>
      <c r="P2097" s="4">
        <v>0</v>
      </c>
      <c r="Q2097" s="4">
        <v>0</v>
      </c>
      <c r="R2097" s="4">
        <v>0</v>
      </c>
      <c r="S2097" s="4">
        <v>0</v>
      </c>
      <c r="T2097" s="4">
        <v>0</v>
      </c>
      <c r="U2097" s="4">
        <v>19</v>
      </c>
      <c r="V2097" s="4">
        <v>0</v>
      </c>
      <c r="W2097" s="4">
        <v>0</v>
      </c>
      <c r="X2097" s="4">
        <v>0</v>
      </c>
      <c r="Y2097" s="4">
        <v>0</v>
      </c>
      <c r="Z2097" s="4">
        <v>0</v>
      </c>
      <c r="AA2097" s="4">
        <v>0</v>
      </c>
      <c r="AB2097" s="4">
        <v>0</v>
      </c>
      <c r="AC2097" s="4">
        <v>0</v>
      </c>
      <c r="AD2097" s="4">
        <v>0</v>
      </c>
    </row>
    <row r="2098" spans="1:30" x14ac:dyDescent="0.3">
      <c r="A2098" s="16" t="s">
        <v>44</v>
      </c>
      <c r="B2098" s="7">
        <v>588253</v>
      </c>
      <c r="C2098" s="7">
        <v>286974</v>
      </c>
      <c r="D2098" s="7" t="s">
        <v>2218</v>
      </c>
      <c r="E2098" s="7">
        <v>2</v>
      </c>
      <c r="F2098" s="4">
        <v>2718560</v>
      </c>
      <c r="G2098" s="4">
        <v>126854</v>
      </c>
      <c r="H2098" s="4">
        <f t="shared" si="194"/>
        <v>3154472.2849913463</v>
      </c>
      <c r="I2098" s="4">
        <f t="shared" si="195"/>
        <v>435912.2849913463</v>
      </c>
      <c r="J2098" s="5">
        <f t="shared" si="196"/>
        <v>0.16034675894272943</v>
      </c>
      <c r="K2098" s="4">
        <f t="shared" si="197"/>
        <v>175472.63258218463</v>
      </c>
      <c r="L2098" s="4">
        <f t="shared" si="198"/>
        <v>48618.632582184626</v>
      </c>
      <c r="M2098" s="5">
        <f t="shared" si="199"/>
        <v>0.38326448186249262</v>
      </c>
      <c r="N2098" s="4">
        <f>IF(SUMPRODUCT($O$2:$AD$2,O2098:AD2098)&lt;=Kalkulačka!$B$4,SUMPRODUCT($O$2:$AD$2,O2098:AD2098)*Kalkulačka!$B$5,SUMPRODUCT($O$2:$AD$2,O2098:AD2098))</f>
        <v>222</v>
      </c>
      <c r="O2098" s="4">
        <v>37</v>
      </c>
      <c r="P2098" s="4">
        <v>0</v>
      </c>
      <c r="Q2098" s="4">
        <v>0</v>
      </c>
      <c r="R2098" s="4">
        <v>0</v>
      </c>
      <c r="S2098" s="4">
        <v>111</v>
      </c>
      <c r="T2098" s="4">
        <v>0</v>
      </c>
      <c r="U2098" s="4">
        <v>148</v>
      </c>
      <c r="V2098" s="4">
        <v>57</v>
      </c>
      <c r="W2098" s="4">
        <v>0</v>
      </c>
      <c r="X2098" s="4">
        <v>0</v>
      </c>
      <c r="Y2098" s="4">
        <v>0</v>
      </c>
      <c r="Z2098" s="4">
        <v>0</v>
      </c>
      <c r="AA2098" s="4">
        <v>0</v>
      </c>
      <c r="AB2098" s="4">
        <v>0</v>
      </c>
      <c r="AC2098" s="4">
        <v>0</v>
      </c>
      <c r="AD2098" s="4">
        <v>0</v>
      </c>
    </row>
    <row r="2099" spans="1:30" x14ac:dyDescent="0.3">
      <c r="A2099" s="16" t="s">
        <v>41</v>
      </c>
      <c r="B2099" s="7">
        <v>548031</v>
      </c>
      <c r="C2099" s="7">
        <v>580899</v>
      </c>
      <c r="D2099" s="7" t="s">
        <v>2219</v>
      </c>
      <c r="E2099" s="7">
        <v>2</v>
      </c>
      <c r="F2099" s="4">
        <v>348996</v>
      </c>
      <c r="G2099" s="4">
        <v>9133</v>
      </c>
      <c r="H2099" s="4">
        <f t="shared" si="194"/>
        <v>404966.0365867269</v>
      </c>
      <c r="I2099" s="4">
        <f t="shared" si="195"/>
        <v>55970.036586726899</v>
      </c>
      <c r="J2099" s="5">
        <f t="shared" si="196"/>
        <v>0.16037443577212041</v>
      </c>
      <c r="K2099" s="4">
        <f t="shared" si="197"/>
        <v>22526.892020685864</v>
      </c>
      <c r="L2099" s="4">
        <f t="shared" si="198"/>
        <v>13393.892020685864</v>
      </c>
      <c r="M2099" s="5">
        <f t="shared" si="199"/>
        <v>1.4665380510988575</v>
      </c>
      <c r="N2099" s="4">
        <f>IF(SUMPRODUCT($O$2:$AD$2,O2099:AD2099)&lt;=Kalkulačka!$B$4,SUMPRODUCT($O$2:$AD$2,O2099:AD2099)*Kalkulačka!$B$5,SUMPRODUCT($O$2:$AD$2,O2099:AD2099))</f>
        <v>28.5</v>
      </c>
      <c r="O2099" s="4">
        <v>19</v>
      </c>
      <c r="P2099" s="4">
        <v>0</v>
      </c>
      <c r="Q2099" s="4">
        <v>0</v>
      </c>
      <c r="R2099" s="4">
        <v>0</v>
      </c>
      <c r="S2099" s="4">
        <v>0</v>
      </c>
      <c r="T2099" s="4">
        <v>0</v>
      </c>
      <c r="U2099" s="4">
        <v>19</v>
      </c>
      <c r="V2099" s="4">
        <v>0</v>
      </c>
      <c r="W2099" s="4">
        <v>0</v>
      </c>
      <c r="X2099" s="4">
        <v>0</v>
      </c>
      <c r="Y2099" s="4">
        <v>0</v>
      </c>
      <c r="Z2099" s="4">
        <v>0</v>
      </c>
      <c r="AA2099" s="4">
        <v>0</v>
      </c>
      <c r="AB2099" s="4">
        <v>0</v>
      </c>
      <c r="AC2099" s="4">
        <v>0</v>
      </c>
      <c r="AD2099" s="4">
        <v>0</v>
      </c>
    </row>
    <row r="2100" spans="1:30" x14ac:dyDescent="0.3">
      <c r="A2100" s="16" t="s">
        <v>41</v>
      </c>
      <c r="B2100" s="7">
        <v>548049</v>
      </c>
      <c r="C2100" s="7">
        <v>580929</v>
      </c>
      <c r="D2100" s="7" t="s">
        <v>2220</v>
      </c>
      <c r="E2100" s="7">
        <v>2</v>
      </c>
      <c r="F2100" s="4">
        <v>348996</v>
      </c>
      <c r="G2100" s="4">
        <v>9133</v>
      </c>
      <c r="H2100" s="4">
        <f t="shared" si="194"/>
        <v>404966.0365867269</v>
      </c>
      <c r="I2100" s="4">
        <f t="shared" si="195"/>
        <v>55970.036586726899</v>
      </c>
      <c r="J2100" s="5">
        <f t="shared" si="196"/>
        <v>0.16037443577212041</v>
      </c>
      <c r="K2100" s="4">
        <f t="shared" si="197"/>
        <v>22526.892020685864</v>
      </c>
      <c r="L2100" s="4">
        <f t="shared" si="198"/>
        <v>13393.892020685864</v>
      </c>
      <c r="M2100" s="5">
        <f t="shared" si="199"/>
        <v>1.4665380510988575</v>
      </c>
      <c r="N2100" s="4">
        <f>IF(SUMPRODUCT($O$2:$AD$2,O2100:AD2100)&lt;=Kalkulačka!$B$4,SUMPRODUCT($O$2:$AD$2,O2100:AD2100)*Kalkulačka!$B$5,SUMPRODUCT($O$2:$AD$2,O2100:AD2100))</f>
        <v>28.5</v>
      </c>
      <c r="O2100" s="4">
        <v>19</v>
      </c>
      <c r="P2100" s="4">
        <v>0</v>
      </c>
      <c r="Q2100" s="4">
        <v>0</v>
      </c>
      <c r="R2100" s="4">
        <v>0</v>
      </c>
      <c r="S2100" s="4">
        <v>0</v>
      </c>
      <c r="T2100" s="4">
        <v>0</v>
      </c>
      <c r="U2100" s="4">
        <v>0</v>
      </c>
      <c r="V2100" s="4">
        <v>0</v>
      </c>
      <c r="W2100" s="4">
        <v>0</v>
      </c>
      <c r="X2100" s="4">
        <v>0</v>
      </c>
      <c r="Y2100" s="4">
        <v>0</v>
      </c>
      <c r="Z2100" s="4">
        <v>0</v>
      </c>
      <c r="AA2100" s="4">
        <v>0</v>
      </c>
      <c r="AB2100" s="4">
        <v>0</v>
      </c>
      <c r="AC2100" s="4">
        <v>0</v>
      </c>
      <c r="AD2100" s="4">
        <v>0</v>
      </c>
    </row>
    <row r="2101" spans="1:30" x14ac:dyDescent="0.3">
      <c r="A2101" s="16" t="s">
        <v>41</v>
      </c>
      <c r="B2101" s="7">
        <v>575194</v>
      </c>
      <c r="C2101" s="7">
        <v>273783</v>
      </c>
      <c r="D2101" s="7" t="s">
        <v>2221</v>
      </c>
      <c r="E2101" s="7">
        <v>2</v>
      </c>
      <c r="F2101" s="4">
        <v>348996</v>
      </c>
      <c r="G2101" s="4">
        <v>9133</v>
      </c>
      <c r="H2101" s="4">
        <f t="shared" si="194"/>
        <v>404966.0365867269</v>
      </c>
      <c r="I2101" s="4">
        <f t="shared" si="195"/>
        <v>55970.036586726899</v>
      </c>
      <c r="J2101" s="5">
        <f t="shared" si="196"/>
        <v>0.16037443577212041</v>
      </c>
      <c r="K2101" s="4">
        <f t="shared" si="197"/>
        <v>22526.892020685864</v>
      </c>
      <c r="L2101" s="4">
        <f t="shared" si="198"/>
        <v>13393.892020685864</v>
      </c>
      <c r="M2101" s="5">
        <f t="shared" si="199"/>
        <v>1.4665380510988575</v>
      </c>
      <c r="N2101" s="4">
        <f>IF(SUMPRODUCT($O$2:$AD$2,O2101:AD2101)&lt;=Kalkulačka!$B$4,SUMPRODUCT($O$2:$AD$2,O2101:AD2101)*Kalkulačka!$B$5,SUMPRODUCT($O$2:$AD$2,O2101:AD2101))</f>
        <v>28.5</v>
      </c>
      <c r="O2101" s="4">
        <v>19</v>
      </c>
      <c r="P2101" s="4">
        <v>0</v>
      </c>
      <c r="Q2101" s="4">
        <v>0</v>
      </c>
      <c r="R2101" s="4">
        <v>0</v>
      </c>
      <c r="S2101" s="4">
        <v>0</v>
      </c>
      <c r="T2101" s="4">
        <v>0</v>
      </c>
      <c r="U2101" s="4">
        <v>19</v>
      </c>
      <c r="V2101" s="4">
        <v>0</v>
      </c>
      <c r="W2101" s="4">
        <v>0</v>
      </c>
      <c r="X2101" s="4">
        <v>0</v>
      </c>
      <c r="Y2101" s="4">
        <v>0</v>
      </c>
      <c r="Z2101" s="4">
        <v>0</v>
      </c>
      <c r="AA2101" s="4">
        <v>0</v>
      </c>
      <c r="AB2101" s="4">
        <v>0</v>
      </c>
      <c r="AC2101" s="4">
        <v>0</v>
      </c>
      <c r="AD2101" s="4">
        <v>0</v>
      </c>
    </row>
    <row r="2102" spans="1:30" x14ac:dyDescent="0.3">
      <c r="A2102" s="16" t="s">
        <v>41</v>
      </c>
      <c r="B2102" s="7">
        <v>578673</v>
      </c>
      <c r="C2102" s="7">
        <v>277274</v>
      </c>
      <c r="D2102" s="7" t="s">
        <v>2222</v>
      </c>
      <c r="E2102" s="7">
        <v>2</v>
      </c>
      <c r="F2102" s="4">
        <v>348996</v>
      </c>
      <c r="G2102" s="4">
        <v>9133</v>
      </c>
      <c r="H2102" s="4">
        <f t="shared" si="194"/>
        <v>404966.0365867269</v>
      </c>
      <c r="I2102" s="4">
        <f t="shared" si="195"/>
        <v>55970.036586726899</v>
      </c>
      <c r="J2102" s="5">
        <f t="shared" si="196"/>
        <v>0.16037443577212041</v>
      </c>
      <c r="K2102" s="4">
        <f t="shared" si="197"/>
        <v>22526.892020685864</v>
      </c>
      <c r="L2102" s="4">
        <f t="shared" si="198"/>
        <v>13393.892020685864</v>
      </c>
      <c r="M2102" s="5">
        <f t="shared" si="199"/>
        <v>1.4665380510988575</v>
      </c>
      <c r="N2102" s="4">
        <f>IF(SUMPRODUCT($O$2:$AD$2,O2102:AD2102)&lt;=Kalkulačka!$B$4,SUMPRODUCT($O$2:$AD$2,O2102:AD2102)*Kalkulačka!$B$5,SUMPRODUCT($O$2:$AD$2,O2102:AD2102))</f>
        <v>28.5</v>
      </c>
      <c r="O2102" s="4">
        <v>19</v>
      </c>
      <c r="P2102" s="4">
        <v>0</v>
      </c>
      <c r="Q2102" s="4">
        <v>0</v>
      </c>
      <c r="R2102" s="4">
        <v>0</v>
      </c>
      <c r="S2102" s="4">
        <v>0</v>
      </c>
      <c r="T2102" s="4">
        <v>0</v>
      </c>
      <c r="U2102" s="4">
        <v>19</v>
      </c>
      <c r="V2102" s="4">
        <v>0</v>
      </c>
      <c r="W2102" s="4">
        <v>0</v>
      </c>
      <c r="X2102" s="4">
        <v>0</v>
      </c>
      <c r="Y2102" s="4">
        <v>0</v>
      </c>
      <c r="Z2102" s="4">
        <v>0</v>
      </c>
      <c r="AA2102" s="4">
        <v>0</v>
      </c>
      <c r="AB2102" s="4">
        <v>0</v>
      </c>
      <c r="AC2102" s="4">
        <v>0</v>
      </c>
      <c r="AD2102" s="4">
        <v>0</v>
      </c>
    </row>
    <row r="2103" spans="1:30" x14ac:dyDescent="0.3">
      <c r="A2103" s="16" t="s">
        <v>41</v>
      </c>
      <c r="B2103" s="7">
        <v>578886</v>
      </c>
      <c r="C2103" s="7">
        <v>277495</v>
      </c>
      <c r="D2103" s="7" t="s">
        <v>2223</v>
      </c>
      <c r="E2103" s="7">
        <v>2</v>
      </c>
      <c r="F2103" s="4">
        <v>348996</v>
      </c>
      <c r="G2103" s="4">
        <v>9133</v>
      </c>
      <c r="H2103" s="4">
        <f t="shared" si="194"/>
        <v>404966.0365867269</v>
      </c>
      <c r="I2103" s="4">
        <f t="shared" si="195"/>
        <v>55970.036586726899</v>
      </c>
      <c r="J2103" s="5">
        <f t="shared" si="196"/>
        <v>0.16037443577212041</v>
      </c>
      <c r="K2103" s="4">
        <f t="shared" si="197"/>
        <v>22526.892020685864</v>
      </c>
      <c r="L2103" s="4">
        <f t="shared" si="198"/>
        <v>13393.892020685864</v>
      </c>
      <c r="M2103" s="5">
        <f t="shared" si="199"/>
        <v>1.4665380510988575</v>
      </c>
      <c r="N2103" s="4">
        <f>IF(SUMPRODUCT($O$2:$AD$2,O2103:AD2103)&lt;=Kalkulačka!$B$4,SUMPRODUCT($O$2:$AD$2,O2103:AD2103)*Kalkulačka!$B$5,SUMPRODUCT($O$2:$AD$2,O2103:AD2103))</f>
        <v>28.5</v>
      </c>
      <c r="O2103" s="4">
        <v>19</v>
      </c>
      <c r="P2103" s="4">
        <v>0</v>
      </c>
      <c r="Q2103" s="4">
        <v>0</v>
      </c>
      <c r="R2103" s="4">
        <v>0</v>
      </c>
      <c r="S2103" s="4">
        <v>0</v>
      </c>
      <c r="T2103" s="4">
        <v>0</v>
      </c>
      <c r="U2103" s="4">
        <v>19</v>
      </c>
      <c r="V2103" s="4">
        <v>0</v>
      </c>
      <c r="W2103" s="4">
        <v>0</v>
      </c>
      <c r="X2103" s="4">
        <v>0</v>
      </c>
      <c r="Y2103" s="4">
        <v>0</v>
      </c>
      <c r="Z2103" s="4">
        <v>0</v>
      </c>
      <c r="AA2103" s="4">
        <v>0</v>
      </c>
      <c r="AB2103" s="4">
        <v>0</v>
      </c>
      <c r="AC2103" s="4">
        <v>0</v>
      </c>
      <c r="AD2103" s="4">
        <v>0</v>
      </c>
    </row>
    <row r="2104" spans="1:30" x14ac:dyDescent="0.3">
      <c r="A2104" s="16" t="s">
        <v>41</v>
      </c>
      <c r="B2104" s="7">
        <v>581011</v>
      </c>
      <c r="C2104" s="7">
        <v>279587</v>
      </c>
      <c r="D2104" s="7" t="s">
        <v>2224</v>
      </c>
      <c r="E2104" s="7">
        <v>2</v>
      </c>
      <c r="F2104" s="4">
        <v>348996</v>
      </c>
      <c r="G2104" s="4">
        <v>9133</v>
      </c>
      <c r="H2104" s="4">
        <f t="shared" si="194"/>
        <v>404966.0365867269</v>
      </c>
      <c r="I2104" s="4">
        <f t="shared" si="195"/>
        <v>55970.036586726899</v>
      </c>
      <c r="J2104" s="5">
        <f t="shared" si="196"/>
        <v>0.16037443577212041</v>
      </c>
      <c r="K2104" s="4">
        <f t="shared" si="197"/>
        <v>22526.892020685864</v>
      </c>
      <c r="L2104" s="4">
        <f t="shared" si="198"/>
        <v>13393.892020685864</v>
      </c>
      <c r="M2104" s="5">
        <f t="shared" si="199"/>
        <v>1.4665380510988575</v>
      </c>
      <c r="N2104" s="4">
        <f>IF(SUMPRODUCT($O$2:$AD$2,O2104:AD2104)&lt;=Kalkulačka!$B$4,SUMPRODUCT($O$2:$AD$2,O2104:AD2104)*Kalkulačka!$B$5,SUMPRODUCT($O$2:$AD$2,O2104:AD2104))</f>
        <v>28.5</v>
      </c>
      <c r="O2104" s="4">
        <v>19</v>
      </c>
      <c r="P2104" s="4">
        <v>0</v>
      </c>
      <c r="Q2104" s="4">
        <v>0</v>
      </c>
      <c r="R2104" s="4">
        <v>0</v>
      </c>
      <c r="S2104" s="4">
        <v>0</v>
      </c>
      <c r="T2104" s="4">
        <v>0</v>
      </c>
      <c r="U2104" s="4">
        <v>19</v>
      </c>
      <c r="V2104" s="4">
        <v>0</v>
      </c>
      <c r="W2104" s="4">
        <v>0</v>
      </c>
      <c r="X2104" s="4">
        <v>0</v>
      </c>
      <c r="Y2104" s="4">
        <v>0</v>
      </c>
      <c r="Z2104" s="4">
        <v>0</v>
      </c>
      <c r="AA2104" s="4">
        <v>0</v>
      </c>
      <c r="AB2104" s="4">
        <v>0</v>
      </c>
      <c r="AC2104" s="4">
        <v>0</v>
      </c>
      <c r="AD2104" s="4">
        <v>0</v>
      </c>
    </row>
    <row r="2105" spans="1:30" x14ac:dyDescent="0.3">
      <c r="A2105" s="16" t="s">
        <v>20</v>
      </c>
      <c r="B2105" s="7">
        <v>541893</v>
      </c>
      <c r="C2105" s="7">
        <v>243884</v>
      </c>
      <c r="D2105" s="7" t="s">
        <v>2225</v>
      </c>
      <c r="E2105" s="7">
        <v>2</v>
      </c>
      <c r="F2105" s="4">
        <v>3379577</v>
      </c>
      <c r="G2105" s="4">
        <v>167324</v>
      </c>
      <c r="H2105" s="4">
        <f t="shared" si="194"/>
        <v>3921776.3543135659</v>
      </c>
      <c r="I2105" s="4">
        <f t="shared" si="195"/>
        <v>542199.35431356588</v>
      </c>
      <c r="J2105" s="5">
        <f t="shared" si="196"/>
        <v>0.16043408814581417</v>
      </c>
      <c r="K2105" s="4">
        <f t="shared" si="197"/>
        <v>218155.16483190522</v>
      </c>
      <c r="L2105" s="4">
        <f t="shared" si="198"/>
        <v>50831.164831905218</v>
      </c>
      <c r="M2105" s="5">
        <f t="shared" si="199"/>
        <v>0.30378884578366061</v>
      </c>
      <c r="N2105" s="4">
        <f>IF(SUMPRODUCT($O$2:$AD$2,O2105:AD2105)&lt;=Kalkulačka!$B$4,SUMPRODUCT($O$2:$AD$2,O2105:AD2105)*Kalkulačka!$B$5,SUMPRODUCT($O$2:$AD$2,O2105:AD2105))</f>
        <v>276</v>
      </c>
      <c r="O2105" s="4">
        <v>32</v>
      </c>
      <c r="P2105" s="4">
        <v>0</v>
      </c>
      <c r="Q2105" s="4">
        <v>0</v>
      </c>
      <c r="R2105" s="4">
        <v>0</v>
      </c>
      <c r="S2105" s="4">
        <v>152</v>
      </c>
      <c r="T2105" s="4">
        <v>0</v>
      </c>
      <c r="U2105" s="4">
        <v>0</v>
      </c>
      <c r="V2105" s="4">
        <v>61</v>
      </c>
      <c r="W2105" s="4">
        <v>0</v>
      </c>
      <c r="X2105" s="4">
        <v>0</v>
      </c>
      <c r="Y2105" s="4">
        <v>0</v>
      </c>
      <c r="Z2105" s="4">
        <v>0</v>
      </c>
      <c r="AA2105" s="4">
        <v>0</v>
      </c>
      <c r="AB2105" s="4">
        <v>0</v>
      </c>
      <c r="AC2105" s="4">
        <v>0</v>
      </c>
      <c r="AD2105" s="4">
        <v>0</v>
      </c>
    </row>
    <row r="2106" spans="1:30" x14ac:dyDescent="0.3">
      <c r="A2106" s="16" t="s">
        <v>56</v>
      </c>
      <c r="B2106" s="7">
        <v>507261</v>
      </c>
      <c r="C2106" s="7">
        <v>300136</v>
      </c>
      <c r="D2106" s="7" t="s">
        <v>2226</v>
      </c>
      <c r="E2106" s="7">
        <v>2</v>
      </c>
      <c r="F2106" s="4">
        <v>1818327</v>
      </c>
      <c r="G2106" s="4">
        <v>67063</v>
      </c>
      <c r="H2106" s="4">
        <f t="shared" si="194"/>
        <v>2110086.1906361035</v>
      </c>
      <c r="I2106" s="4">
        <f t="shared" si="195"/>
        <v>291759.19063610351</v>
      </c>
      <c r="J2106" s="5">
        <f t="shared" si="196"/>
        <v>0.16045474253866532</v>
      </c>
      <c r="K2106" s="4">
        <f t="shared" si="197"/>
        <v>117376.96368673161</v>
      </c>
      <c r="L2106" s="4">
        <f t="shared" si="198"/>
        <v>50313.963686731615</v>
      </c>
      <c r="M2106" s="5">
        <f t="shared" si="199"/>
        <v>0.75024922366627811</v>
      </c>
      <c r="N2106" s="4">
        <f>IF(SUMPRODUCT($O$2:$AD$2,O2106:AD2106)&lt;=Kalkulačka!$B$4,SUMPRODUCT($O$2:$AD$2,O2106:AD2106)*Kalkulačka!$B$5,SUMPRODUCT($O$2:$AD$2,O2106:AD2106))</f>
        <v>148.5</v>
      </c>
      <c r="O2106" s="4">
        <v>46</v>
      </c>
      <c r="P2106" s="4">
        <v>0</v>
      </c>
      <c r="Q2106" s="4">
        <v>0</v>
      </c>
      <c r="R2106" s="4">
        <v>0</v>
      </c>
      <c r="S2106" s="4">
        <v>53</v>
      </c>
      <c r="T2106" s="4">
        <v>0</v>
      </c>
      <c r="U2106" s="4">
        <v>0</v>
      </c>
      <c r="V2106" s="4">
        <v>53</v>
      </c>
      <c r="W2106" s="4">
        <v>0</v>
      </c>
      <c r="X2106" s="4">
        <v>0</v>
      </c>
      <c r="Y2106" s="4">
        <v>0</v>
      </c>
      <c r="Z2106" s="4">
        <v>0</v>
      </c>
      <c r="AA2106" s="4">
        <v>0</v>
      </c>
      <c r="AB2106" s="4">
        <v>0</v>
      </c>
      <c r="AC2106" s="4">
        <v>0</v>
      </c>
      <c r="AD2106" s="4">
        <v>0</v>
      </c>
    </row>
    <row r="2107" spans="1:30" x14ac:dyDescent="0.3">
      <c r="A2107" s="16" t="s">
        <v>20</v>
      </c>
      <c r="B2107" s="7">
        <v>535702</v>
      </c>
      <c r="C2107" s="7">
        <v>237680</v>
      </c>
      <c r="D2107" s="7" t="s">
        <v>2227</v>
      </c>
      <c r="E2107" s="7">
        <v>2</v>
      </c>
      <c r="F2107" s="4">
        <v>7841021</v>
      </c>
      <c r="G2107" s="4">
        <v>480397</v>
      </c>
      <c r="H2107" s="4">
        <f t="shared" si="194"/>
        <v>7886180.7124783657</v>
      </c>
      <c r="I2107" s="4">
        <f t="shared" si="195"/>
        <v>45159.712478365749</v>
      </c>
      <c r="J2107" s="5">
        <f t="shared" si="196"/>
        <v>5.7594173613826349E-3</v>
      </c>
      <c r="K2107" s="4">
        <f t="shared" si="197"/>
        <v>438681.58145546156</v>
      </c>
      <c r="L2107" s="4">
        <f t="shared" si="198"/>
        <v>-41715.418544538436</v>
      </c>
      <c r="M2107" s="5">
        <f t="shared" si="199"/>
        <v>-8.6835301936811549E-2</v>
      </c>
      <c r="N2107" s="4">
        <f>IF(SUMPRODUCT($O$2:$AD$2,O2107:AD2107)&lt;=Kalkulačka!$B$4,SUMPRODUCT($O$2:$AD$2,O2107:AD2107)*Kalkulačka!$B$5,SUMPRODUCT($O$2:$AD$2,O2107:AD2107))</f>
        <v>555</v>
      </c>
      <c r="O2107" s="4">
        <v>129</v>
      </c>
      <c r="P2107" s="4">
        <v>0</v>
      </c>
      <c r="Q2107" s="4">
        <v>0</v>
      </c>
      <c r="R2107" s="4">
        <v>0</v>
      </c>
      <c r="S2107" s="4">
        <v>426</v>
      </c>
      <c r="T2107" s="4">
        <v>0</v>
      </c>
      <c r="U2107" s="4">
        <v>507</v>
      </c>
      <c r="V2107" s="4">
        <v>116</v>
      </c>
      <c r="W2107" s="4">
        <v>0</v>
      </c>
      <c r="X2107" s="4">
        <v>0</v>
      </c>
      <c r="Y2107" s="4">
        <v>0</v>
      </c>
      <c r="Z2107" s="4">
        <v>0</v>
      </c>
      <c r="AA2107" s="4">
        <v>0</v>
      </c>
      <c r="AB2107" s="4">
        <v>0</v>
      </c>
      <c r="AC2107" s="4">
        <v>0</v>
      </c>
      <c r="AD2107" s="4">
        <v>0</v>
      </c>
    </row>
    <row r="2108" spans="1:30" x14ac:dyDescent="0.3">
      <c r="A2108" s="16" t="s">
        <v>47</v>
      </c>
      <c r="B2108" s="7">
        <v>581283</v>
      </c>
      <c r="C2108" s="7">
        <v>279943</v>
      </c>
      <c r="D2108" s="7" t="s">
        <v>403</v>
      </c>
      <c r="E2108" s="7">
        <v>2</v>
      </c>
      <c r="F2108" s="4">
        <v>37975527</v>
      </c>
      <c r="G2108" s="4">
        <v>2324443</v>
      </c>
      <c r="H2108" s="4">
        <f t="shared" si="194"/>
        <v>38194691.450706035</v>
      </c>
      <c r="I2108" s="4">
        <f t="shared" si="195"/>
        <v>219164.4507060349</v>
      </c>
      <c r="J2108" s="5">
        <f t="shared" si="196"/>
        <v>5.7712023510834154E-3</v>
      </c>
      <c r="K2108" s="4">
        <f t="shared" si="197"/>
        <v>2124641.6053194245</v>
      </c>
      <c r="L2108" s="4">
        <f t="shared" si="198"/>
        <v>-199801.39468057547</v>
      </c>
      <c r="M2108" s="5">
        <f t="shared" si="199"/>
        <v>-8.5956676365295026E-2</v>
      </c>
      <c r="N2108" s="4">
        <f>IF(SUMPRODUCT($O$2:$AD$2,O2108:AD2108)&lt;=Kalkulačka!$B$4,SUMPRODUCT($O$2:$AD$2,O2108:AD2108)*Kalkulačka!$B$5,SUMPRODUCT($O$2:$AD$2,O2108:AD2108))</f>
        <v>2688</v>
      </c>
      <c r="O2108" s="4">
        <v>565</v>
      </c>
      <c r="P2108" s="4">
        <v>26</v>
      </c>
      <c r="Q2108" s="4">
        <v>34</v>
      </c>
      <c r="R2108" s="4">
        <v>0</v>
      </c>
      <c r="S2108" s="4">
        <v>2037</v>
      </c>
      <c r="T2108" s="4">
        <v>0</v>
      </c>
      <c r="U2108" s="4">
        <v>2497</v>
      </c>
      <c r="V2108" s="4">
        <v>708</v>
      </c>
      <c r="W2108" s="4">
        <v>0</v>
      </c>
      <c r="X2108" s="4">
        <v>0</v>
      </c>
      <c r="Y2108" s="4">
        <v>0</v>
      </c>
      <c r="Z2108" s="4">
        <v>0</v>
      </c>
      <c r="AA2108" s="4">
        <v>0</v>
      </c>
      <c r="AB2108" s="4">
        <v>0</v>
      </c>
      <c r="AC2108" s="4">
        <v>0</v>
      </c>
      <c r="AD2108" s="4">
        <v>0</v>
      </c>
    </row>
    <row r="2109" spans="1:30" x14ac:dyDescent="0.3">
      <c r="A2109" s="16" t="s">
        <v>47</v>
      </c>
      <c r="B2109" s="7">
        <v>584711</v>
      </c>
      <c r="C2109" s="7">
        <v>283410</v>
      </c>
      <c r="D2109" s="7" t="s">
        <v>2228</v>
      </c>
      <c r="E2109" s="7">
        <v>2</v>
      </c>
      <c r="F2109" s="4">
        <v>3269126</v>
      </c>
      <c r="G2109" s="4">
        <v>151426</v>
      </c>
      <c r="H2109" s="4">
        <f t="shared" si="194"/>
        <v>3793892.3427598625</v>
      </c>
      <c r="I2109" s="4">
        <f t="shared" si="195"/>
        <v>524766.34275986254</v>
      </c>
      <c r="J2109" s="5">
        <f t="shared" si="196"/>
        <v>0.16052190792274823</v>
      </c>
      <c r="K2109" s="4">
        <f t="shared" si="197"/>
        <v>211041.40945695178</v>
      </c>
      <c r="L2109" s="4">
        <f t="shared" si="198"/>
        <v>59615.409456951777</v>
      </c>
      <c r="M2109" s="5">
        <f t="shared" si="199"/>
        <v>0.3936933515839538</v>
      </c>
      <c r="N2109" s="4">
        <f>IF(SUMPRODUCT($O$2:$AD$2,O2109:AD2109)&lt;=Kalkulačka!$B$4,SUMPRODUCT($O$2:$AD$2,O2109:AD2109)*Kalkulačka!$B$5,SUMPRODUCT($O$2:$AD$2,O2109:AD2109))</f>
        <v>267</v>
      </c>
      <c r="O2109" s="4">
        <v>53</v>
      </c>
      <c r="P2109" s="4">
        <v>0</v>
      </c>
      <c r="Q2109" s="4">
        <v>0</v>
      </c>
      <c r="R2109" s="4">
        <v>0</v>
      </c>
      <c r="S2109" s="4">
        <v>125</v>
      </c>
      <c r="T2109" s="4">
        <v>0</v>
      </c>
      <c r="U2109" s="4">
        <v>137</v>
      </c>
      <c r="V2109" s="4">
        <v>45</v>
      </c>
      <c r="W2109" s="4">
        <v>25</v>
      </c>
      <c r="X2109" s="4">
        <v>0</v>
      </c>
      <c r="Y2109" s="4">
        <v>0</v>
      </c>
      <c r="Z2109" s="4">
        <v>0</v>
      </c>
      <c r="AA2109" s="4">
        <v>0</v>
      </c>
      <c r="AB2109" s="4">
        <v>0</v>
      </c>
      <c r="AC2109" s="4">
        <v>0</v>
      </c>
      <c r="AD2109" s="4">
        <v>0</v>
      </c>
    </row>
    <row r="2110" spans="1:30" x14ac:dyDescent="0.3">
      <c r="A2110" s="16" t="s">
        <v>35</v>
      </c>
      <c r="B2110" s="7">
        <v>577626</v>
      </c>
      <c r="C2110" s="7">
        <v>276227</v>
      </c>
      <c r="D2110" s="7" t="s">
        <v>379</v>
      </c>
      <c r="E2110" s="7">
        <v>2</v>
      </c>
      <c r="F2110" s="4">
        <v>40656381</v>
      </c>
      <c r="G2110" s="4">
        <v>2486433</v>
      </c>
      <c r="H2110" s="4">
        <f t="shared" si="194"/>
        <v>40894465.027950875</v>
      </c>
      <c r="I2110" s="4">
        <f t="shared" si="195"/>
        <v>238084.02795087546</v>
      </c>
      <c r="J2110" s="5">
        <f t="shared" si="196"/>
        <v>5.8560064151031987E-3</v>
      </c>
      <c r="K2110" s="4">
        <f t="shared" si="197"/>
        <v>2274820.8854573304</v>
      </c>
      <c r="L2110" s="4">
        <f t="shared" si="198"/>
        <v>-211612.11454266962</v>
      </c>
      <c r="M2110" s="5">
        <f t="shared" si="199"/>
        <v>-8.5106702872214779E-2</v>
      </c>
      <c r="N2110" s="4">
        <f>IF(SUMPRODUCT($O$2:$AD$2,O2110:AD2110)&lt;=Kalkulačka!$B$4,SUMPRODUCT($O$2:$AD$2,O2110:AD2110)*Kalkulačka!$B$5,SUMPRODUCT($O$2:$AD$2,O2110:AD2110))</f>
        <v>2878</v>
      </c>
      <c r="O2110" s="4">
        <v>519</v>
      </c>
      <c r="P2110" s="4">
        <v>46</v>
      </c>
      <c r="Q2110" s="4">
        <v>0</v>
      </c>
      <c r="R2110" s="4">
        <v>0</v>
      </c>
      <c r="S2110" s="4">
        <v>1988</v>
      </c>
      <c r="T2110" s="4">
        <v>105</v>
      </c>
      <c r="U2110" s="4">
        <v>2090</v>
      </c>
      <c r="V2110" s="4">
        <v>533</v>
      </c>
      <c r="W2110" s="4">
        <v>120</v>
      </c>
      <c r="X2110" s="4">
        <v>590</v>
      </c>
      <c r="Y2110" s="4">
        <v>0</v>
      </c>
      <c r="Z2110" s="4">
        <v>0</v>
      </c>
      <c r="AA2110" s="4">
        <v>690</v>
      </c>
      <c r="AB2110" s="4">
        <v>0</v>
      </c>
      <c r="AC2110" s="4">
        <v>0</v>
      </c>
      <c r="AD2110" s="4">
        <v>0</v>
      </c>
    </row>
    <row r="2111" spans="1:30" x14ac:dyDescent="0.3">
      <c r="A2111" s="16" t="s">
        <v>41</v>
      </c>
      <c r="B2111" s="7">
        <v>574953</v>
      </c>
      <c r="C2111" s="7">
        <v>273546</v>
      </c>
      <c r="D2111" s="7" t="s">
        <v>2229</v>
      </c>
      <c r="E2111" s="7">
        <v>2</v>
      </c>
      <c r="F2111" s="4">
        <v>2460828</v>
      </c>
      <c r="G2111" s="4">
        <v>90289</v>
      </c>
      <c r="H2111" s="4">
        <f t="shared" si="194"/>
        <v>2856076.2580327056</v>
      </c>
      <c r="I2111" s="4">
        <f t="shared" si="195"/>
        <v>395248.25803270563</v>
      </c>
      <c r="J2111" s="5">
        <f t="shared" si="196"/>
        <v>0.16061596260799438</v>
      </c>
      <c r="K2111" s="4">
        <f t="shared" si="197"/>
        <v>158873.87004062661</v>
      </c>
      <c r="L2111" s="4">
        <f t="shared" si="198"/>
        <v>68584.870040626614</v>
      </c>
      <c r="M2111" s="5">
        <f t="shared" si="199"/>
        <v>0.75961490370506501</v>
      </c>
      <c r="N2111" s="4">
        <f>IF(SUMPRODUCT($O$2:$AD$2,O2111:AD2111)&lt;=Kalkulačka!$B$4,SUMPRODUCT($O$2:$AD$2,O2111:AD2111)*Kalkulačka!$B$5,SUMPRODUCT($O$2:$AD$2,O2111:AD2111))</f>
        <v>201</v>
      </c>
      <c r="O2111" s="4">
        <v>65</v>
      </c>
      <c r="P2111" s="4">
        <v>0</v>
      </c>
      <c r="Q2111" s="4">
        <v>0</v>
      </c>
      <c r="R2111" s="4">
        <v>0</v>
      </c>
      <c r="S2111" s="4">
        <v>69</v>
      </c>
      <c r="T2111" s="4">
        <v>0</v>
      </c>
      <c r="U2111" s="4">
        <v>131</v>
      </c>
      <c r="V2111" s="4">
        <v>56</v>
      </c>
      <c r="W2111" s="4">
        <v>0</v>
      </c>
      <c r="X2111" s="4">
        <v>0</v>
      </c>
      <c r="Y2111" s="4">
        <v>0</v>
      </c>
      <c r="Z2111" s="4">
        <v>0</v>
      </c>
      <c r="AA2111" s="4">
        <v>0</v>
      </c>
      <c r="AB2111" s="4">
        <v>0</v>
      </c>
      <c r="AC2111" s="4">
        <v>0</v>
      </c>
      <c r="AD2111" s="4">
        <v>0</v>
      </c>
    </row>
    <row r="2112" spans="1:30" x14ac:dyDescent="0.3">
      <c r="A2112" s="16" t="s">
        <v>41</v>
      </c>
      <c r="B2112" s="7">
        <v>555134</v>
      </c>
      <c r="C2112" s="7">
        <v>274046</v>
      </c>
      <c r="D2112" s="7" t="s">
        <v>278</v>
      </c>
      <c r="E2112" s="7">
        <v>2</v>
      </c>
      <c r="F2112" s="4">
        <v>182459520</v>
      </c>
      <c r="G2112" s="4">
        <v>11023734</v>
      </c>
      <c r="H2112" s="4">
        <f t="shared" si="194"/>
        <v>183536291.51495147</v>
      </c>
      <c r="I2112" s="4">
        <f t="shared" si="195"/>
        <v>1076771.5149514675</v>
      </c>
      <c r="J2112" s="5">
        <f t="shared" si="196"/>
        <v>5.9014268751307331E-3</v>
      </c>
      <c r="K2112" s="4">
        <f t="shared" si="197"/>
        <v>10209503.630680388</v>
      </c>
      <c r="L2112" s="4">
        <f t="shared" si="198"/>
        <v>-814230.36931961216</v>
      </c>
      <c r="M2112" s="5">
        <f t="shared" si="199"/>
        <v>-7.3861576242642668E-2</v>
      </c>
      <c r="N2112" s="4">
        <f>IF(SUMPRODUCT($O$2:$AD$2,O2112:AD2112)&lt;=Kalkulačka!$B$4,SUMPRODUCT($O$2:$AD$2,O2112:AD2112)*Kalkulačka!$B$5,SUMPRODUCT($O$2:$AD$2,O2112:AD2112))</f>
        <v>12916.6</v>
      </c>
      <c r="O2112" s="4">
        <v>3060</v>
      </c>
      <c r="P2112" s="4">
        <v>40</v>
      </c>
      <c r="Q2112" s="4">
        <v>0</v>
      </c>
      <c r="R2112" s="4">
        <v>0</v>
      </c>
      <c r="S2112" s="4">
        <v>9449</v>
      </c>
      <c r="T2112" s="4">
        <v>54</v>
      </c>
      <c r="U2112" s="4">
        <v>11920</v>
      </c>
      <c r="V2112" s="4">
        <v>2841</v>
      </c>
      <c r="W2112" s="4">
        <v>0</v>
      </c>
      <c r="X2112" s="4">
        <v>2989</v>
      </c>
      <c r="Y2112" s="4">
        <v>0</v>
      </c>
      <c r="Z2112" s="4">
        <v>0</v>
      </c>
      <c r="AA2112" s="4">
        <v>2196</v>
      </c>
      <c r="AB2112" s="4">
        <v>0</v>
      </c>
      <c r="AC2112" s="4">
        <v>0</v>
      </c>
      <c r="AD2112" s="4">
        <v>0</v>
      </c>
    </row>
    <row r="2113" spans="1:30" x14ac:dyDescent="0.3">
      <c r="A2113" s="16" t="s">
        <v>20</v>
      </c>
      <c r="B2113" s="7">
        <v>533807</v>
      </c>
      <c r="C2113" s="7">
        <v>235831</v>
      </c>
      <c r="D2113" s="7" t="s">
        <v>2230</v>
      </c>
      <c r="E2113" s="7">
        <v>2</v>
      </c>
      <c r="F2113" s="4">
        <v>7317216</v>
      </c>
      <c r="G2113" s="4">
        <v>477667</v>
      </c>
      <c r="H2113" s="4">
        <f t="shared" si="194"/>
        <v>7360435.331646475</v>
      </c>
      <c r="I2113" s="4">
        <f t="shared" si="195"/>
        <v>43219.33164647501</v>
      </c>
      <c r="J2113" s="5">
        <f t="shared" si="196"/>
        <v>5.9065266962838869E-3</v>
      </c>
      <c r="K2113" s="4">
        <f t="shared" si="197"/>
        <v>409436.14269176417</v>
      </c>
      <c r="L2113" s="4">
        <f t="shared" si="198"/>
        <v>-68230.857308235834</v>
      </c>
      <c r="M2113" s="5">
        <f t="shared" si="199"/>
        <v>-0.1428418904974299</v>
      </c>
      <c r="N2113" s="4">
        <f>IF(SUMPRODUCT($O$2:$AD$2,O2113:AD2113)&lt;=Kalkulačka!$B$4,SUMPRODUCT($O$2:$AD$2,O2113:AD2113)*Kalkulačka!$B$5,SUMPRODUCT($O$2:$AD$2,O2113:AD2113))</f>
        <v>518</v>
      </c>
      <c r="O2113" s="4">
        <v>82</v>
      </c>
      <c r="P2113" s="4">
        <v>0</v>
      </c>
      <c r="Q2113" s="4">
        <v>0</v>
      </c>
      <c r="R2113" s="4">
        <v>0</v>
      </c>
      <c r="S2113" s="4">
        <v>436</v>
      </c>
      <c r="T2113" s="4">
        <v>0</v>
      </c>
      <c r="U2113" s="4">
        <v>548</v>
      </c>
      <c r="V2113" s="4">
        <v>160</v>
      </c>
      <c r="W2113" s="4">
        <v>140</v>
      </c>
      <c r="X2113" s="4">
        <v>0</v>
      </c>
      <c r="Y2113" s="4">
        <v>0</v>
      </c>
      <c r="Z2113" s="4">
        <v>0</v>
      </c>
      <c r="AA2113" s="4">
        <v>0</v>
      </c>
      <c r="AB2113" s="4">
        <v>0</v>
      </c>
      <c r="AC2113" s="4">
        <v>0</v>
      </c>
      <c r="AD2113" s="4">
        <v>0</v>
      </c>
    </row>
    <row r="2114" spans="1:30" x14ac:dyDescent="0.3">
      <c r="A2114" s="16" t="s">
        <v>23</v>
      </c>
      <c r="B2114" s="7">
        <v>552585</v>
      </c>
      <c r="C2114" s="7">
        <v>252468</v>
      </c>
      <c r="D2114" s="7" t="s">
        <v>2231</v>
      </c>
      <c r="E2114" s="7">
        <v>2</v>
      </c>
      <c r="F2114" s="4">
        <v>881411</v>
      </c>
      <c r="G2114" s="4">
        <v>31890</v>
      </c>
      <c r="H2114" s="4">
        <f t="shared" si="194"/>
        <v>1023072.0924296258</v>
      </c>
      <c r="I2114" s="4">
        <f t="shared" si="195"/>
        <v>141661.0924296258</v>
      </c>
      <c r="J2114" s="5">
        <f t="shared" si="196"/>
        <v>0.1607208129120532</v>
      </c>
      <c r="K2114" s="4">
        <f t="shared" si="197"/>
        <v>56910.042999627447</v>
      </c>
      <c r="L2114" s="4">
        <f t="shared" si="198"/>
        <v>25020.042999627447</v>
      </c>
      <c r="M2114" s="5">
        <f t="shared" si="199"/>
        <v>0.78457331450697554</v>
      </c>
      <c r="N2114" s="4">
        <f>IF(SUMPRODUCT($O$2:$AD$2,O2114:AD2114)&lt;=Kalkulačka!$B$4,SUMPRODUCT($O$2:$AD$2,O2114:AD2114)*Kalkulačka!$B$5,SUMPRODUCT($O$2:$AD$2,O2114:AD2114))</f>
        <v>72</v>
      </c>
      <c r="O2114" s="4">
        <v>25</v>
      </c>
      <c r="P2114" s="4">
        <v>0</v>
      </c>
      <c r="Q2114" s="4">
        <v>0</v>
      </c>
      <c r="R2114" s="4">
        <v>0</v>
      </c>
      <c r="S2114" s="4">
        <v>23</v>
      </c>
      <c r="T2114" s="4">
        <v>0</v>
      </c>
      <c r="U2114" s="4">
        <v>46</v>
      </c>
      <c r="V2114" s="4">
        <v>19</v>
      </c>
      <c r="W2114" s="4">
        <v>0</v>
      </c>
      <c r="X2114" s="4">
        <v>0</v>
      </c>
      <c r="Y2114" s="4">
        <v>0</v>
      </c>
      <c r="Z2114" s="4">
        <v>0</v>
      </c>
      <c r="AA2114" s="4">
        <v>0</v>
      </c>
      <c r="AB2114" s="4">
        <v>0</v>
      </c>
      <c r="AC2114" s="4">
        <v>0</v>
      </c>
      <c r="AD2114" s="4">
        <v>0</v>
      </c>
    </row>
    <row r="2115" spans="1:30" x14ac:dyDescent="0.3">
      <c r="A2115" s="16" t="s">
        <v>25</v>
      </c>
      <c r="B2115" s="7">
        <v>560235</v>
      </c>
      <c r="C2115" s="7">
        <v>259195</v>
      </c>
      <c r="D2115" s="7" t="s">
        <v>2028</v>
      </c>
      <c r="E2115" s="7">
        <v>2</v>
      </c>
      <c r="F2115" s="4">
        <v>807939</v>
      </c>
      <c r="G2115" s="4">
        <v>37621</v>
      </c>
      <c r="H2115" s="4">
        <f t="shared" si="194"/>
        <v>937816.08472715702</v>
      </c>
      <c r="I2115" s="4">
        <f t="shared" si="195"/>
        <v>129877.08472715702</v>
      </c>
      <c r="J2115" s="5">
        <f t="shared" si="196"/>
        <v>0.16075110215889699</v>
      </c>
      <c r="K2115" s="4">
        <f t="shared" si="197"/>
        <v>52167.539416325162</v>
      </c>
      <c r="L2115" s="4">
        <f t="shared" si="198"/>
        <v>14546.539416325162</v>
      </c>
      <c r="M2115" s="5">
        <f t="shared" si="199"/>
        <v>0.3866600945303198</v>
      </c>
      <c r="N2115" s="4">
        <f>IF(SUMPRODUCT($O$2:$AD$2,O2115:AD2115)&lt;=Kalkulačka!$B$4,SUMPRODUCT($O$2:$AD$2,O2115:AD2115)*Kalkulačka!$B$5,SUMPRODUCT($O$2:$AD$2,O2115:AD2115))</f>
        <v>66</v>
      </c>
      <c r="O2115" s="4">
        <v>0</v>
      </c>
      <c r="P2115" s="4">
        <v>0</v>
      </c>
      <c r="Q2115" s="4">
        <v>0</v>
      </c>
      <c r="R2115" s="4">
        <v>0</v>
      </c>
      <c r="S2115" s="4">
        <v>44</v>
      </c>
      <c r="T2115" s="4">
        <v>0</v>
      </c>
      <c r="U2115" s="4">
        <v>0</v>
      </c>
      <c r="V2115" s="4">
        <v>41</v>
      </c>
      <c r="W2115" s="4">
        <v>0</v>
      </c>
      <c r="X2115" s="4">
        <v>0</v>
      </c>
      <c r="Y2115" s="4">
        <v>0</v>
      </c>
      <c r="Z2115" s="4">
        <v>0</v>
      </c>
      <c r="AA2115" s="4">
        <v>0</v>
      </c>
      <c r="AB2115" s="4">
        <v>0</v>
      </c>
      <c r="AC2115" s="4">
        <v>0</v>
      </c>
      <c r="AD2115" s="4">
        <v>0</v>
      </c>
    </row>
    <row r="2116" spans="1:30" x14ac:dyDescent="0.3">
      <c r="A2116" s="16" t="s">
        <v>20</v>
      </c>
      <c r="B2116" s="7">
        <v>539911</v>
      </c>
      <c r="C2116" s="7">
        <v>243132</v>
      </c>
      <c r="D2116" s="7" t="s">
        <v>207</v>
      </c>
      <c r="E2116" s="7">
        <v>2</v>
      </c>
      <c r="F2116" s="4">
        <v>76727140</v>
      </c>
      <c r="G2116" s="4">
        <v>4632646</v>
      </c>
      <c r="H2116" s="4">
        <f t="shared" si="194"/>
        <v>77192210.307276979</v>
      </c>
      <c r="I2116" s="4">
        <f t="shared" si="195"/>
        <v>465070.30727697909</v>
      </c>
      <c r="J2116" s="5">
        <f t="shared" si="196"/>
        <v>6.0613533526334695E-3</v>
      </c>
      <c r="K2116" s="4">
        <f t="shared" si="197"/>
        <v>4293941.7860482791</v>
      </c>
      <c r="L2116" s="4">
        <f t="shared" si="198"/>
        <v>-338704.21395172086</v>
      </c>
      <c r="M2116" s="5">
        <f t="shared" si="199"/>
        <v>-7.3112474804187699E-2</v>
      </c>
      <c r="N2116" s="4">
        <f>IF(SUMPRODUCT($O$2:$AD$2,O2116:AD2116)&lt;=Kalkulačka!$B$4,SUMPRODUCT($O$2:$AD$2,O2116:AD2116)*Kalkulačka!$B$5,SUMPRODUCT($O$2:$AD$2,O2116:AD2116))</f>
        <v>5432.5</v>
      </c>
      <c r="O2116" s="4">
        <v>1229</v>
      </c>
      <c r="P2116" s="4">
        <v>0</v>
      </c>
      <c r="Q2116" s="4">
        <v>26</v>
      </c>
      <c r="R2116" s="4">
        <v>0</v>
      </c>
      <c r="S2116" s="4">
        <v>3924</v>
      </c>
      <c r="T2116" s="4">
        <v>0</v>
      </c>
      <c r="U2116" s="4">
        <v>5787</v>
      </c>
      <c r="V2116" s="4">
        <v>1335</v>
      </c>
      <c r="W2116" s="4">
        <v>341</v>
      </c>
      <c r="X2116" s="4">
        <v>0</v>
      </c>
      <c r="Y2116" s="4">
        <v>149</v>
      </c>
      <c r="Z2116" s="4">
        <v>0</v>
      </c>
      <c r="AA2116" s="4">
        <v>1045</v>
      </c>
      <c r="AB2116" s="4">
        <v>0</v>
      </c>
      <c r="AC2116" s="4">
        <v>0</v>
      </c>
      <c r="AD2116" s="4">
        <v>0</v>
      </c>
    </row>
    <row r="2117" spans="1:30" x14ac:dyDescent="0.3">
      <c r="A2117" s="16" t="s">
        <v>56</v>
      </c>
      <c r="B2117" s="7">
        <v>599964</v>
      </c>
      <c r="C2117" s="7">
        <v>298484</v>
      </c>
      <c r="D2117" s="7" t="s">
        <v>2232</v>
      </c>
      <c r="E2117" s="7">
        <v>2</v>
      </c>
      <c r="F2117" s="4">
        <v>1835689</v>
      </c>
      <c r="G2117" s="4">
        <v>68290</v>
      </c>
      <c r="H2117" s="4">
        <f t="shared" si="194"/>
        <v>2131400.1925617205</v>
      </c>
      <c r="I2117" s="4">
        <f t="shared" si="195"/>
        <v>295711.1925617205</v>
      </c>
      <c r="J2117" s="5">
        <f t="shared" si="196"/>
        <v>0.16109002808303607</v>
      </c>
      <c r="K2117" s="4">
        <f t="shared" si="197"/>
        <v>118562.58958255718</v>
      </c>
      <c r="L2117" s="4">
        <f t="shared" si="198"/>
        <v>50272.589582557179</v>
      </c>
      <c r="M2117" s="5">
        <f t="shared" si="199"/>
        <v>0.7361632681586936</v>
      </c>
      <c r="N2117" s="4">
        <f>IF(SUMPRODUCT($O$2:$AD$2,O2117:AD2117)&lt;=Kalkulačka!$B$4,SUMPRODUCT($O$2:$AD$2,O2117:AD2117)*Kalkulačka!$B$5,SUMPRODUCT($O$2:$AD$2,O2117:AD2117))</f>
        <v>150</v>
      </c>
      <c r="O2117" s="4">
        <v>45</v>
      </c>
      <c r="P2117" s="4">
        <v>0</v>
      </c>
      <c r="Q2117" s="4">
        <v>0</v>
      </c>
      <c r="R2117" s="4">
        <v>0</v>
      </c>
      <c r="S2117" s="4">
        <v>55</v>
      </c>
      <c r="T2117" s="4">
        <v>0</v>
      </c>
      <c r="U2117" s="4">
        <v>101</v>
      </c>
      <c r="V2117" s="4">
        <v>28</v>
      </c>
      <c r="W2117" s="4">
        <v>0</v>
      </c>
      <c r="X2117" s="4">
        <v>0</v>
      </c>
      <c r="Y2117" s="4">
        <v>0</v>
      </c>
      <c r="Z2117" s="4">
        <v>0</v>
      </c>
      <c r="AA2117" s="4">
        <v>0</v>
      </c>
      <c r="AB2117" s="4">
        <v>0</v>
      </c>
      <c r="AC2117" s="4">
        <v>0</v>
      </c>
      <c r="AD2117" s="4">
        <v>0</v>
      </c>
    </row>
    <row r="2118" spans="1:30" x14ac:dyDescent="0.3">
      <c r="A2118" s="16" t="s">
        <v>29</v>
      </c>
      <c r="B2118" s="7">
        <v>560324</v>
      </c>
      <c r="C2118" s="7">
        <v>259284</v>
      </c>
      <c r="D2118" s="7" t="s">
        <v>2233</v>
      </c>
      <c r="E2118" s="7">
        <v>2</v>
      </c>
      <c r="F2118" s="4">
        <v>660805</v>
      </c>
      <c r="G2118" s="4">
        <v>17046</v>
      </c>
      <c r="H2118" s="4">
        <f t="shared" ref="H2118:H2181" si="200">N2118*$A$3</f>
        <v>767304.06932221935</v>
      </c>
      <c r="I2118" s="4">
        <f t="shared" ref="I2118:I2181" si="201">H2118-F2118</f>
        <v>106499.06932221935</v>
      </c>
      <c r="J2118" s="5">
        <f t="shared" ref="J2118:J2181" si="202">IFERROR(H2118/F2118-1,0)</f>
        <v>0.16116565298721919</v>
      </c>
      <c r="K2118" s="4">
        <f t="shared" ref="K2118:K2181" si="203">N2118*$A$4</f>
        <v>42682.532249720585</v>
      </c>
      <c r="L2118" s="4">
        <f t="shared" ref="L2118:L2181" si="204">K2118-G2118</f>
        <v>25636.532249720585</v>
      </c>
      <c r="M2118" s="5">
        <f t="shared" ref="M2118:M2181" si="205">IFERROR(K2118/G2118-1,0)</f>
        <v>1.5039617652071211</v>
      </c>
      <c r="N2118" s="4">
        <f>IF(SUMPRODUCT($O$2:$AD$2,O2118:AD2118)&lt;=Kalkulačka!$B$4,SUMPRODUCT($O$2:$AD$2,O2118:AD2118)*Kalkulačka!$B$5,SUMPRODUCT($O$2:$AD$2,O2118:AD2118))</f>
        <v>54</v>
      </c>
      <c r="O2118" s="4">
        <v>36</v>
      </c>
      <c r="P2118" s="4">
        <v>0</v>
      </c>
      <c r="Q2118" s="4">
        <v>0</v>
      </c>
      <c r="R2118" s="4">
        <v>0</v>
      </c>
      <c r="S2118" s="4">
        <v>0</v>
      </c>
      <c r="T2118" s="4">
        <v>0</v>
      </c>
      <c r="U2118" s="4">
        <v>36</v>
      </c>
      <c r="V2118" s="4">
        <v>0</v>
      </c>
      <c r="W2118" s="4">
        <v>0</v>
      </c>
      <c r="X2118" s="4">
        <v>0</v>
      </c>
      <c r="Y2118" s="4">
        <v>0</v>
      </c>
      <c r="Z2118" s="4">
        <v>0</v>
      </c>
      <c r="AA2118" s="4">
        <v>0</v>
      </c>
      <c r="AB2118" s="4">
        <v>0</v>
      </c>
      <c r="AC2118" s="4">
        <v>0</v>
      </c>
      <c r="AD2118" s="4">
        <v>0</v>
      </c>
    </row>
    <row r="2119" spans="1:30" x14ac:dyDescent="0.3">
      <c r="A2119" s="16" t="s">
        <v>25</v>
      </c>
      <c r="B2119" s="7">
        <v>553654</v>
      </c>
      <c r="C2119" s="7">
        <v>253367</v>
      </c>
      <c r="D2119" s="7" t="s">
        <v>2234</v>
      </c>
      <c r="E2119" s="7">
        <v>2</v>
      </c>
      <c r="F2119" s="4">
        <v>11587754</v>
      </c>
      <c r="G2119" s="4">
        <v>708325</v>
      </c>
      <c r="H2119" s="4">
        <f t="shared" si="200"/>
        <v>11664442.787159443</v>
      </c>
      <c r="I2119" s="4">
        <f t="shared" si="201"/>
        <v>76688.787159442902</v>
      </c>
      <c r="J2119" s="5">
        <f t="shared" si="202"/>
        <v>6.6180889894145167E-3</v>
      </c>
      <c r="K2119" s="4">
        <f t="shared" si="203"/>
        <v>648853.53192214121</v>
      </c>
      <c r="L2119" s="4">
        <f t="shared" si="204"/>
        <v>-59471.468077858794</v>
      </c>
      <c r="M2119" s="5">
        <f t="shared" si="205"/>
        <v>-8.3960707412358393E-2</v>
      </c>
      <c r="N2119" s="4">
        <f>IF(SUMPRODUCT($O$2:$AD$2,O2119:AD2119)&lt;=Kalkulačka!$B$4,SUMPRODUCT($O$2:$AD$2,O2119:AD2119)*Kalkulačka!$B$5,SUMPRODUCT($O$2:$AD$2,O2119:AD2119))</f>
        <v>820.9</v>
      </c>
      <c r="O2119" s="4">
        <v>178</v>
      </c>
      <c r="P2119" s="4">
        <v>0</v>
      </c>
      <c r="Q2119" s="4">
        <v>0</v>
      </c>
      <c r="R2119" s="4">
        <v>0</v>
      </c>
      <c r="S2119" s="4">
        <v>623</v>
      </c>
      <c r="T2119" s="4">
        <v>0</v>
      </c>
      <c r="U2119" s="4">
        <v>719</v>
      </c>
      <c r="V2119" s="4">
        <v>186</v>
      </c>
      <c r="W2119" s="4">
        <v>110</v>
      </c>
      <c r="X2119" s="4">
        <v>0</v>
      </c>
      <c r="Y2119" s="4">
        <v>0</v>
      </c>
      <c r="Z2119" s="4">
        <v>0</v>
      </c>
      <c r="AA2119" s="4">
        <v>199</v>
      </c>
      <c r="AB2119" s="4">
        <v>0</v>
      </c>
      <c r="AC2119" s="4">
        <v>0</v>
      </c>
      <c r="AD2119" s="4">
        <v>0</v>
      </c>
    </row>
    <row r="2120" spans="1:30" x14ac:dyDescent="0.3">
      <c r="A2120" s="16" t="s">
        <v>23</v>
      </c>
      <c r="B2120" s="7">
        <v>549240</v>
      </c>
      <c r="C2120" s="7">
        <v>249998</v>
      </c>
      <c r="D2120" s="7" t="s">
        <v>247</v>
      </c>
      <c r="E2120" s="7">
        <v>2</v>
      </c>
      <c r="F2120" s="4">
        <v>63965973</v>
      </c>
      <c r="G2120" s="4">
        <v>3935157</v>
      </c>
      <c r="H2120" s="4">
        <f t="shared" si="200"/>
        <v>64396704.484598115</v>
      </c>
      <c r="I2120" s="4">
        <f t="shared" si="201"/>
        <v>430731.48459811509</v>
      </c>
      <c r="J2120" s="5">
        <f t="shared" si="202"/>
        <v>6.733759597436606E-3</v>
      </c>
      <c r="K2120" s="4">
        <f t="shared" si="203"/>
        <v>3582171.0399209945</v>
      </c>
      <c r="L2120" s="4">
        <f t="shared" si="204"/>
        <v>-352985.96007900545</v>
      </c>
      <c r="M2120" s="5">
        <f t="shared" si="205"/>
        <v>-8.9700604087462166E-2</v>
      </c>
      <c r="N2120" s="4">
        <f>IF(SUMPRODUCT($O$2:$AD$2,O2120:AD2120)&lt;=Kalkulačka!$B$4,SUMPRODUCT($O$2:$AD$2,O2120:AD2120)*Kalkulačka!$B$5,SUMPRODUCT($O$2:$AD$2,O2120:AD2120))</f>
        <v>4532</v>
      </c>
      <c r="O2120" s="4">
        <v>1026</v>
      </c>
      <c r="P2120" s="4">
        <v>12</v>
      </c>
      <c r="Q2120" s="4">
        <v>0</v>
      </c>
      <c r="R2120" s="4">
        <v>0</v>
      </c>
      <c r="S2120" s="4">
        <v>3482</v>
      </c>
      <c r="T2120" s="4">
        <v>0</v>
      </c>
      <c r="U2120" s="4">
        <v>4503</v>
      </c>
      <c r="V2120" s="4">
        <v>1213</v>
      </c>
      <c r="W2120" s="4">
        <v>213</v>
      </c>
      <c r="X2120" s="4">
        <v>0</v>
      </c>
      <c r="Y2120" s="4">
        <v>0</v>
      </c>
      <c r="Z2120" s="4">
        <v>0</v>
      </c>
      <c r="AA2120" s="4">
        <v>0</v>
      </c>
      <c r="AB2120" s="4">
        <v>0</v>
      </c>
      <c r="AC2120" s="4">
        <v>0</v>
      </c>
      <c r="AD2120" s="4">
        <v>0</v>
      </c>
    </row>
    <row r="2121" spans="1:30" x14ac:dyDescent="0.3">
      <c r="A2121" s="16" t="s">
        <v>56</v>
      </c>
      <c r="B2121" s="7">
        <v>597791</v>
      </c>
      <c r="C2121" s="7">
        <v>296325</v>
      </c>
      <c r="D2121" s="7" t="s">
        <v>2235</v>
      </c>
      <c r="E2121" s="7">
        <v>2</v>
      </c>
      <c r="F2121" s="4">
        <v>825615</v>
      </c>
      <c r="G2121" s="4">
        <v>29699</v>
      </c>
      <c r="H2121" s="4">
        <f t="shared" si="200"/>
        <v>959130.08665277425</v>
      </c>
      <c r="I2121" s="4">
        <f t="shared" si="201"/>
        <v>133515.08665277425</v>
      </c>
      <c r="J2121" s="5">
        <f t="shared" si="202"/>
        <v>0.16171591680477482</v>
      </c>
      <c r="K2121" s="4">
        <f t="shared" si="203"/>
        <v>53353.165312150733</v>
      </c>
      <c r="L2121" s="4">
        <f t="shared" si="204"/>
        <v>23654.165312150733</v>
      </c>
      <c r="M2121" s="5">
        <f t="shared" si="205"/>
        <v>0.79646335944478719</v>
      </c>
      <c r="N2121" s="4">
        <f>IF(SUMPRODUCT($O$2:$AD$2,O2121:AD2121)&lt;=Kalkulačka!$B$4,SUMPRODUCT($O$2:$AD$2,O2121:AD2121)*Kalkulačka!$B$5,SUMPRODUCT($O$2:$AD$2,O2121:AD2121))</f>
        <v>67.5</v>
      </c>
      <c r="O2121" s="4">
        <v>23</v>
      </c>
      <c r="P2121" s="4">
        <v>0</v>
      </c>
      <c r="Q2121" s="4">
        <v>0</v>
      </c>
      <c r="R2121" s="4">
        <v>0</v>
      </c>
      <c r="S2121" s="4">
        <v>22</v>
      </c>
      <c r="T2121" s="4">
        <v>0</v>
      </c>
      <c r="U2121" s="4">
        <v>44</v>
      </c>
      <c r="V2121" s="4">
        <v>24</v>
      </c>
      <c r="W2121" s="4">
        <v>0</v>
      </c>
      <c r="X2121" s="4">
        <v>0</v>
      </c>
      <c r="Y2121" s="4">
        <v>0</v>
      </c>
      <c r="Z2121" s="4">
        <v>0</v>
      </c>
      <c r="AA2121" s="4">
        <v>0</v>
      </c>
      <c r="AB2121" s="4">
        <v>0</v>
      </c>
      <c r="AC2121" s="4">
        <v>0</v>
      </c>
      <c r="AD2121" s="4">
        <v>0</v>
      </c>
    </row>
    <row r="2122" spans="1:30" x14ac:dyDescent="0.3">
      <c r="A2122" s="16" t="s">
        <v>25</v>
      </c>
      <c r="B2122" s="7">
        <v>559318</v>
      </c>
      <c r="C2122" s="7">
        <v>258202</v>
      </c>
      <c r="D2122" s="7" t="s">
        <v>2236</v>
      </c>
      <c r="E2122" s="7">
        <v>2</v>
      </c>
      <c r="F2122" s="4">
        <v>697138</v>
      </c>
      <c r="G2122" s="4">
        <v>18257</v>
      </c>
      <c r="H2122" s="4">
        <f t="shared" si="200"/>
        <v>809932.0731734538</v>
      </c>
      <c r="I2122" s="4">
        <f t="shared" si="201"/>
        <v>112794.0731734538</v>
      </c>
      <c r="J2122" s="5">
        <f t="shared" si="202"/>
        <v>0.16179590435961577</v>
      </c>
      <c r="K2122" s="4">
        <f t="shared" si="203"/>
        <v>45053.784041371728</v>
      </c>
      <c r="L2122" s="4">
        <f t="shared" si="204"/>
        <v>26796.784041371728</v>
      </c>
      <c r="M2122" s="5">
        <f t="shared" si="205"/>
        <v>1.4677539596522826</v>
      </c>
      <c r="N2122" s="4">
        <f>IF(SUMPRODUCT($O$2:$AD$2,O2122:AD2122)&lt;=Kalkulačka!$B$4,SUMPRODUCT($O$2:$AD$2,O2122:AD2122)*Kalkulačka!$B$5,SUMPRODUCT($O$2:$AD$2,O2122:AD2122))</f>
        <v>57</v>
      </c>
      <c r="O2122" s="4">
        <v>38</v>
      </c>
      <c r="P2122" s="4">
        <v>0</v>
      </c>
      <c r="Q2122" s="4">
        <v>0</v>
      </c>
      <c r="R2122" s="4">
        <v>0</v>
      </c>
      <c r="S2122" s="4">
        <v>0</v>
      </c>
      <c r="T2122" s="4">
        <v>0</v>
      </c>
      <c r="U2122" s="4">
        <v>36</v>
      </c>
      <c r="V2122" s="4">
        <v>0</v>
      </c>
      <c r="W2122" s="4">
        <v>0</v>
      </c>
      <c r="X2122" s="4">
        <v>0</v>
      </c>
      <c r="Y2122" s="4">
        <v>0</v>
      </c>
      <c r="Z2122" s="4">
        <v>0</v>
      </c>
      <c r="AA2122" s="4">
        <v>0</v>
      </c>
      <c r="AB2122" s="4">
        <v>0</v>
      </c>
      <c r="AC2122" s="4">
        <v>0</v>
      </c>
      <c r="AD2122" s="4">
        <v>0</v>
      </c>
    </row>
    <row r="2123" spans="1:30" x14ac:dyDescent="0.3">
      <c r="A2123" s="16" t="s">
        <v>25</v>
      </c>
      <c r="B2123" s="7">
        <v>558435</v>
      </c>
      <c r="C2123" s="7">
        <v>257303</v>
      </c>
      <c r="D2123" s="7" t="s">
        <v>2237</v>
      </c>
      <c r="E2123" s="7">
        <v>2</v>
      </c>
      <c r="F2123" s="4">
        <v>10273401</v>
      </c>
      <c r="G2123" s="4">
        <v>633389</v>
      </c>
      <c r="H2123" s="4">
        <f t="shared" si="200"/>
        <v>10344395.601232884</v>
      </c>
      <c r="I2123" s="4">
        <f t="shared" si="201"/>
        <v>70994.601232884452</v>
      </c>
      <c r="J2123" s="5">
        <f t="shared" si="202"/>
        <v>6.9105256606731835E-3</v>
      </c>
      <c r="K2123" s="4">
        <f t="shared" si="203"/>
        <v>575423.76810734416</v>
      </c>
      <c r="L2123" s="4">
        <f t="shared" si="204"/>
        <v>-57965.231892655836</v>
      </c>
      <c r="M2123" s="5">
        <f t="shared" si="205"/>
        <v>-9.1516006581509712E-2</v>
      </c>
      <c r="N2123" s="4">
        <f>IF(SUMPRODUCT($O$2:$AD$2,O2123:AD2123)&lt;=Kalkulačka!$B$4,SUMPRODUCT($O$2:$AD$2,O2123:AD2123)*Kalkulačka!$B$5,SUMPRODUCT($O$2:$AD$2,O2123:AD2123))</f>
        <v>728</v>
      </c>
      <c r="O2123" s="4">
        <v>149</v>
      </c>
      <c r="P2123" s="4">
        <v>0</v>
      </c>
      <c r="Q2123" s="4">
        <v>0</v>
      </c>
      <c r="R2123" s="4">
        <v>0</v>
      </c>
      <c r="S2123" s="4">
        <v>579</v>
      </c>
      <c r="T2123" s="4">
        <v>0</v>
      </c>
      <c r="U2123" s="4">
        <v>670</v>
      </c>
      <c r="V2123" s="4">
        <v>160</v>
      </c>
      <c r="W2123" s="4">
        <v>0</v>
      </c>
      <c r="X2123" s="4">
        <v>0</v>
      </c>
      <c r="Y2123" s="4">
        <v>0</v>
      </c>
      <c r="Z2123" s="4">
        <v>0</v>
      </c>
      <c r="AA2123" s="4">
        <v>0</v>
      </c>
      <c r="AB2123" s="4">
        <v>0</v>
      </c>
      <c r="AC2123" s="4">
        <v>0</v>
      </c>
      <c r="AD2123" s="4">
        <v>0</v>
      </c>
    </row>
    <row r="2124" spans="1:30" x14ac:dyDescent="0.3">
      <c r="A2124" s="16" t="s">
        <v>50</v>
      </c>
      <c r="B2124" s="7">
        <v>589543</v>
      </c>
      <c r="C2124" s="7">
        <v>288284</v>
      </c>
      <c r="D2124" s="7" t="s">
        <v>2238</v>
      </c>
      <c r="E2124" s="7">
        <v>2</v>
      </c>
      <c r="F2124" s="4">
        <v>1302499</v>
      </c>
      <c r="G2124" s="4">
        <v>46023</v>
      </c>
      <c r="H2124" s="4">
        <f t="shared" si="200"/>
        <v>1513294.1367188215</v>
      </c>
      <c r="I2124" s="4">
        <f t="shared" si="201"/>
        <v>210795.13671882148</v>
      </c>
      <c r="J2124" s="5">
        <f t="shared" si="202"/>
        <v>0.16183900081214753</v>
      </c>
      <c r="K2124" s="4">
        <f t="shared" si="203"/>
        <v>84179.438603615607</v>
      </c>
      <c r="L2124" s="4">
        <f t="shared" si="204"/>
        <v>38156.438603615607</v>
      </c>
      <c r="M2124" s="5">
        <f t="shared" si="205"/>
        <v>0.82907325910122354</v>
      </c>
      <c r="N2124" s="4">
        <f>IF(SUMPRODUCT($O$2:$AD$2,O2124:AD2124)&lt;=Kalkulačka!$B$4,SUMPRODUCT($O$2:$AD$2,O2124:AD2124)*Kalkulačka!$B$5,SUMPRODUCT($O$2:$AD$2,O2124:AD2124))</f>
        <v>106.5</v>
      </c>
      <c r="O2124" s="4">
        <v>39</v>
      </c>
      <c r="P2124" s="4">
        <v>0</v>
      </c>
      <c r="Q2124" s="4">
        <v>0</v>
      </c>
      <c r="R2124" s="4">
        <v>0</v>
      </c>
      <c r="S2124" s="4">
        <v>32</v>
      </c>
      <c r="T2124" s="4">
        <v>0</v>
      </c>
      <c r="U2124" s="4">
        <v>64</v>
      </c>
      <c r="V2124" s="4">
        <v>30</v>
      </c>
      <c r="W2124" s="4">
        <v>0</v>
      </c>
      <c r="X2124" s="4">
        <v>0</v>
      </c>
      <c r="Y2124" s="4">
        <v>0</v>
      </c>
      <c r="Z2124" s="4">
        <v>0</v>
      </c>
      <c r="AA2124" s="4">
        <v>0</v>
      </c>
      <c r="AB2124" s="4">
        <v>0</v>
      </c>
      <c r="AC2124" s="4">
        <v>0</v>
      </c>
      <c r="AD2124" s="4">
        <v>0</v>
      </c>
    </row>
    <row r="2125" spans="1:30" x14ac:dyDescent="0.3">
      <c r="A2125" s="16" t="s">
        <v>56</v>
      </c>
      <c r="B2125" s="7">
        <v>510891</v>
      </c>
      <c r="C2125" s="7">
        <v>300837</v>
      </c>
      <c r="D2125" s="7" t="s">
        <v>149</v>
      </c>
      <c r="E2125" s="7">
        <v>2</v>
      </c>
      <c r="F2125" s="4">
        <v>3448211</v>
      </c>
      <c r="G2125" s="4">
        <v>154315</v>
      </c>
      <c r="H2125" s="4">
        <f t="shared" si="200"/>
        <v>4007032.3620160348</v>
      </c>
      <c r="I2125" s="4">
        <f t="shared" si="201"/>
        <v>558821.36201603478</v>
      </c>
      <c r="J2125" s="5">
        <f t="shared" si="202"/>
        <v>0.16206124335663752</v>
      </c>
      <c r="K2125" s="4">
        <f t="shared" si="203"/>
        <v>222897.6684152075</v>
      </c>
      <c r="L2125" s="4">
        <f t="shared" si="204"/>
        <v>68582.668415207503</v>
      </c>
      <c r="M2125" s="5">
        <f t="shared" si="205"/>
        <v>0.44443293532843531</v>
      </c>
      <c r="N2125" s="4">
        <f>IF(SUMPRODUCT($O$2:$AD$2,O2125:AD2125)&lt;=Kalkulačka!$B$4,SUMPRODUCT($O$2:$AD$2,O2125:AD2125)*Kalkulačka!$B$5,SUMPRODUCT($O$2:$AD$2,O2125:AD2125))</f>
        <v>282</v>
      </c>
      <c r="O2125" s="4">
        <v>61</v>
      </c>
      <c r="P2125" s="4">
        <v>0</v>
      </c>
      <c r="Q2125" s="4">
        <v>0</v>
      </c>
      <c r="R2125" s="4">
        <v>0</v>
      </c>
      <c r="S2125" s="4">
        <v>127</v>
      </c>
      <c r="T2125" s="4">
        <v>0</v>
      </c>
      <c r="U2125" s="4">
        <v>0</v>
      </c>
      <c r="V2125" s="4">
        <v>50</v>
      </c>
      <c r="W2125" s="4">
        <v>0</v>
      </c>
      <c r="X2125" s="4">
        <v>0</v>
      </c>
      <c r="Y2125" s="4">
        <v>0</v>
      </c>
      <c r="Z2125" s="4">
        <v>0</v>
      </c>
      <c r="AA2125" s="4">
        <v>0</v>
      </c>
      <c r="AB2125" s="4">
        <v>0</v>
      </c>
      <c r="AC2125" s="4">
        <v>0</v>
      </c>
      <c r="AD2125" s="4">
        <v>0</v>
      </c>
    </row>
    <row r="2126" spans="1:30" x14ac:dyDescent="0.3">
      <c r="A2126" s="16" t="s">
        <v>47</v>
      </c>
      <c r="B2126" s="7">
        <v>582824</v>
      </c>
      <c r="C2126" s="7">
        <v>281581</v>
      </c>
      <c r="D2126" s="7" t="s">
        <v>2239</v>
      </c>
      <c r="E2126" s="7">
        <v>2</v>
      </c>
      <c r="F2126" s="4">
        <v>9692244</v>
      </c>
      <c r="G2126" s="4">
        <v>612614</v>
      </c>
      <c r="H2126" s="4">
        <f t="shared" si="200"/>
        <v>9761812.8819326796</v>
      </c>
      <c r="I2126" s="4">
        <f t="shared" si="201"/>
        <v>69568.881932679564</v>
      </c>
      <c r="J2126" s="5">
        <f t="shared" si="202"/>
        <v>7.1777889550324048E-3</v>
      </c>
      <c r="K2126" s="4">
        <f t="shared" si="203"/>
        <v>543016.66028811189</v>
      </c>
      <c r="L2126" s="4">
        <f t="shared" si="204"/>
        <v>-69597.339711888111</v>
      </c>
      <c r="M2126" s="5">
        <f t="shared" si="205"/>
        <v>-0.11360716488994393</v>
      </c>
      <c r="N2126" s="4">
        <f>IF(SUMPRODUCT($O$2:$AD$2,O2126:AD2126)&lt;=Kalkulačka!$B$4,SUMPRODUCT($O$2:$AD$2,O2126:AD2126)*Kalkulačka!$B$5,SUMPRODUCT($O$2:$AD$2,O2126:AD2126))</f>
        <v>687</v>
      </c>
      <c r="O2126" s="4">
        <v>124</v>
      </c>
      <c r="P2126" s="4">
        <v>0</v>
      </c>
      <c r="Q2126" s="4">
        <v>17</v>
      </c>
      <c r="R2126" s="4">
        <v>0</v>
      </c>
      <c r="S2126" s="4">
        <v>546</v>
      </c>
      <c r="T2126" s="4">
        <v>0</v>
      </c>
      <c r="U2126" s="4">
        <v>656</v>
      </c>
      <c r="V2126" s="4">
        <v>189</v>
      </c>
      <c r="W2126" s="4">
        <v>0</v>
      </c>
      <c r="X2126" s="4">
        <v>0</v>
      </c>
      <c r="Y2126" s="4">
        <v>0</v>
      </c>
      <c r="Z2126" s="4">
        <v>0</v>
      </c>
      <c r="AA2126" s="4">
        <v>0</v>
      </c>
      <c r="AB2126" s="4">
        <v>0</v>
      </c>
      <c r="AC2126" s="4">
        <v>0</v>
      </c>
      <c r="AD2126" s="4">
        <v>0</v>
      </c>
    </row>
    <row r="2127" spans="1:30" x14ac:dyDescent="0.3">
      <c r="A2127" s="16" t="s">
        <v>32</v>
      </c>
      <c r="B2127" s="7">
        <v>563340</v>
      </c>
      <c r="C2127" s="7">
        <v>262137</v>
      </c>
      <c r="D2127" s="7" t="s">
        <v>2240</v>
      </c>
      <c r="E2127" s="7">
        <v>2</v>
      </c>
      <c r="F2127" s="4">
        <v>2145832</v>
      </c>
      <c r="G2127" s="4">
        <v>79183</v>
      </c>
      <c r="H2127" s="4">
        <f t="shared" si="200"/>
        <v>2493738.2252972131</v>
      </c>
      <c r="I2127" s="4">
        <f t="shared" si="201"/>
        <v>347906.22529721307</v>
      </c>
      <c r="J2127" s="5">
        <f t="shared" si="202"/>
        <v>0.16213115719087656</v>
      </c>
      <c r="K2127" s="4">
        <f t="shared" si="203"/>
        <v>138718.22981159191</v>
      </c>
      <c r="L2127" s="4">
        <f t="shared" si="204"/>
        <v>59535.229811591911</v>
      </c>
      <c r="M2127" s="5">
        <f t="shared" si="205"/>
        <v>0.75186883310296282</v>
      </c>
      <c r="N2127" s="4">
        <f>IF(SUMPRODUCT($O$2:$AD$2,O2127:AD2127)&lt;=Kalkulačka!$B$4,SUMPRODUCT($O$2:$AD$2,O2127:AD2127)*Kalkulačka!$B$5,SUMPRODUCT($O$2:$AD$2,O2127:AD2127))</f>
        <v>175.5</v>
      </c>
      <c r="O2127" s="4">
        <v>54</v>
      </c>
      <c r="P2127" s="4">
        <v>0</v>
      </c>
      <c r="Q2127" s="4">
        <v>0</v>
      </c>
      <c r="R2127" s="4">
        <v>0</v>
      </c>
      <c r="S2127" s="4">
        <v>63</v>
      </c>
      <c r="T2127" s="4">
        <v>0</v>
      </c>
      <c r="U2127" s="4">
        <v>117</v>
      </c>
      <c r="V2127" s="4">
        <v>56</v>
      </c>
      <c r="W2127" s="4">
        <v>0</v>
      </c>
      <c r="X2127" s="4">
        <v>0</v>
      </c>
      <c r="Y2127" s="4">
        <v>0</v>
      </c>
      <c r="Z2127" s="4">
        <v>0</v>
      </c>
      <c r="AA2127" s="4">
        <v>0</v>
      </c>
      <c r="AB2127" s="4">
        <v>0</v>
      </c>
      <c r="AC2127" s="4">
        <v>0</v>
      </c>
      <c r="AD2127" s="4">
        <v>0</v>
      </c>
    </row>
    <row r="2128" spans="1:30" x14ac:dyDescent="0.3">
      <c r="A2128" s="16" t="s">
        <v>20</v>
      </c>
      <c r="B2128" s="7">
        <v>538914</v>
      </c>
      <c r="C2128" s="7">
        <v>240893</v>
      </c>
      <c r="D2128" s="7" t="s">
        <v>2241</v>
      </c>
      <c r="E2128" s="7">
        <v>2</v>
      </c>
      <c r="F2128" s="4">
        <v>3081082</v>
      </c>
      <c r="G2128" s="4">
        <v>121541</v>
      </c>
      <c r="H2128" s="4">
        <f t="shared" si="200"/>
        <v>3580752.3235036903</v>
      </c>
      <c r="I2128" s="4">
        <f t="shared" si="201"/>
        <v>499670.32350369031</v>
      </c>
      <c r="J2128" s="5">
        <f t="shared" si="202"/>
        <v>0.16217365312045917</v>
      </c>
      <c r="K2128" s="4">
        <f t="shared" si="203"/>
        <v>199185.15049869608</v>
      </c>
      <c r="L2128" s="4">
        <f t="shared" si="204"/>
        <v>77644.150498696079</v>
      </c>
      <c r="M2128" s="5">
        <f t="shared" si="205"/>
        <v>0.63883093358369658</v>
      </c>
      <c r="N2128" s="4">
        <f>IF(SUMPRODUCT($O$2:$AD$2,O2128:AD2128)&lt;=Kalkulačka!$B$4,SUMPRODUCT($O$2:$AD$2,O2128:AD2128)*Kalkulačka!$B$5,SUMPRODUCT($O$2:$AD$2,O2128:AD2128))</f>
        <v>252</v>
      </c>
      <c r="O2128" s="4">
        <v>58</v>
      </c>
      <c r="P2128" s="4">
        <v>0</v>
      </c>
      <c r="Q2128" s="4">
        <v>0</v>
      </c>
      <c r="R2128" s="4">
        <v>0</v>
      </c>
      <c r="S2128" s="4">
        <v>110</v>
      </c>
      <c r="T2128" s="4">
        <v>0</v>
      </c>
      <c r="U2128" s="4">
        <v>170</v>
      </c>
      <c r="V2128" s="4">
        <v>75</v>
      </c>
      <c r="W2128" s="4">
        <v>0</v>
      </c>
      <c r="X2128" s="4">
        <v>0</v>
      </c>
      <c r="Y2128" s="4">
        <v>0</v>
      </c>
      <c r="Z2128" s="4">
        <v>0</v>
      </c>
      <c r="AA2128" s="4">
        <v>0</v>
      </c>
      <c r="AB2128" s="4">
        <v>0</v>
      </c>
      <c r="AC2128" s="4">
        <v>0</v>
      </c>
      <c r="AD2128" s="4">
        <v>0</v>
      </c>
    </row>
    <row r="2129" spans="1:30" x14ac:dyDescent="0.3">
      <c r="A2129" s="16" t="s">
        <v>38</v>
      </c>
      <c r="B2129" s="7">
        <v>548669</v>
      </c>
      <c r="C2129" s="7">
        <v>579246</v>
      </c>
      <c r="D2129" s="7" t="s">
        <v>2242</v>
      </c>
      <c r="E2129" s="7">
        <v>2</v>
      </c>
      <c r="F2129" s="4">
        <v>348366</v>
      </c>
      <c r="G2129" s="4">
        <v>9126</v>
      </c>
      <c r="H2129" s="4">
        <f t="shared" si="200"/>
        <v>404966.0365867269</v>
      </c>
      <c r="I2129" s="4">
        <f t="shared" si="201"/>
        <v>56600.036586726899</v>
      </c>
      <c r="J2129" s="5">
        <f t="shared" si="202"/>
        <v>0.16247290661754277</v>
      </c>
      <c r="K2129" s="4">
        <f t="shared" si="203"/>
        <v>22526.892020685864</v>
      </c>
      <c r="L2129" s="4">
        <f t="shared" si="204"/>
        <v>13400.892020685864</v>
      </c>
      <c r="M2129" s="5">
        <f t="shared" si="205"/>
        <v>1.4684299825428297</v>
      </c>
      <c r="N2129" s="4">
        <f>IF(SUMPRODUCT($O$2:$AD$2,O2129:AD2129)&lt;=Kalkulačka!$B$4,SUMPRODUCT($O$2:$AD$2,O2129:AD2129)*Kalkulačka!$B$5,SUMPRODUCT($O$2:$AD$2,O2129:AD2129))</f>
        <v>28.5</v>
      </c>
      <c r="O2129" s="4">
        <v>19</v>
      </c>
      <c r="P2129" s="4">
        <v>0</v>
      </c>
      <c r="Q2129" s="4">
        <v>0</v>
      </c>
      <c r="R2129" s="4">
        <v>0</v>
      </c>
      <c r="S2129" s="4">
        <v>0</v>
      </c>
      <c r="T2129" s="4">
        <v>0</v>
      </c>
      <c r="U2129" s="4">
        <v>19</v>
      </c>
      <c r="V2129" s="4">
        <v>0</v>
      </c>
      <c r="W2129" s="4">
        <v>0</v>
      </c>
      <c r="X2129" s="4">
        <v>0</v>
      </c>
      <c r="Y2129" s="4">
        <v>0</v>
      </c>
      <c r="Z2129" s="4">
        <v>0</v>
      </c>
      <c r="AA2129" s="4">
        <v>0</v>
      </c>
      <c r="AB2129" s="4">
        <v>0</v>
      </c>
      <c r="AC2129" s="4">
        <v>0</v>
      </c>
      <c r="AD2129" s="4">
        <v>0</v>
      </c>
    </row>
    <row r="2130" spans="1:30" x14ac:dyDescent="0.3">
      <c r="A2130" s="16" t="s">
        <v>38</v>
      </c>
      <c r="B2130" s="7">
        <v>574031</v>
      </c>
      <c r="C2130" s="7">
        <v>653594</v>
      </c>
      <c r="D2130" s="7" t="s">
        <v>2243</v>
      </c>
      <c r="E2130" s="7">
        <v>2</v>
      </c>
      <c r="F2130" s="4">
        <v>348366</v>
      </c>
      <c r="G2130" s="4">
        <v>9126</v>
      </c>
      <c r="H2130" s="4">
        <f t="shared" si="200"/>
        <v>404966.0365867269</v>
      </c>
      <c r="I2130" s="4">
        <f t="shared" si="201"/>
        <v>56600.036586726899</v>
      </c>
      <c r="J2130" s="5">
        <f t="shared" si="202"/>
        <v>0.16247290661754277</v>
      </c>
      <c r="K2130" s="4">
        <f t="shared" si="203"/>
        <v>22526.892020685864</v>
      </c>
      <c r="L2130" s="4">
        <f t="shared" si="204"/>
        <v>13400.892020685864</v>
      </c>
      <c r="M2130" s="5">
        <f t="shared" si="205"/>
        <v>1.4684299825428297</v>
      </c>
      <c r="N2130" s="4">
        <f>IF(SUMPRODUCT($O$2:$AD$2,O2130:AD2130)&lt;=Kalkulačka!$B$4,SUMPRODUCT($O$2:$AD$2,O2130:AD2130)*Kalkulačka!$B$5,SUMPRODUCT($O$2:$AD$2,O2130:AD2130))</f>
        <v>28.5</v>
      </c>
      <c r="O2130" s="4">
        <v>19</v>
      </c>
      <c r="P2130" s="4">
        <v>0</v>
      </c>
      <c r="Q2130" s="4">
        <v>0</v>
      </c>
      <c r="R2130" s="4">
        <v>0</v>
      </c>
      <c r="S2130" s="4">
        <v>0</v>
      </c>
      <c r="T2130" s="4">
        <v>0</v>
      </c>
      <c r="U2130" s="4">
        <v>20</v>
      </c>
      <c r="V2130" s="4">
        <v>0</v>
      </c>
      <c r="W2130" s="4">
        <v>0</v>
      </c>
      <c r="X2130" s="4">
        <v>0</v>
      </c>
      <c r="Y2130" s="4">
        <v>0</v>
      </c>
      <c r="Z2130" s="4">
        <v>0</v>
      </c>
      <c r="AA2130" s="4">
        <v>0</v>
      </c>
      <c r="AB2130" s="4">
        <v>0</v>
      </c>
      <c r="AC2130" s="4">
        <v>0</v>
      </c>
      <c r="AD2130" s="4">
        <v>0</v>
      </c>
    </row>
    <row r="2131" spans="1:30" x14ac:dyDescent="0.3">
      <c r="A2131" s="16" t="s">
        <v>38</v>
      </c>
      <c r="B2131" s="7">
        <v>579602</v>
      </c>
      <c r="C2131" s="7">
        <v>278203</v>
      </c>
      <c r="D2131" s="7" t="s">
        <v>2244</v>
      </c>
      <c r="E2131" s="7">
        <v>2</v>
      </c>
      <c r="F2131" s="4">
        <v>348366</v>
      </c>
      <c r="G2131" s="4">
        <v>9126</v>
      </c>
      <c r="H2131" s="4">
        <f t="shared" si="200"/>
        <v>404966.0365867269</v>
      </c>
      <c r="I2131" s="4">
        <f t="shared" si="201"/>
        <v>56600.036586726899</v>
      </c>
      <c r="J2131" s="5">
        <f t="shared" si="202"/>
        <v>0.16247290661754277</v>
      </c>
      <c r="K2131" s="4">
        <f t="shared" si="203"/>
        <v>22526.892020685864</v>
      </c>
      <c r="L2131" s="4">
        <f t="shared" si="204"/>
        <v>13400.892020685864</v>
      </c>
      <c r="M2131" s="5">
        <f t="shared" si="205"/>
        <v>1.4684299825428297</v>
      </c>
      <c r="N2131" s="4">
        <f>IF(SUMPRODUCT($O$2:$AD$2,O2131:AD2131)&lt;=Kalkulačka!$B$4,SUMPRODUCT($O$2:$AD$2,O2131:AD2131)*Kalkulačka!$B$5,SUMPRODUCT($O$2:$AD$2,O2131:AD2131))</f>
        <v>28.5</v>
      </c>
      <c r="O2131" s="4">
        <v>19</v>
      </c>
      <c r="P2131" s="4">
        <v>0</v>
      </c>
      <c r="Q2131" s="4">
        <v>0</v>
      </c>
      <c r="R2131" s="4">
        <v>0</v>
      </c>
      <c r="S2131" s="4">
        <v>0</v>
      </c>
      <c r="T2131" s="4">
        <v>0</v>
      </c>
      <c r="U2131" s="4">
        <v>20</v>
      </c>
      <c r="V2131" s="4">
        <v>0</v>
      </c>
      <c r="W2131" s="4">
        <v>0</v>
      </c>
      <c r="X2131" s="4">
        <v>0</v>
      </c>
      <c r="Y2131" s="4">
        <v>0</v>
      </c>
      <c r="Z2131" s="4">
        <v>0</v>
      </c>
      <c r="AA2131" s="4">
        <v>0</v>
      </c>
      <c r="AB2131" s="4">
        <v>0</v>
      </c>
      <c r="AC2131" s="4">
        <v>0</v>
      </c>
      <c r="AD2131" s="4">
        <v>0</v>
      </c>
    </row>
    <row r="2132" spans="1:30" x14ac:dyDescent="0.3">
      <c r="A2132" s="16" t="s">
        <v>53</v>
      </c>
      <c r="B2132" s="7">
        <v>543098</v>
      </c>
      <c r="C2132" s="7">
        <v>303968</v>
      </c>
      <c r="D2132" s="7" t="s">
        <v>2245</v>
      </c>
      <c r="E2132" s="7">
        <v>2</v>
      </c>
      <c r="F2132" s="4">
        <v>1613368</v>
      </c>
      <c r="G2132" s="4">
        <v>62249</v>
      </c>
      <c r="H2132" s="4">
        <f t="shared" si="200"/>
        <v>1875632.169454314</v>
      </c>
      <c r="I2132" s="4">
        <f t="shared" si="201"/>
        <v>262264.16945431405</v>
      </c>
      <c r="J2132" s="5">
        <f t="shared" si="202"/>
        <v>0.16255694265307974</v>
      </c>
      <c r="K2132" s="4">
        <f t="shared" si="203"/>
        <v>104335.07883265032</v>
      </c>
      <c r="L2132" s="4">
        <f t="shared" si="204"/>
        <v>42086.078832650324</v>
      </c>
      <c r="M2132" s="5">
        <f t="shared" si="205"/>
        <v>0.67609244859596651</v>
      </c>
      <c r="N2132" s="4">
        <f>IF(SUMPRODUCT($O$2:$AD$2,O2132:AD2132)&lt;=Kalkulačka!$B$4,SUMPRODUCT($O$2:$AD$2,O2132:AD2132)*Kalkulačka!$B$5,SUMPRODUCT($O$2:$AD$2,O2132:AD2132))</f>
        <v>132</v>
      </c>
      <c r="O2132" s="4">
        <v>35</v>
      </c>
      <c r="P2132" s="4">
        <v>0</v>
      </c>
      <c r="Q2132" s="4">
        <v>0</v>
      </c>
      <c r="R2132" s="4">
        <v>0</v>
      </c>
      <c r="S2132" s="4">
        <v>53</v>
      </c>
      <c r="T2132" s="4">
        <v>0</v>
      </c>
      <c r="U2132" s="4">
        <v>87</v>
      </c>
      <c r="V2132" s="4">
        <v>37</v>
      </c>
      <c r="W2132" s="4">
        <v>0</v>
      </c>
      <c r="X2132" s="4">
        <v>0</v>
      </c>
      <c r="Y2132" s="4">
        <v>0</v>
      </c>
      <c r="Z2132" s="4">
        <v>0</v>
      </c>
      <c r="AA2132" s="4">
        <v>0</v>
      </c>
      <c r="AB2132" s="4">
        <v>0</v>
      </c>
      <c r="AC2132" s="4">
        <v>0</v>
      </c>
      <c r="AD2132" s="4">
        <v>0</v>
      </c>
    </row>
    <row r="2133" spans="1:30" x14ac:dyDescent="0.3">
      <c r="A2133" s="16" t="s">
        <v>38</v>
      </c>
      <c r="B2133" s="7">
        <v>574074</v>
      </c>
      <c r="C2133" s="7">
        <v>272671</v>
      </c>
      <c r="D2133" s="7" t="s">
        <v>2246</v>
      </c>
      <c r="E2133" s="7">
        <v>2</v>
      </c>
      <c r="F2133" s="4">
        <v>3226574</v>
      </c>
      <c r="G2133" s="4">
        <v>159746</v>
      </c>
      <c r="H2133" s="4">
        <f t="shared" si="200"/>
        <v>3751264.3389086281</v>
      </c>
      <c r="I2133" s="4">
        <f t="shared" si="201"/>
        <v>524690.33890862809</v>
      </c>
      <c r="J2133" s="5">
        <f t="shared" si="202"/>
        <v>0.16261531237424842</v>
      </c>
      <c r="K2133" s="4">
        <f t="shared" si="203"/>
        <v>208670.15766530065</v>
      </c>
      <c r="L2133" s="4">
        <f t="shared" si="204"/>
        <v>48924.157665300649</v>
      </c>
      <c r="M2133" s="5">
        <f t="shared" si="205"/>
        <v>0.30626217661350297</v>
      </c>
      <c r="N2133" s="4">
        <f>IF(SUMPRODUCT($O$2:$AD$2,O2133:AD2133)&lt;=Kalkulačka!$B$4,SUMPRODUCT($O$2:$AD$2,O2133:AD2133)*Kalkulačka!$B$5,SUMPRODUCT($O$2:$AD$2,O2133:AD2133))</f>
        <v>264</v>
      </c>
      <c r="O2133" s="4">
        <v>21</v>
      </c>
      <c r="P2133" s="4">
        <v>0</v>
      </c>
      <c r="Q2133" s="4">
        <v>0</v>
      </c>
      <c r="R2133" s="4">
        <v>0</v>
      </c>
      <c r="S2133" s="4">
        <v>155</v>
      </c>
      <c r="T2133" s="4">
        <v>0</v>
      </c>
      <c r="U2133" s="4">
        <v>163</v>
      </c>
      <c r="V2133" s="4">
        <v>75</v>
      </c>
      <c r="W2133" s="4">
        <v>0</v>
      </c>
      <c r="X2133" s="4">
        <v>0</v>
      </c>
      <c r="Y2133" s="4">
        <v>0</v>
      </c>
      <c r="Z2133" s="4">
        <v>0</v>
      </c>
      <c r="AA2133" s="4">
        <v>0</v>
      </c>
      <c r="AB2133" s="4">
        <v>0</v>
      </c>
      <c r="AC2133" s="4">
        <v>0</v>
      </c>
      <c r="AD2133" s="4">
        <v>0</v>
      </c>
    </row>
    <row r="2134" spans="1:30" x14ac:dyDescent="0.3">
      <c r="A2134" s="16" t="s">
        <v>20</v>
      </c>
      <c r="B2134" s="7">
        <v>535079</v>
      </c>
      <c r="C2134" s="7">
        <v>237094</v>
      </c>
      <c r="D2134" s="7" t="s">
        <v>2247</v>
      </c>
      <c r="E2134" s="7">
        <v>2</v>
      </c>
      <c r="F2134" s="4">
        <v>3574869</v>
      </c>
      <c r="G2134" s="4">
        <v>131806</v>
      </c>
      <c r="H2134" s="4">
        <f t="shared" si="200"/>
        <v>4156230.3754953551</v>
      </c>
      <c r="I2134" s="4">
        <f t="shared" si="201"/>
        <v>581361.37549535511</v>
      </c>
      <c r="J2134" s="5">
        <f t="shared" si="202"/>
        <v>0.16262452568062069</v>
      </c>
      <c r="K2134" s="4">
        <f t="shared" si="203"/>
        <v>231197.04968598651</v>
      </c>
      <c r="L2134" s="4">
        <f t="shared" si="204"/>
        <v>99391.049685986509</v>
      </c>
      <c r="M2134" s="5">
        <f t="shared" si="205"/>
        <v>0.75407075312191041</v>
      </c>
      <c r="N2134" s="4">
        <f>IF(SUMPRODUCT($O$2:$AD$2,O2134:AD2134)&lt;=Kalkulačka!$B$4,SUMPRODUCT($O$2:$AD$2,O2134:AD2134)*Kalkulačka!$B$5,SUMPRODUCT($O$2:$AD$2,O2134:AD2134))</f>
        <v>292.5</v>
      </c>
      <c r="O2134" s="4">
        <v>92</v>
      </c>
      <c r="P2134" s="4">
        <v>0</v>
      </c>
      <c r="Q2134" s="4">
        <v>0</v>
      </c>
      <c r="R2134" s="4">
        <v>0</v>
      </c>
      <c r="S2134" s="4">
        <v>103</v>
      </c>
      <c r="T2134" s="4">
        <v>0</v>
      </c>
      <c r="U2134" s="4">
        <v>188</v>
      </c>
      <c r="V2134" s="4">
        <v>94</v>
      </c>
      <c r="W2134" s="4">
        <v>0</v>
      </c>
      <c r="X2134" s="4">
        <v>0</v>
      </c>
      <c r="Y2134" s="4">
        <v>0</v>
      </c>
      <c r="Z2134" s="4">
        <v>0</v>
      </c>
      <c r="AA2134" s="4">
        <v>0</v>
      </c>
      <c r="AB2134" s="4">
        <v>0</v>
      </c>
      <c r="AC2134" s="4">
        <v>0</v>
      </c>
      <c r="AD2134" s="4">
        <v>0</v>
      </c>
    </row>
    <row r="2135" spans="1:30" x14ac:dyDescent="0.3">
      <c r="A2135" s="16" t="s">
        <v>44</v>
      </c>
      <c r="B2135" s="7">
        <v>547999</v>
      </c>
      <c r="C2135" s="7">
        <v>248266</v>
      </c>
      <c r="D2135" s="7" t="s">
        <v>245</v>
      </c>
      <c r="E2135" s="7">
        <v>2</v>
      </c>
      <c r="F2135" s="4">
        <v>26290875</v>
      </c>
      <c r="G2135" s="4">
        <v>1580945</v>
      </c>
      <c r="H2135" s="4">
        <f t="shared" si="200"/>
        <v>26493304.393542185</v>
      </c>
      <c r="I2135" s="4">
        <f t="shared" si="201"/>
        <v>202429.39354218543</v>
      </c>
      <c r="J2135" s="5">
        <f t="shared" si="202"/>
        <v>7.6996065571108829E-3</v>
      </c>
      <c r="K2135" s="4">
        <f t="shared" si="203"/>
        <v>1473732.9885111859</v>
      </c>
      <c r="L2135" s="4">
        <f t="shared" si="204"/>
        <v>-107212.01148881414</v>
      </c>
      <c r="M2135" s="5">
        <f t="shared" si="205"/>
        <v>-6.7815143150972479E-2</v>
      </c>
      <c r="N2135" s="4">
        <f>IF(SUMPRODUCT($O$2:$AD$2,O2135:AD2135)&lt;=Kalkulačka!$B$4,SUMPRODUCT($O$2:$AD$2,O2135:AD2135)*Kalkulačka!$B$5,SUMPRODUCT($O$2:$AD$2,O2135:AD2135))</f>
        <v>1864.5</v>
      </c>
      <c r="O2135" s="4">
        <v>391</v>
      </c>
      <c r="P2135" s="4">
        <v>14</v>
      </c>
      <c r="Q2135" s="4">
        <v>13</v>
      </c>
      <c r="R2135" s="4">
        <v>0</v>
      </c>
      <c r="S2135" s="4">
        <v>1313</v>
      </c>
      <c r="T2135" s="4">
        <v>30</v>
      </c>
      <c r="U2135" s="4">
        <v>1621</v>
      </c>
      <c r="V2135" s="4">
        <v>483</v>
      </c>
      <c r="W2135" s="4">
        <v>0</v>
      </c>
      <c r="X2135" s="4">
        <v>548</v>
      </c>
      <c r="Y2135" s="4">
        <v>0</v>
      </c>
      <c r="Z2135" s="4">
        <v>0</v>
      </c>
      <c r="AA2135" s="4">
        <v>595</v>
      </c>
      <c r="AB2135" s="4">
        <v>0</v>
      </c>
      <c r="AC2135" s="4">
        <v>0</v>
      </c>
      <c r="AD2135" s="4">
        <v>0</v>
      </c>
    </row>
    <row r="2136" spans="1:30" x14ac:dyDescent="0.3">
      <c r="A2136" t="s">
        <v>20</v>
      </c>
      <c r="B2136">
        <v>538582</v>
      </c>
      <c r="C2136">
        <v>240567</v>
      </c>
      <c r="D2136" s="7" t="s">
        <v>84</v>
      </c>
      <c r="E2136" s="7" t="s">
        <v>560</v>
      </c>
      <c r="F2136" s="1">
        <v>5010247</v>
      </c>
      <c r="G2136" s="1">
        <v>296855</v>
      </c>
      <c r="H2136" s="1">
        <f t="shared" si="200"/>
        <v>5049287.0561787151</v>
      </c>
      <c r="I2136" s="1">
        <f t="shared" si="201"/>
        <v>39040.05617871508</v>
      </c>
      <c r="J2136" s="18">
        <f t="shared" si="202"/>
        <v>7.7920422244082133E-3</v>
      </c>
      <c r="K2136" s="1">
        <f t="shared" si="203"/>
        <v>280874.77472107793</v>
      </c>
      <c r="L2136" s="1">
        <f t="shared" si="204"/>
        <v>-15980.225278922066</v>
      </c>
      <c r="M2136" s="18">
        <f t="shared" si="205"/>
        <v>-5.383175381557348E-2</v>
      </c>
      <c r="N2136" s="4">
        <f>SUMPRODUCT($O$2:$AD$2,O2136:AD2136)*Kalkulačka!$B$3</f>
        <v>355.34999999999997</v>
      </c>
      <c r="O2136" s="1">
        <v>0</v>
      </c>
      <c r="P2136" s="1">
        <v>0</v>
      </c>
      <c r="Q2136" s="1">
        <v>0</v>
      </c>
      <c r="R2136" s="1">
        <v>0</v>
      </c>
      <c r="S2136" s="1">
        <v>309</v>
      </c>
      <c r="T2136" s="1">
        <v>0</v>
      </c>
      <c r="U2136">
        <v>281</v>
      </c>
      <c r="V2136">
        <v>111</v>
      </c>
      <c r="W2136">
        <v>0</v>
      </c>
      <c r="X2136">
        <v>0</v>
      </c>
    </row>
    <row r="2137" spans="1:30" x14ac:dyDescent="0.3">
      <c r="A2137" s="16" t="s">
        <v>35</v>
      </c>
      <c r="B2137" s="7">
        <v>564117</v>
      </c>
      <c r="C2137" s="7">
        <v>262871</v>
      </c>
      <c r="D2137" s="7" t="s">
        <v>2248</v>
      </c>
      <c r="E2137" s="7">
        <v>2</v>
      </c>
      <c r="F2137" s="4">
        <v>12547917</v>
      </c>
      <c r="G2137" s="4">
        <v>770196</v>
      </c>
      <c r="H2137" s="4">
        <f t="shared" si="200"/>
        <v>12646307.809199542</v>
      </c>
      <c r="I2137" s="4">
        <f t="shared" si="201"/>
        <v>98390.809199541807</v>
      </c>
      <c r="J2137" s="5">
        <f t="shared" si="202"/>
        <v>7.8412065683524101E-3</v>
      </c>
      <c r="K2137" s="4">
        <f t="shared" si="203"/>
        <v>703471.364856506</v>
      </c>
      <c r="L2137" s="4">
        <f t="shared" si="204"/>
        <v>-66724.635143494001</v>
      </c>
      <c r="M2137" s="5">
        <f t="shared" si="205"/>
        <v>-8.6633318198866216E-2</v>
      </c>
      <c r="N2137" s="4">
        <f>IF(SUMPRODUCT($O$2:$AD$2,O2137:AD2137)&lt;=Kalkulačka!$B$4,SUMPRODUCT($O$2:$AD$2,O2137:AD2137)*Kalkulačka!$B$5,SUMPRODUCT($O$2:$AD$2,O2137:AD2137))</f>
        <v>890</v>
      </c>
      <c r="O2137" s="4">
        <v>205</v>
      </c>
      <c r="P2137" s="4">
        <v>0</v>
      </c>
      <c r="Q2137" s="4">
        <v>0</v>
      </c>
      <c r="R2137" s="4">
        <v>0</v>
      </c>
      <c r="S2137" s="4">
        <v>659</v>
      </c>
      <c r="T2137" s="4">
        <v>13</v>
      </c>
      <c r="U2137" s="4">
        <v>764</v>
      </c>
      <c r="V2137" s="4">
        <v>163</v>
      </c>
      <c r="W2137" s="4">
        <v>0</v>
      </c>
      <c r="X2137" s="4">
        <v>0</v>
      </c>
      <c r="Y2137" s="4">
        <v>0</v>
      </c>
      <c r="Z2137" s="4">
        <v>0</v>
      </c>
      <c r="AA2137" s="4">
        <v>0</v>
      </c>
      <c r="AB2137" s="4">
        <v>0</v>
      </c>
      <c r="AC2137" s="4">
        <v>0</v>
      </c>
      <c r="AD2137" s="4">
        <v>0</v>
      </c>
    </row>
    <row r="2138" spans="1:30" x14ac:dyDescent="0.3">
      <c r="A2138" s="16" t="s">
        <v>20</v>
      </c>
      <c r="B2138" s="7">
        <v>533165</v>
      </c>
      <c r="C2138" s="7">
        <v>235440</v>
      </c>
      <c r="D2138" s="7" t="s">
        <v>171</v>
      </c>
      <c r="E2138" s="7">
        <v>2</v>
      </c>
      <c r="F2138" s="4">
        <v>74315698</v>
      </c>
      <c r="G2138" s="4">
        <v>4538229</v>
      </c>
      <c r="H2138" s="4">
        <f t="shared" si="200"/>
        <v>74908770.234312519</v>
      </c>
      <c r="I2138" s="4">
        <f t="shared" si="201"/>
        <v>593072.23431251943</v>
      </c>
      <c r="J2138" s="5">
        <f t="shared" si="202"/>
        <v>7.9804435707853116E-3</v>
      </c>
      <c r="K2138" s="4">
        <f t="shared" si="203"/>
        <v>4166921.7317421664</v>
      </c>
      <c r="L2138" s="4">
        <f t="shared" si="204"/>
        <v>-371307.26825783355</v>
      </c>
      <c r="M2138" s="5">
        <f t="shared" si="205"/>
        <v>-8.1817658002236948E-2</v>
      </c>
      <c r="N2138" s="4">
        <f>IF(SUMPRODUCT($O$2:$AD$2,O2138:AD2138)&lt;=Kalkulačka!$B$4,SUMPRODUCT($O$2:$AD$2,O2138:AD2138)*Kalkulačka!$B$5,SUMPRODUCT($O$2:$AD$2,O2138:AD2138))</f>
        <v>5271.8</v>
      </c>
      <c r="O2138" s="4">
        <v>1107</v>
      </c>
      <c r="P2138" s="4">
        <v>0</v>
      </c>
      <c r="Q2138" s="4">
        <v>0</v>
      </c>
      <c r="R2138" s="4">
        <v>0</v>
      </c>
      <c r="S2138" s="4">
        <v>4011</v>
      </c>
      <c r="T2138" s="4">
        <v>10</v>
      </c>
      <c r="U2138" s="4">
        <v>4779</v>
      </c>
      <c r="V2138" s="4">
        <v>1368</v>
      </c>
      <c r="W2138" s="4">
        <v>457</v>
      </c>
      <c r="X2138" s="4">
        <v>0</v>
      </c>
      <c r="Y2138" s="4">
        <v>0</v>
      </c>
      <c r="Z2138" s="4">
        <v>0</v>
      </c>
      <c r="AA2138" s="4">
        <v>1338</v>
      </c>
      <c r="AB2138" s="4">
        <v>0</v>
      </c>
      <c r="AC2138" s="4">
        <v>0</v>
      </c>
      <c r="AD2138" s="4">
        <v>0</v>
      </c>
    </row>
    <row r="2139" spans="1:30" x14ac:dyDescent="0.3">
      <c r="A2139" s="16" t="s">
        <v>47</v>
      </c>
      <c r="B2139" s="7">
        <v>584495</v>
      </c>
      <c r="C2139" s="7">
        <v>283193</v>
      </c>
      <c r="D2139" s="7" t="s">
        <v>429</v>
      </c>
      <c r="E2139" s="7">
        <v>2</v>
      </c>
      <c r="F2139" s="4">
        <v>17352806</v>
      </c>
      <c r="G2139" s="4">
        <v>1079848</v>
      </c>
      <c r="H2139" s="4">
        <f t="shared" si="200"/>
        <v>17491690.913623188</v>
      </c>
      <c r="I2139" s="4">
        <f t="shared" si="201"/>
        <v>138884.91362318769</v>
      </c>
      <c r="J2139" s="5">
        <f t="shared" si="202"/>
        <v>8.0035997419198868E-3</v>
      </c>
      <c r="K2139" s="4">
        <f t="shared" si="203"/>
        <v>973003.65184085257</v>
      </c>
      <c r="L2139" s="4">
        <f t="shared" si="204"/>
        <v>-106844.34815914743</v>
      </c>
      <c r="M2139" s="5">
        <f t="shared" si="205"/>
        <v>-9.8943877433812388E-2</v>
      </c>
      <c r="N2139" s="4">
        <f>IF(SUMPRODUCT($O$2:$AD$2,O2139:AD2139)&lt;=Kalkulačka!$B$4,SUMPRODUCT($O$2:$AD$2,O2139:AD2139)*Kalkulačka!$B$5,SUMPRODUCT($O$2:$AD$2,O2139:AD2139))</f>
        <v>1231</v>
      </c>
      <c r="O2139" s="4">
        <v>266</v>
      </c>
      <c r="P2139" s="4">
        <v>0</v>
      </c>
      <c r="Q2139" s="4">
        <v>0</v>
      </c>
      <c r="R2139" s="4">
        <v>0</v>
      </c>
      <c r="S2139" s="4">
        <v>965</v>
      </c>
      <c r="T2139" s="4">
        <v>0</v>
      </c>
      <c r="U2139" s="4">
        <v>1311</v>
      </c>
      <c r="V2139" s="4">
        <v>291</v>
      </c>
      <c r="W2139" s="4">
        <v>22</v>
      </c>
      <c r="X2139" s="4">
        <v>620</v>
      </c>
      <c r="Y2139" s="4">
        <v>0</v>
      </c>
      <c r="Z2139" s="4">
        <v>0</v>
      </c>
      <c r="AA2139" s="4">
        <v>0</v>
      </c>
      <c r="AB2139" s="4">
        <v>0</v>
      </c>
      <c r="AC2139" s="4">
        <v>0</v>
      </c>
      <c r="AD2139" s="4">
        <v>0</v>
      </c>
    </row>
    <row r="2140" spans="1:30" x14ac:dyDescent="0.3">
      <c r="A2140" s="16" t="s">
        <v>20</v>
      </c>
      <c r="B2140" s="7">
        <v>541516</v>
      </c>
      <c r="C2140" s="7">
        <v>243507</v>
      </c>
      <c r="D2140" s="7" t="s">
        <v>1532</v>
      </c>
      <c r="E2140" s="7">
        <v>2</v>
      </c>
      <c r="F2140" s="4">
        <v>1832327</v>
      </c>
      <c r="G2140" s="4">
        <v>66536</v>
      </c>
      <c r="H2140" s="4">
        <f t="shared" si="200"/>
        <v>2131400.1925617205</v>
      </c>
      <c r="I2140" s="4">
        <f t="shared" si="201"/>
        <v>299073.1925617205</v>
      </c>
      <c r="J2140" s="5">
        <f t="shared" si="202"/>
        <v>0.16322042548176197</v>
      </c>
      <c r="K2140" s="4">
        <f t="shared" si="203"/>
        <v>118562.58958255718</v>
      </c>
      <c r="L2140" s="4">
        <f t="shared" si="204"/>
        <v>52026.589582557179</v>
      </c>
      <c r="M2140" s="5">
        <f t="shared" si="205"/>
        <v>0.78193142933986381</v>
      </c>
      <c r="N2140" s="4">
        <f>IF(SUMPRODUCT($O$2:$AD$2,O2140:AD2140)&lt;=Kalkulačka!$B$4,SUMPRODUCT($O$2:$AD$2,O2140:AD2140)*Kalkulačka!$B$5,SUMPRODUCT($O$2:$AD$2,O2140:AD2140))</f>
        <v>150</v>
      </c>
      <c r="O2140" s="4">
        <v>50</v>
      </c>
      <c r="P2140" s="4">
        <v>0</v>
      </c>
      <c r="Q2140" s="4">
        <v>0</v>
      </c>
      <c r="R2140" s="4">
        <v>0</v>
      </c>
      <c r="S2140" s="4">
        <v>50</v>
      </c>
      <c r="T2140" s="4">
        <v>0</v>
      </c>
      <c r="U2140" s="4">
        <v>100</v>
      </c>
      <c r="V2140" s="4">
        <v>35</v>
      </c>
      <c r="W2140" s="4">
        <v>0</v>
      </c>
      <c r="X2140" s="4">
        <v>0</v>
      </c>
      <c r="Y2140" s="4">
        <v>0</v>
      </c>
      <c r="Z2140" s="4">
        <v>0</v>
      </c>
      <c r="AA2140" s="4">
        <v>0</v>
      </c>
      <c r="AB2140" s="4">
        <v>0</v>
      </c>
      <c r="AC2140" s="4">
        <v>0</v>
      </c>
      <c r="AD2140" s="4">
        <v>0</v>
      </c>
    </row>
    <row r="2141" spans="1:30" x14ac:dyDescent="0.3">
      <c r="A2141" s="16" t="s">
        <v>25</v>
      </c>
      <c r="B2141" s="7">
        <v>559695</v>
      </c>
      <c r="C2141" s="7">
        <v>258580</v>
      </c>
      <c r="D2141" s="7" t="s">
        <v>2249</v>
      </c>
      <c r="E2141" s="7">
        <v>2</v>
      </c>
      <c r="F2141" s="4">
        <v>3444674</v>
      </c>
      <c r="G2141" s="4">
        <v>166391</v>
      </c>
      <c r="H2141" s="4">
        <f t="shared" si="200"/>
        <v>4007032.3620160348</v>
      </c>
      <c r="I2141" s="4">
        <f t="shared" si="201"/>
        <v>562358.36201603478</v>
      </c>
      <c r="J2141" s="5">
        <f t="shared" si="202"/>
        <v>0.16325445078867684</v>
      </c>
      <c r="K2141" s="4">
        <f t="shared" si="203"/>
        <v>222897.6684152075</v>
      </c>
      <c r="L2141" s="4">
        <f t="shared" si="204"/>
        <v>56506.668415207503</v>
      </c>
      <c r="M2141" s="5">
        <f t="shared" si="205"/>
        <v>0.33960171172243392</v>
      </c>
      <c r="N2141" s="4">
        <f>IF(SUMPRODUCT($O$2:$AD$2,O2141:AD2141)&lt;=Kalkulačka!$B$4,SUMPRODUCT($O$2:$AD$2,O2141:AD2141)*Kalkulačka!$B$5,SUMPRODUCT($O$2:$AD$2,O2141:AD2141))</f>
        <v>282</v>
      </c>
      <c r="O2141" s="4">
        <v>38</v>
      </c>
      <c r="P2141" s="4">
        <v>0</v>
      </c>
      <c r="Q2141" s="4">
        <v>0</v>
      </c>
      <c r="R2141" s="4">
        <v>0</v>
      </c>
      <c r="S2141" s="4">
        <v>150</v>
      </c>
      <c r="T2141" s="4">
        <v>0</v>
      </c>
      <c r="U2141" s="4">
        <v>221</v>
      </c>
      <c r="V2141" s="4">
        <v>60</v>
      </c>
      <c r="W2141" s="4">
        <v>0</v>
      </c>
      <c r="X2141" s="4">
        <v>96</v>
      </c>
      <c r="Y2141" s="4">
        <v>0</v>
      </c>
      <c r="Z2141" s="4">
        <v>0</v>
      </c>
      <c r="AA2141" s="4">
        <v>0</v>
      </c>
      <c r="AB2141" s="4">
        <v>0</v>
      </c>
      <c r="AC2141" s="4">
        <v>0</v>
      </c>
      <c r="AD2141" s="4">
        <v>0</v>
      </c>
    </row>
    <row r="2142" spans="1:30" x14ac:dyDescent="0.3">
      <c r="A2142" s="16" t="s">
        <v>50</v>
      </c>
      <c r="B2142" s="7">
        <v>552445</v>
      </c>
      <c r="C2142" s="7">
        <v>635359</v>
      </c>
      <c r="D2142" s="7" t="s">
        <v>2250</v>
      </c>
      <c r="E2142" s="7">
        <v>2</v>
      </c>
      <c r="F2142" s="4">
        <v>842762</v>
      </c>
      <c r="G2142" s="4">
        <v>30293</v>
      </c>
      <c r="H2142" s="4">
        <f t="shared" si="200"/>
        <v>980444.08857839147</v>
      </c>
      <c r="I2142" s="4">
        <f t="shared" si="201"/>
        <v>137682.08857839147</v>
      </c>
      <c r="J2142" s="5">
        <f t="shared" si="202"/>
        <v>0.16337007195197639</v>
      </c>
      <c r="K2142" s="4">
        <f t="shared" si="203"/>
        <v>54538.791207976305</v>
      </c>
      <c r="L2142" s="4">
        <f t="shared" si="204"/>
        <v>24245.791207976305</v>
      </c>
      <c r="M2142" s="5">
        <f t="shared" si="205"/>
        <v>0.80037603433058147</v>
      </c>
      <c r="N2142" s="4">
        <f>IF(SUMPRODUCT($O$2:$AD$2,O2142:AD2142)&lt;=Kalkulačka!$B$4,SUMPRODUCT($O$2:$AD$2,O2142:AD2142)*Kalkulačka!$B$5,SUMPRODUCT($O$2:$AD$2,O2142:AD2142))</f>
        <v>69</v>
      </c>
      <c r="O2142" s="4">
        <v>24</v>
      </c>
      <c r="P2142" s="4">
        <v>0</v>
      </c>
      <c r="Q2142" s="4">
        <v>0</v>
      </c>
      <c r="R2142" s="4">
        <v>0</v>
      </c>
      <c r="S2142" s="4">
        <v>22</v>
      </c>
      <c r="T2142" s="4">
        <v>0</v>
      </c>
      <c r="U2142" s="4">
        <v>0</v>
      </c>
      <c r="V2142" s="4">
        <v>22</v>
      </c>
      <c r="W2142" s="4">
        <v>0</v>
      </c>
      <c r="X2142" s="4">
        <v>0</v>
      </c>
      <c r="Y2142" s="4">
        <v>0</v>
      </c>
      <c r="Z2142" s="4">
        <v>0</v>
      </c>
      <c r="AA2142" s="4">
        <v>0</v>
      </c>
      <c r="AB2142" s="4">
        <v>0</v>
      </c>
      <c r="AC2142" s="4">
        <v>0</v>
      </c>
      <c r="AD2142" s="4">
        <v>0</v>
      </c>
    </row>
    <row r="2143" spans="1:30" x14ac:dyDescent="0.3">
      <c r="A2143" s="16" t="s">
        <v>20</v>
      </c>
      <c r="B2143" s="7">
        <v>570826</v>
      </c>
      <c r="C2143" s="7">
        <v>508870</v>
      </c>
      <c r="D2143" s="7" t="s">
        <v>2251</v>
      </c>
      <c r="E2143" s="7">
        <v>2</v>
      </c>
      <c r="F2143" s="4">
        <v>10188175</v>
      </c>
      <c r="G2143" s="4">
        <v>613371</v>
      </c>
      <c r="H2143" s="4">
        <f t="shared" si="200"/>
        <v>10273348.928147493</v>
      </c>
      <c r="I2143" s="4">
        <f t="shared" si="201"/>
        <v>85173.92814749293</v>
      </c>
      <c r="J2143" s="5">
        <f t="shared" si="202"/>
        <v>8.3600770645864131E-3</v>
      </c>
      <c r="K2143" s="4">
        <f t="shared" si="203"/>
        <v>571471.68178792566</v>
      </c>
      <c r="L2143" s="4">
        <f t="shared" si="204"/>
        <v>-41899.318212074344</v>
      </c>
      <c r="M2143" s="5">
        <f t="shared" si="205"/>
        <v>-6.8309910661042528E-2</v>
      </c>
      <c r="N2143" s="4">
        <f>IF(SUMPRODUCT($O$2:$AD$2,O2143:AD2143)&lt;=Kalkulačka!$B$4,SUMPRODUCT($O$2:$AD$2,O2143:AD2143)*Kalkulačka!$B$5,SUMPRODUCT($O$2:$AD$2,O2143:AD2143))</f>
        <v>723</v>
      </c>
      <c r="O2143" s="4">
        <v>185</v>
      </c>
      <c r="P2143" s="4">
        <v>0</v>
      </c>
      <c r="Q2143" s="4">
        <v>0</v>
      </c>
      <c r="R2143" s="4">
        <v>0</v>
      </c>
      <c r="S2143" s="4">
        <v>538</v>
      </c>
      <c r="T2143" s="4">
        <v>0</v>
      </c>
      <c r="U2143" s="4">
        <v>185</v>
      </c>
      <c r="V2143" s="4">
        <v>175</v>
      </c>
      <c r="W2143" s="4">
        <v>0</v>
      </c>
      <c r="X2143" s="4">
        <v>0</v>
      </c>
      <c r="Y2143" s="4">
        <v>0</v>
      </c>
      <c r="Z2143" s="4">
        <v>0</v>
      </c>
      <c r="AA2143" s="4">
        <v>0</v>
      </c>
      <c r="AB2143" s="4">
        <v>0</v>
      </c>
      <c r="AC2143" s="4">
        <v>0</v>
      </c>
      <c r="AD2143" s="4">
        <v>0</v>
      </c>
    </row>
    <row r="2144" spans="1:30" x14ac:dyDescent="0.3">
      <c r="A2144" s="16" t="s">
        <v>50</v>
      </c>
      <c r="B2144" s="7">
        <v>568392</v>
      </c>
      <c r="C2144" s="7">
        <v>534927</v>
      </c>
      <c r="D2144" s="7" t="s">
        <v>1052</v>
      </c>
      <c r="E2144" s="7">
        <v>2</v>
      </c>
      <c r="F2144" s="4">
        <v>2582905</v>
      </c>
      <c r="G2144" s="4">
        <v>119320</v>
      </c>
      <c r="H2144" s="4">
        <f t="shared" si="200"/>
        <v>3005274.271512026</v>
      </c>
      <c r="I2144" s="4">
        <f t="shared" si="201"/>
        <v>422369.27151202597</v>
      </c>
      <c r="J2144" s="5">
        <f t="shared" si="202"/>
        <v>0.16352489600354092</v>
      </c>
      <c r="K2144" s="4">
        <f t="shared" si="203"/>
        <v>167173.25131140562</v>
      </c>
      <c r="L2144" s="4">
        <f t="shared" si="204"/>
        <v>47853.25131140562</v>
      </c>
      <c r="M2144" s="5">
        <f t="shared" si="205"/>
        <v>0.40104970928097239</v>
      </c>
      <c r="N2144" s="4">
        <f>IF(SUMPRODUCT($O$2:$AD$2,O2144:AD2144)&lt;=Kalkulačka!$B$4,SUMPRODUCT($O$2:$AD$2,O2144:AD2144)*Kalkulačka!$B$5,SUMPRODUCT($O$2:$AD$2,O2144:AD2144))</f>
        <v>211.5</v>
      </c>
      <c r="O2144" s="4">
        <v>57</v>
      </c>
      <c r="P2144" s="4">
        <v>0</v>
      </c>
      <c r="Q2144" s="4">
        <v>0</v>
      </c>
      <c r="R2144" s="4">
        <v>0</v>
      </c>
      <c r="S2144" s="4">
        <v>84</v>
      </c>
      <c r="T2144" s="4">
        <v>0</v>
      </c>
      <c r="U2144" s="4">
        <v>0</v>
      </c>
      <c r="V2144" s="4">
        <v>59</v>
      </c>
      <c r="W2144" s="4">
        <v>0</v>
      </c>
      <c r="X2144" s="4">
        <v>0</v>
      </c>
      <c r="Y2144" s="4">
        <v>0</v>
      </c>
      <c r="Z2144" s="4">
        <v>0</v>
      </c>
      <c r="AA2144" s="4">
        <v>0</v>
      </c>
      <c r="AB2144" s="4">
        <v>0</v>
      </c>
      <c r="AC2144" s="4">
        <v>0</v>
      </c>
      <c r="AD2144" s="4">
        <v>0</v>
      </c>
    </row>
    <row r="2145" spans="1:30" x14ac:dyDescent="0.3">
      <c r="A2145" s="16" t="s">
        <v>20</v>
      </c>
      <c r="B2145" s="7">
        <v>531782</v>
      </c>
      <c r="C2145" s="7">
        <v>233838</v>
      </c>
      <c r="D2145" s="7" t="s">
        <v>2252</v>
      </c>
      <c r="E2145" s="7">
        <v>2</v>
      </c>
      <c r="F2145" s="4">
        <v>2069945</v>
      </c>
      <c r="G2145" s="4">
        <v>101812</v>
      </c>
      <c r="H2145" s="4">
        <f t="shared" si="200"/>
        <v>2408482.2175947442</v>
      </c>
      <c r="I2145" s="4">
        <f t="shared" si="201"/>
        <v>338537.21759474417</v>
      </c>
      <c r="J2145" s="5">
        <f t="shared" si="202"/>
        <v>0.16354889506472103</v>
      </c>
      <c r="K2145" s="4">
        <f t="shared" si="203"/>
        <v>133975.72622828963</v>
      </c>
      <c r="L2145" s="4">
        <f t="shared" si="204"/>
        <v>32163.726228289626</v>
      </c>
      <c r="M2145" s="5">
        <f t="shared" si="205"/>
        <v>0.31591292016942618</v>
      </c>
      <c r="N2145" s="4">
        <f>IF(SUMPRODUCT($O$2:$AD$2,O2145:AD2145)&lt;=Kalkulačka!$B$4,SUMPRODUCT($O$2:$AD$2,O2145:AD2145)*Kalkulačka!$B$5,SUMPRODUCT($O$2:$AD$2,O2145:AD2145))</f>
        <v>169.5</v>
      </c>
      <c r="O2145" s="4">
        <v>40</v>
      </c>
      <c r="P2145" s="4">
        <v>0</v>
      </c>
      <c r="Q2145" s="4">
        <v>0</v>
      </c>
      <c r="R2145" s="4">
        <v>0</v>
      </c>
      <c r="S2145" s="4">
        <v>73</v>
      </c>
      <c r="T2145" s="4">
        <v>0</v>
      </c>
      <c r="U2145" s="4">
        <v>104</v>
      </c>
      <c r="V2145" s="4">
        <v>0</v>
      </c>
      <c r="W2145" s="4">
        <v>0</v>
      </c>
      <c r="X2145" s="4">
        <v>0</v>
      </c>
      <c r="Y2145" s="4">
        <v>0</v>
      </c>
      <c r="Z2145" s="4">
        <v>0</v>
      </c>
      <c r="AA2145" s="4">
        <v>0</v>
      </c>
      <c r="AB2145" s="4">
        <v>0</v>
      </c>
      <c r="AC2145" s="4">
        <v>0</v>
      </c>
      <c r="AD2145" s="4">
        <v>0</v>
      </c>
    </row>
    <row r="2146" spans="1:30" x14ac:dyDescent="0.3">
      <c r="A2146" s="16" t="s">
        <v>25</v>
      </c>
      <c r="B2146" s="7">
        <v>558257</v>
      </c>
      <c r="C2146" s="7">
        <v>257133</v>
      </c>
      <c r="D2146" s="7" t="s">
        <v>2253</v>
      </c>
      <c r="E2146" s="7">
        <v>2</v>
      </c>
      <c r="F2146" s="4">
        <v>696077</v>
      </c>
      <c r="G2146" s="4">
        <v>18245</v>
      </c>
      <c r="H2146" s="4">
        <f t="shared" si="200"/>
        <v>809932.0731734538</v>
      </c>
      <c r="I2146" s="4">
        <f t="shared" si="201"/>
        <v>113855.0731734538</v>
      </c>
      <c r="J2146" s="5">
        <f t="shared" si="202"/>
        <v>0.16356677949918441</v>
      </c>
      <c r="K2146" s="4">
        <f t="shared" si="203"/>
        <v>45053.784041371728</v>
      </c>
      <c r="L2146" s="4">
        <f t="shared" si="204"/>
        <v>26808.784041371728</v>
      </c>
      <c r="M2146" s="5">
        <f t="shared" si="205"/>
        <v>1.469377037071621</v>
      </c>
      <c r="N2146" s="4">
        <f>IF(SUMPRODUCT($O$2:$AD$2,O2146:AD2146)&lt;=Kalkulačka!$B$4,SUMPRODUCT($O$2:$AD$2,O2146:AD2146)*Kalkulačka!$B$5,SUMPRODUCT($O$2:$AD$2,O2146:AD2146))</f>
        <v>57</v>
      </c>
      <c r="O2146" s="4">
        <v>38</v>
      </c>
      <c r="P2146" s="4">
        <v>0</v>
      </c>
      <c r="Q2146" s="4">
        <v>0</v>
      </c>
      <c r="R2146" s="4">
        <v>0</v>
      </c>
      <c r="S2146" s="4">
        <v>0</v>
      </c>
      <c r="T2146" s="4">
        <v>0</v>
      </c>
      <c r="U2146" s="4">
        <v>38</v>
      </c>
      <c r="V2146" s="4">
        <v>0</v>
      </c>
      <c r="W2146" s="4">
        <v>0</v>
      </c>
      <c r="X2146" s="4">
        <v>0</v>
      </c>
      <c r="Y2146" s="4">
        <v>0</v>
      </c>
      <c r="Z2146" s="4">
        <v>0</v>
      </c>
      <c r="AA2146" s="4">
        <v>0</v>
      </c>
      <c r="AB2146" s="4">
        <v>0</v>
      </c>
      <c r="AC2146" s="4">
        <v>0</v>
      </c>
      <c r="AD2146" s="4">
        <v>0</v>
      </c>
    </row>
    <row r="2147" spans="1:30" x14ac:dyDescent="0.3">
      <c r="A2147" s="16" t="s">
        <v>44</v>
      </c>
      <c r="B2147" s="7">
        <v>568902</v>
      </c>
      <c r="C2147" s="7">
        <v>267678</v>
      </c>
      <c r="D2147" s="7" t="s">
        <v>2254</v>
      </c>
      <c r="E2147" s="7">
        <v>2</v>
      </c>
      <c r="F2147" s="4">
        <v>1996561</v>
      </c>
      <c r="G2147" s="4">
        <v>67666</v>
      </c>
      <c r="H2147" s="4">
        <f t="shared" si="200"/>
        <v>2323226.2098922753</v>
      </c>
      <c r="I2147" s="4">
        <f t="shared" si="201"/>
        <v>326665.20989227528</v>
      </c>
      <c r="J2147" s="5">
        <f t="shared" si="202"/>
        <v>0.16361393911444488</v>
      </c>
      <c r="K2147" s="4">
        <f t="shared" si="203"/>
        <v>129233.22264498733</v>
      </c>
      <c r="L2147" s="4">
        <f t="shared" si="204"/>
        <v>61567.222644987327</v>
      </c>
      <c r="M2147" s="5">
        <f t="shared" si="205"/>
        <v>0.90986939740766903</v>
      </c>
      <c r="N2147" s="4">
        <f>IF(SUMPRODUCT($O$2:$AD$2,O2147:AD2147)&lt;=Kalkulačka!$B$4,SUMPRODUCT($O$2:$AD$2,O2147:AD2147)*Kalkulačka!$B$5,SUMPRODUCT($O$2:$AD$2,O2147:AD2147))</f>
        <v>163.5</v>
      </c>
      <c r="O2147" s="4">
        <v>69</v>
      </c>
      <c r="P2147" s="4">
        <v>0</v>
      </c>
      <c r="Q2147" s="4">
        <v>0</v>
      </c>
      <c r="R2147" s="4">
        <v>0</v>
      </c>
      <c r="S2147" s="4">
        <v>40</v>
      </c>
      <c r="T2147" s="4">
        <v>0</v>
      </c>
      <c r="U2147" s="4">
        <v>110</v>
      </c>
      <c r="V2147" s="4">
        <v>29</v>
      </c>
      <c r="W2147" s="4">
        <v>0</v>
      </c>
      <c r="X2147" s="4">
        <v>0</v>
      </c>
      <c r="Y2147" s="4">
        <v>0</v>
      </c>
      <c r="Z2147" s="4">
        <v>0</v>
      </c>
      <c r="AA2147" s="4">
        <v>0</v>
      </c>
      <c r="AB2147" s="4">
        <v>0</v>
      </c>
      <c r="AC2147" s="4">
        <v>0</v>
      </c>
      <c r="AD2147" s="4">
        <v>0</v>
      </c>
    </row>
    <row r="2148" spans="1:30" x14ac:dyDescent="0.3">
      <c r="A2148" s="16" t="s">
        <v>20</v>
      </c>
      <c r="B2148" s="7">
        <v>534200</v>
      </c>
      <c r="C2148" s="7">
        <v>236233</v>
      </c>
      <c r="D2148" s="7" t="s">
        <v>2255</v>
      </c>
      <c r="E2148" s="7">
        <v>2</v>
      </c>
      <c r="F2148" s="4">
        <v>1025741</v>
      </c>
      <c r="G2148" s="4">
        <v>26760</v>
      </c>
      <c r="H2148" s="4">
        <f t="shared" si="200"/>
        <v>1193584.1078345636</v>
      </c>
      <c r="I2148" s="4">
        <f t="shared" si="201"/>
        <v>167843.10783456359</v>
      </c>
      <c r="J2148" s="5">
        <f t="shared" si="202"/>
        <v>0.16363108019915718</v>
      </c>
      <c r="K2148" s="4">
        <f t="shared" si="203"/>
        <v>66395.050166232017</v>
      </c>
      <c r="L2148" s="4">
        <f t="shared" si="204"/>
        <v>39635.050166232017</v>
      </c>
      <c r="M2148" s="5">
        <f t="shared" si="205"/>
        <v>1.4811304247470858</v>
      </c>
      <c r="N2148" s="4">
        <f>IF(SUMPRODUCT($O$2:$AD$2,O2148:AD2148)&lt;=Kalkulačka!$B$4,SUMPRODUCT($O$2:$AD$2,O2148:AD2148)*Kalkulačka!$B$5,SUMPRODUCT($O$2:$AD$2,O2148:AD2148))</f>
        <v>84</v>
      </c>
      <c r="O2148" s="4">
        <v>56</v>
      </c>
      <c r="P2148" s="4">
        <v>0</v>
      </c>
      <c r="Q2148" s="4">
        <v>0</v>
      </c>
      <c r="R2148" s="4">
        <v>0</v>
      </c>
      <c r="S2148" s="4">
        <v>0</v>
      </c>
      <c r="T2148" s="4">
        <v>0</v>
      </c>
      <c r="U2148" s="4">
        <v>56</v>
      </c>
      <c r="V2148" s="4">
        <v>0</v>
      </c>
      <c r="W2148" s="4">
        <v>0</v>
      </c>
      <c r="X2148" s="4">
        <v>0</v>
      </c>
      <c r="Y2148" s="4">
        <v>0</v>
      </c>
      <c r="Z2148" s="4">
        <v>0</v>
      </c>
      <c r="AA2148" s="4">
        <v>0</v>
      </c>
      <c r="AB2148" s="4">
        <v>0</v>
      </c>
      <c r="AC2148" s="4">
        <v>0</v>
      </c>
      <c r="AD2148" s="4">
        <v>0</v>
      </c>
    </row>
    <row r="2149" spans="1:30" x14ac:dyDescent="0.3">
      <c r="A2149" s="16" t="s">
        <v>20</v>
      </c>
      <c r="B2149" s="7">
        <v>535044</v>
      </c>
      <c r="C2149" s="7">
        <v>237060</v>
      </c>
      <c r="D2149" s="7" t="s">
        <v>2256</v>
      </c>
      <c r="E2149" s="7">
        <v>2</v>
      </c>
      <c r="F2149" s="4">
        <v>1959830</v>
      </c>
      <c r="G2149" s="4">
        <v>74009</v>
      </c>
      <c r="H2149" s="4">
        <f t="shared" si="200"/>
        <v>2280598.2060410408</v>
      </c>
      <c r="I2149" s="4">
        <f t="shared" si="201"/>
        <v>320768.20604104083</v>
      </c>
      <c r="J2149" s="5">
        <f t="shared" si="202"/>
        <v>0.16367144397271227</v>
      </c>
      <c r="K2149" s="4">
        <f t="shared" si="203"/>
        <v>126861.97085333618</v>
      </c>
      <c r="L2149" s="4">
        <f t="shared" si="204"/>
        <v>52852.970853336185</v>
      </c>
      <c r="M2149" s="5">
        <f t="shared" si="205"/>
        <v>0.71414248068932396</v>
      </c>
      <c r="N2149" s="4">
        <f>IF(SUMPRODUCT($O$2:$AD$2,O2149:AD2149)&lt;=Kalkulačka!$B$4,SUMPRODUCT($O$2:$AD$2,O2149:AD2149)*Kalkulačka!$B$5,SUMPRODUCT($O$2:$AD$2,O2149:AD2149))</f>
        <v>160.5</v>
      </c>
      <c r="O2149" s="4">
        <v>46</v>
      </c>
      <c r="P2149" s="4">
        <v>0</v>
      </c>
      <c r="Q2149" s="4">
        <v>0</v>
      </c>
      <c r="R2149" s="4">
        <v>0</v>
      </c>
      <c r="S2149" s="4">
        <v>61</v>
      </c>
      <c r="T2149" s="4">
        <v>0</v>
      </c>
      <c r="U2149" s="4">
        <v>109</v>
      </c>
      <c r="V2149" s="4">
        <v>46</v>
      </c>
      <c r="W2149" s="4">
        <v>0</v>
      </c>
      <c r="X2149" s="4">
        <v>0</v>
      </c>
      <c r="Y2149" s="4">
        <v>0</v>
      </c>
      <c r="Z2149" s="4">
        <v>0</v>
      </c>
      <c r="AA2149" s="4">
        <v>0</v>
      </c>
      <c r="AB2149" s="4">
        <v>0</v>
      </c>
      <c r="AC2149" s="4">
        <v>0</v>
      </c>
      <c r="AD2149" s="4">
        <v>0</v>
      </c>
    </row>
    <row r="2150" spans="1:30" x14ac:dyDescent="0.3">
      <c r="A2150" s="16" t="s">
        <v>38</v>
      </c>
      <c r="B2150" s="7">
        <v>574406</v>
      </c>
      <c r="C2150" s="7">
        <v>273007</v>
      </c>
      <c r="D2150" s="7" t="s">
        <v>2257</v>
      </c>
      <c r="E2150" s="7">
        <v>2</v>
      </c>
      <c r="F2150" s="4">
        <v>1080575</v>
      </c>
      <c r="G2150" s="4">
        <v>40718</v>
      </c>
      <c r="H2150" s="4">
        <f t="shared" si="200"/>
        <v>1257526.113611415</v>
      </c>
      <c r="I2150" s="4">
        <f t="shared" si="201"/>
        <v>176951.11361141503</v>
      </c>
      <c r="J2150" s="5">
        <f t="shared" si="202"/>
        <v>0.16375643857336608</v>
      </c>
      <c r="K2150" s="4">
        <f t="shared" si="203"/>
        <v>69951.927853708738</v>
      </c>
      <c r="L2150" s="4">
        <f t="shared" si="204"/>
        <v>29233.927853708738</v>
      </c>
      <c r="M2150" s="5">
        <f t="shared" si="205"/>
        <v>0.71796079998302309</v>
      </c>
      <c r="N2150" s="4">
        <f>IF(SUMPRODUCT($O$2:$AD$2,O2150:AD2150)&lt;=Kalkulačka!$B$4,SUMPRODUCT($O$2:$AD$2,O2150:AD2150)*Kalkulačka!$B$5,SUMPRODUCT($O$2:$AD$2,O2150:AD2150))</f>
        <v>88.5</v>
      </c>
      <c r="O2150" s="4">
        <v>26</v>
      </c>
      <c r="P2150" s="4">
        <v>0</v>
      </c>
      <c r="Q2150" s="4">
        <v>0</v>
      </c>
      <c r="R2150" s="4">
        <v>0</v>
      </c>
      <c r="S2150" s="4">
        <v>33</v>
      </c>
      <c r="T2150" s="4">
        <v>0</v>
      </c>
      <c r="U2150" s="4">
        <v>58</v>
      </c>
      <c r="V2150" s="4">
        <v>30</v>
      </c>
      <c r="W2150" s="4">
        <v>0</v>
      </c>
      <c r="X2150" s="4">
        <v>0</v>
      </c>
      <c r="Y2150" s="4">
        <v>0</v>
      </c>
      <c r="Z2150" s="4">
        <v>0</v>
      </c>
      <c r="AA2150" s="4">
        <v>0</v>
      </c>
      <c r="AB2150" s="4">
        <v>0</v>
      </c>
      <c r="AC2150" s="4">
        <v>0</v>
      </c>
      <c r="AD2150" s="4">
        <v>0</v>
      </c>
    </row>
    <row r="2151" spans="1:30" x14ac:dyDescent="0.3">
      <c r="A2151" s="16" t="s">
        <v>56</v>
      </c>
      <c r="B2151" s="7">
        <v>507377</v>
      </c>
      <c r="C2151" s="7">
        <v>300187</v>
      </c>
      <c r="D2151" s="7" t="s">
        <v>2258</v>
      </c>
      <c r="E2151" s="7">
        <v>2</v>
      </c>
      <c r="F2151" s="4">
        <v>677608</v>
      </c>
      <c r="G2151" s="4">
        <v>17636</v>
      </c>
      <c r="H2151" s="4">
        <f t="shared" si="200"/>
        <v>788618.07124783657</v>
      </c>
      <c r="I2151" s="4">
        <f t="shared" si="201"/>
        <v>111010.07124783657</v>
      </c>
      <c r="J2151" s="5">
        <f t="shared" si="202"/>
        <v>0.16382638818880024</v>
      </c>
      <c r="K2151" s="4">
        <f t="shared" si="203"/>
        <v>43868.158145546156</v>
      </c>
      <c r="L2151" s="4">
        <f t="shared" si="204"/>
        <v>26232.158145546156</v>
      </c>
      <c r="M2151" s="5">
        <f t="shared" si="205"/>
        <v>1.4874210787903239</v>
      </c>
      <c r="N2151" s="4">
        <f>IF(SUMPRODUCT($O$2:$AD$2,O2151:AD2151)&lt;=Kalkulačka!$B$4,SUMPRODUCT($O$2:$AD$2,O2151:AD2151)*Kalkulačka!$B$5,SUMPRODUCT($O$2:$AD$2,O2151:AD2151))</f>
        <v>55.5</v>
      </c>
      <c r="O2151" s="4">
        <v>37</v>
      </c>
      <c r="P2151" s="4">
        <v>0</v>
      </c>
      <c r="Q2151" s="4">
        <v>0</v>
      </c>
      <c r="R2151" s="4">
        <v>0</v>
      </c>
      <c r="S2151" s="4">
        <v>0</v>
      </c>
      <c r="T2151" s="4">
        <v>0</v>
      </c>
      <c r="U2151" s="4">
        <v>37</v>
      </c>
      <c r="V2151" s="4">
        <v>0</v>
      </c>
      <c r="W2151" s="4">
        <v>0</v>
      </c>
      <c r="X2151" s="4">
        <v>0</v>
      </c>
      <c r="Y2151" s="4">
        <v>0</v>
      </c>
      <c r="Z2151" s="4">
        <v>0</v>
      </c>
      <c r="AA2151" s="4">
        <v>0</v>
      </c>
      <c r="AB2151" s="4">
        <v>0</v>
      </c>
      <c r="AC2151" s="4">
        <v>0</v>
      </c>
      <c r="AD2151" s="4">
        <v>0</v>
      </c>
    </row>
    <row r="2152" spans="1:30" x14ac:dyDescent="0.3">
      <c r="A2152" s="16" t="s">
        <v>53</v>
      </c>
      <c r="B2152" s="7">
        <v>542784</v>
      </c>
      <c r="C2152" s="7">
        <v>303828</v>
      </c>
      <c r="D2152" s="7" t="s">
        <v>2259</v>
      </c>
      <c r="E2152" s="7">
        <v>2</v>
      </c>
      <c r="F2152" s="4">
        <v>2618616</v>
      </c>
      <c r="G2152" s="4">
        <v>101473</v>
      </c>
      <c r="H2152" s="4">
        <f t="shared" si="200"/>
        <v>3047902.2753632604</v>
      </c>
      <c r="I2152" s="4">
        <f t="shared" si="201"/>
        <v>429286.27536326041</v>
      </c>
      <c r="J2152" s="5">
        <f t="shared" si="202"/>
        <v>0.16393632184453932</v>
      </c>
      <c r="K2152" s="4">
        <f t="shared" si="203"/>
        <v>169544.50310305678</v>
      </c>
      <c r="L2152" s="4">
        <f t="shared" si="204"/>
        <v>68071.503103056777</v>
      </c>
      <c r="M2152" s="5">
        <f t="shared" si="205"/>
        <v>0.67083365134623762</v>
      </c>
      <c r="N2152" s="4">
        <f>IF(SUMPRODUCT($O$2:$AD$2,O2152:AD2152)&lt;=Kalkulačka!$B$4,SUMPRODUCT($O$2:$AD$2,O2152:AD2152)*Kalkulačka!$B$5,SUMPRODUCT($O$2:$AD$2,O2152:AD2152))</f>
        <v>214.5</v>
      </c>
      <c r="O2152" s="4">
        <v>48</v>
      </c>
      <c r="P2152" s="4">
        <v>0</v>
      </c>
      <c r="Q2152" s="4">
        <v>14</v>
      </c>
      <c r="R2152" s="4">
        <v>0</v>
      </c>
      <c r="S2152" s="4">
        <v>81</v>
      </c>
      <c r="T2152" s="4">
        <v>0</v>
      </c>
      <c r="U2152" s="4">
        <v>138</v>
      </c>
      <c r="V2152" s="4">
        <v>71</v>
      </c>
      <c r="W2152" s="4">
        <v>0</v>
      </c>
      <c r="X2152" s="4">
        <v>0</v>
      </c>
      <c r="Y2152" s="4">
        <v>0</v>
      </c>
      <c r="Z2152" s="4">
        <v>0</v>
      </c>
      <c r="AA2152" s="4">
        <v>0</v>
      </c>
      <c r="AB2152" s="4">
        <v>0</v>
      </c>
      <c r="AC2152" s="4">
        <v>0</v>
      </c>
      <c r="AD2152" s="4">
        <v>0</v>
      </c>
    </row>
    <row r="2153" spans="1:30" x14ac:dyDescent="0.3">
      <c r="A2153" s="16" t="s">
        <v>23</v>
      </c>
      <c r="B2153" s="7">
        <v>545406</v>
      </c>
      <c r="C2153" s="7">
        <v>245780</v>
      </c>
      <c r="D2153" s="7" t="s">
        <v>2260</v>
      </c>
      <c r="E2153" s="7">
        <v>2</v>
      </c>
      <c r="F2153" s="4">
        <v>3112775</v>
      </c>
      <c r="G2153" s="4">
        <v>152815</v>
      </c>
      <c r="H2153" s="4">
        <f t="shared" si="200"/>
        <v>3623380.3273549248</v>
      </c>
      <c r="I2153" s="4">
        <f t="shared" si="201"/>
        <v>510605.32735492475</v>
      </c>
      <c r="J2153" s="5">
        <f t="shared" si="202"/>
        <v>0.16403541128251309</v>
      </c>
      <c r="K2153" s="4">
        <f t="shared" si="203"/>
        <v>201556.40229034721</v>
      </c>
      <c r="L2153" s="4">
        <f t="shared" si="204"/>
        <v>48741.402290347207</v>
      </c>
      <c r="M2153" s="5">
        <f t="shared" si="205"/>
        <v>0.31895692366814266</v>
      </c>
      <c r="N2153" s="4">
        <f>IF(SUMPRODUCT($O$2:$AD$2,O2153:AD2153)&lt;=Kalkulačka!$B$4,SUMPRODUCT($O$2:$AD$2,O2153:AD2153)*Kalkulačka!$B$5,SUMPRODUCT($O$2:$AD$2,O2153:AD2153))</f>
        <v>255</v>
      </c>
      <c r="O2153" s="4">
        <v>40</v>
      </c>
      <c r="P2153" s="4">
        <v>0</v>
      </c>
      <c r="Q2153" s="4">
        <v>0</v>
      </c>
      <c r="R2153" s="4">
        <v>0</v>
      </c>
      <c r="S2153" s="4">
        <v>130</v>
      </c>
      <c r="T2153" s="4">
        <v>0</v>
      </c>
      <c r="U2153" s="4">
        <v>161</v>
      </c>
      <c r="V2153" s="4">
        <v>34</v>
      </c>
      <c r="W2153" s="4">
        <v>0</v>
      </c>
      <c r="X2153" s="4">
        <v>0</v>
      </c>
      <c r="Y2153" s="4">
        <v>0</v>
      </c>
      <c r="Z2153" s="4">
        <v>0</v>
      </c>
      <c r="AA2153" s="4">
        <v>0</v>
      </c>
      <c r="AB2153" s="4">
        <v>0</v>
      </c>
      <c r="AC2153" s="4">
        <v>0</v>
      </c>
      <c r="AD2153" s="4">
        <v>0</v>
      </c>
    </row>
    <row r="2154" spans="1:30" x14ac:dyDescent="0.3">
      <c r="A2154" s="16" t="s">
        <v>25</v>
      </c>
      <c r="B2154" s="7">
        <v>554057</v>
      </c>
      <c r="C2154" s="7">
        <v>572292</v>
      </c>
      <c r="D2154" s="7" t="s">
        <v>2261</v>
      </c>
      <c r="E2154" s="7">
        <v>2</v>
      </c>
      <c r="F2154" s="4">
        <v>347862</v>
      </c>
      <c r="G2154" s="4">
        <v>9120</v>
      </c>
      <c r="H2154" s="4">
        <f t="shared" si="200"/>
        <v>404966.0365867269</v>
      </c>
      <c r="I2154" s="4">
        <f t="shared" si="201"/>
        <v>57104.036586726899</v>
      </c>
      <c r="J2154" s="5">
        <f t="shared" si="202"/>
        <v>0.16415715596048686</v>
      </c>
      <c r="K2154" s="4">
        <f t="shared" si="203"/>
        <v>22526.892020685864</v>
      </c>
      <c r="L2154" s="4">
        <f t="shared" si="204"/>
        <v>13406.892020685864</v>
      </c>
      <c r="M2154" s="5">
        <f t="shared" si="205"/>
        <v>1.4700539496366081</v>
      </c>
      <c r="N2154" s="4">
        <f>IF(SUMPRODUCT($O$2:$AD$2,O2154:AD2154)&lt;=Kalkulačka!$B$4,SUMPRODUCT($O$2:$AD$2,O2154:AD2154)*Kalkulačka!$B$5,SUMPRODUCT($O$2:$AD$2,O2154:AD2154))</f>
        <v>28.5</v>
      </c>
      <c r="O2154" s="4">
        <v>19</v>
      </c>
      <c r="P2154" s="4">
        <v>0</v>
      </c>
      <c r="Q2154" s="4">
        <v>0</v>
      </c>
      <c r="R2154" s="4">
        <v>0</v>
      </c>
      <c r="S2154" s="4">
        <v>0</v>
      </c>
      <c r="T2154" s="4">
        <v>0</v>
      </c>
      <c r="U2154" s="4">
        <v>19</v>
      </c>
      <c r="V2154" s="4">
        <v>0</v>
      </c>
      <c r="W2154" s="4">
        <v>0</v>
      </c>
      <c r="X2154" s="4">
        <v>0</v>
      </c>
      <c r="Y2154" s="4">
        <v>0</v>
      </c>
      <c r="Z2154" s="4">
        <v>0</v>
      </c>
      <c r="AA2154" s="4">
        <v>0</v>
      </c>
      <c r="AB2154" s="4">
        <v>0</v>
      </c>
      <c r="AC2154" s="4">
        <v>0</v>
      </c>
      <c r="AD2154" s="4">
        <v>0</v>
      </c>
    </row>
    <row r="2155" spans="1:30" x14ac:dyDescent="0.3">
      <c r="A2155" s="16" t="s">
        <v>25</v>
      </c>
      <c r="B2155" s="7">
        <v>557013</v>
      </c>
      <c r="C2155" s="7">
        <v>256030</v>
      </c>
      <c r="D2155" s="7" t="s">
        <v>2262</v>
      </c>
      <c r="E2155" s="7">
        <v>2</v>
      </c>
      <c r="F2155" s="4">
        <v>347862</v>
      </c>
      <c r="G2155" s="4">
        <v>9120</v>
      </c>
      <c r="H2155" s="4">
        <f t="shared" si="200"/>
        <v>404966.0365867269</v>
      </c>
      <c r="I2155" s="4">
        <f t="shared" si="201"/>
        <v>57104.036586726899</v>
      </c>
      <c r="J2155" s="5">
        <f t="shared" si="202"/>
        <v>0.16415715596048686</v>
      </c>
      <c r="K2155" s="4">
        <f t="shared" si="203"/>
        <v>22526.892020685864</v>
      </c>
      <c r="L2155" s="4">
        <f t="shared" si="204"/>
        <v>13406.892020685864</v>
      </c>
      <c r="M2155" s="5">
        <f t="shared" si="205"/>
        <v>1.4700539496366081</v>
      </c>
      <c r="N2155" s="4">
        <f>IF(SUMPRODUCT($O$2:$AD$2,O2155:AD2155)&lt;=Kalkulačka!$B$4,SUMPRODUCT($O$2:$AD$2,O2155:AD2155)*Kalkulačka!$B$5,SUMPRODUCT($O$2:$AD$2,O2155:AD2155))</f>
        <v>28.5</v>
      </c>
      <c r="O2155" s="4">
        <v>19</v>
      </c>
      <c r="P2155" s="4">
        <v>0</v>
      </c>
      <c r="Q2155" s="4">
        <v>0</v>
      </c>
      <c r="R2155" s="4">
        <v>0</v>
      </c>
      <c r="S2155" s="4">
        <v>0</v>
      </c>
      <c r="T2155" s="4">
        <v>0</v>
      </c>
      <c r="U2155" s="4">
        <v>0</v>
      </c>
      <c r="V2155" s="4">
        <v>0</v>
      </c>
      <c r="W2155" s="4">
        <v>0</v>
      </c>
      <c r="X2155" s="4">
        <v>0</v>
      </c>
      <c r="Y2155" s="4">
        <v>0</v>
      </c>
      <c r="Z2155" s="4">
        <v>0</v>
      </c>
      <c r="AA2155" s="4">
        <v>0</v>
      </c>
      <c r="AB2155" s="4">
        <v>0</v>
      </c>
      <c r="AC2155" s="4">
        <v>0</v>
      </c>
      <c r="AD2155" s="4">
        <v>0</v>
      </c>
    </row>
    <row r="2156" spans="1:30" x14ac:dyDescent="0.3">
      <c r="A2156" s="16" t="s">
        <v>25</v>
      </c>
      <c r="B2156" s="7">
        <v>558061</v>
      </c>
      <c r="C2156" s="7">
        <v>256935</v>
      </c>
      <c r="D2156" s="7" t="s">
        <v>2263</v>
      </c>
      <c r="E2156" s="7">
        <v>2</v>
      </c>
      <c r="F2156" s="4">
        <v>347862</v>
      </c>
      <c r="G2156" s="4">
        <v>9120</v>
      </c>
      <c r="H2156" s="4">
        <f t="shared" si="200"/>
        <v>404966.0365867269</v>
      </c>
      <c r="I2156" s="4">
        <f t="shared" si="201"/>
        <v>57104.036586726899</v>
      </c>
      <c r="J2156" s="5">
        <f t="shared" si="202"/>
        <v>0.16415715596048686</v>
      </c>
      <c r="K2156" s="4">
        <f t="shared" si="203"/>
        <v>22526.892020685864</v>
      </c>
      <c r="L2156" s="4">
        <f t="shared" si="204"/>
        <v>13406.892020685864</v>
      </c>
      <c r="M2156" s="5">
        <f t="shared" si="205"/>
        <v>1.4700539496366081</v>
      </c>
      <c r="N2156" s="4">
        <f>IF(SUMPRODUCT($O$2:$AD$2,O2156:AD2156)&lt;=Kalkulačka!$B$4,SUMPRODUCT($O$2:$AD$2,O2156:AD2156)*Kalkulačka!$B$5,SUMPRODUCT($O$2:$AD$2,O2156:AD2156))</f>
        <v>28.5</v>
      </c>
      <c r="O2156" s="4">
        <v>19</v>
      </c>
      <c r="P2156" s="4">
        <v>0</v>
      </c>
      <c r="Q2156" s="4">
        <v>0</v>
      </c>
      <c r="R2156" s="4">
        <v>0</v>
      </c>
      <c r="S2156" s="4">
        <v>0</v>
      </c>
      <c r="T2156" s="4">
        <v>0</v>
      </c>
      <c r="U2156" s="4">
        <v>18</v>
      </c>
      <c r="V2156" s="4">
        <v>0</v>
      </c>
      <c r="W2156" s="4">
        <v>0</v>
      </c>
      <c r="X2156" s="4">
        <v>0</v>
      </c>
      <c r="Y2156" s="4">
        <v>0</v>
      </c>
      <c r="Z2156" s="4">
        <v>0</v>
      </c>
      <c r="AA2156" s="4">
        <v>0</v>
      </c>
      <c r="AB2156" s="4">
        <v>0</v>
      </c>
      <c r="AC2156" s="4">
        <v>0</v>
      </c>
      <c r="AD2156" s="4">
        <v>0</v>
      </c>
    </row>
    <row r="2157" spans="1:30" x14ac:dyDescent="0.3">
      <c r="A2157" s="16" t="s">
        <v>25</v>
      </c>
      <c r="B2157" s="7">
        <v>557773</v>
      </c>
      <c r="C2157" s="7">
        <v>256641</v>
      </c>
      <c r="D2157" s="7" t="s">
        <v>2264</v>
      </c>
      <c r="E2157" s="7">
        <v>2</v>
      </c>
      <c r="F2157" s="4">
        <v>695723</v>
      </c>
      <c r="G2157" s="4">
        <v>18241</v>
      </c>
      <c r="H2157" s="4">
        <f t="shared" si="200"/>
        <v>809932.0731734538</v>
      </c>
      <c r="I2157" s="4">
        <f t="shared" si="201"/>
        <v>114209.0731734538</v>
      </c>
      <c r="J2157" s="5">
        <f t="shared" si="202"/>
        <v>0.1641588292660352</v>
      </c>
      <c r="K2157" s="4">
        <f t="shared" si="203"/>
        <v>45053.784041371728</v>
      </c>
      <c r="L2157" s="4">
        <f t="shared" si="204"/>
        <v>26812.784041371728</v>
      </c>
      <c r="M2157" s="5">
        <f t="shared" si="205"/>
        <v>1.4699185374360906</v>
      </c>
      <c r="N2157" s="4">
        <f>IF(SUMPRODUCT($O$2:$AD$2,O2157:AD2157)&lt;=Kalkulačka!$B$4,SUMPRODUCT($O$2:$AD$2,O2157:AD2157)*Kalkulačka!$B$5,SUMPRODUCT($O$2:$AD$2,O2157:AD2157))</f>
        <v>57</v>
      </c>
      <c r="O2157" s="4">
        <v>38</v>
      </c>
      <c r="P2157" s="4">
        <v>0</v>
      </c>
      <c r="Q2157" s="4">
        <v>0</v>
      </c>
      <c r="R2157" s="4">
        <v>0</v>
      </c>
      <c r="S2157" s="4">
        <v>0</v>
      </c>
      <c r="T2157" s="4">
        <v>0</v>
      </c>
      <c r="U2157" s="4">
        <v>38</v>
      </c>
      <c r="V2157" s="4">
        <v>0</v>
      </c>
      <c r="W2157" s="4">
        <v>0</v>
      </c>
      <c r="X2157" s="4">
        <v>0</v>
      </c>
      <c r="Y2157" s="4">
        <v>0</v>
      </c>
      <c r="Z2157" s="4">
        <v>0</v>
      </c>
      <c r="AA2157" s="4">
        <v>0</v>
      </c>
      <c r="AB2157" s="4">
        <v>0</v>
      </c>
      <c r="AC2157" s="4">
        <v>0</v>
      </c>
      <c r="AD2157" s="4">
        <v>0</v>
      </c>
    </row>
    <row r="2158" spans="1:30" x14ac:dyDescent="0.3">
      <c r="A2158" s="16" t="s">
        <v>44</v>
      </c>
      <c r="B2158" s="7">
        <v>511081</v>
      </c>
      <c r="C2158" s="7">
        <v>378585</v>
      </c>
      <c r="D2158" s="7" t="s">
        <v>1178</v>
      </c>
      <c r="E2158" s="7">
        <v>2</v>
      </c>
      <c r="F2158" s="4">
        <v>714027</v>
      </c>
      <c r="G2158" s="4">
        <v>18848</v>
      </c>
      <c r="H2158" s="4">
        <f t="shared" si="200"/>
        <v>831246.07509907102</v>
      </c>
      <c r="I2158" s="4">
        <f t="shared" si="201"/>
        <v>117219.07509907102</v>
      </c>
      <c r="J2158" s="5">
        <f t="shared" si="202"/>
        <v>0.16416616612406965</v>
      </c>
      <c r="K2158" s="4">
        <f t="shared" si="203"/>
        <v>46239.409937197299</v>
      </c>
      <c r="L2158" s="4">
        <f t="shared" si="204"/>
        <v>27391.409937197299</v>
      </c>
      <c r="M2158" s="5">
        <f t="shared" si="205"/>
        <v>1.4532793897069873</v>
      </c>
      <c r="N2158" s="4">
        <f>IF(SUMPRODUCT($O$2:$AD$2,O2158:AD2158)&lt;=Kalkulačka!$B$4,SUMPRODUCT($O$2:$AD$2,O2158:AD2158)*Kalkulačka!$B$5,SUMPRODUCT($O$2:$AD$2,O2158:AD2158))</f>
        <v>58.5</v>
      </c>
      <c r="O2158" s="4">
        <v>39</v>
      </c>
      <c r="P2158" s="4">
        <v>0</v>
      </c>
      <c r="Q2158" s="4">
        <v>0</v>
      </c>
      <c r="R2158" s="4">
        <v>0</v>
      </c>
      <c r="S2158" s="4">
        <v>0</v>
      </c>
      <c r="T2158" s="4">
        <v>0</v>
      </c>
      <c r="U2158" s="4">
        <v>70</v>
      </c>
      <c r="V2158" s="4">
        <v>0</v>
      </c>
      <c r="W2158" s="4">
        <v>0</v>
      </c>
      <c r="X2158" s="4">
        <v>0</v>
      </c>
      <c r="Y2158" s="4">
        <v>0</v>
      </c>
      <c r="Z2158" s="4">
        <v>0</v>
      </c>
      <c r="AA2158" s="4">
        <v>0</v>
      </c>
      <c r="AB2158" s="4">
        <v>0</v>
      </c>
      <c r="AC2158" s="4">
        <v>0</v>
      </c>
      <c r="AD2158" s="4">
        <v>0</v>
      </c>
    </row>
    <row r="2159" spans="1:30" x14ac:dyDescent="0.3">
      <c r="A2159" s="16" t="s">
        <v>35</v>
      </c>
      <c r="B2159" s="7">
        <v>563960</v>
      </c>
      <c r="C2159" s="7">
        <v>262722</v>
      </c>
      <c r="D2159" s="7" t="s">
        <v>2265</v>
      </c>
      <c r="E2159" s="7">
        <v>2</v>
      </c>
      <c r="F2159" s="4">
        <v>8539902</v>
      </c>
      <c r="G2159" s="4">
        <v>531962</v>
      </c>
      <c r="H2159" s="4">
        <f t="shared" si="200"/>
        <v>8616540.511796182</v>
      </c>
      <c r="I2159" s="4">
        <f t="shared" si="201"/>
        <v>76638.511796182021</v>
      </c>
      <c r="J2159" s="5">
        <f t="shared" si="202"/>
        <v>8.9741675953871614E-3</v>
      </c>
      <c r="K2159" s="4">
        <f t="shared" si="203"/>
        <v>479309.02881908452</v>
      </c>
      <c r="L2159" s="4">
        <f t="shared" si="204"/>
        <v>-52652.971180915483</v>
      </c>
      <c r="M2159" s="5">
        <f t="shared" si="205"/>
        <v>-9.8978820255799294E-2</v>
      </c>
      <c r="N2159" s="4">
        <f>IF(SUMPRODUCT($O$2:$AD$2,O2159:AD2159)&lt;=Kalkulačka!$B$4,SUMPRODUCT($O$2:$AD$2,O2159:AD2159)*Kalkulačka!$B$5,SUMPRODUCT($O$2:$AD$2,O2159:AD2159))</f>
        <v>606.4</v>
      </c>
      <c r="O2159" s="4">
        <v>92</v>
      </c>
      <c r="P2159" s="4">
        <v>11</v>
      </c>
      <c r="Q2159" s="4">
        <v>0</v>
      </c>
      <c r="R2159" s="4">
        <v>0</v>
      </c>
      <c r="S2159" s="4">
        <v>444</v>
      </c>
      <c r="T2159" s="4">
        <v>14</v>
      </c>
      <c r="U2159" s="4">
        <v>494</v>
      </c>
      <c r="V2159" s="4">
        <v>130</v>
      </c>
      <c r="W2159" s="4">
        <v>70</v>
      </c>
      <c r="X2159" s="4">
        <v>0</v>
      </c>
      <c r="Y2159" s="4">
        <v>0</v>
      </c>
      <c r="Z2159" s="4">
        <v>0</v>
      </c>
      <c r="AA2159" s="4">
        <v>204</v>
      </c>
      <c r="AB2159" s="4">
        <v>0</v>
      </c>
      <c r="AC2159" s="4">
        <v>0</v>
      </c>
      <c r="AD2159" s="4">
        <v>0</v>
      </c>
    </row>
    <row r="2160" spans="1:30" x14ac:dyDescent="0.3">
      <c r="A2160" s="16" t="s">
        <v>47</v>
      </c>
      <c r="B2160" s="7">
        <v>581917</v>
      </c>
      <c r="C2160" s="7">
        <v>280518</v>
      </c>
      <c r="D2160" s="7" t="s">
        <v>409</v>
      </c>
      <c r="E2160" s="7">
        <v>2</v>
      </c>
      <c r="F2160" s="4">
        <v>14728819</v>
      </c>
      <c r="G2160" s="4">
        <v>903272</v>
      </c>
      <c r="H2160" s="4">
        <f t="shared" si="200"/>
        <v>14862964.009463731</v>
      </c>
      <c r="I2160" s="4">
        <f t="shared" si="201"/>
        <v>134145.0094637312</v>
      </c>
      <c r="J2160" s="5">
        <f t="shared" si="202"/>
        <v>9.1076555061020414E-3</v>
      </c>
      <c r="K2160" s="4">
        <f t="shared" si="203"/>
        <v>826776.45802236546</v>
      </c>
      <c r="L2160" s="4">
        <f t="shared" si="204"/>
        <v>-76495.541977634537</v>
      </c>
      <c r="M2160" s="5">
        <f t="shared" si="205"/>
        <v>-8.4687161760393925E-2</v>
      </c>
      <c r="N2160" s="4">
        <f>IF(SUMPRODUCT($O$2:$AD$2,O2160:AD2160)&lt;=Kalkulačka!$B$4,SUMPRODUCT($O$2:$AD$2,O2160:AD2160)*Kalkulačka!$B$5,SUMPRODUCT($O$2:$AD$2,O2160:AD2160))</f>
        <v>1046</v>
      </c>
      <c r="O2160" s="4">
        <v>275</v>
      </c>
      <c r="P2160" s="4">
        <v>0</v>
      </c>
      <c r="Q2160" s="4">
        <v>0</v>
      </c>
      <c r="R2160" s="4">
        <v>0</v>
      </c>
      <c r="S2160" s="4">
        <v>737</v>
      </c>
      <c r="T2160" s="4">
        <v>17</v>
      </c>
      <c r="U2160" s="4">
        <v>813</v>
      </c>
      <c r="V2160" s="4">
        <v>226</v>
      </c>
      <c r="W2160" s="4">
        <v>0</v>
      </c>
      <c r="X2160" s="4">
        <v>0</v>
      </c>
      <c r="Y2160" s="4">
        <v>0</v>
      </c>
      <c r="Z2160" s="4">
        <v>0</v>
      </c>
      <c r="AA2160" s="4">
        <v>0</v>
      </c>
      <c r="AB2160" s="4">
        <v>0</v>
      </c>
      <c r="AC2160" s="4">
        <v>0</v>
      </c>
      <c r="AD2160" s="4">
        <v>0</v>
      </c>
    </row>
    <row r="2161" spans="1:30" x14ac:dyDescent="0.3">
      <c r="A2161" s="16" t="s">
        <v>20</v>
      </c>
      <c r="B2161" s="7">
        <v>534668</v>
      </c>
      <c r="C2161" s="7">
        <v>236691</v>
      </c>
      <c r="D2161" s="7" t="s">
        <v>2266</v>
      </c>
      <c r="E2161" s="7">
        <v>2</v>
      </c>
      <c r="F2161" s="4">
        <v>3038668</v>
      </c>
      <c r="G2161" s="4">
        <v>126623</v>
      </c>
      <c r="H2161" s="4">
        <f t="shared" si="200"/>
        <v>3538124.3196524563</v>
      </c>
      <c r="I2161" s="4">
        <f t="shared" si="201"/>
        <v>499456.31965245632</v>
      </c>
      <c r="J2161" s="5">
        <f t="shared" si="202"/>
        <v>0.1643668606285571</v>
      </c>
      <c r="K2161" s="4">
        <f t="shared" si="203"/>
        <v>196813.89870704492</v>
      </c>
      <c r="L2161" s="4">
        <f t="shared" si="204"/>
        <v>70190.898707044922</v>
      </c>
      <c r="M2161" s="5">
        <f t="shared" si="205"/>
        <v>0.55432977189803534</v>
      </c>
      <c r="N2161" s="4">
        <f>IF(SUMPRODUCT($O$2:$AD$2,O2161:AD2161)&lt;=Kalkulačka!$B$4,SUMPRODUCT($O$2:$AD$2,O2161:AD2161)*Kalkulačka!$B$5,SUMPRODUCT($O$2:$AD$2,O2161:AD2161))</f>
        <v>249</v>
      </c>
      <c r="O2161" s="4">
        <v>66</v>
      </c>
      <c r="P2161" s="4">
        <v>0</v>
      </c>
      <c r="Q2161" s="4">
        <v>0</v>
      </c>
      <c r="R2161" s="4">
        <v>0</v>
      </c>
      <c r="S2161" s="4">
        <v>100</v>
      </c>
      <c r="T2161" s="4">
        <v>0</v>
      </c>
      <c r="U2161" s="4">
        <v>133</v>
      </c>
      <c r="V2161" s="4">
        <v>30</v>
      </c>
      <c r="W2161" s="4">
        <v>0</v>
      </c>
      <c r="X2161" s="4">
        <v>0</v>
      </c>
      <c r="Y2161" s="4">
        <v>0</v>
      </c>
      <c r="Z2161" s="4">
        <v>0</v>
      </c>
      <c r="AA2161" s="4">
        <v>0</v>
      </c>
      <c r="AB2161" s="4">
        <v>0</v>
      </c>
      <c r="AC2161" s="4">
        <v>0</v>
      </c>
      <c r="AD2161" s="4">
        <v>0</v>
      </c>
    </row>
    <row r="2162" spans="1:30" x14ac:dyDescent="0.3">
      <c r="A2162" s="16" t="s">
        <v>47</v>
      </c>
      <c r="B2162" s="7">
        <v>584720</v>
      </c>
      <c r="C2162" s="7">
        <v>283428</v>
      </c>
      <c r="D2162" s="7" t="s">
        <v>2267</v>
      </c>
      <c r="E2162" s="7">
        <v>2</v>
      </c>
      <c r="F2162" s="4">
        <v>2324644</v>
      </c>
      <c r="G2162" s="4">
        <v>84815</v>
      </c>
      <c r="H2162" s="4">
        <f t="shared" si="200"/>
        <v>2706878.2445533853</v>
      </c>
      <c r="I2162" s="4">
        <f t="shared" si="201"/>
        <v>382234.2445533853</v>
      </c>
      <c r="J2162" s="5">
        <f t="shared" si="202"/>
        <v>0.16442700239408059</v>
      </c>
      <c r="K2162" s="4">
        <f t="shared" si="203"/>
        <v>150574.48876984761</v>
      </c>
      <c r="L2162" s="4">
        <f t="shared" si="204"/>
        <v>65759.488769847609</v>
      </c>
      <c r="M2162" s="5">
        <f t="shared" si="205"/>
        <v>0.7753285240800285</v>
      </c>
      <c r="N2162" s="4">
        <f>IF(SUMPRODUCT($O$2:$AD$2,O2162:AD2162)&lt;=Kalkulačka!$B$4,SUMPRODUCT($O$2:$AD$2,O2162:AD2162)*Kalkulačka!$B$5,SUMPRODUCT($O$2:$AD$2,O2162:AD2162))</f>
        <v>190.5</v>
      </c>
      <c r="O2162" s="4">
        <v>63</v>
      </c>
      <c r="P2162" s="4">
        <v>0</v>
      </c>
      <c r="Q2162" s="4">
        <v>0</v>
      </c>
      <c r="R2162" s="4">
        <v>0</v>
      </c>
      <c r="S2162" s="4">
        <v>64</v>
      </c>
      <c r="T2162" s="4">
        <v>0</v>
      </c>
      <c r="U2162" s="4">
        <v>121</v>
      </c>
      <c r="V2162" s="4">
        <v>41</v>
      </c>
      <c r="W2162" s="4">
        <v>0</v>
      </c>
      <c r="X2162" s="4">
        <v>0</v>
      </c>
      <c r="Y2162" s="4">
        <v>0</v>
      </c>
      <c r="Z2162" s="4">
        <v>0</v>
      </c>
      <c r="AA2162" s="4">
        <v>0</v>
      </c>
      <c r="AB2162" s="4">
        <v>0</v>
      </c>
      <c r="AC2162" s="4">
        <v>0</v>
      </c>
      <c r="AD2162" s="4">
        <v>0</v>
      </c>
    </row>
    <row r="2163" spans="1:30" x14ac:dyDescent="0.3">
      <c r="A2163" s="16" t="s">
        <v>20</v>
      </c>
      <c r="B2163" s="7">
        <v>536971</v>
      </c>
      <c r="C2163" s="7">
        <v>238945</v>
      </c>
      <c r="D2163" s="7" t="s">
        <v>2268</v>
      </c>
      <c r="E2163" s="7">
        <v>2</v>
      </c>
      <c r="F2163" s="4">
        <v>2361245</v>
      </c>
      <c r="G2163" s="4">
        <v>92776</v>
      </c>
      <c r="H2163" s="4">
        <f t="shared" si="200"/>
        <v>2749506.2484046193</v>
      </c>
      <c r="I2163" s="4">
        <f t="shared" si="201"/>
        <v>388261.24840461928</v>
      </c>
      <c r="J2163" s="5">
        <f t="shared" si="202"/>
        <v>0.1644307339579838</v>
      </c>
      <c r="K2163" s="4">
        <f t="shared" si="203"/>
        <v>152945.74056149877</v>
      </c>
      <c r="L2163" s="4">
        <f t="shared" si="204"/>
        <v>60169.740561498766</v>
      </c>
      <c r="M2163" s="5">
        <f t="shared" si="205"/>
        <v>0.64854855309022552</v>
      </c>
      <c r="N2163" s="4">
        <f>IF(SUMPRODUCT($O$2:$AD$2,O2163:AD2163)&lt;=Kalkulačka!$B$4,SUMPRODUCT($O$2:$AD$2,O2163:AD2163)*Kalkulačka!$B$5,SUMPRODUCT($O$2:$AD$2,O2163:AD2163))</f>
        <v>193.5</v>
      </c>
      <c r="O2163" s="4">
        <v>46</v>
      </c>
      <c r="P2163" s="4">
        <v>0</v>
      </c>
      <c r="Q2163" s="4">
        <v>0</v>
      </c>
      <c r="R2163" s="4">
        <v>0</v>
      </c>
      <c r="S2163" s="4">
        <v>83</v>
      </c>
      <c r="T2163" s="4">
        <v>0</v>
      </c>
      <c r="U2163" s="4">
        <v>128</v>
      </c>
      <c r="V2163" s="4">
        <v>80</v>
      </c>
      <c r="W2163" s="4">
        <v>0</v>
      </c>
      <c r="X2163" s="4">
        <v>0</v>
      </c>
      <c r="Y2163" s="4">
        <v>0</v>
      </c>
      <c r="Z2163" s="4">
        <v>0</v>
      </c>
      <c r="AA2163" s="4">
        <v>0</v>
      </c>
      <c r="AB2163" s="4">
        <v>0</v>
      </c>
      <c r="AC2163" s="4">
        <v>0</v>
      </c>
      <c r="AD2163" s="4">
        <v>0</v>
      </c>
    </row>
    <row r="2164" spans="1:30" x14ac:dyDescent="0.3">
      <c r="A2164" s="16" t="s">
        <v>20</v>
      </c>
      <c r="B2164" s="7">
        <v>540951</v>
      </c>
      <c r="C2164" s="7">
        <v>242934</v>
      </c>
      <c r="D2164" s="7" t="s">
        <v>2269</v>
      </c>
      <c r="E2164" s="7">
        <v>2</v>
      </c>
      <c r="F2164" s="4">
        <v>1061635</v>
      </c>
      <c r="G2164" s="4">
        <v>40465</v>
      </c>
      <c r="H2164" s="4">
        <f t="shared" si="200"/>
        <v>1236212.1116857978</v>
      </c>
      <c r="I2164" s="4">
        <f t="shared" si="201"/>
        <v>174577.1116857978</v>
      </c>
      <c r="J2164" s="5">
        <f t="shared" si="202"/>
        <v>0.16444174474824003</v>
      </c>
      <c r="K2164" s="4">
        <f t="shared" si="203"/>
        <v>68766.301957883159</v>
      </c>
      <c r="L2164" s="4">
        <f t="shared" si="204"/>
        <v>28301.301957883159</v>
      </c>
      <c r="M2164" s="5">
        <f t="shared" si="205"/>
        <v>0.69940200068906866</v>
      </c>
      <c r="N2164" s="4">
        <f>IF(SUMPRODUCT($O$2:$AD$2,O2164:AD2164)&lt;=Kalkulačka!$B$4,SUMPRODUCT($O$2:$AD$2,O2164:AD2164)*Kalkulačka!$B$5,SUMPRODUCT($O$2:$AD$2,O2164:AD2164))</f>
        <v>87</v>
      </c>
      <c r="O2164" s="4">
        <v>24</v>
      </c>
      <c r="P2164" s="4">
        <v>0</v>
      </c>
      <c r="Q2164" s="4">
        <v>0</v>
      </c>
      <c r="R2164" s="4">
        <v>0</v>
      </c>
      <c r="S2164" s="4">
        <v>34</v>
      </c>
      <c r="T2164" s="4">
        <v>0</v>
      </c>
      <c r="U2164" s="4">
        <v>57</v>
      </c>
      <c r="V2164" s="4">
        <v>25</v>
      </c>
      <c r="W2164" s="4">
        <v>0</v>
      </c>
      <c r="X2164" s="4">
        <v>0</v>
      </c>
      <c r="Y2164" s="4">
        <v>0</v>
      </c>
      <c r="Z2164" s="4">
        <v>0</v>
      </c>
      <c r="AA2164" s="4">
        <v>0</v>
      </c>
      <c r="AB2164" s="4">
        <v>0</v>
      </c>
      <c r="AC2164" s="4">
        <v>0</v>
      </c>
      <c r="AD2164" s="4">
        <v>0</v>
      </c>
    </row>
    <row r="2165" spans="1:30" x14ac:dyDescent="0.3">
      <c r="A2165" s="16" t="s">
        <v>20</v>
      </c>
      <c r="B2165" s="7">
        <v>539881</v>
      </c>
      <c r="C2165" s="7">
        <v>241873</v>
      </c>
      <c r="D2165" s="7" t="s">
        <v>2270</v>
      </c>
      <c r="E2165" s="7">
        <v>2</v>
      </c>
      <c r="F2165" s="4">
        <v>2360557</v>
      </c>
      <c r="G2165" s="4">
        <v>93893</v>
      </c>
      <c r="H2165" s="4">
        <f t="shared" si="200"/>
        <v>2749506.2484046193</v>
      </c>
      <c r="I2165" s="4">
        <f t="shared" si="201"/>
        <v>388949.24840461928</v>
      </c>
      <c r="J2165" s="5">
        <f t="shared" si="202"/>
        <v>0.16477011502142047</v>
      </c>
      <c r="K2165" s="4">
        <f t="shared" si="203"/>
        <v>152945.74056149877</v>
      </c>
      <c r="L2165" s="4">
        <f t="shared" si="204"/>
        <v>59052.740561498766</v>
      </c>
      <c r="M2165" s="5">
        <f t="shared" si="205"/>
        <v>0.6289365614209661</v>
      </c>
      <c r="N2165" s="4">
        <f>IF(SUMPRODUCT($O$2:$AD$2,O2165:AD2165)&lt;=Kalkulačka!$B$4,SUMPRODUCT($O$2:$AD$2,O2165:AD2165)*Kalkulačka!$B$5,SUMPRODUCT($O$2:$AD$2,O2165:AD2165))</f>
        <v>193.5</v>
      </c>
      <c r="O2165" s="4">
        <v>43</v>
      </c>
      <c r="P2165" s="4">
        <v>0</v>
      </c>
      <c r="Q2165" s="4">
        <v>0</v>
      </c>
      <c r="R2165" s="4">
        <v>0</v>
      </c>
      <c r="S2165" s="4">
        <v>86</v>
      </c>
      <c r="T2165" s="4">
        <v>0</v>
      </c>
      <c r="U2165" s="4">
        <v>121</v>
      </c>
      <c r="V2165" s="4">
        <v>42</v>
      </c>
      <c r="W2165" s="4">
        <v>0</v>
      </c>
      <c r="X2165" s="4">
        <v>0</v>
      </c>
      <c r="Y2165" s="4">
        <v>0</v>
      </c>
      <c r="Z2165" s="4">
        <v>0</v>
      </c>
      <c r="AA2165" s="4">
        <v>0</v>
      </c>
      <c r="AB2165" s="4">
        <v>0</v>
      </c>
      <c r="AC2165" s="4">
        <v>0</v>
      </c>
      <c r="AD2165" s="4">
        <v>0</v>
      </c>
    </row>
    <row r="2166" spans="1:30" x14ac:dyDescent="0.3">
      <c r="A2166" s="16" t="s">
        <v>56</v>
      </c>
      <c r="B2166" s="7">
        <v>598321</v>
      </c>
      <c r="C2166" s="7">
        <v>296821</v>
      </c>
      <c r="D2166" s="7" t="s">
        <v>2271</v>
      </c>
      <c r="E2166" s="7">
        <v>2</v>
      </c>
      <c r="F2166" s="4">
        <v>7009769</v>
      </c>
      <c r="G2166" s="4">
        <v>431596</v>
      </c>
      <c r="H2166" s="4">
        <f t="shared" si="200"/>
        <v>7076248.6393049126</v>
      </c>
      <c r="I2166" s="4">
        <f t="shared" si="201"/>
        <v>66479.639304912649</v>
      </c>
      <c r="J2166" s="5">
        <f t="shared" si="202"/>
        <v>9.4838559309033954E-3</v>
      </c>
      <c r="K2166" s="4">
        <f t="shared" si="203"/>
        <v>393627.79741408984</v>
      </c>
      <c r="L2166" s="4">
        <f t="shared" si="204"/>
        <v>-37968.202585910156</v>
      </c>
      <c r="M2166" s="5">
        <f t="shared" si="205"/>
        <v>-8.797162760060373E-2</v>
      </c>
      <c r="N2166" s="4">
        <f>IF(SUMPRODUCT($O$2:$AD$2,O2166:AD2166)&lt;=Kalkulačka!$B$4,SUMPRODUCT($O$2:$AD$2,O2166:AD2166)*Kalkulačka!$B$5,SUMPRODUCT($O$2:$AD$2,O2166:AD2166))</f>
        <v>498</v>
      </c>
      <c r="O2166" s="4">
        <v>110</v>
      </c>
      <c r="P2166" s="4">
        <v>0</v>
      </c>
      <c r="Q2166" s="4">
        <v>0</v>
      </c>
      <c r="R2166" s="4">
        <v>0</v>
      </c>
      <c r="S2166" s="4">
        <v>388</v>
      </c>
      <c r="T2166" s="4">
        <v>0</v>
      </c>
      <c r="U2166" s="4">
        <v>445</v>
      </c>
      <c r="V2166" s="4">
        <v>139</v>
      </c>
      <c r="W2166" s="4">
        <v>0</v>
      </c>
      <c r="X2166" s="4">
        <v>0</v>
      </c>
      <c r="Y2166" s="4">
        <v>0</v>
      </c>
      <c r="Z2166" s="4">
        <v>0</v>
      </c>
      <c r="AA2166" s="4">
        <v>0</v>
      </c>
      <c r="AB2166" s="4">
        <v>0</v>
      </c>
      <c r="AC2166" s="4">
        <v>0</v>
      </c>
      <c r="AD2166" s="4">
        <v>0</v>
      </c>
    </row>
    <row r="2167" spans="1:30" x14ac:dyDescent="0.3">
      <c r="A2167" s="16" t="s">
        <v>47</v>
      </c>
      <c r="B2167" s="7">
        <v>586391</v>
      </c>
      <c r="C2167" s="7">
        <v>285129</v>
      </c>
      <c r="D2167" s="7" t="s">
        <v>1023</v>
      </c>
      <c r="E2167" s="7">
        <v>2</v>
      </c>
      <c r="F2167" s="4">
        <v>1207403</v>
      </c>
      <c r="G2167" s="4">
        <v>47353</v>
      </c>
      <c r="H2167" s="4">
        <f t="shared" si="200"/>
        <v>1406724.1270907356</v>
      </c>
      <c r="I2167" s="4">
        <f t="shared" si="201"/>
        <v>199321.12709073559</v>
      </c>
      <c r="J2167" s="5">
        <f t="shared" si="202"/>
        <v>0.16508251767697746</v>
      </c>
      <c r="K2167" s="4">
        <f t="shared" si="203"/>
        <v>78251.309124487743</v>
      </c>
      <c r="L2167" s="4">
        <f t="shared" si="204"/>
        <v>30898.309124487743</v>
      </c>
      <c r="M2167" s="5">
        <f t="shared" si="205"/>
        <v>0.65251006534934941</v>
      </c>
      <c r="N2167" s="4">
        <f>IF(SUMPRODUCT($O$2:$AD$2,O2167:AD2167)&lt;=Kalkulačka!$B$4,SUMPRODUCT($O$2:$AD$2,O2167:AD2167)*Kalkulačka!$B$5,SUMPRODUCT($O$2:$AD$2,O2167:AD2167))</f>
        <v>99</v>
      </c>
      <c r="O2167" s="4">
        <v>24</v>
      </c>
      <c r="P2167" s="4">
        <v>0</v>
      </c>
      <c r="Q2167" s="4">
        <v>0</v>
      </c>
      <c r="R2167" s="4">
        <v>0</v>
      </c>
      <c r="S2167" s="4">
        <v>42</v>
      </c>
      <c r="T2167" s="4">
        <v>0</v>
      </c>
      <c r="U2167" s="4">
        <v>65</v>
      </c>
      <c r="V2167" s="4">
        <v>25</v>
      </c>
      <c r="W2167" s="4">
        <v>0</v>
      </c>
      <c r="X2167" s="4">
        <v>0</v>
      </c>
      <c r="Y2167" s="4">
        <v>0</v>
      </c>
      <c r="Z2167" s="4">
        <v>0</v>
      </c>
      <c r="AA2167" s="4">
        <v>0</v>
      </c>
      <c r="AB2167" s="4">
        <v>0</v>
      </c>
      <c r="AC2167" s="4">
        <v>0</v>
      </c>
      <c r="AD2167" s="4">
        <v>0</v>
      </c>
    </row>
    <row r="2168" spans="1:30" x14ac:dyDescent="0.3">
      <c r="A2168" s="16" t="s">
        <v>47</v>
      </c>
      <c r="B2168" s="7">
        <v>594881</v>
      </c>
      <c r="C2168" s="7">
        <v>293580</v>
      </c>
      <c r="D2168" s="7" t="s">
        <v>2272</v>
      </c>
      <c r="E2168" s="7">
        <v>2</v>
      </c>
      <c r="F2168" s="4">
        <v>3383802</v>
      </c>
      <c r="G2168" s="4">
        <v>162258</v>
      </c>
      <c r="H2168" s="4">
        <f t="shared" si="200"/>
        <v>3943090.3562391829</v>
      </c>
      <c r="I2168" s="4">
        <f t="shared" si="201"/>
        <v>559288.35623918287</v>
      </c>
      <c r="J2168" s="5">
        <f t="shared" si="202"/>
        <v>0.16528400782291119</v>
      </c>
      <c r="K2168" s="4">
        <f t="shared" si="203"/>
        <v>219340.79072773078</v>
      </c>
      <c r="L2168" s="4">
        <f t="shared" si="204"/>
        <v>57082.790727730782</v>
      </c>
      <c r="M2168" s="5">
        <f t="shared" si="205"/>
        <v>0.3518026274681727</v>
      </c>
      <c r="N2168" s="4">
        <f>IF(SUMPRODUCT($O$2:$AD$2,O2168:AD2168)&lt;=Kalkulačka!$B$4,SUMPRODUCT($O$2:$AD$2,O2168:AD2168)*Kalkulačka!$B$5,SUMPRODUCT($O$2:$AD$2,O2168:AD2168))</f>
        <v>277.5</v>
      </c>
      <c r="O2168" s="4">
        <v>39</v>
      </c>
      <c r="P2168" s="4">
        <v>0</v>
      </c>
      <c r="Q2168" s="4">
        <v>0</v>
      </c>
      <c r="R2168" s="4">
        <v>0</v>
      </c>
      <c r="S2168" s="4">
        <v>146</v>
      </c>
      <c r="T2168" s="4">
        <v>0</v>
      </c>
      <c r="U2168" s="4">
        <v>146</v>
      </c>
      <c r="V2168" s="4">
        <v>43</v>
      </c>
      <c r="W2168" s="4">
        <v>0</v>
      </c>
      <c r="X2168" s="4">
        <v>0</v>
      </c>
      <c r="Y2168" s="4">
        <v>0</v>
      </c>
      <c r="Z2168" s="4">
        <v>0</v>
      </c>
      <c r="AA2168" s="4">
        <v>0</v>
      </c>
      <c r="AB2168" s="4">
        <v>0</v>
      </c>
      <c r="AC2168" s="4">
        <v>0</v>
      </c>
      <c r="AD2168" s="4">
        <v>0</v>
      </c>
    </row>
    <row r="2169" spans="1:30" x14ac:dyDescent="0.3">
      <c r="A2169" s="16" t="s">
        <v>32</v>
      </c>
      <c r="B2169" s="7">
        <v>568350</v>
      </c>
      <c r="C2169" s="7">
        <v>267139</v>
      </c>
      <c r="D2169" s="7" t="s">
        <v>2273</v>
      </c>
      <c r="E2169" s="7">
        <v>2</v>
      </c>
      <c r="F2169" s="4">
        <v>6950185</v>
      </c>
      <c r="G2169" s="4">
        <v>445385</v>
      </c>
      <c r="H2169" s="4">
        <f t="shared" si="200"/>
        <v>7019411.3008365994</v>
      </c>
      <c r="I2169" s="4">
        <f t="shared" si="201"/>
        <v>69226.300836599432</v>
      </c>
      <c r="J2169" s="5">
        <f t="shared" si="202"/>
        <v>9.9603536936929693E-3</v>
      </c>
      <c r="K2169" s="4">
        <f t="shared" si="203"/>
        <v>390466.12835855497</v>
      </c>
      <c r="L2169" s="4">
        <f t="shared" si="204"/>
        <v>-54918.871641445032</v>
      </c>
      <c r="M2169" s="5">
        <f t="shared" si="205"/>
        <v>-0.12330651378345703</v>
      </c>
      <c r="N2169" s="4">
        <f>IF(SUMPRODUCT($O$2:$AD$2,O2169:AD2169)&lt;=Kalkulačka!$B$4,SUMPRODUCT($O$2:$AD$2,O2169:AD2169)*Kalkulačka!$B$5,SUMPRODUCT($O$2:$AD$2,O2169:AD2169))</f>
        <v>494</v>
      </c>
      <c r="O2169" s="4">
        <v>67</v>
      </c>
      <c r="P2169" s="4">
        <v>0</v>
      </c>
      <c r="Q2169" s="4">
        <v>0</v>
      </c>
      <c r="R2169" s="4">
        <v>0</v>
      </c>
      <c r="S2169" s="4">
        <v>427</v>
      </c>
      <c r="T2169" s="4">
        <v>0</v>
      </c>
      <c r="U2169" s="4">
        <v>435</v>
      </c>
      <c r="V2169" s="4">
        <v>75</v>
      </c>
      <c r="W2169" s="4">
        <v>0</v>
      </c>
      <c r="X2169" s="4">
        <v>0</v>
      </c>
      <c r="Y2169" s="4">
        <v>0</v>
      </c>
      <c r="Z2169" s="4">
        <v>0</v>
      </c>
      <c r="AA2169" s="4">
        <v>0</v>
      </c>
      <c r="AB2169" s="4">
        <v>0</v>
      </c>
      <c r="AC2169" s="4">
        <v>0</v>
      </c>
      <c r="AD2169" s="4">
        <v>0</v>
      </c>
    </row>
    <row r="2170" spans="1:30" x14ac:dyDescent="0.3">
      <c r="A2170" s="16" t="s">
        <v>50</v>
      </c>
      <c r="B2170" s="7">
        <v>569445</v>
      </c>
      <c r="C2170" s="7">
        <v>635898</v>
      </c>
      <c r="D2170" s="7" t="s">
        <v>2274</v>
      </c>
      <c r="E2170" s="7">
        <v>2</v>
      </c>
      <c r="F2170" s="4">
        <v>3109196</v>
      </c>
      <c r="G2170" s="4">
        <v>115967</v>
      </c>
      <c r="H2170" s="4">
        <f t="shared" si="200"/>
        <v>3623380.3273549248</v>
      </c>
      <c r="I2170" s="4">
        <f t="shared" si="201"/>
        <v>514184.32735492475</v>
      </c>
      <c r="J2170" s="5">
        <f t="shared" si="202"/>
        <v>0.16537533412333105</v>
      </c>
      <c r="K2170" s="4">
        <f t="shared" si="203"/>
        <v>201556.40229034721</v>
      </c>
      <c r="L2170" s="4">
        <f t="shared" si="204"/>
        <v>85589.402290347207</v>
      </c>
      <c r="M2170" s="5">
        <f t="shared" si="205"/>
        <v>0.73804963731360829</v>
      </c>
      <c r="N2170" s="4">
        <f>IF(SUMPRODUCT($O$2:$AD$2,O2170:AD2170)&lt;=Kalkulačka!$B$4,SUMPRODUCT($O$2:$AD$2,O2170:AD2170)*Kalkulačka!$B$5,SUMPRODUCT($O$2:$AD$2,O2170:AD2170))</f>
        <v>255</v>
      </c>
      <c r="O2170" s="4">
        <v>78</v>
      </c>
      <c r="P2170" s="4">
        <v>0</v>
      </c>
      <c r="Q2170" s="4">
        <v>0</v>
      </c>
      <c r="R2170" s="4">
        <v>0</v>
      </c>
      <c r="S2170" s="4">
        <v>92</v>
      </c>
      <c r="T2170" s="4">
        <v>0</v>
      </c>
      <c r="U2170" s="4">
        <v>0</v>
      </c>
      <c r="V2170" s="4">
        <v>60</v>
      </c>
      <c r="W2170" s="4">
        <v>0</v>
      </c>
      <c r="X2170" s="4">
        <v>0</v>
      </c>
      <c r="Y2170" s="4">
        <v>0</v>
      </c>
      <c r="Z2170" s="4">
        <v>0</v>
      </c>
      <c r="AA2170" s="4">
        <v>0</v>
      </c>
      <c r="AB2170" s="4">
        <v>0</v>
      </c>
      <c r="AC2170" s="4">
        <v>0</v>
      </c>
      <c r="AD2170" s="4">
        <v>0</v>
      </c>
    </row>
    <row r="2171" spans="1:30" x14ac:dyDescent="0.3">
      <c r="A2171" s="16" t="s">
        <v>41</v>
      </c>
      <c r="B2171" s="7">
        <v>578487</v>
      </c>
      <c r="C2171" s="7">
        <v>277088</v>
      </c>
      <c r="D2171" s="7" t="s">
        <v>686</v>
      </c>
      <c r="E2171" s="7">
        <v>2</v>
      </c>
      <c r="F2171" s="4">
        <v>2962491</v>
      </c>
      <c r="G2171" s="4">
        <v>138833</v>
      </c>
      <c r="H2171" s="4">
        <f t="shared" si="200"/>
        <v>3452868.3119499874</v>
      </c>
      <c r="I2171" s="4">
        <f t="shared" si="201"/>
        <v>490377.31194998743</v>
      </c>
      <c r="J2171" s="5">
        <f t="shared" si="202"/>
        <v>0.16552870943742537</v>
      </c>
      <c r="K2171" s="4">
        <f t="shared" si="203"/>
        <v>192071.39512374264</v>
      </c>
      <c r="L2171" s="4">
        <f t="shared" si="204"/>
        <v>53238.395123742637</v>
      </c>
      <c r="M2171" s="5">
        <f t="shared" si="205"/>
        <v>0.3834707535221642</v>
      </c>
      <c r="N2171" s="4">
        <f>IF(SUMPRODUCT($O$2:$AD$2,O2171:AD2171)&lt;=Kalkulačka!$B$4,SUMPRODUCT($O$2:$AD$2,O2171:AD2171)*Kalkulačka!$B$5,SUMPRODUCT($O$2:$AD$2,O2171:AD2171))</f>
        <v>243</v>
      </c>
      <c r="O2171" s="4">
        <v>42</v>
      </c>
      <c r="P2171" s="4">
        <v>0</v>
      </c>
      <c r="Q2171" s="4">
        <v>0</v>
      </c>
      <c r="R2171" s="4">
        <v>0</v>
      </c>
      <c r="S2171" s="4">
        <v>120</v>
      </c>
      <c r="T2171" s="4">
        <v>0</v>
      </c>
      <c r="U2171" s="4">
        <v>142</v>
      </c>
      <c r="V2171" s="4">
        <v>27</v>
      </c>
      <c r="W2171" s="4">
        <v>0</v>
      </c>
      <c r="X2171" s="4">
        <v>0</v>
      </c>
      <c r="Y2171" s="4">
        <v>0</v>
      </c>
      <c r="Z2171" s="4">
        <v>0</v>
      </c>
      <c r="AA2171" s="4">
        <v>0</v>
      </c>
      <c r="AB2171" s="4">
        <v>0</v>
      </c>
      <c r="AC2171" s="4">
        <v>0</v>
      </c>
      <c r="AD2171" s="4">
        <v>0</v>
      </c>
    </row>
    <row r="2172" spans="1:30" x14ac:dyDescent="0.3">
      <c r="A2172" s="16" t="s">
        <v>38</v>
      </c>
      <c r="B2172" s="7">
        <v>576620</v>
      </c>
      <c r="C2172" s="7">
        <v>275221</v>
      </c>
      <c r="D2172" s="7" t="s">
        <v>2275</v>
      </c>
      <c r="E2172" s="7">
        <v>2</v>
      </c>
      <c r="F2172" s="4">
        <v>658331</v>
      </c>
      <c r="G2172" s="4">
        <v>24042</v>
      </c>
      <c r="H2172" s="4">
        <f t="shared" si="200"/>
        <v>767304.06932221935</v>
      </c>
      <c r="I2172" s="4">
        <f t="shared" si="201"/>
        <v>108973.06932221935</v>
      </c>
      <c r="J2172" s="5">
        <f t="shared" si="202"/>
        <v>0.16552929958063545</v>
      </c>
      <c r="K2172" s="4">
        <f t="shared" si="203"/>
        <v>42682.532249720585</v>
      </c>
      <c r="L2172" s="4">
        <f t="shared" si="204"/>
        <v>18640.532249720585</v>
      </c>
      <c r="M2172" s="5">
        <f t="shared" si="205"/>
        <v>0.77533201271610452</v>
      </c>
      <c r="N2172" s="4">
        <f>IF(SUMPRODUCT($O$2:$AD$2,O2172:AD2172)&lt;=Kalkulačka!$B$4,SUMPRODUCT($O$2:$AD$2,O2172:AD2172)*Kalkulačka!$B$5,SUMPRODUCT($O$2:$AD$2,O2172:AD2172))</f>
        <v>54</v>
      </c>
      <c r="O2172" s="4">
        <v>18</v>
      </c>
      <c r="P2172" s="4">
        <v>0</v>
      </c>
      <c r="Q2172" s="4">
        <v>0</v>
      </c>
      <c r="R2172" s="4">
        <v>0</v>
      </c>
      <c r="S2172" s="4">
        <v>18</v>
      </c>
      <c r="T2172" s="4">
        <v>0</v>
      </c>
      <c r="U2172" s="4">
        <v>36</v>
      </c>
      <c r="V2172" s="4">
        <v>18</v>
      </c>
      <c r="W2172" s="4">
        <v>0</v>
      </c>
      <c r="X2172" s="4">
        <v>0</v>
      </c>
      <c r="Y2172" s="4">
        <v>0</v>
      </c>
      <c r="Z2172" s="4">
        <v>0</v>
      </c>
      <c r="AA2172" s="4">
        <v>0</v>
      </c>
      <c r="AB2172" s="4">
        <v>0</v>
      </c>
      <c r="AC2172" s="4">
        <v>0</v>
      </c>
      <c r="AD2172" s="4">
        <v>0</v>
      </c>
    </row>
    <row r="2173" spans="1:30" x14ac:dyDescent="0.3">
      <c r="A2173" s="16" t="s">
        <v>56</v>
      </c>
      <c r="B2173" s="7">
        <v>506214</v>
      </c>
      <c r="C2173" s="7">
        <v>299847</v>
      </c>
      <c r="D2173" s="7" t="s">
        <v>2276</v>
      </c>
      <c r="E2173" s="7">
        <v>2</v>
      </c>
      <c r="F2173" s="4">
        <v>8227386</v>
      </c>
      <c r="G2173" s="4">
        <v>491130</v>
      </c>
      <c r="H2173" s="4">
        <f t="shared" si="200"/>
        <v>8312460.7509907102</v>
      </c>
      <c r="I2173" s="4">
        <f t="shared" si="201"/>
        <v>85074.750990710221</v>
      </c>
      <c r="J2173" s="5">
        <f t="shared" si="202"/>
        <v>1.0340435101830581E-2</v>
      </c>
      <c r="K2173" s="4">
        <f t="shared" si="203"/>
        <v>462394.09937197302</v>
      </c>
      <c r="L2173" s="4">
        <f t="shared" si="204"/>
        <v>-28735.900628026982</v>
      </c>
      <c r="M2173" s="5">
        <f t="shared" si="205"/>
        <v>-5.8509764477891801E-2</v>
      </c>
      <c r="N2173" s="4">
        <f>IF(SUMPRODUCT($O$2:$AD$2,O2173:AD2173)&lt;=Kalkulačka!$B$4,SUMPRODUCT($O$2:$AD$2,O2173:AD2173)*Kalkulačka!$B$5,SUMPRODUCT($O$2:$AD$2,O2173:AD2173))</f>
        <v>585</v>
      </c>
      <c r="O2173" s="4">
        <v>163</v>
      </c>
      <c r="P2173" s="4">
        <v>0</v>
      </c>
      <c r="Q2173" s="4">
        <v>0</v>
      </c>
      <c r="R2173" s="4">
        <v>0</v>
      </c>
      <c r="S2173" s="4">
        <v>422</v>
      </c>
      <c r="T2173" s="4">
        <v>0</v>
      </c>
      <c r="U2173" s="4">
        <v>554</v>
      </c>
      <c r="V2173" s="4">
        <v>122</v>
      </c>
      <c r="W2173" s="4">
        <v>0</v>
      </c>
      <c r="X2173" s="4">
        <v>0</v>
      </c>
      <c r="Y2173" s="4">
        <v>0</v>
      </c>
      <c r="Z2173" s="4">
        <v>0</v>
      </c>
      <c r="AA2173" s="4">
        <v>0</v>
      </c>
      <c r="AB2173" s="4">
        <v>0</v>
      </c>
      <c r="AC2173" s="4">
        <v>0</v>
      </c>
      <c r="AD2173" s="4">
        <v>0</v>
      </c>
    </row>
    <row r="2174" spans="1:30" x14ac:dyDescent="0.3">
      <c r="A2174" s="16" t="s">
        <v>38</v>
      </c>
      <c r="B2174" s="7">
        <v>574112</v>
      </c>
      <c r="C2174" s="7">
        <v>272710</v>
      </c>
      <c r="D2174" s="7" t="s">
        <v>2277</v>
      </c>
      <c r="E2174" s="7">
        <v>2</v>
      </c>
      <c r="F2174" s="4">
        <v>3455348</v>
      </c>
      <c r="G2174" s="4">
        <v>169157</v>
      </c>
      <c r="H2174" s="4">
        <f t="shared" si="200"/>
        <v>4028346.3639416518</v>
      </c>
      <c r="I2174" s="4">
        <f t="shared" si="201"/>
        <v>572998.36394165177</v>
      </c>
      <c r="J2174" s="5">
        <f t="shared" si="202"/>
        <v>0.16582942266354994</v>
      </c>
      <c r="K2174" s="4">
        <f t="shared" si="203"/>
        <v>224083.29431103307</v>
      </c>
      <c r="L2174" s="4">
        <f t="shared" si="204"/>
        <v>54926.294311033067</v>
      </c>
      <c r="M2174" s="5">
        <f t="shared" si="205"/>
        <v>0.32470600868443555</v>
      </c>
      <c r="N2174" s="4">
        <f>IF(SUMPRODUCT($O$2:$AD$2,O2174:AD2174)&lt;=Kalkulačka!$B$4,SUMPRODUCT($O$2:$AD$2,O2174:AD2174)*Kalkulačka!$B$5,SUMPRODUCT($O$2:$AD$2,O2174:AD2174))</f>
        <v>283.5</v>
      </c>
      <c r="O2174" s="4">
        <v>36</v>
      </c>
      <c r="P2174" s="4">
        <v>0</v>
      </c>
      <c r="Q2174" s="4">
        <v>0</v>
      </c>
      <c r="R2174" s="4">
        <v>0</v>
      </c>
      <c r="S2174" s="4">
        <v>153</v>
      </c>
      <c r="T2174" s="4">
        <v>0</v>
      </c>
      <c r="U2174" s="4">
        <v>157</v>
      </c>
      <c r="V2174" s="4">
        <v>55</v>
      </c>
      <c r="W2174" s="4">
        <v>0</v>
      </c>
      <c r="X2174" s="4">
        <v>0</v>
      </c>
      <c r="Y2174" s="4">
        <v>0</v>
      </c>
      <c r="Z2174" s="4">
        <v>0</v>
      </c>
      <c r="AA2174" s="4">
        <v>0</v>
      </c>
      <c r="AB2174" s="4">
        <v>0</v>
      </c>
      <c r="AC2174" s="4">
        <v>0</v>
      </c>
      <c r="AD2174" s="4">
        <v>0</v>
      </c>
    </row>
    <row r="2175" spans="1:30" x14ac:dyDescent="0.3">
      <c r="A2175" s="16" t="s">
        <v>38</v>
      </c>
      <c r="B2175" s="7">
        <v>579742</v>
      </c>
      <c r="C2175" s="7">
        <v>278343</v>
      </c>
      <c r="D2175" s="7" t="s">
        <v>2278</v>
      </c>
      <c r="E2175" s="7">
        <v>2</v>
      </c>
      <c r="F2175" s="4">
        <v>3089143</v>
      </c>
      <c r="G2175" s="4">
        <v>146729</v>
      </c>
      <c r="H2175" s="4">
        <f t="shared" si="200"/>
        <v>3602066.3254293078</v>
      </c>
      <c r="I2175" s="4">
        <f t="shared" si="201"/>
        <v>512923.32542930776</v>
      </c>
      <c r="J2175" s="5">
        <f t="shared" si="202"/>
        <v>0.16604065445636795</v>
      </c>
      <c r="K2175" s="4">
        <f t="shared" si="203"/>
        <v>200370.77639452164</v>
      </c>
      <c r="L2175" s="4">
        <f t="shared" si="204"/>
        <v>53641.776394521643</v>
      </c>
      <c r="M2175" s="5">
        <f t="shared" si="205"/>
        <v>0.36558401130329821</v>
      </c>
      <c r="N2175" s="4">
        <f>IF(SUMPRODUCT($O$2:$AD$2,O2175:AD2175)&lt;=Kalkulačka!$B$4,SUMPRODUCT($O$2:$AD$2,O2175:AD2175)*Kalkulačka!$B$5,SUMPRODUCT($O$2:$AD$2,O2175:AD2175))</f>
        <v>253.5</v>
      </c>
      <c r="O2175" s="4">
        <v>39</v>
      </c>
      <c r="P2175" s="4">
        <v>0</v>
      </c>
      <c r="Q2175" s="4">
        <v>0</v>
      </c>
      <c r="R2175" s="4">
        <v>0</v>
      </c>
      <c r="S2175" s="4">
        <v>130</v>
      </c>
      <c r="T2175" s="4">
        <v>0</v>
      </c>
      <c r="U2175" s="4">
        <v>183</v>
      </c>
      <c r="V2175" s="4">
        <v>30</v>
      </c>
      <c r="W2175" s="4">
        <v>0</v>
      </c>
      <c r="X2175" s="4">
        <v>0</v>
      </c>
      <c r="Y2175" s="4">
        <v>0</v>
      </c>
      <c r="Z2175" s="4">
        <v>0</v>
      </c>
      <c r="AA2175" s="4">
        <v>0</v>
      </c>
      <c r="AB2175" s="4">
        <v>0</v>
      </c>
      <c r="AC2175" s="4">
        <v>0</v>
      </c>
      <c r="AD2175" s="4">
        <v>0</v>
      </c>
    </row>
    <row r="2176" spans="1:30" x14ac:dyDescent="0.3">
      <c r="A2176" s="16" t="s">
        <v>44</v>
      </c>
      <c r="B2176" s="7">
        <v>596825</v>
      </c>
      <c r="C2176" s="7">
        <v>295493</v>
      </c>
      <c r="D2176" s="7" t="s">
        <v>2279</v>
      </c>
      <c r="E2176" s="7">
        <v>2</v>
      </c>
      <c r="F2176" s="4">
        <v>2632150</v>
      </c>
      <c r="G2176" s="4">
        <v>125450</v>
      </c>
      <c r="H2176" s="4">
        <f t="shared" si="200"/>
        <v>3069216.2772888774</v>
      </c>
      <c r="I2176" s="4">
        <f t="shared" si="201"/>
        <v>437066.27728887741</v>
      </c>
      <c r="J2176" s="5">
        <f t="shared" si="202"/>
        <v>0.16604915270363674</v>
      </c>
      <c r="K2176" s="4">
        <f t="shared" si="203"/>
        <v>170730.12899888234</v>
      </c>
      <c r="L2176" s="4">
        <f t="shared" si="204"/>
        <v>45280.128998882341</v>
      </c>
      <c r="M2176" s="5">
        <f t="shared" si="205"/>
        <v>0.36094164207957236</v>
      </c>
      <c r="N2176" s="4">
        <f>IF(SUMPRODUCT($O$2:$AD$2,O2176:AD2176)&lt;=Kalkulačka!$B$4,SUMPRODUCT($O$2:$AD$2,O2176:AD2176)*Kalkulačka!$B$5,SUMPRODUCT($O$2:$AD$2,O2176:AD2176))</f>
        <v>216</v>
      </c>
      <c r="O2176" s="4">
        <v>38</v>
      </c>
      <c r="P2176" s="4">
        <v>0</v>
      </c>
      <c r="Q2176" s="4">
        <v>0</v>
      </c>
      <c r="R2176" s="4">
        <v>0</v>
      </c>
      <c r="S2176" s="4">
        <v>106</v>
      </c>
      <c r="T2176" s="4">
        <v>0</v>
      </c>
      <c r="U2176" s="4">
        <v>215</v>
      </c>
      <c r="V2176" s="4">
        <v>44</v>
      </c>
      <c r="W2176" s="4">
        <v>0</v>
      </c>
      <c r="X2176" s="4">
        <v>0</v>
      </c>
      <c r="Y2176" s="4">
        <v>0</v>
      </c>
      <c r="Z2176" s="4">
        <v>0</v>
      </c>
      <c r="AA2176" s="4">
        <v>0</v>
      </c>
      <c r="AB2176" s="4">
        <v>0</v>
      </c>
      <c r="AC2176" s="4">
        <v>0</v>
      </c>
      <c r="AD2176" s="4">
        <v>0</v>
      </c>
    </row>
    <row r="2177" spans="1:30" x14ac:dyDescent="0.3">
      <c r="A2177" s="16" t="s">
        <v>44</v>
      </c>
      <c r="B2177" s="7">
        <v>591459</v>
      </c>
      <c r="C2177" s="7">
        <v>290203</v>
      </c>
      <c r="D2177" s="7" t="s">
        <v>2280</v>
      </c>
      <c r="E2177" s="7">
        <v>2</v>
      </c>
      <c r="F2177" s="4">
        <v>2266420</v>
      </c>
      <c r="G2177" s="4">
        <v>88792</v>
      </c>
      <c r="H2177" s="4">
        <f t="shared" si="200"/>
        <v>2642936.2387765334</v>
      </c>
      <c r="I2177" s="4">
        <f t="shared" si="201"/>
        <v>376516.2387765334</v>
      </c>
      <c r="J2177" s="5">
        <f t="shared" si="202"/>
        <v>0.16612818399790563</v>
      </c>
      <c r="K2177" s="4">
        <f t="shared" si="203"/>
        <v>147017.61108237092</v>
      </c>
      <c r="L2177" s="4">
        <f t="shared" si="204"/>
        <v>58225.611082370917</v>
      </c>
      <c r="M2177" s="5">
        <f t="shared" si="205"/>
        <v>0.65575289533258529</v>
      </c>
      <c r="N2177" s="4">
        <f>IF(SUMPRODUCT($O$2:$AD$2,O2177:AD2177)&lt;=Kalkulačka!$B$4,SUMPRODUCT($O$2:$AD$2,O2177:AD2177)*Kalkulačka!$B$5,SUMPRODUCT($O$2:$AD$2,O2177:AD2177))</f>
        <v>186</v>
      </c>
      <c r="O2177" s="4">
        <v>47</v>
      </c>
      <c r="P2177" s="4">
        <v>0</v>
      </c>
      <c r="Q2177" s="4">
        <v>0</v>
      </c>
      <c r="R2177" s="4">
        <v>0</v>
      </c>
      <c r="S2177" s="4">
        <v>77</v>
      </c>
      <c r="T2177" s="4">
        <v>0</v>
      </c>
      <c r="U2177" s="4">
        <v>120</v>
      </c>
      <c r="V2177" s="4">
        <v>73</v>
      </c>
      <c r="W2177" s="4">
        <v>0</v>
      </c>
      <c r="X2177" s="4">
        <v>0</v>
      </c>
      <c r="Y2177" s="4">
        <v>0</v>
      </c>
      <c r="Z2177" s="4">
        <v>0</v>
      </c>
      <c r="AA2177" s="4">
        <v>0</v>
      </c>
      <c r="AB2177" s="4">
        <v>0</v>
      </c>
      <c r="AC2177" s="4">
        <v>0</v>
      </c>
      <c r="AD2177" s="4">
        <v>0</v>
      </c>
    </row>
    <row r="2178" spans="1:30" x14ac:dyDescent="0.3">
      <c r="A2178" s="16" t="s">
        <v>23</v>
      </c>
      <c r="B2178" s="7">
        <v>549452</v>
      </c>
      <c r="C2178" s="7">
        <v>249718</v>
      </c>
      <c r="D2178" s="7" t="s">
        <v>2281</v>
      </c>
      <c r="E2178" s="7">
        <v>2</v>
      </c>
      <c r="F2178" s="4">
        <v>3600138</v>
      </c>
      <c r="G2178" s="4">
        <v>159825</v>
      </c>
      <c r="H2178" s="4">
        <f t="shared" si="200"/>
        <v>4198858.3793465896</v>
      </c>
      <c r="I2178" s="4">
        <f t="shared" si="201"/>
        <v>598720.37934658956</v>
      </c>
      <c r="J2178" s="5">
        <f t="shared" si="202"/>
        <v>0.16630484146624092</v>
      </c>
      <c r="K2178" s="4">
        <f t="shared" si="203"/>
        <v>233568.30147763764</v>
      </c>
      <c r="L2178" s="4">
        <f t="shared" si="204"/>
        <v>73743.301477637637</v>
      </c>
      <c r="M2178" s="5">
        <f t="shared" si="205"/>
        <v>0.46140029080330125</v>
      </c>
      <c r="N2178" s="4">
        <f>IF(SUMPRODUCT($O$2:$AD$2,O2178:AD2178)&lt;=Kalkulačka!$B$4,SUMPRODUCT($O$2:$AD$2,O2178:AD2178)*Kalkulačka!$B$5,SUMPRODUCT($O$2:$AD$2,O2178:AD2178))</f>
        <v>295.5</v>
      </c>
      <c r="O2178" s="4">
        <v>65</v>
      </c>
      <c r="P2178" s="4">
        <v>0</v>
      </c>
      <c r="Q2178" s="4">
        <v>0</v>
      </c>
      <c r="R2178" s="4">
        <v>0</v>
      </c>
      <c r="S2178" s="4">
        <v>132</v>
      </c>
      <c r="T2178" s="4">
        <v>0</v>
      </c>
      <c r="U2178" s="4">
        <v>190</v>
      </c>
      <c r="V2178" s="4">
        <v>60</v>
      </c>
      <c r="W2178" s="4">
        <v>0</v>
      </c>
      <c r="X2178" s="4">
        <v>0</v>
      </c>
      <c r="Y2178" s="4">
        <v>0</v>
      </c>
      <c r="Z2178" s="4">
        <v>0</v>
      </c>
      <c r="AA2178" s="4">
        <v>0</v>
      </c>
      <c r="AB2178" s="4">
        <v>0</v>
      </c>
      <c r="AC2178" s="4">
        <v>0</v>
      </c>
      <c r="AD2178" s="4">
        <v>0</v>
      </c>
    </row>
    <row r="2179" spans="1:30" x14ac:dyDescent="0.3">
      <c r="A2179" s="16" t="s">
        <v>50</v>
      </c>
      <c r="B2179" s="7">
        <v>589250</v>
      </c>
      <c r="C2179" s="7">
        <v>288659</v>
      </c>
      <c r="D2179" s="7" t="s">
        <v>457</v>
      </c>
      <c r="E2179" s="7">
        <v>2</v>
      </c>
      <c r="F2179" s="4">
        <v>84281380</v>
      </c>
      <c r="G2179" s="4">
        <v>5057412</v>
      </c>
      <c r="H2179" s="4">
        <f t="shared" si="200"/>
        <v>85196328.497077093</v>
      </c>
      <c r="I2179" s="4">
        <f t="shared" si="201"/>
        <v>914948.49707709253</v>
      </c>
      <c r="J2179" s="5">
        <f t="shared" si="202"/>
        <v>1.085587940156052E-2</v>
      </c>
      <c r="K2179" s="4">
        <f t="shared" si="203"/>
        <v>4739183.8307939759</v>
      </c>
      <c r="L2179" s="4">
        <f t="shared" si="204"/>
        <v>-318228.16920602415</v>
      </c>
      <c r="M2179" s="5">
        <f t="shared" si="205"/>
        <v>-6.2923125346723618E-2</v>
      </c>
      <c r="N2179" s="4">
        <f>IF(SUMPRODUCT($O$2:$AD$2,O2179:AD2179)&lt;=Kalkulačka!$B$4,SUMPRODUCT($O$2:$AD$2,O2179:AD2179)*Kalkulačka!$B$5,SUMPRODUCT($O$2:$AD$2,O2179:AD2179))</f>
        <v>5995.8</v>
      </c>
      <c r="O2179" s="4">
        <v>1300</v>
      </c>
      <c r="P2179" s="4">
        <v>14</v>
      </c>
      <c r="Q2179" s="4">
        <v>0</v>
      </c>
      <c r="R2179" s="4">
        <v>0</v>
      </c>
      <c r="S2179" s="4">
        <v>4066</v>
      </c>
      <c r="T2179" s="4">
        <v>97</v>
      </c>
      <c r="U2179" s="4">
        <v>5688</v>
      </c>
      <c r="V2179" s="4">
        <v>1365</v>
      </c>
      <c r="W2179" s="4">
        <v>63</v>
      </c>
      <c r="X2179" s="4">
        <v>1653</v>
      </c>
      <c r="Y2179" s="4">
        <v>271</v>
      </c>
      <c r="Z2179" s="4">
        <v>0</v>
      </c>
      <c r="AA2179" s="4">
        <v>1368</v>
      </c>
      <c r="AB2179" s="4">
        <v>0</v>
      </c>
      <c r="AC2179" s="4">
        <v>0</v>
      </c>
      <c r="AD2179" s="4">
        <v>0</v>
      </c>
    </row>
    <row r="2180" spans="1:30" x14ac:dyDescent="0.3">
      <c r="A2180" s="16" t="s">
        <v>25</v>
      </c>
      <c r="B2180" s="7">
        <v>558303</v>
      </c>
      <c r="C2180" s="7">
        <v>257184</v>
      </c>
      <c r="D2180" s="7" t="s">
        <v>2282</v>
      </c>
      <c r="E2180" s="7">
        <v>2</v>
      </c>
      <c r="F2180" s="4">
        <v>1406914</v>
      </c>
      <c r="G2180" s="4">
        <v>51616</v>
      </c>
      <c r="H2180" s="4">
        <f t="shared" si="200"/>
        <v>1641178.1482725248</v>
      </c>
      <c r="I2180" s="4">
        <f t="shared" si="201"/>
        <v>234264.14827252482</v>
      </c>
      <c r="J2180" s="5">
        <f t="shared" si="202"/>
        <v>0.16650921681959585</v>
      </c>
      <c r="K2180" s="4">
        <f t="shared" si="203"/>
        <v>91293.193978569034</v>
      </c>
      <c r="L2180" s="4">
        <f t="shared" si="204"/>
        <v>39677.193978569034</v>
      </c>
      <c r="M2180" s="5">
        <f t="shared" si="205"/>
        <v>0.76869951136409309</v>
      </c>
      <c r="N2180" s="4">
        <f>IF(SUMPRODUCT($O$2:$AD$2,O2180:AD2180)&lt;=Kalkulačka!$B$4,SUMPRODUCT($O$2:$AD$2,O2180:AD2180)*Kalkulačka!$B$5,SUMPRODUCT($O$2:$AD$2,O2180:AD2180))</f>
        <v>115.5</v>
      </c>
      <c r="O2180" s="4">
        <v>40</v>
      </c>
      <c r="P2180" s="4">
        <v>0</v>
      </c>
      <c r="Q2180" s="4">
        <v>0</v>
      </c>
      <c r="R2180" s="4">
        <v>0</v>
      </c>
      <c r="S2180" s="4">
        <v>37</v>
      </c>
      <c r="T2180" s="4">
        <v>0</v>
      </c>
      <c r="U2180" s="4">
        <v>0</v>
      </c>
      <c r="V2180" s="4">
        <v>32</v>
      </c>
      <c r="W2180" s="4">
        <v>0</v>
      </c>
      <c r="X2180" s="4">
        <v>0</v>
      </c>
      <c r="Y2180" s="4">
        <v>0</v>
      </c>
      <c r="Z2180" s="4">
        <v>0</v>
      </c>
      <c r="AA2180" s="4">
        <v>0</v>
      </c>
      <c r="AB2180" s="4">
        <v>0</v>
      </c>
      <c r="AC2180" s="4">
        <v>0</v>
      </c>
      <c r="AD2180" s="4">
        <v>0</v>
      </c>
    </row>
    <row r="2181" spans="1:30" x14ac:dyDescent="0.3">
      <c r="A2181" s="16" t="s">
        <v>41</v>
      </c>
      <c r="B2181" s="7">
        <v>581046</v>
      </c>
      <c r="C2181" s="7">
        <v>279625</v>
      </c>
      <c r="D2181" s="7" t="s">
        <v>2283</v>
      </c>
      <c r="E2181" s="7">
        <v>2</v>
      </c>
      <c r="F2181" s="4">
        <v>3014723</v>
      </c>
      <c r="G2181" s="4">
        <v>138699</v>
      </c>
      <c r="H2181" s="4">
        <f t="shared" si="200"/>
        <v>3516810.3177268389</v>
      </c>
      <c r="I2181" s="4">
        <f t="shared" si="201"/>
        <v>502087.31772683887</v>
      </c>
      <c r="J2181" s="5">
        <f t="shared" si="202"/>
        <v>0.16654509144848095</v>
      </c>
      <c r="K2181" s="4">
        <f t="shared" si="203"/>
        <v>195628.27281121936</v>
      </c>
      <c r="L2181" s="4">
        <f t="shared" si="204"/>
        <v>56929.272811219358</v>
      </c>
      <c r="M2181" s="5">
        <f t="shared" si="205"/>
        <v>0.41045193412511516</v>
      </c>
      <c r="N2181" s="4">
        <f>IF(SUMPRODUCT($O$2:$AD$2,O2181:AD2181)&lt;=Kalkulačka!$B$4,SUMPRODUCT($O$2:$AD$2,O2181:AD2181)*Kalkulačka!$B$5,SUMPRODUCT($O$2:$AD$2,O2181:AD2181))</f>
        <v>247.5</v>
      </c>
      <c r="O2181" s="4">
        <v>44</v>
      </c>
      <c r="P2181" s="4">
        <v>0</v>
      </c>
      <c r="Q2181" s="4">
        <v>0</v>
      </c>
      <c r="R2181" s="4">
        <v>0</v>
      </c>
      <c r="S2181" s="4">
        <v>121</v>
      </c>
      <c r="T2181" s="4">
        <v>0</v>
      </c>
      <c r="U2181" s="4">
        <v>160</v>
      </c>
      <c r="V2181" s="4">
        <v>48</v>
      </c>
      <c r="W2181" s="4">
        <v>0</v>
      </c>
      <c r="X2181" s="4">
        <v>0</v>
      </c>
      <c r="Y2181" s="4">
        <v>0</v>
      </c>
      <c r="Z2181" s="4">
        <v>0</v>
      </c>
      <c r="AA2181" s="4">
        <v>0</v>
      </c>
      <c r="AB2181" s="4">
        <v>0</v>
      </c>
      <c r="AC2181" s="4">
        <v>0</v>
      </c>
      <c r="AD2181" s="4">
        <v>0</v>
      </c>
    </row>
    <row r="2182" spans="1:30" x14ac:dyDescent="0.3">
      <c r="A2182" s="16" t="s">
        <v>25</v>
      </c>
      <c r="B2182" s="7">
        <v>560812</v>
      </c>
      <c r="C2182" s="7">
        <v>259772</v>
      </c>
      <c r="D2182" s="7" t="s">
        <v>2284</v>
      </c>
      <c r="E2182" s="7">
        <v>2</v>
      </c>
      <c r="F2182" s="4">
        <v>2777047</v>
      </c>
      <c r="G2182" s="4">
        <v>127284</v>
      </c>
      <c r="H2182" s="4">
        <f t="shared" ref="H2182:H2245" si="206">N2182*$A$3</f>
        <v>3239728.2926938152</v>
      </c>
      <c r="I2182" s="4">
        <f t="shared" ref="I2182:I2245" si="207">H2182-F2182</f>
        <v>462681.29269381519</v>
      </c>
      <c r="J2182" s="5">
        <f t="shared" ref="J2182:J2245" si="208">IFERROR(H2182/F2182-1,0)</f>
        <v>0.16660909689098347</v>
      </c>
      <c r="K2182" s="4">
        <f t="shared" ref="K2182:K2245" si="209">N2182*$A$4</f>
        <v>180215.13616548691</v>
      </c>
      <c r="L2182" s="4">
        <f t="shared" ref="L2182:L2245" si="210">K2182-G2182</f>
        <v>52931.136165486911</v>
      </c>
      <c r="M2182" s="5">
        <f t="shared" ref="M2182:M2245" si="211">IFERROR(K2182/G2182-1,0)</f>
        <v>0.41585066595555542</v>
      </c>
      <c r="N2182" s="4">
        <f>IF(SUMPRODUCT($O$2:$AD$2,O2182:AD2182)&lt;=Kalkulačka!$B$4,SUMPRODUCT($O$2:$AD$2,O2182:AD2182)*Kalkulačka!$B$5,SUMPRODUCT($O$2:$AD$2,O2182:AD2182))</f>
        <v>228</v>
      </c>
      <c r="O2182" s="4">
        <v>40</v>
      </c>
      <c r="P2182" s="4">
        <v>0</v>
      </c>
      <c r="Q2182" s="4">
        <v>0</v>
      </c>
      <c r="R2182" s="4">
        <v>0</v>
      </c>
      <c r="S2182" s="4">
        <v>112</v>
      </c>
      <c r="T2182" s="4">
        <v>0</v>
      </c>
      <c r="U2182" s="4">
        <v>132</v>
      </c>
      <c r="V2182" s="4">
        <v>28</v>
      </c>
      <c r="W2182" s="4">
        <v>0</v>
      </c>
      <c r="X2182" s="4">
        <v>0</v>
      </c>
      <c r="Y2182" s="4">
        <v>0</v>
      </c>
      <c r="Z2182" s="4">
        <v>0</v>
      </c>
      <c r="AA2182" s="4">
        <v>0</v>
      </c>
      <c r="AB2182" s="4">
        <v>0</v>
      </c>
      <c r="AC2182" s="4">
        <v>0</v>
      </c>
      <c r="AD2182" s="4">
        <v>0</v>
      </c>
    </row>
    <row r="2183" spans="1:30" x14ac:dyDescent="0.3">
      <c r="A2183" s="16" t="s">
        <v>50</v>
      </c>
      <c r="B2183" s="7">
        <v>589624</v>
      </c>
      <c r="C2183" s="7">
        <v>288365</v>
      </c>
      <c r="D2183" s="7" t="s">
        <v>458</v>
      </c>
      <c r="E2183" s="7">
        <v>2</v>
      </c>
      <c r="F2183" s="4">
        <v>9401901</v>
      </c>
      <c r="G2183" s="4">
        <v>588586</v>
      </c>
      <c r="H2183" s="4">
        <f t="shared" si="206"/>
        <v>9506044.8588252738</v>
      </c>
      <c r="I2183" s="4">
        <f t="shared" si="207"/>
        <v>104143.85882527381</v>
      </c>
      <c r="J2183" s="5">
        <f t="shared" si="208"/>
        <v>1.1076893792571818E-2</v>
      </c>
      <c r="K2183" s="4">
        <f t="shared" si="209"/>
        <v>528789.14953820501</v>
      </c>
      <c r="L2183" s="4">
        <f t="shared" si="210"/>
        <v>-59796.850461794995</v>
      </c>
      <c r="M2183" s="5">
        <f t="shared" si="211"/>
        <v>-0.10159407539729959</v>
      </c>
      <c r="N2183" s="4">
        <f>IF(SUMPRODUCT($O$2:$AD$2,O2183:AD2183)&lt;=Kalkulačka!$B$4,SUMPRODUCT($O$2:$AD$2,O2183:AD2183)*Kalkulačka!$B$5,SUMPRODUCT($O$2:$AD$2,O2183:AD2183))</f>
        <v>669</v>
      </c>
      <c r="O2183" s="4">
        <v>85</v>
      </c>
      <c r="P2183" s="4">
        <v>0</v>
      </c>
      <c r="Q2183" s="4">
        <v>0</v>
      </c>
      <c r="R2183" s="4">
        <v>0</v>
      </c>
      <c r="S2183" s="4">
        <v>395</v>
      </c>
      <c r="T2183" s="4">
        <v>0</v>
      </c>
      <c r="U2183" s="4">
        <v>590</v>
      </c>
      <c r="V2183" s="4">
        <v>158</v>
      </c>
      <c r="W2183" s="4">
        <v>21</v>
      </c>
      <c r="X2183" s="4">
        <v>0</v>
      </c>
      <c r="Y2183" s="4">
        <v>189</v>
      </c>
      <c r="Z2183" s="4">
        <v>0</v>
      </c>
      <c r="AA2183" s="4">
        <v>0</v>
      </c>
      <c r="AB2183" s="4">
        <v>0</v>
      </c>
      <c r="AC2183" s="4">
        <v>0</v>
      </c>
      <c r="AD2183" s="4">
        <v>0</v>
      </c>
    </row>
    <row r="2184" spans="1:30" x14ac:dyDescent="0.3">
      <c r="A2184" s="16" t="s">
        <v>53</v>
      </c>
      <c r="B2184" s="7">
        <v>592609</v>
      </c>
      <c r="C2184" s="7">
        <v>291331</v>
      </c>
      <c r="D2184" s="7" t="s">
        <v>2285</v>
      </c>
      <c r="E2184" s="7">
        <v>2</v>
      </c>
      <c r="F2184" s="4">
        <v>2448040</v>
      </c>
      <c r="G2184" s="4">
        <v>117117</v>
      </c>
      <c r="H2184" s="4">
        <f t="shared" si="206"/>
        <v>2856076.2580327056</v>
      </c>
      <c r="I2184" s="4">
        <f t="shared" si="207"/>
        <v>408036.25803270563</v>
      </c>
      <c r="J2184" s="5">
        <f t="shared" si="208"/>
        <v>0.16667875444547708</v>
      </c>
      <c r="K2184" s="4">
        <f t="shared" si="209"/>
        <v>158873.87004062661</v>
      </c>
      <c r="L2184" s="4">
        <f t="shared" si="210"/>
        <v>41756.870040626614</v>
      </c>
      <c r="M2184" s="5">
        <f t="shared" si="211"/>
        <v>0.35653978534821262</v>
      </c>
      <c r="N2184" s="4">
        <f>IF(SUMPRODUCT($O$2:$AD$2,O2184:AD2184)&lt;=Kalkulačka!$B$4,SUMPRODUCT($O$2:$AD$2,O2184:AD2184)*Kalkulačka!$B$5,SUMPRODUCT($O$2:$AD$2,O2184:AD2184))</f>
        <v>201</v>
      </c>
      <c r="O2184" s="4">
        <v>33</v>
      </c>
      <c r="P2184" s="4">
        <v>0</v>
      </c>
      <c r="Q2184" s="4">
        <v>0</v>
      </c>
      <c r="R2184" s="4">
        <v>0</v>
      </c>
      <c r="S2184" s="4">
        <v>101</v>
      </c>
      <c r="T2184" s="4">
        <v>0</v>
      </c>
      <c r="U2184" s="4">
        <v>120</v>
      </c>
      <c r="V2184" s="4">
        <v>32</v>
      </c>
      <c r="W2184" s="4">
        <v>0</v>
      </c>
      <c r="X2184" s="4">
        <v>0</v>
      </c>
      <c r="Y2184" s="4">
        <v>0</v>
      </c>
      <c r="Z2184" s="4">
        <v>0</v>
      </c>
      <c r="AA2184" s="4">
        <v>0</v>
      </c>
      <c r="AB2184" s="4">
        <v>0</v>
      </c>
      <c r="AC2184" s="4">
        <v>0</v>
      </c>
      <c r="AD2184" s="4">
        <v>0</v>
      </c>
    </row>
    <row r="2185" spans="1:30" x14ac:dyDescent="0.3">
      <c r="A2185" s="16" t="s">
        <v>20</v>
      </c>
      <c r="B2185" s="7">
        <v>532860</v>
      </c>
      <c r="C2185" s="7">
        <v>234923</v>
      </c>
      <c r="D2185" s="7" t="s">
        <v>169</v>
      </c>
      <c r="E2185" s="7">
        <v>2</v>
      </c>
      <c r="F2185" s="4">
        <v>8848220</v>
      </c>
      <c r="G2185" s="4">
        <v>512627</v>
      </c>
      <c r="H2185" s="4">
        <f t="shared" si="206"/>
        <v>8947618.0083741043</v>
      </c>
      <c r="I2185" s="4">
        <f t="shared" si="207"/>
        <v>99398.008374104276</v>
      </c>
      <c r="J2185" s="5">
        <f t="shared" si="208"/>
        <v>1.123367280358134E-2</v>
      </c>
      <c r="K2185" s="4">
        <f t="shared" si="209"/>
        <v>497725.75106757507</v>
      </c>
      <c r="L2185" s="4">
        <f t="shared" si="210"/>
        <v>-14901.248932424933</v>
      </c>
      <c r="M2185" s="5">
        <f t="shared" si="211"/>
        <v>-2.9068404380621637E-2</v>
      </c>
      <c r="N2185" s="4">
        <f>IF(SUMPRODUCT($O$2:$AD$2,O2185:AD2185)&lt;=Kalkulačka!$B$4,SUMPRODUCT($O$2:$AD$2,O2185:AD2185)*Kalkulačka!$B$5,SUMPRODUCT($O$2:$AD$2,O2185:AD2185))</f>
        <v>629.70000000000005</v>
      </c>
      <c r="O2185" s="4">
        <v>155</v>
      </c>
      <c r="P2185" s="4">
        <v>0</v>
      </c>
      <c r="Q2185" s="4">
        <v>0</v>
      </c>
      <c r="R2185" s="4">
        <v>0</v>
      </c>
      <c r="S2185" s="4">
        <v>386</v>
      </c>
      <c r="T2185" s="4">
        <v>28</v>
      </c>
      <c r="U2185" s="4">
        <v>460</v>
      </c>
      <c r="V2185" s="4">
        <v>127</v>
      </c>
      <c r="W2185" s="4">
        <v>0</v>
      </c>
      <c r="X2185" s="4">
        <v>0</v>
      </c>
      <c r="Y2185" s="4">
        <v>0</v>
      </c>
      <c r="Z2185" s="4">
        <v>0</v>
      </c>
      <c r="AA2185" s="4">
        <v>327</v>
      </c>
      <c r="AB2185" s="4">
        <v>0</v>
      </c>
      <c r="AC2185" s="4">
        <v>0</v>
      </c>
      <c r="AD2185" s="4">
        <v>0</v>
      </c>
    </row>
    <row r="2186" spans="1:30" x14ac:dyDescent="0.3">
      <c r="A2186" s="16" t="s">
        <v>35</v>
      </c>
      <c r="B2186" s="7">
        <v>561495</v>
      </c>
      <c r="C2186" s="7">
        <v>260444</v>
      </c>
      <c r="D2186" s="7" t="s">
        <v>2286</v>
      </c>
      <c r="E2186" s="7">
        <v>2</v>
      </c>
      <c r="F2186" s="4">
        <v>9975219</v>
      </c>
      <c r="G2186" s="4">
        <v>578091</v>
      </c>
      <c r="H2186" s="4">
        <f t="shared" si="206"/>
        <v>10088627.578125477</v>
      </c>
      <c r="I2186" s="4">
        <f t="shared" si="207"/>
        <v>113408.57812547684</v>
      </c>
      <c r="J2186" s="5">
        <f t="shared" si="208"/>
        <v>1.1369031409283137E-2</v>
      </c>
      <c r="K2186" s="4">
        <f t="shared" si="209"/>
        <v>561196.25735743728</v>
      </c>
      <c r="L2186" s="4">
        <f t="shared" si="210"/>
        <v>-16894.74264256272</v>
      </c>
      <c r="M2186" s="5">
        <f t="shared" si="211"/>
        <v>-2.9225057374293484E-2</v>
      </c>
      <c r="N2186" s="4">
        <f>IF(SUMPRODUCT($O$2:$AD$2,O2186:AD2186)&lt;=Kalkulačka!$B$4,SUMPRODUCT($O$2:$AD$2,O2186:AD2186)*Kalkulačka!$B$5,SUMPRODUCT($O$2:$AD$2,O2186:AD2186))</f>
        <v>710</v>
      </c>
      <c r="O2186" s="4">
        <v>190</v>
      </c>
      <c r="P2186" s="4">
        <v>0</v>
      </c>
      <c r="Q2186" s="4">
        <v>0</v>
      </c>
      <c r="R2186" s="4">
        <v>0</v>
      </c>
      <c r="S2186" s="4">
        <v>442</v>
      </c>
      <c r="T2186" s="4">
        <v>26</v>
      </c>
      <c r="U2186" s="4">
        <v>524</v>
      </c>
      <c r="V2186" s="4">
        <v>149</v>
      </c>
      <c r="W2186" s="4">
        <v>0</v>
      </c>
      <c r="X2186" s="4">
        <v>0</v>
      </c>
      <c r="Y2186" s="4">
        <v>0</v>
      </c>
      <c r="Z2186" s="4">
        <v>0</v>
      </c>
      <c r="AA2186" s="4">
        <v>260</v>
      </c>
      <c r="AB2186" s="4">
        <v>0</v>
      </c>
      <c r="AC2186" s="4">
        <v>0</v>
      </c>
      <c r="AD2186" s="4">
        <v>0</v>
      </c>
    </row>
    <row r="2187" spans="1:30" x14ac:dyDescent="0.3">
      <c r="A2187" s="16" t="s">
        <v>35</v>
      </c>
      <c r="B2187" s="7">
        <v>561835</v>
      </c>
      <c r="C2187" s="7">
        <v>260746</v>
      </c>
      <c r="D2187" s="7" t="s">
        <v>303</v>
      </c>
      <c r="E2187" s="7">
        <v>2</v>
      </c>
      <c r="F2187" s="4">
        <v>14988337</v>
      </c>
      <c r="G2187" s="4">
        <v>888720</v>
      </c>
      <c r="H2187" s="4">
        <f t="shared" si="206"/>
        <v>15161360.036422372</v>
      </c>
      <c r="I2187" s="4">
        <f t="shared" si="207"/>
        <v>173023.03642237186</v>
      </c>
      <c r="J2187" s="5">
        <f t="shared" si="208"/>
        <v>1.154384481896642E-2</v>
      </c>
      <c r="K2187" s="4">
        <f t="shared" si="209"/>
        <v>843375.22056392347</v>
      </c>
      <c r="L2187" s="4">
        <f t="shared" si="210"/>
        <v>-45344.779436076526</v>
      </c>
      <c r="M2187" s="5">
        <f t="shared" si="211"/>
        <v>-5.1022571154105356E-2</v>
      </c>
      <c r="N2187" s="4">
        <f>IF(SUMPRODUCT($O$2:$AD$2,O2187:AD2187)&lt;=Kalkulačka!$B$4,SUMPRODUCT($O$2:$AD$2,O2187:AD2187)*Kalkulačka!$B$5,SUMPRODUCT($O$2:$AD$2,O2187:AD2187))</f>
        <v>1067</v>
      </c>
      <c r="O2187" s="4">
        <v>231</v>
      </c>
      <c r="P2187" s="4">
        <v>0</v>
      </c>
      <c r="Q2187" s="4">
        <v>0</v>
      </c>
      <c r="R2187" s="4">
        <v>0</v>
      </c>
      <c r="S2187" s="4">
        <v>700</v>
      </c>
      <c r="T2187" s="4">
        <v>47</v>
      </c>
      <c r="U2187" s="4">
        <v>762</v>
      </c>
      <c r="V2187" s="4">
        <v>199</v>
      </c>
      <c r="W2187" s="4">
        <v>0</v>
      </c>
      <c r="X2187" s="4">
        <v>172</v>
      </c>
      <c r="Y2187" s="4">
        <v>0</v>
      </c>
      <c r="Z2187" s="4">
        <v>0</v>
      </c>
      <c r="AA2187" s="4">
        <v>420</v>
      </c>
      <c r="AB2187" s="4">
        <v>0</v>
      </c>
      <c r="AC2187" s="4">
        <v>0</v>
      </c>
      <c r="AD2187" s="4">
        <v>0</v>
      </c>
    </row>
    <row r="2188" spans="1:30" x14ac:dyDescent="0.3">
      <c r="A2188" s="16" t="s">
        <v>23</v>
      </c>
      <c r="B2188" s="7">
        <v>536849</v>
      </c>
      <c r="C2188" s="7">
        <v>667820</v>
      </c>
      <c r="D2188" s="7" t="s">
        <v>2287</v>
      </c>
      <c r="E2188" s="7">
        <v>2</v>
      </c>
      <c r="F2188" s="4">
        <v>383452</v>
      </c>
      <c r="G2188" s="4">
        <v>10178</v>
      </c>
      <c r="H2188" s="4">
        <f t="shared" si="206"/>
        <v>447594.04043796129</v>
      </c>
      <c r="I2188" s="4">
        <f t="shared" si="207"/>
        <v>64142.040437961288</v>
      </c>
      <c r="J2188" s="5">
        <f t="shared" si="208"/>
        <v>0.16727527940384013</v>
      </c>
      <c r="K2188" s="4">
        <f t="shared" si="209"/>
        <v>24898.14381233701</v>
      </c>
      <c r="L2188" s="4">
        <f t="shared" si="210"/>
        <v>14720.14381233701</v>
      </c>
      <c r="M2188" s="5">
        <f t="shared" si="211"/>
        <v>1.4462707616758705</v>
      </c>
      <c r="N2188" s="4">
        <f>IF(SUMPRODUCT($O$2:$AD$2,O2188:AD2188)&lt;=Kalkulačka!$B$4,SUMPRODUCT($O$2:$AD$2,O2188:AD2188)*Kalkulačka!$B$5,SUMPRODUCT($O$2:$AD$2,O2188:AD2188))</f>
        <v>31.5</v>
      </c>
      <c r="O2188" s="4">
        <v>21</v>
      </c>
      <c r="P2188" s="4">
        <v>0</v>
      </c>
      <c r="Q2188" s="4">
        <v>0</v>
      </c>
      <c r="R2188" s="4">
        <v>0</v>
      </c>
      <c r="S2188" s="4">
        <v>0</v>
      </c>
      <c r="T2188" s="4">
        <v>0</v>
      </c>
      <c r="U2188" s="4">
        <v>0</v>
      </c>
      <c r="V2188" s="4">
        <v>0</v>
      </c>
      <c r="W2188" s="4">
        <v>0</v>
      </c>
      <c r="X2188" s="4">
        <v>0</v>
      </c>
      <c r="Y2188" s="4">
        <v>0</v>
      </c>
      <c r="Z2188" s="4">
        <v>0</v>
      </c>
      <c r="AA2188" s="4">
        <v>0</v>
      </c>
      <c r="AB2188" s="4">
        <v>0</v>
      </c>
      <c r="AC2188" s="4">
        <v>0</v>
      </c>
      <c r="AD2188" s="4">
        <v>0</v>
      </c>
    </row>
    <row r="2189" spans="1:30" x14ac:dyDescent="0.3">
      <c r="A2189" s="16" t="s">
        <v>23</v>
      </c>
      <c r="B2189" s="7">
        <v>549304</v>
      </c>
      <c r="C2189" s="7">
        <v>249564</v>
      </c>
      <c r="D2189" s="7" t="s">
        <v>2288</v>
      </c>
      <c r="E2189" s="7">
        <v>2</v>
      </c>
      <c r="F2189" s="4">
        <v>383452</v>
      </c>
      <c r="G2189" s="4">
        <v>10178</v>
      </c>
      <c r="H2189" s="4">
        <f t="shared" si="206"/>
        <v>447594.04043796129</v>
      </c>
      <c r="I2189" s="4">
        <f t="shared" si="207"/>
        <v>64142.040437961288</v>
      </c>
      <c r="J2189" s="5">
        <f t="shared" si="208"/>
        <v>0.16727527940384013</v>
      </c>
      <c r="K2189" s="4">
        <f t="shared" si="209"/>
        <v>24898.14381233701</v>
      </c>
      <c r="L2189" s="4">
        <f t="shared" si="210"/>
        <v>14720.14381233701</v>
      </c>
      <c r="M2189" s="5">
        <f t="shared" si="211"/>
        <v>1.4462707616758705</v>
      </c>
      <c r="N2189" s="4">
        <f>IF(SUMPRODUCT($O$2:$AD$2,O2189:AD2189)&lt;=Kalkulačka!$B$4,SUMPRODUCT($O$2:$AD$2,O2189:AD2189)*Kalkulačka!$B$5,SUMPRODUCT($O$2:$AD$2,O2189:AD2189))</f>
        <v>31.5</v>
      </c>
      <c r="O2189" s="4">
        <v>21</v>
      </c>
      <c r="P2189" s="4">
        <v>0</v>
      </c>
      <c r="Q2189" s="4">
        <v>0</v>
      </c>
      <c r="R2189" s="4">
        <v>0</v>
      </c>
      <c r="S2189" s="4">
        <v>0</v>
      </c>
      <c r="T2189" s="4">
        <v>0</v>
      </c>
      <c r="U2189" s="4">
        <v>21</v>
      </c>
      <c r="V2189" s="4">
        <v>0</v>
      </c>
      <c r="W2189" s="4">
        <v>0</v>
      </c>
      <c r="X2189" s="4">
        <v>0</v>
      </c>
      <c r="Y2189" s="4">
        <v>0</v>
      </c>
      <c r="Z2189" s="4">
        <v>0</v>
      </c>
      <c r="AA2189" s="4">
        <v>0</v>
      </c>
      <c r="AB2189" s="4">
        <v>0</v>
      </c>
      <c r="AC2189" s="4">
        <v>0</v>
      </c>
      <c r="AD2189" s="4">
        <v>0</v>
      </c>
    </row>
    <row r="2190" spans="1:30" x14ac:dyDescent="0.3">
      <c r="A2190" s="16" t="s">
        <v>23</v>
      </c>
      <c r="B2190" s="7">
        <v>549363</v>
      </c>
      <c r="C2190" s="7">
        <v>249629</v>
      </c>
      <c r="D2190" s="7" t="s">
        <v>2289</v>
      </c>
      <c r="E2190" s="7">
        <v>2</v>
      </c>
      <c r="F2190" s="4">
        <v>383452</v>
      </c>
      <c r="G2190" s="4">
        <v>10178</v>
      </c>
      <c r="H2190" s="4">
        <f t="shared" si="206"/>
        <v>447594.04043796129</v>
      </c>
      <c r="I2190" s="4">
        <f t="shared" si="207"/>
        <v>64142.040437961288</v>
      </c>
      <c r="J2190" s="5">
        <f t="shared" si="208"/>
        <v>0.16727527940384013</v>
      </c>
      <c r="K2190" s="4">
        <f t="shared" si="209"/>
        <v>24898.14381233701</v>
      </c>
      <c r="L2190" s="4">
        <f t="shared" si="210"/>
        <v>14720.14381233701</v>
      </c>
      <c r="M2190" s="5">
        <f t="shared" si="211"/>
        <v>1.4462707616758705</v>
      </c>
      <c r="N2190" s="4">
        <f>IF(SUMPRODUCT($O$2:$AD$2,O2190:AD2190)&lt;=Kalkulačka!$B$4,SUMPRODUCT($O$2:$AD$2,O2190:AD2190)*Kalkulačka!$B$5,SUMPRODUCT($O$2:$AD$2,O2190:AD2190))</f>
        <v>31.5</v>
      </c>
      <c r="O2190" s="4">
        <v>21</v>
      </c>
      <c r="P2190" s="4">
        <v>0</v>
      </c>
      <c r="Q2190" s="4">
        <v>0</v>
      </c>
      <c r="R2190" s="4">
        <v>0</v>
      </c>
      <c r="S2190" s="4">
        <v>0</v>
      </c>
      <c r="T2190" s="4">
        <v>0</v>
      </c>
      <c r="U2190" s="4">
        <v>22</v>
      </c>
      <c r="V2190" s="4">
        <v>0</v>
      </c>
      <c r="W2190" s="4">
        <v>0</v>
      </c>
      <c r="X2190" s="4">
        <v>0</v>
      </c>
      <c r="Y2190" s="4">
        <v>0</v>
      </c>
      <c r="Z2190" s="4">
        <v>0</v>
      </c>
      <c r="AA2190" s="4">
        <v>0</v>
      </c>
      <c r="AB2190" s="4">
        <v>0</v>
      </c>
      <c r="AC2190" s="4">
        <v>0</v>
      </c>
      <c r="AD2190" s="4">
        <v>0</v>
      </c>
    </row>
    <row r="2191" spans="1:30" x14ac:dyDescent="0.3">
      <c r="A2191" s="16" t="s">
        <v>23</v>
      </c>
      <c r="B2191" s="7">
        <v>550264</v>
      </c>
      <c r="C2191" s="7">
        <v>250465</v>
      </c>
      <c r="D2191" s="7" t="s">
        <v>2290</v>
      </c>
      <c r="E2191" s="7">
        <v>2</v>
      </c>
      <c r="F2191" s="4">
        <v>383452</v>
      </c>
      <c r="G2191" s="4">
        <v>10178</v>
      </c>
      <c r="H2191" s="4">
        <f t="shared" si="206"/>
        <v>447594.04043796129</v>
      </c>
      <c r="I2191" s="4">
        <f t="shared" si="207"/>
        <v>64142.040437961288</v>
      </c>
      <c r="J2191" s="5">
        <f t="shared" si="208"/>
        <v>0.16727527940384013</v>
      </c>
      <c r="K2191" s="4">
        <f t="shared" si="209"/>
        <v>24898.14381233701</v>
      </c>
      <c r="L2191" s="4">
        <f t="shared" si="210"/>
        <v>14720.14381233701</v>
      </c>
      <c r="M2191" s="5">
        <f t="shared" si="211"/>
        <v>1.4462707616758705</v>
      </c>
      <c r="N2191" s="4">
        <f>IF(SUMPRODUCT($O$2:$AD$2,O2191:AD2191)&lt;=Kalkulačka!$B$4,SUMPRODUCT($O$2:$AD$2,O2191:AD2191)*Kalkulačka!$B$5,SUMPRODUCT($O$2:$AD$2,O2191:AD2191))</f>
        <v>31.5</v>
      </c>
      <c r="O2191" s="4">
        <v>21</v>
      </c>
      <c r="P2191" s="4">
        <v>0</v>
      </c>
      <c r="Q2191" s="4">
        <v>0</v>
      </c>
      <c r="R2191" s="4">
        <v>0</v>
      </c>
      <c r="S2191" s="4">
        <v>0</v>
      </c>
      <c r="T2191" s="4">
        <v>0</v>
      </c>
      <c r="U2191" s="4">
        <v>21</v>
      </c>
      <c r="V2191" s="4">
        <v>0</v>
      </c>
      <c r="W2191" s="4">
        <v>0</v>
      </c>
      <c r="X2191" s="4">
        <v>0</v>
      </c>
      <c r="Y2191" s="4">
        <v>0</v>
      </c>
      <c r="Z2191" s="4">
        <v>0</v>
      </c>
      <c r="AA2191" s="4">
        <v>0</v>
      </c>
      <c r="AB2191" s="4">
        <v>0</v>
      </c>
      <c r="AC2191" s="4">
        <v>0</v>
      </c>
      <c r="AD2191" s="4">
        <v>0</v>
      </c>
    </row>
    <row r="2192" spans="1:30" x14ac:dyDescent="0.3">
      <c r="A2192" s="16" t="s">
        <v>23</v>
      </c>
      <c r="B2192" s="7">
        <v>550949</v>
      </c>
      <c r="C2192" s="7">
        <v>228702</v>
      </c>
      <c r="D2192" s="7" t="s">
        <v>2291</v>
      </c>
      <c r="E2192" s="7">
        <v>2</v>
      </c>
      <c r="F2192" s="4">
        <v>766902</v>
      </c>
      <c r="G2192" s="4">
        <v>20356</v>
      </c>
      <c r="H2192" s="4">
        <f t="shared" si="206"/>
        <v>895188.08087592258</v>
      </c>
      <c r="I2192" s="4">
        <f t="shared" si="207"/>
        <v>128286.08087592258</v>
      </c>
      <c r="J2192" s="5">
        <f t="shared" si="208"/>
        <v>0.16727832353537031</v>
      </c>
      <c r="K2192" s="4">
        <f t="shared" si="209"/>
        <v>49796.28762467402</v>
      </c>
      <c r="L2192" s="4">
        <f t="shared" si="210"/>
        <v>29440.28762467402</v>
      </c>
      <c r="M2192" s="5">
        <f t="shared" si="211"/>
        <v>1.4462707616758705</v>
      </c>
      <c r="N2192" s="4">
        <f>IF(SUMPRODUCT($O$2:$AD$2,O2192:AD2192)&lt;=Kalkulačka!$B$4,SUMPRODUCT($O$2:$AD$2,O2192:AD2192)*Kalkulačka!$B$5,SUMPRODUCT($O$2:$AD$2,O2192:AD2192))</f>
        <v>63</v>
      </c>
      <c r="O2192" s="4">
        <v>42</v>
      </c>
      <c r="P2192" s="4">
        <v>0</v>
      </c>
      <c r="Q2192" s="4">
        <v>0</v>
      </c>
      <c r="R2192" s="4">
        <v>0</v>
      </c>
      <c r="S2192" s="4">
        <v>0</v>
      </c>
      <c r="T2192" s="4">
        <v>0</v>
      </c>
      <c r="U2192" s="4">
        <v>44</v>
      </c>
      <c r="V2192" s="4">
        <v>0</v>
      </c>
      <c r="W2192" s="4">
        <v>0</v>
      </c>
      <c r="X2192" s="4">
        <v>0</v>
      </c>
      <c r="Y2192" s="4">
        <v>0</v>
      </c>
      <c r="Z2192" s="4">
        <v>0</v>
      </c>
      <c r="AA2192" s="4">
        <v>0</v>
      </c>
      <c r="AB2192" s="4">
        <v>0</v>
      </c>
      <c r="AC2192" s="4">
        <v>0</v>
      </c>
      <c r="AD2192" s="4">
        <v>0</v>
      </c>
    </row>
    <row r="2193" spans="1:30" x14ac:dyDescent="0.3">
      <c r="A2193" s="16" t="s">
        <v>23</v>
      </c>
      <c r="B2193" s="7">
        <v>546364</v>
      </c>
      <c r="C2193" s="7">
        <v>246719</v>
      </c>
      <c r="D2193" s="7" t="s">
        <v>2292</v>
      </c>
      <c r="E2193" s="7">
        <v>2</v>
      </c>
      <c r="F2193" s="4">
        <v>766902</v>
      </c>
      <c r="G2193" s="4">
        <v>20356</v>
      </c>
      <c r="H2193" s="4">
        <f t="shared" si="206"/>
        <v>895188.08087592258</v>
      </c>
      <c r="I2193" s="4">
        <f t="shared" si="207"/>
        <v>128286.08087592258</v>
      </c>
      <c r="J2193" s="5">
        <f t="shared" si="208"/>
        <v>0.16727832353537031</v>
      </c>
      <c r="K2193" s="4">
        <f t="shared" si="209"/>
        <v>49796.28762467402</v>
      </c>
      <c r="L2193" s="4">
        <f t="shared" si="210"/>
        <v>29440.28762467402</v>
      </c>
      <c r="M2193" s="5">
        <f t="shared" si="211"/>
        <v>1.4462707616758705</v>
      </c>
      <c r="N2193" s="4">
        <f>IF(SUMPRODUCT($O$2:$AD$2,O2193:AD2193)&lt;=Kalkulačka!$B$4,SUMPRODUCT($O$2:$AD$2,O2193:AD2193)*Kalkulačka!$B$5,SUMPRODUCT($O$2:$AD$2,O2193:AD2193))</f>
        <v>63</v>
      </c>
      <c r="O2193" s="4">
        <v>42</v>
      </c>
      <c r="P2193" s="4">
        <v>0</v>
      </c>
      <c r="Q2193" s="4">
        <v>0</v>
      </c>
      <c r="R2193" s="4">
        <v>0</v>
      </c>
      <c r="S2193" s="4">
        <v>0</v>
      </c>
      <c r="T2193" s="4">
        <v>0</v>
      </c>
      <c r="U2193" s="4">
        <v>43</v>
      </c>
      <c r="V2193" s="4">
        <v>0</v>
      </c>
      <c r="W2193" s="4">
        <v>0</v>
      </c>
      <c r="X2193" s="4">
        <v>0</v>
      </c>
      <c r="Y2193" s="4">
        <v>0</v>
      </c>
      <c r="Z2193" s="4">
        <v>0</v>
      </c>
      <c r="AA2193" s="4">
        <v>0</v>
      </c>
      <c r="AB2193" s="4">
        <v>0</v>
      </c>
      <c r="AC2193" s="4">
        <v>0</v>
      </c>
      <c r="AD2193" s="4">
        <v>0</v>
      </c>
    </row>
    <row r="2194" spans="1:30" x14ac:dyDescent="0.3">
      <c r="A2194" s="16" t="s">
        <v>32</v>
      </c>
      <c r="B2194" s="7">
        <v>565971</v>
      </c>
      <c r="C2194" s="7">
        <v>265209</v>
      </c>
      <c r="D2194" s="7" t="s">
        <v>329</v>
      </c>
      <c r="E2194" s="7">
        <v>2</v>
      </c>
      <c r="F2194" s="4">
        <v>44249586</v>
      </c>
      <c r="G2194" s="4">
        <v>2717517</v>
      </c>
      <c r="H2194" s="4">
        <f t="shared" si="206"/>
        <v>44766508.711104669</v>
      </c>
      <c r="I2194" s="4">
        <f t="shared" si="207"/>
        <v>516922.71110466868</v>
      </c>
      <c r="J2194" s="5">
        <f t="shared" si="208"/>
        <v>1.1681978473305321E-2</v>
      </c>
      <c r="K2194" s="4">
        <f t="shared" si="209"/>
        <v>2490209.5898656426</v>
      </c>
      <c r="L2194" s="4">
        <f t="shared" si="210"/>
        <v>-227307.4101343574</v>
      </c>
      <c r="M2194" s="5">
        <f t="shared" si="211"/>
        <v>-8.3645257834397135E-2</v>
      </c>
      <c r="N2194" s="4">
        <f>IF(SUMPRODUCT($O$2:$AD$2,O2194:AD2194)&lt;=Kalkulačka!$B$4,SUMPRODUCT($O$2:$AD$2,O2194:AD2194)*Kalkulačka!$B$5,SUMPRODUCT($O$2:$AD$2,O2194:AD2194))</f>
        <v>3150.5</v>
      </c>
      <c r="O2194" s="4">
        <v>566</v>
      </c>
      <c r="P2194" s="4">
        <v>46</v>
      </c>
      <c r="Q2194" s="4">
        <v>22</v>
      </c>
      <c r="R2194" s="4">
        <v>0</v>
      </c>
      <c r="S2194" s="4">
        <v>2394</v>
      </c>
      <c r="T2194" s="4">
        <v>0</v>
      </c>
      <c r="U2194" s="4">
        <v>2820</v>
      </c>
      <c r="V2194" s="4">
        <v>891</v>
      </c>
      <c r="W2194" s="4">
        <v>18</v>
      </c>
      <c r="X2194" s="4">
        <v>0</v>
      </c>
      <c r="Y2194" s="4">
        <v>0</v>
      </c>
      <c r="Z2194" s="4">
        <v>0</v>
      </c>
      <c r="AA2194" s="4">
        <v>765</v>
      </c>
      <c r="AB2194" s="4">
        <v>0</v>
      </c>
      <c r="AC2194" s="4">
        <v>0</v>
      </c>
      <c r="AD2194" s="4">
        <v>0</v>
      </c>
    </row>
    <row r="2195" spans="1:30" x14ac:dyDescent="0.3">
      <c r="A2195" s="16" t="s">
        <v>47</v>
      </c>
      <c r="B2195" s="7">
        <v>583758</v>
      </c>
      <c r="C2195" s="7">
        <v>282456</v>
      </c>
      <c r="D2195" s="7" t="s">
        <v>419</v>
      </c>
      <c r="E2195" s="7">
        <v>2</v>
      </c>
      <c r="F2195" s="4">
        <v>11009478</v>
      </c>
      <c r="G2195" s="4">
        <v>704408</v>
      </c>
      <c r="H2195" s="4">
        <f t="shared" si="206"/>
        <v>11140118.33978926</v>
      </c>
      <c r="I2195" s="4">
        <f t="shared" si="207"/>
        <v>130640.33978926018</v>
      </c>
      <c r="J2195" s="5">
        <f t="shared" si="208"/>
        <v>1.1866170202552873E-2</v>
      </c>
      <c r="K2195" s="4">
        <f t="shared" si="209"/>
        <v>619687.13488483219</v>
      </c>
      <c r="L2195" s="4">
        <f t="shared" si="210"/>
        <v>-84720.865115167806</v>
      </c>
      <c r="M2195" s="5">
        <f t="shared" si="211"/>
        <v>-0.12027243460489911</v>
      </c>
      <c r="N2195" s="4">
        <f>IF(SUMPRODUCT($O$2:$AD$2,O2195:AD2195)&lt;=Kalkulačka!$B$4,SUMPRODUCT($O$2:$AD$2,O2195:AD2195)*Kalkulačka!$B$5,SUMPRODUCT($O$2:$AD$2,O2195:AD2195))</f>
        <v>784</v>
      </c>
      <c r="O2195" s="4">
        <v>165</v>
      </c>
      <c r="P2195" s="4">
        <v>0</v>
      </c>
      <c r="Q2195" s="4">
        <v>0</v>
      </c>
      <c r="R2195" s="4">
        <v>0</v>
      </c>
      <c r="S2195" s="4">
        <v>619</v>
      </c>
      <c r="T2195" s="4">
        <v>0</v>
      </c>
      <c r="U2195" s="4">
        <v>689</v>
      </c>
      <c r="V2195" s="4">
        <v>165</v>
      </c>
      <c r="W2195" s="4">
        <v>60</v>
      </c>
      <c r="X2195" s="4">
        <v>0</v>
      </c>
      <c r="Y2195" s="4">
        <v>0</v>
      </c>
      <c r="Z2195" s="4">
        <v>0</v>
      </c>
      <c r="AA2195" s="4">
        <v>0</v>
      </c>
      <c r="AB2195" s="4">
        <v>0</v>
      </c>
      <c r="AC2195" s="4">
        <v>0</v>
      </c>
      <c r="AD2195" s="4">
        <v>0</v>
      </c>
    </row>
    <row r="2196" spans="1:30" x14ac:dyDescent="0.3">
      <c r="A2196" s="16" t="s">
        <v>23</v>
      </c>
      <c r="B2196" s="7">
        <v>544825</v>
      </c>
      <c r="C2196" s="7">
        <v>245224</v>
      </c>
      <c r="D2196" s="7" t="s">
        <v>2293</v>
      </c>
      <c r="E2196" s="7">
        <v>2</v>
      </c>
      <c r="F2196" s="4">
        <v>1715781</v>
      </c>
      <c r="G2196" s="4">
        <v>75188</v>
      </c>
      <c r="H2196" s="4">
        <f t="shared" si="206"/>
        <v>2003516.1810080174</v>
      </c>
      <c r="I2196" s="4">
        <f t="shared" si="207"/>
        <v>287735.18100801739</v>
      </c>
      <c r="J2196" s="5">
        <f t="shared" si="208"/>
        <v>0.16769924658684143</v>
      </c>
      <c r="K2196" s="4">
        <f t="shared" si="209"/>
        <v>111448.83420760375</v>
      </c>
      <c r="L2196" s="4">
        <f t="shared" si="210"/>
        <v>36260.834207603752</v>
      </c>
      <c r="M2196" s="5">
        <f t="shared" si="211"/>
        <v>0.48226890205356909</v>
      </c>
      <c r="N2196" s="4">
        <f>IF(SUMPRODUCT($O$2:$AD$2,O2196:AD2196)&lt;=Kalkulačka!$B$4,SUMPRODUCT($O$2:$AD$2,O2196:AD2196)*Kalkulačka!$B$5,SUMPRODUCT($O$2:$AD$2,O2196:AD2196))</f>
        <v>141</v>
      </c>
      <c r="O2196" s="4">
        <v>15</v>
      </c>
      <c r="P2196" s="4">
        <v>0</v>
      </c>
      <c r="Q2196" s="4">
        <v>0</v>
      </c>
      <c r="R2196" s="4">
        <v>0</v>
      </c>
      <c r="S2196" s="4">
        <v>79</v>
      </c>
      <c r="T2196" s="4">
        <v>0</v>
      </c>
      <c r="U2196" s="4">
        <v>0</v>
      </c>
      <c r="V2196" s="4">
        <v>60</v>
      </c>
      <c r="W2196" s="4">
        <v>0</v>
      </c>
      <c r="X2196" s="4">
        <v>0</v>
      </c>
      <c r="Y2196" s="4">
        <v>0</v>
      </c>
      <c r="Z2196" s="4">
        <v>0</v>
      </c>
      <c r="AA2196" s="4">
        <v>0</v>
      </c>
      <c r="AB2196" s="4">
        <v>0</v>
      </c>
      <c r="AC2196" s="4">
        <v>0</v>
      </c>
      <c r="AD2196" s="4">
        <v>0</v>
      </c>
    </row>
    <row r="2197" spans="1:30" x14ac:dyDescent="0.3">
      <c r="A2197" s="16" t="s">
        <v>35</v>
      </c>
      <c r="B2197" s="7">
        <v>577081</v>
      </c>
      <c r="C2197" s="7">
        <v>275697</v>
      </c>
      <c r="D2197" s="7" t="s">
        <v>2294</v>
      </c>
      <c r="E2197" s="7">
        <v>2</v>
      </c>
      <c r="F2197" s="4">
        <v>2992899</v>
      </c>
      <c r="G2197" s="4">
        <v>136920</v>
      </c>
      <c r="H2197" s="4">
        <f t="shared" si="206"/>
        <v>3495496.3158012219</v>
      </c>
      <c r="I2197" s="4">
        <f t="shared" si="207"/>
        <v>502597.31580122188</v>
      </c>
      <c r="J2197" s="5">
        <f t="shared" si="208"/>
        <v>0.16792992874173907</v>
      </c>
      <c r="K2197" s="4">
        <f t="shared" si="209"/>
        <v>194442.64691539379</v>
      </c>
      <c r="L2197" s="4">
        <f t="shared" si="210"/>
        <v>57522.646915393794</v>
      </c>
      <c r="M2197" s="5">
        <f t="shared" si="211"/>
        <v>0.42011865991377295</v>
      </c>
      <c r="N2197" s="4">
        <f>IF(SUMPRODUCT($O$2:$AD$2,O2197:AD2197)&lt;=Kalkulačka!$B$4,SUMPRODUCT($O$2:$AD$2,O2197:AD2197)*Kalkulačka!$B$5,SUMPRODUCT($O$2:$AD$2,O2197:AD2197))</f>
        <v>246</v>
      </c>
      <c r="O2197" s="4">
        <v>48</v>
      </c>
      <c r="P2197" s="4">
        <v>0</v>
      </c>
      <c r="Q2197" s="4">
        <v>0</v>
      </c>
      <c r="R2197" s="4">
        <v>0</v>
      </c>
      <c r="S2197" s="4">
        <v>116</v>
      </c>
      <c r="T2197" s="4">
        <v>0</v>
      </c>
      <c r="U2197" s="4">
        <v>152</v>
      </c>
      <c r="V2197" s="4">
        <v>30</v>
      </c>
      <c r="W2197" s="4">
        <v>0</v>
      </c>
      <c r="X2197" s="4">
        <v>0</v>
      </c>
      <c r="Y2197" s="4">
        <v>0</v>
      </c>
      <c r="Z2197" s="4">
        <v>0</v>
      </c>
      <c r="AA2197" s="4">
        <v>0</v>
      </c>
      <c r="AB2197" s="4">
        <v>0</v>
      </c>
      <c r="AC2197" s="4">
        <v>0</v>
      </c>
      <c r="AD2197" s="4">
        <v>0</v>
      </c>
    </row>
    <row r="2198" spans="1:30" x14ac:dyDescent="0.3">
      <c r="A2198" s="16" t="s">
        <v>53</v>
      </c>
      <c r="B2198" s="7">
        <v>585301</v>
      </c>
      <c r="C2198" s="7">
        <v>284017</v>
      </c>
      <c r="D2198" s="7" t="s">
        <v>1702</v>
      </c>
      <c r="E2198" s="7">
        <v>2</v>
      </c>
      <c r="F2198" s="4">
        <v>1678821</v>
      </c>
      <c r="G2198" s="4">
        <v>64925</v>
      </c>
      <c r="H2198" s="4">
        <f t="shared" si="206"/>
        <v>1960888.1771567829</v>
      </c>
      <c r="I2198" s="4">
        <f t="shared" si="207"/>
        <v>282067.17715678294</v>
      </c>
      <c r="J2198" s="5">
        <f t="shared" si="208"/>
        <v>0.16801503981471688</v>
      </c>
      <c r="K2198" s="4">
        <f t="shared" si="209"/>
        <v>109077.58241595261</v>
      </c>
      <c r="L2198" s="4">
        <f t="shared" si="210"/>
        <v>44152.582415952609</v>
      </c>
      <c r="M2198" s="5">
        <f t="shared" si="211"/>
        <v>0.68005517775822266</v>
      </c>
      <c r="N2198" s="4">
        <f>IF(SUMPRODUCT($O$2:$AD$2,O2198:AD2198)&lt;=Kalkulačka!$B$4,SUMPRODUCT($O$2:$AD$2,O2198:AD2198)*Kalkulačka!$B$5,SUMPRODUCT($O$2:$AD$2,O2198:AD2198))</f>
        <v>138</v>
      </c>
      <c r="O2198" s="4">
        <v>37</v>
      </c>
      <c r="P2198" s="4">
        <v>0</v>
      </c>
      <c r="Q2198" s="4">
        <v>0</v>
      </c>
      <c r="R2198" s="4">
        <v>0</v>
      </c>
      <c r="S2198" s="4">
        <v>55</v>
      </c>
      <c r="T2198" s="4">
        <v>0</v>
      </c>
      <c r="U2198" s="4">
        <v>91</v>
      </c>
      <c r="V2198" s="4">
        <v>30</v>
      </c>
      <c r="W2198" s="4">
        <v>0</v>
      </c>
      <c r="X2198" s="4">
        <v>0</v>
      </c>
      <c r="Y2198" s="4">
        <v>0</v>
      </c>
      <c r="Z2198" s="4">
        <v>0</v>
      </c>
      <c r="AA2198" s="4">
        <v>0</v>
      </c>
      <c r="AB2198" s="4">
        <v>0</v>
      </c>
      <c r="AC2198" s="4">
        <v>0</v>
      </c>
      <c r="AD2198" s="4">
        <v>0</v>
      </c>
    </row>
    <row r="2199" spans="1:30" x14ac:dyDescent="0.3">
      <c r="A2199" s="16" t="s">
        <v>50</v>
      </c>
      <c r="B2199" s="7">
        <v>513750</v>
      </c>
      <c r="C2199" s="7">
        <v>301311</v>
      </c>
      <c r="D2199" s="7" t="s">
        <v>152</v>
      </c>
      <c r="E2199" s="7">
        <v>2</v>
      </c>
      <c r="F2199" s="4">
        <v>32605107</v>
      </c>
      <c r="G2199" s="4">
        <v>2094128</v>
      </c>
      <c r="H2199" s="4">
        <f t="shared" si="206"/>
        <v>33008284.315472513</v>
      </c>
      <c r="I2199" s="4">
        <f t="shared" si="207"/>
        <v>403177.31547251344</v>
      </c>
      <c r="J2199" s="5">
        <f t="shared" si="208"/>
        <v>1.2365465185331548E-2</v>
      </c>
      <c r="K2199" s="4">
        <f t="shared" si="209"/>
        <v>1836139.3040018689</v>
      </c>
      <c r="L2199" s="4">
        <f t="shared" si="210"/>
        <v>-257988.69599813106</v>
      </c>
      <c r="M2199" s="5">
        <f t="shared" si="211"/>
        <v>-0.12319624015252695</v>
      </c>
      <c r="N2199" s="4">
        <f>IF(SUMPRODUCT($O$2:$AD$2,O2199:AD2199)&lt;=Kalkulačka!$B$4,SUMPRODUCT($O$2:$AD$2,O2199:AD2199)*Kalkulačka!$B$5,SUMPRODUCT($O$2:$AD$2,O2199:AD2199))</f>
        <v>2323</v>
      </c>
      <c r="O2199" s="4">
        <v>403</v>
      </c>
      <c r="P2199" s="4">
        <v>0</v>
      </c>
      <c r="Q2199" s="4">
        <v>0</v>
      </c>
      <c r="R2199" s="4">
        <v>0</v>
      </c>
      <c r="S2199" s="4">
        <v>1920</v>
      </c>
      <c r="T2199" s="4">
        <v>0</v>
      </c>
      <c r="U2199" s="4">
        <v>2578</v>
      </c>
      <c r="V2199" s="4">
        <v>530</v>
      </c>
      <c r="W2199" s="4">
        <v>0</v>
      </c>
      <c r="X2199" s="4">
        <v>551</v>
      </c>
      <c r="Y2199" s="4">
        <v>0</v>
      </c>
      <c r="Z2199" s="4">
        <v>0</v>
      </c>
      <c r="AA2199" s="4">
        <v>0</v>
      </c>
      <c r="AB2199" s="4">
        <v>0</v>
      </c>
      <c r="AC2199" s="4">
        <v>0</v>
      </c>
      <c r="AD2199" s="4">
        <v>0</v>
      </c>
    </row>
    <row r="2200" spans="1:30" x14ac:dyDescent="0.3">
      <c r="A2200" s="16" t="s">
        <v>50</v>
      </c>
      <c r="B2200" s="7">
        <v>540471</v>
      </c>
      <c r="C2200" s="7">
        <v>303038</v>
      </c>
      <c r="D2200" s="7" t="s">
        <v>212</v>
      </c>
      <c r="E2200" s="7">
        <v>2</v>
      </c>
      <c r="F2200" s="4">
        <v>20758328</v>
      </c>
      <c r="G2200" s="4">
        <v>1280841</v>
      </c>
      <c r="H2200" s="4">
        <f t="shared" si="206"/>
        <v>21015605.898658566</v>
      </c>
      <c r="I2200" s="4">
        <f t="shared" si="207"/>
        <v>257277.89865856618</v>
      </c>
      <c r="J2200" s="5">
        <f t="shared" si="208"/>
        <v>1.2393960566504436E-2</v>
      </c>
      <c r="K2200" s="4">
        <f t="shared" si="209"/>
        <v>1169027.1332840137</v>
      </c>
      <c r="L2200" s="4">
        <f t="shared" si="210"/>
        <v>-111813.86671598628</v>
      </c>
      <c r="M2200" s="5">
        <f t="shared" si="211"/>
        <v>-8.7297226366103375E-2</v>
      </c>
      <c r="N2200" s="4">
        <f>IF(SUMPRODUCT($O$2:$AD$2,O2200:AD2200)&lt;=Kalkulačka!$B$4,SUMPRODUCT($O$2:$AD$2,O2200:AD2200)*Kalkulačka!$B$5,SUMPRODUCT($O$2:$AD$2,O2200:AD2200))</f>
        <v>1479</v>
      </c>
      <c r="O2200" s="4">
        <v>314</v>
      </c>
      <c r="P2200" s="4">
        <v>12</v>
      </c>
      <c r="Q2200" s="4">
        <v>0</v>
      </c>
      <c r="R2200" s="4">
        <v>0</v>
      </c>
      <c r="S2200" s="4">
        <v>1111</v>
      </c>
      <c r="T2200" s="4">
        <v>15</v>
      </c>
      <c r="U2200" s="4">
        <v>1370</v>
      </c>
      <c r="V2200" s="4">
        <v>420</v>
      </c>
      <c r="W2200" s="4">
        <v>400</v>
      </c>
      <c r="X2200" s="4">
        <v>0</v>
      </c>
      <c r="Y2200" s="4">
        <v>0</v>
      </c>
      <c r="Z2200" s="4">
        <v>0</v>
      </c>
      <c r="AA2200" s="4">
        <v>0</v>
      </c>
      <c r="AB2200" s="4">
        <v>0</v>
      </c>
      <c r="AC2200" s="4">
        <v>0</v>
      </c>
      <c r="AD2200" s="4">
        <v>0</v>
      </c>
    </row>
    <row r="2201" spans="1:30" x14ac:dyDescent="0.3">
      <c r="A2201" s="16" t="s">
        <v>20</v>
      </c>
      <c r="B2201" s="7">
        <v>539325</v>
      </c>
      <c r="C2201" s="7">
        <v>241318</v>
      </c>
      <c r="D2201" s="7" t="s">
        <v>220</v>
      </c>
      <c r="E2201" s="7">
        <v>2</v>
      </c>
      <c r="F2201" s="4">
        <v>21890642</v>
      </c>
      <c r="G2201" s="4">
        <v>1364114</v>
      </c>
      <c r="H2201" s="4">
        <f t="shared" si="206"/>
        <v>22162299.202256773</v>
      </c>
      <c r="I2201" s="4">
        <f t="shared" si="207"/>
        <v>271657.20225677267</v>
      </c>
      <c r="J2201" s="5">
        <f t="shared" si="208"/>
        <v>1.2409741215299697E-2</v>
      </c>
      <c r="K2201" s="4">
        <f t="shared" si="209"/>
        <v>1232813.8064794296</v>
      </c>
      <c r="L2201" s="4">
        <f t="shared" si="210"/>
        <v>-131300.19352057041</v>
      </c>
      <c r="M2201" s="5">
        <f t="shared" si="211"/>
        <v>-9.6253094331243849E-2</v>
      </c>
      <c r="N2201" s="4">
        <f>IF(SUMPRODUCT($O$2:$AD$2,O2201:AD2201)&lt;=Kalkulačka!$B$4,SUMPRODUCT($O$2:$AD$2,O2201:AD2201)*Kalkulačka!$B$5,SUMPRODUCT($O$2:$AD$2,O2201:AD2201))</f>
        <v>1559.7</v>
      </c>
      <c r="O2201" s="4">
        <v>267</v>
      </c>
      <c r="P2201" s="4">
        <v>0</v>
      </c>
      <c r="Q2201" s="4">
        <v>31</v>
      </c>
      <c r="R2201" s="4">
        <v>0</v>
      </c>
      <c r="S2201" s="4">
        <v>1227</v>
      </c>
      <c r="T2201" s="4">
        <v>0</v>
      </c>
      <c r="U2201" s="4">
        <v>1497</v>
      </c>
      <c r="V2201" s="4">
        <v>567</v>
      </c>
      <c r="W2201" s="4">
        <v>66</v>
      </c>
      <c r="X2201" s="4">
        <v>0</v>
      </c>
      <c r="Y2201" s="4">
        <v>0</v>
      </c>
      <c r="Z2201" s="4">
        <v>0</v>
      </c>
      <c r="AA2201" s="4">
        <v>347</v>
      </c>
      <c r="AB2201" s="4">
        <v>0</v>
      </c>
      <c r="AC2201" s="4">
        <v>0</v>
      </c>
      <c r="AD2201" s="4">
        <v>0</v>
      </c>
    </row>
    <row r="2202" spans="1:30" x14ac:dyDescent="0.3">
      <c r="A2202" s="16" t="s">
        <v>56</v>
      </c>
      <c r="B2202" s="7">
        <v>568511</v>
      </c>
      <c r="C2202" s="7">
        <v>600725</v>
      </c>
      <c r="D2202" s="7" t="s">
        <v>2295</v>
      </c>
      <c r="E2202" s="7">
        <v>2</v>
      </c>
      <c r="F2202" s="4">
        <v>1569121</v>
      </c>
      <c r="G2202" s="4">
        <v>83938</v>
      </c>
      <c r="H2202" s="4">
        <f t="shared" si="206"/>
        <v>1833004.1656030796</v>
      </c>
      <c r="I2202" s="4">
        <f t="shared" si="207"/>
        <v>263883.1656030796</v>
      </c>
      <c r="J2202" s="5">
        <f t="shared" si="208"/>
        <v>0.16817260466406325</v>
      </c>
      <c r="K2202" s="4">
        <f t="shared" si="209"/>
        <v>101963.82704099918</v>
      </c>
      <c r="L2202" s="4">
        <f t="shared" si="210"/>
        <v>18025.827040999182</v>
      </c>
      <c r="M2202" s="5">
        <f t="shared" si="211"/>
        <v>0.21475168625651286</v>
      </c>
      <c r="N2202" s="4">
        <f>IF(SUMPRODUCT($O$2:$AD$2,O2202:AD2202)&lt;=Kalkulačka!$B$4,SUMPRODUCT($O$2:$AD$2,O2202:AD2202)*Kalkulačka!$B$5,SUMPRODUCT($O$2:$AD$2,O2202:AD2202))</f>
        <v>129</v>
      </c>
      <c r="O2202" s="4">
        <v>38</v>
      </c>
      <c r="P2202" s="4">
        <v>0</v>
      </c>
      <c r="Q2202" s="4">
        <v>0</v>
      </c>
      <c r="R2202" s="4">
        <v>0</v>
      </c>
      <c r="S2202" s="4">
        <v>48</v>
      </c>
      <c r="T2202" s="4">
        <v>0</v>
      </c>
      <c r="U2202" s="4">
        <v>83</v>
      </c>
      <c r="V2202" s="4">
        <v>48</v>
      </c>
      <c r="W2202" s="4">
        <v>0</v>
      </c>
      <c r="X2202" s="4">
        <v>0</v>
      </c>
      <c r="Y2202" s="4">
        <v>0</v>
      </c>
      <c r="Z2202" s="4">
        <v>0</v>
      </c>
      <c r="AA2202" s="4">
        <v>0</v>
      </c>
      <c r="AB2202" s="4">
        <v>0</v>
      </c>
      <c r="AC2202" s="4">
        <v>0</v>
      </c>
      <c r="AD2202" s="4">
        <v>0</v>
      </c>
    </row>
    <row r="2203" spans="1:30" x14ac:dyDescent="0.3">
      <c r="A2203" s="16" t="s">
        <v>20</v>
      </c>
      <c r="B2203" s="7">
        <v>540218</v>
      </c>
      <c r="C2203" s="7">
        <v>242195</v>
      </c>
      <c r="D2203" s="7" t="s">
        <v>2296</v>
      </c>
      <c r="E2203" s="7">
        <v>2</v>
      </c>
      <c r="F2203" s="4">
        <v>1769665</v>
      </c>
      <c r="G2203" s="4">
        <v>66226</v>
      </c>
      <c r="H2203" s="4">
        <f t="shared" si="206"/>
        <v>2067458.1867848688</v>
      </c>
      <c r="I2203" s="4">
        <f t="shared" si="207"/>
        <v>297793.18678486883</v>
      </c>
      <c r="J2203" s="5">
        <f t="shared" si="208"/>
        <v>0.16827658725514083</v>
      </c>
      <c r="K2203" s="4">
        <f t="shared" si="209"/>
        <v>115005.71189508047</v>
      </c>
      <c r="L2203" s="4">
        <f t="shared" si="210"/>
        <v>48779.711895080472</v>
      </c>
      <c r="M2203" s="5">
        <f t="shared" si="211"/>
        <v>0.73656436890466703</v>
      </c>
      <c r="N2203" s="4">
        <f>IF(SUMPRODUCT($O$2:$AD$2,O2203:AD2203)&lt;=Kalkulačka!$B$4,SUMPRODUCT($O$2:$AD$2,O2203:AD2203)*Kalkulačka!$B$5,SUMPRODUCT($O$2:$AD$2,O2203:AD2203))</f>
        <v>145.5</v>
      </c>
      <c r="O2203" s="4">
        <v>44</v>
      </c>
      <c r="P2203" s="4">
        <v>0</v>
      </c>
      <c r="Q2203" s="4">
        <v>0</v>
      </c>
      <c r="R2203" s="4">
        <v>0</v>
      </c>
      <c r="S2203" s="4">
        <v>53</v>
      </c>
      <c r="T2203" s="4">
        <v>0</v>
      </c>
      <c r="U2203" s="4">
        <v>96</v>
      </c>
      <c r="V2203" s="4">
        <v>43</v>
      </c>
      <c r="W2203" s="4">
        <v>0</v>
      </c>
      <c r="X2203" s="4">
        <v>0</v>
      </c>
      <c r="Y2203" s="4">
        <v>0</v>
      </c>
      <c r="Z2203" s="4">
        <v>0</v>
      </c>
      <c r="AA2203" s="4">
        <v>0</v>
      </c>
      <c r="AB2203" s="4">
        <v>0</v>
      </c>
      <c r="AC2203" s="4">
        <v>0</v>
      </c>
      <c r="AD2203" s="4">
        <v>0</v>
      </c>
    </row>
    <row r="2204" spans="1:30" x14ac:dyDescent="0.3">
      <c r="A2204" s="16" t="s">
        <v>23</v>
      </c>
      <c r="B2204" s="7">
        <v>546992</v>
      </c>
      <c r="C2204" s="7">
        <v>247286</v>
      </c>
      <c r="D2204" s="7" t="s">
        <v>2297</v>
      </c>
      <c r="E2204" s="7">
        <v>2</v>
      </c>
      <c r="F2204" s="4">
        <v>948485</v>
      </c>
      <c r="G2204" s="4">
        <v>36100</v>
      </c>
      <c r="H2204" s="4">
        <f t="shared" si="206"/>
        <v>1108328.1001320947</v>
      </c>
      <c r="I2204" s="4">
        <f t="shared" si="207"/>
        <v>159843.1001320947</v>
      </c>
      <c r="J2204" s="5">
        <f t="shared" si="208"/>
        <v>0.16852464733980477</v>
      </c>
      <c r="K2204" s="4">
        <f t="shared" si="209"/>
        <v>61652.546582929732</v>
      </c>
      <c r="L2204" s="4">
        <f t="shared" si="210"/>
        <v>25552.546582929732</v>
      </c>
      <c r="M2204" s="5">
        <f t="shared" si="211"/>
        <v>0.70782677515040815</v>
      </c>
      <c r="N2204" s="4">
        <f>IF(SUMPRODUCT($O$2:$AD$2,O2204:AD2204)&lt;=Kalkulačka!$B$4,SUMPRODUCT($O$2:$AD$2,O2204:AD2204)*Kalkulačka!$B$5,SUMPRODUCT($O$2:$AD$2,O2204:AD2204))</f>
        <v>78</v>
      </c>
      <c r="O2204" s="4">
        <v>23</v>
      </c>
      <c r="P2204" s="4">
        <v>0</v>
      </c>
      <c r="Q2204" s="4">
        <v>0</v>
      </c>
      <c r="R2204" s="4">
        <v>0</v>
      </c>
      <c r="S2204" s="4">
        <v>29</v>
      </c>
      <c r="T2204" s="4">
        <v>0</v>
      </c>
      <c r="U2204" s="4">
        <v>52</v>
      </c>
      <c r="V2204" s="4">
        <v>25</v>
      </c>
      <c r="W2204" s="4">
        <v>0</v>
      </c>
      <c r="X2204" s="4">
        <v>0</v>
      </c>
      <c r="Y2204" s="4">
        <v>0</v>
      </c>
      <c r="Z2204" s="4">
        <v>0</v>
      </c>
      <c r="AA2204" s="4">
        <v>0</v>
      </c>
      <c r="AB2204" s="4">
        <v>0</v>
      </c>
      <c r="AC2204" s="4">
        <v>0</v>
      </c>
      <c r="AD2204" s="4">
        <v>0</v>
      </c>
    </row>
    <row r="2205" spans="1:30" x14ac:dyDescent="0.3">
      <c r="A2205" s="16" t="s">
        <v>47</v>
      </c>
      <c r="B2205" s="7">
        <v>584851</v>
      </c>
      <c r="C2205" s="7">
        <v>283550</v>
      </c>
      <c r="D2205" s="7" t="s">
        <v>2298</v>
      </c>
      <c r="E2205" s="7">
        <v>2</v>
      </c>
      <c r="F2205" s="4">
        <v>346544</v>
      </c>
      <c r="G2205" s="4">
        <v>9106</v>
      </c>
      <c r="H2205" s="4">
        <f t="shared" si="206"/>
        <v>404966.0365867269</v>
      </c>
      <c r="I2205" s="4">
        <f t="shared" si="207"/>
        <v>58422.036586726899</v>
      </c>
      <c r="J2205" s="5">
        <f t="shared" si="208"/>
        <v>0.16858475860706545</v>
      </c>
      <c r="K2205" s="4">
        <f t="shared" si="209"/>
        <v>22526.892020685864</v>
      </c>
      <c r="L2205" s="4">
        <f t="shared" si="210"/>
        <v>13420.892020685864</v>
      </c>
      <c r="M2205" s="5">
        <f t="shared" si="211"/>
        <v>1.4738515287377405</v>
      </c>
      <c r="N2205" s="4">
        <f>IF(SUMPRODUCT($O$2:$AD$2,O2205:AD2205)&lt;=Kalkulačka!$B$4,SUMPRODUCT($O$2:$AD$2,O2205:AD2205)*Kalkulačka!$B$5,SUMPRODUCT($O$2:$AD$2,O2205:AD2205))</f>
        <v>28.5</v>
      </c>
      <c r="O2205" s="4">
        <v>19</v>
      </c>
      <c r="P2205" s="4">
        <v>0</v>
      </c>
      <c r="Q2205" s="4">
        <v>0</v>
      </c>
      <c r="R2205" s="4">
        <v>0</v>
      </c>
      <c r="S2205" s="4">
        <v>0</v>
      </c>
      <c r="T2205" s="4">
        <v>0</v>
      </c>
      <c r="U2205" s="4">
        <v>0</v>
      </c>
      <c r="V2205" s="4">
        <v>0</v>
      </c>
      <c r="W2205" s="4">
        <v>0</v>
      </c>
      <c r="X2205" s="4">
        <v>0</v>
      </c>
      <c r="Y2205" s="4">
        <v>0</v>
      </c>
      <c r="Z2205" s="4">
        <v>0</v>
      </c>
      <c r="AA2205" s="4">
        <v>0</v>
      </c>
      <c r="AB2205" s="4">
        <v>0</v>
      </c>
      <c r="AC2205" s="4">
        <v>0</v>
      </c>
      <c r="AD2205" s="4">
        <v>0</v>
      </c>
    </row>
    <row r="2206" spans="1:30" x14ac:dyDescent="0.3">
      <c r="A2206" s="16" t="s">
        <v>32</v>
      </c>
      <c r="B2206" s="7">
        <v>564591</v>
      </c>
      <c r="C2206" s="7">
        <v>263362</v>
      </c>
      <c r="D2206" s="7" t="s">
        <v>2299</v>
      </c>
      <c r="E2206" s="7">
        <v>2</v>
      </c>
      <c r="F2206" s="4">
        <v>3520144</v>
      </c>
      <c r="G2206" s="4">
        <v>136646</v>
      </c>
      <c r="H2206" s="4">
        <f t="shared" si="206"/>
        <v>4113602.3716441207</v>
      </c>
      <c r="I2206" s="4">
        <f t="shared" si="207"/>
        <v>593458.37164412066</v>
      </c>
      <c r="J2206" s="5">
        <f t="shared" si="208"/>
        <v>0.16858923147579219</v>
      </c>
      <c r="K2206" s="4">
        <f t="shared" si="209"/>
        <v>228825.79789433535</v>
      </c>
      <c r="L2206" s="4">
        <f t="shared" si="210"/>
        <v>92179.797894335352</v>
      </c>
      <c r="M2206" s="5">
        <f t="shared" si="211"/>
        <v>0.67458833697536225</v>
      </c>
      <c r="N2206" s="4">
        <f>IF(SUMPRODUCT($O$2:$AD$2,O2206:AD2206)&lt;=Kalkulačka!$B$4,SUMPRODUCT($O$2:$AD$2,O2206:AD2206)*Kalkulačka!$B$5,SUMPRODUCT($O$2:$AD$2,O2206:AD2206))</f>
        <v>289.5</v>
      </c>
      <c r="O2206" s="4">
        <v>73</v>
      </c>
      <c r="P2206" s="4">
        <v>0</v>
      </c>
      <c r="Q2206" s="4">
        <v>0</v>
      </c>
      <c r="R2206" s="4">
        <v>0</v>
      </c>
      <c r="S2206" s="4">
        <v>120</v>
      </c>
      <c r="T2206" s="4">
        <v>0</v>
      </c>
      <c r="U2206" s="4">
        <v>223</v>
      </c>
      <c r="V2206" s="4">
        <v>80</v>
      </c>
      <c r="W2206" s="4">
        <v>0</v>
      </c>
      <c r="X2206" s="4">
        <v>0</v>
      </c>
      <c r="Y2206" s="4">
        <v>0</v>
      </c>
      <c r="Z2206" s="4">
        <v>0</v>
      </c>
      <c r="AA2206" s="4">
        <v>0</v>
      </c>
      <c r="AB2206" s="4">
        <v>0</v>
      </c>
      <c r="AC2206" s="4">
        <v>0</v>
      </c>
      <c r="AD2206" s="4">
        <v>0</v>
      </c>
    </row>
    <row r="2207" spans="1:30" x14ac:dyDescent="0.3">
      <c r="A2207" s="16" t="s">
        <v>50</v>
      </c>
      <c r="B2207" s="7">
        <v>545279</v>
      </c>
      <c r="C2207" s="7">
        <v>298824</v>
      </c>
      <c r="D2207" s="7" t="s">
        <v>2300</v>
      </c>
      <c r="E2207" s="7">
        <v>2</v>
      </c>
      <c r="F2207" s="4">
        <v>346477</v>
      </c>
      <c r="G2207" s="4">
        <v>9105</v>
      </c>
      <c r="H2207" s="4">
        <f t="shared" si="206"/>
        <v>404966.0365867269</v>
      </c>
      <c r="I2207" s="4">
        <f t="shared" si="207"/>
        <v>58489.036586726899</v>
      </c>
      <c r="J2207" s="5">
        <f t="shared" si="208"/>
        <v>0.16881073371891042</v>
      </c>
      <c r="K2207" s="4">
        <f t="shared" si="209"/>
        <v>22526.892020685864</v>
      </c>
      <c r="L2207" s="4">
        <f t="shared" si="210"/>
        <v>13421.892020685864</v>
      </c>
      <c r="M2207" s="5">
        <f t="shared" si="211"/>
        <v>1.4741232312669812</v>
      </c>
      <c r="N2207" s="4">
        <f>IF(SUMPRODUCT($O$2:$AD$2,O2207:AD2207)&lt;=Kalkulačka!$B$4,SUMPRODUCT($O$2:$AD$2,O2207:AD2207)*Kalkulačka!$B$5,SUMPRODUCT($O$2:$AD$2,O2207:AD2207))</f>
        <v>28.5</v>
      </c>
      <c r="O2207" s="4">
        <v>19</v>
      </c>
      <c r="P2207" s="4">
        <v>0</v>
      </c>
      <c r="Q2207" s="4">
        <v>0</v>
      </c>
      <c r="R2207" s="4">
        <v>0</v>
      </c>
      <c r="S2207" s="4">
        <v>0</v>
      </c>
      <c r="T2207" s="4">
        <v>0</v>
      </c>
      <c r="U2207" s="4">
        <v>0</v>
      </c>
      <c r="V2207" s="4">
        <v>0</v>
      </c>
      <c r="W2207" s="4">
        <v>0</v>
      </c>
      <c r="X2207" s="4">
        <v>0</v>
      </c>
      <c r="Y2207" s="4">
        <v>0</v>
      </c>
      <c r="Z2207" s="4">
        <v>0</v>
      </c>
      <c r="AA2207" s="4">
        <v>0</v>
      </c>
      <c r="AB2207" s="4">
        <v>0</v>
      </c>
      <c r="AC2207" s="4">
        <v>0</v>
      </c>
      <c r="AD2207" s="4">
        <v>0</v>
      </c>
    </row>
    <row r="2208" spans="1:30" x14ac:dyDescent="0.3">
      <c r="A2208" s="16" t="s">
        <v>50</v>
      </c>
      <c r="B2208" s="7">
        <v>520047</v>
      </c>
      <c r="C2208" s="7">
        <v>636631</v>
      </c>
      <c r="D2208" s="7" t="s">
        <v>2301</v>
      </c>
      <c r="E2208" s="7">
        <v>2</v>
      </c>
      <c r="F2208" s="4">
        <v>346477</v>
      </c>
      <c r="G2208" s="4">
        <v>9105</v>
      </c>
      <c r="H2208" s="4">
        <f t="shared" si="206"/>
        <v>404966.0365867269</v>
      </c>
      <c r="I2208" s="4">
        <f t="shared" si="207"/>
        <v>58489.036586726899</v>
      </c>
      <c r="J2208" s="5">
        <f t="shared" si="208"/>
        <v>0.16881073371891042</v>
      </c>
      <c r="K2208" s="4">
        <f t="shared" si="209"/>
        <v>22526.892020685864</v>
      </c>
      <c r="L2208" s="4">
        <f t="shared" si="210"/>
        <v>13421.892020685864</v>
      </c>
      <c r="M2208" s="5">
        <f t="shared" si="211"/>
        <v>1.4741232312669812</v>
      </c>
      <c r="N2208" s="4">
        <f>IF(SUMPRODUCT($O$2:$AD$2,O2208:AD2208)&lt;=Kalkulačka!$B$4,SUMPRODUCT($O$2:$AD$2,O2208:AD2208)*Kalkulačka!$B$5,SUMPRODUCT($O$2:$AD$2,O2208:AD2208))</f>
        <v>28.5</v>
      </c>
      <c r="O2208" s="4">
        <v>19</v>
      </c>
      <c r="P2208" s="4">
        <v>0</v>
      </c>
      <c r="Q2208" s="4">
        <v>0</v>
      </c>
      <c r="R2208" s="4">
        <v>0</v>
      </c>
      <c r="S2208" s="4">
        <v>0</v>
      </c>
      <c r="T2208" s="4">
        <v>0</v>
      </c>
      <c r="U2208" s="4">
        <v>0</v>
      </c>
      <c r="V2208" s="4">
        <v>0</v>
      </c>
      <c r="W2208" s="4">
        <v>0</v>
      </c>
      <c r="X2208" s="4">
        <v>0</v>
      </c>
      <c r="Y2208" s="4">
        <v>0</v>
      </c>
      <c r="Z2208" s="4">
        <v>0</v>
      </c>
      <c r="AA2208" s="4">
        <v>0</v>
      </c>
      <c r="AB2208" s="4">
        <v>0</v>
      </c>
      <c r="AC2208" s="4">
        <v>0</v>
      </c>
      <c r="AD2208" s="4">
        <v>0</v>
      </c>
    </row>
    <row r="2209" spans="1:30" x14ac:dyDescent="0.3">
      <c r="A2209" s="16" t="s">
        <v>50</v>
      </c>
      <c r="B2209" s="7">
        <v>589501</v>
      </c>
      <c r="C2209" s="7">
        <v>288241</v>
      </c>
      <c r="D2209" s="7" t="s">
        <v>2302</v>
      </c>
      <c r="E2209" s="7">
        <v>2</v>
      </c>
      <c r="F2209" s="4">
        <v>346477</v>
      </c>
      <c r="G2209" s="4">
        <v>9105</v>
      </c>
      <c r="H2209" s="4">
        <f t="shared" si="206"/>
        <v>404966.0365867269</v>
      </c>
      <c r="I2209" s="4">
        <f t="shared" si="207"/>
        <v>58489.036586726899</v>
      </c>
      <c r="J2209" s="5">
        <f t="shared" si="208"/>
        <v>0.16881073371891042</v>
      </c>
      <c r="K2209" s="4">
        <f t="shared" si="209"/>
        <v>22526.892020685864</v>
      </c>
      <c r="L2209" s="4">
        <f t="shared" si="210"/>
        <v>13421.892020685864</v>
      </c>
      <c r="M2209" s="5">
        <f t="shared" si="211"/>
        <v>1.4741232312669812</v>
      </c>
      <c r="N2209" s="4">
        <f>IF(SUMPRODUCT($O$2:$AD$2,O2209:AD2209)&lt;=Kalkulačka!$B$4,SUMPRODUCT($O$2:$AD$2,O2209:AD2209)*Kalkulačka!$B$5,SUMPRODUCT($O$2:$AD$2,O2209:AD2209))</f>
        <v>28.5</v>
      </c>
      <c r="O2209" s="4">
        <v>19</v>
      </c>
      <c r="P2209" s="4">
        <v>0</v>
      </c>
      <c r="Q2209" s="4">
        <v>0</v>
      </c>
      <c r="R2209" s="4">
        <v>0</v>
      </c>
      <c r="S2209" s="4">
        <v>0</v>
      </c>
      <c r="T2209" s="4">
        <v>0</v>
      </c>
      <c r="U2209" s="4">
        <v>0</v>
      </c>
      <c r="V2209" s="4">
        <v>0</v>
      </c>
      <c r="W2209" s="4">
        <v>0</v>
      </c>
      <c r="X2209" s="4">
        <v>0</v>
      </c>
      <c r="Y2209" s="4">
        <v>0</v>
      </c>
      <c r="Z2209" s="4">
        <v>0</v>
      </c>
      <c r="AA2209" s="4">
        <v>0</v>
      </c>
      <c r="AB2209" s="4">
        <v>0</v>
      </c>
      <c r="AC2209" s="4">
        <v>0</v>
      </c>
      <c r="AD2209" s="4">
        <v>0</v>
      </c>
    </row>
    <row r="2210" spans="1:30" x14ac:dyDescent="0.3">
      <c r="A2210" s="16" t="s">
        <v>50</v>
      </c>
      <c r="B2210" s="7">
        <v>589713</v>
      </c>
      <c r="C2210" s="7">
        <v>288454</v>
      </c>
      <c r="D2210" s="7" t="s">
        <v>2303</v>
      </c>
      <c r="E2210" s="7">
        <v>2</v>
      </c>
      <c r="F2210" s="4">
        <v>346477</v>
      </c>
      <c r="G2210" s="4">
        <v>9105</v>
      </c>
      <c r="H2210" s="4">
        <f t="shared" si="206"/>
        <v>404966.0365867269</v>
      </c>
      <c r="I2210" s="4">
        <f t="shared" si="207"/>
        <v>58489.036586726899</v>
      </c>
      <c r="J2210" s="5">
        <f t="shared" si="208"/>
        <v>0.16881073371891042</v>
      </c>
      <c r="K2210" s="4">
        <f t="shared" si="209"/>
        <v>22526.892020685864</v>
      </c>
      <c r="L2210" s="4">
        <f t="shared" si="210"/>
        <v>13421.892020685864</v>
      </c>
      <c r="M2210" s="5">
        <f t="shared" si="211"/>
        <v>1.4741232312669812</v>
      </c>
      <c r="N2210" s="4">
        <f>IF(SUMPRODUCT($O$2:$AD$2,O2210:AD2210)&lt;=Kalkulačka!$B$4,SUMPRODUCT($O$2:$AD$2,O2210:AD2210)*Kalkulačka!$B$5,SUMPRODUCT($O$2:$AD$2,O2210:AD2210))</f>
        <v>28.5</v>
      </c>
      <c r="O2210" s="4">
        <v>19</v>
      </c>
      <c r="P2210" s="4">
        <v>0</v>
      </c>
      <c r="Q2210" s="4">
        <v>0</v>
      </c>
      <c r="R2210" s="4">
        <v>0</v>
      </c>
      <c r="S2210" s="4">
        <v>0</v>
      </c>
      <c r="T2210" s="4">
        <v>0</v>
      </c>
      <c r="U2210" s="4">
        <v>21</v>
      </c>
      <c r="V2210" s="4">
        <v>0</v>
      </c>
      <c r="W2210" s="4">
        <v>0</v>
      </c>
      <c r="X2210" s="4">
        <v>0</v>
      </c>
      <c r="Y2210" s="4">
        <v>0</v>
      </c>
      <c r="Z2210" s="4">
        <v>0</v>
      </c>
      <c r="AA2210" s="4">
        <v>0</v>
      </c>
      <c r="AB2210" s="4">
        <v>0</v>
      </c>
      <c r="AC2210" s="4">
        <v>0</v>
      </c>
      <c r="AD2210" s="4">
        <v>0</v>
      </c>
    </row>
    <row r="2211" spans="1:30" x14ac:dyDescent="0.3">
      <c r="A2211" s="16" t="s">
        <v>50</v>
      </c>
      <c r="B2211" s="7">
        <v>589772</v>
      </c>
      <c r="C2211" s="7">
        <v>288519</v>
      </c>
      <c r="D2211" s="7" t="s">
        <v>2304</v>
      </c>
      <c r="E2211" s="7">
        <v>2</v>
      </c>
      <c r="F2211" s="4">
        <v>346477</v>
      </c>
      <c r="G2211" s="4">
        <v>9105</v>
      </c>
      <c r="H2211" s="4">
        <f t="shared" si="206"/>
        <v>404966.0365867269</v>
      </c>
      <c r="I2211" s="4">
        <f t="shared" si="207"/>
        <v>58489.036586726899</v>
      </c>
      <c r="J2211" s="5">
        <f t="shared" si="208"/>
        <v>0.16881073371891042</v>
      </c>
      <c r="K2211" s="4">
        <f t="shared" si="209"/>
        <v>22526.892020685864</v>
      </c>
      <c r="L2211" s="4">
        <f t="shared" si="210"/>
        <v>13421.892020685864</v>
      </c>
      <c r="M2211" s="5">
        <f t="shared" si="211"/>
        <v>1.4741232312669812</v>
      </c>
      <c r="N2211" s="4">
        <f>IF(SUMPRODUCT($O$2:$AD$2,O2211:AD2211)&lt;=Kalkulačka!$B$4,SUMPRODUCT($O$2:$AD$2,O2211:AD2211)*Kalkulačka!$B$5,SUMPRODUCT($O$2:$AD$2,O2211:AD2211))</f>
        <v>28.5</v>
      </c>
      <c r="O2211" s="4">
        <v>19</v>
      </c>
      <c r="P2211" s="4">
        <v>0</v>
      </c>
      <c r="Q2211" s="4">
        <v>0</v>
      </c>
      <c r="R2211" s="4">
        <v>0</v>
      </c>
      <c r="S2211" s="4">
        <v>0</v>
      </c>
      <c r="T2211" s="4">
        <v>0</v>
      </c>
      <c r="U2211" s="4">
        <v>0</v>
      </c>
      <c r="V2211" s="4">
        <v>0</v>
      </c>
      <c r="W2211" s="4">
        <v>0</v>
      </c>
      <c r="X2211" s="4">
        <v>0</v>
      </c>
      <c r="Y2211" s="4">
        <v>0</v>
      </c>
      <c r="Z2211" s="4">
        <v>0</v>
      </c>
      <c r="AA2211" s="4">
        <v>0</v>
      </c>
      <c r="AB2211" s="4">
        <v>0</v>
      </c>
      <c r="AC2211" s="4">
        <v>0</v>
      </c>
      <c r="AD2211" s="4">
        <v>0</v>
      </c>
    </row>
    <row r="2212" spans="1:30" x14ac:dyDescent="0.3">
      <c r="A2212" s="16" t="s">
        <v>50</v>
      </c>
      <c r="B2212" s="7">
        <v>569771</v>
      </c>
      <c r="C2212" s="7">
        <v>44936362</v>
      </c>
      <c r="D2212" s="7" t="s">
        <v>2305</v>
      </c>
      <c r="E2212" s="7">
        <v>2</v>
      </c>
      <c r="F2212" s="4">
        <v>1039427</v>
      </c>
      <c r="G2212" s="4">
        <v>27314</v>
      </c>
      <c r="H2212" s="4">
        <f t="shared" si="206"/>
        <v>1214898.1097601808</v>
      </c>
      <c r="I2212" s="4">
        <f t="shared" si="207"/>
        <v>175471.10976018081</v>
      </c>
      <c r="J2212" s="5">
        <f t="shared" si="208"/>
        <v>0.16881523162298162</v>
      </c>
      <c r="K2212" s="4">
        <f t="shared" si="209"/>
        <v>67580.676062057595</v>
      </c>
      <c r="L2212" s="4">
        <f t="shared" si="210"/>
        <v>40266.676062057595</v>
      </c>
      <c r="M2212" s="5">
        <f t="shared" si="211"/>
        <v>1.4742138120398915</v>
      </c>
      <c r="N2212" s="4">
        <f>IF(SUMPRODUCT($O$2:$AD$2,O2212:AD2212)&lt;=Kalkulačka!$B$4,SUMPRODUCT($O$2:$AD$2,O2212:AD2212)*Kalkulačka!$B$5,SUMPRODUCT($O$2:$AD$2,O2212:AD2212))</f>
        <v>85.5</v>
      </c>
      <c r="O2212" s="4">
        <v>57</v>
      </c>
      <c r="P2212" s="4">
        <v>0</v>
      </c>
      <c r="Q2212" s="4">
        <v>0</v>
      </c>
      <c r="R2212" s="4">
        <v>0</v>
      </c>
      <c r="S2212" s="4">
        <v>0</v>
      </c>
      <c r="T2212" s="4">
        <v>0</v>
      </c>
      <c r="U2212" s="4">
        <v>0</v>
      </c>
      <c r="V2212" s="4">
        <v>0</v>
      </c>
      <c r="W2212" s="4">
        <v>0</v>
      </c>
      <c r="X2212" s="4">
        <v>0</v>
      </c>
      <c r="Y2212" s="4">
        <v>0</v>
      </c>
      <c r="Z2212" s="4">
        <v>0</v>
      </c>
      <c r="AA2212" s="4">
        <v>0</v>
      </c>
      <c r="AB2212" s="4">
        <v>0</v>
      </c>
      <c r="AC2212" s="4">
        <v>0</v>
      </c>
      <c r="AD2212" s="4">
        <v>0</v>
      </c>
    </row>
    <row r="2213" spans="1:30" x14ac:dyDescent="0.3">
      <c r="A2213" s="16" t="s">
        <v>20</v>
      </c>
      <c r="B2213" s="7">
        <v>537055</v>
      </c>
      <c r="C2213" s="7">
        <v>239011</v>
      </c>
      <c r="D2213" s="7" t="s">
        <v>2306</v>
      </c>
      <c r="E2213" s="7">
        <v>2</v>
      </c>
      <c r="F2213" s="4">
        <v>711010</v>
      </c>
      <c r="G2213" s="4">
        <v>34040</v>
      </c>
      <c r="H2213" s="4">
        <f t="shared" si="206"/>
        <v>831246.07509907102</v>
      </c>
      <c r="I2213" s="4">
        <f t="shared" si="207"/>
        <v>120236.07509907102</v>
      </c>
      <c r="J2213" s="5">
        <f t="shared" si="208"/>
        <v>0.16910602537105102</v>
      </c>
      <c r="K2213" s="4">
        <f t="shared" si="209"/>
        <v>46239.409937197299</v>
      </c>
      <c r="L2213" s="4">
        <f t="shared" si="210"/>
        <v>12199.409937197299</v>
      </c>
      <c r="M2213" s="5">
        <f t="shared" si="211"/>
        <v>0.35838454574610168</v>
      </c>
      <c r="N2213" s="4">
        <f>IF(SUMPRODUCT($O$2:$AD$2,O2213:AD2213)&lt;=Kalkulačka!$B$4,SUMPRODUCT($O$2:$AD$2,O2213:AD2213)*Kalkulačka!$B$5,SUMPRODUCT($O$2:$AD$2,O2213:AD2213))</f>
        <v>58.5</v>
      </c>
      <c r="O2213" s="4">
        <v>0</v>
      </c>
      <c r="P2213" s="4">
        <v>0</v>
      </c>
      <c r="Q2213" s="4">
        <v>0</v>
      </c>
      <c r="R2213" s="4">
        <v>0</v>
      </c>
      <c r="S2213" s="4">
        <v>39</v>
      </c>
      <c r="T2213" s="4">
        <v>0</v>
      </c>
      <c r="U2213" s="4">
        <v>0</v>
      </c>
      <c r="V2213" s="4">
        <v>39</v>
      </c>
      <c r="W2213" s="4">
        <v>0</v>
      </c>
      <c r="X2213" s="4">
        <v>0</v>
      </c>
      <c r="Y2213" s="4">
        <v>0</v>
      </c>
      <c r="Z2213" s="4">
        <v>0</v>
      </c>
      <c r="AA2213" s="4">
        <v>0</v>
      </c>
      <c r="AB2213" s="4">
        <v>0</v>
      </c>
      <c r="AC2213" s="4">
        <v>0</v>
      </c>
      <c r="AD2213" s="4">
        <v>0</v>
      </c>
    </row>
    <row r="2214" spans="1:30" x14ac:dyDescent="0.3">
      <c r="A2214" s="16" t="s">
        <v>41</v>
      </c>
      <c r="B2214" s="7">
        <v>578894</v>
      </c>
      <c r="C2214" s="7">
        <v>277509</v>
      </c>
      <c r="D2214" s="7" t="s">
        <v>800</v>
      </c>
      <c r="E2214" s="7">
        <v>2</v>
      </c>
      <c r="F2214" s="4">
        <v>2388229</v>
      </c>
      <c r="G2214" s="4">
        <v>157141</v>
      </c>
      <c r="H2214" s="4">
        <f t="shared" si="206"/>
        <v>2792134.2522558537</v>
      </c>
      <c r="I2214" s="4">
        <f t="shared" si="207"/>
        <v>403905.25225585373</v>
      </c>
      <c r="J2214" s="5">
        <f t="shared" si="208"/>
        <v>0.16912333459473672</v>
      </c>
      <c r="K2214" s="4">
        <f t="shared" si="209"/>
        <v>155316.99235314992</v>
      </c>
      <c r="L2214" s="4">
        <f t="shared" si="210"/>
        <v>-1824.0076468500774</v>
      </c>
      <c r="M2214" s="5">
        <f t="shared" si="211"/>
        <v>-1.1607458568101747E-2</v>
      </c>
      <c r="N2214" s="4">
        <f>IF(SUMPRODUCT($O$2:$AD$2,O2214:AD2214)&lt;=Kalkulačka!$B$4,SUMPRODUCT($O$2:$AD$2,O2214:AD2214)*Kalkulačka!$B$5,SUMPRODUCT($O$2:$AD$2,O2214:AD2214))</f>
        <v>196.5</v>
      </c>
      <c r="O2214" s="4">
        <v>24</v>
      </c>
      <c r="P2214" s="4">
        <v>0</v>
      </c>
      <c r="Q2214" s="4">
        <v>0</v>
      </c>
      <c r="R2214" s="4">
        <v>0</v>
      </c>
      <c r="S2214" s="4">
        <v>107</v>
      </c>
      <c r="T2214" s="4">
        <v>0</v>
      </c>
      <c r="U2214" s="4">
        <v>133</v>
      </c>
      <c r="V2214" s="4">
        <v>30</v>
      </c>
      <c r="W2214" s="4">
        <v>0</v>
      </c>
      <c r="X2214" s="4">
        <v>0</v>
      </c>
      <c r="Y2214" s="4">
        <v>0</v>
      </c>
      <c r="Z2214" s="4">
        <v>0</v>
      </c>
      <c r="AA2214" s="4">
        <v>0</v>
      </c>
      <c r="AB2214" s="4">
        <v>0</v>
      </c>
      <c r="AC2214" s="4">
        <v>0</v>
      </c>
      <c r="AD2214" s="4">
        <v>0</v>
      </c>
    </row>
    <row r="2215" spans="1:30" x14ac:dyDescent="0.3">
      <c r="A2215" s="16" t="s">
        <v>44</v>
      </c>
      <c r="B2215" s="7">
        <v>548464</v>
      </c>
      <c r="C2215" s="7">
        <v>248738</v>
      </c>
      <c r="D2215" s="7" t="s">
        <v>2307</v>
      </c>
      <c r="E2215" s="7">
        <v>2</v>
      </c>
      <c r="F2215" s="4">
        <v>3171497</v>
      </c>
      <c r="G2215" s="4">
        <v>150928</v>
      </c>
      <c r="H2215" s="4">
        <f t="shared" si="206"/>
        <v>3708636.3350573936</v>
      </c>
      <c r="I2215" s="4">
        <f t="shared" si="207"/>
        <v>537139.33505739365</v>
      </c>
      <c r="J2215" s="5">
        <f t="shared" si="208"/>
        <v>0.16936460449352264</v>
      </c>
      <c r="K2215" s="4">
        <f t="shared" si="209"/>
        <v>206298.90587364949</v>
      </c>
      <c r="L2215" s="4">
        <f t="shared" si="210"/>
        <v>55370.905873649492</v>
      </c>
      <c r="M2215" s="5">
        <f t="shared" si="211"/>
        <v>0.36686967211948418</v>
      </c>
      <c r="N2215" s="4">
        <f>IF(SUMPRODUCT($O$2:$AD$2,O2215:AD2215)&lt;=Kalkulačka!$B$4,SUMPRODUCT($O$2:$AD$2,O2215:AD2215)*Kalkulačka!$B$5,SUMPRODUCT($O$2:$AD$2,O2215:AD2215))</f>
        <v>261</v>
      </c>
      <c r="O2215" s="4">
        <v>45</v>
      </c>
      <c r="P2215" s="4">
        <v>0</v>
      </c>
      <c r="Q2215" s="4">
        <v>0</v>
      </c>
      <c r="R2215" s="4">
        <v>0</v>
      </c>
      <c r="S2215" s="4">
        <v>129</v>
      </c>
      <c r="T2215" s="4">
        <v>0</v>
      </c>
      <c r="U2215" s="4">
        <v>166</v>
      </c>
      <c r="V2215" s="4">
        <v>75</v>
      </c>
      <c r="W2215" s="4">
        <v>0</v>
      </c>
      <c r="X2215" s="4">
        <v>0</v>
      </c>
      <c r="Y2215" s="4">
        <v>0</v>
      </c>
      <c r="Z2215" s="4">
        <v>0</v>
      </c>
      <c r="AA2215" s="4">
        <v>0</v>
      </c>
      <c r="AB2215" s="4">
        <v>0</v>
      </c>
      <c r="AC2215" s="4">
        <v>0</v>
      </c>
      <c r="AD2215" s="4">
        <v>0</v>
      </c>
    </row>
    <row r="2216" spans="1:30" x14ac:dyDescent="0.3">
      <c r="A2216" s="16" t="s">
        <v>32</v>
      </c>
      <c r="B2216" s="7">
        <v>566985</v>
      </c>
      <c r="C2216" s="7">
        <v>265781</v>
      </c>
      <c r="D2216" s="7" t="s">
        <v>332</v>
      </c>
      <c r="E2216" s="7">
        <v>2</v>
      </c>
      <c r="F2216" s="4">
        <v>42921591</v>
      </c>
      <c r="G2216" s="4">
        <v>2576765</v>
      </c>
      <c r="H2216" s="4">
        <f t="shared" si="206"/>
        <v>43501877.930184714</v>
      </c>
      <c r="I2216" s="4">
        <f t="shared" si="207"/>
        <v>580286.9301847145</v>
      </c>
      <c r="J2216" s="5">
        <f t="shared" si="208"/>
        <v>1.3519697584945423E-2</v>
      </c>
      <c r="K2216" s="4">
        <f t="shared" si="209"/>
        <v>2419862.4533799919</v>
      </c>
      <c r="L2216" s="4">
        <f t="shared" si="210"/>
        <v>-156902.54662000807</v>
      </c>
      <c r="M2216" s="5">
        <f t="shared" si="211"/>
        <v>-6.0891290676490906E-2</v>
      </c>
      <c r="N2216" s="4">
        <f>IF(SUMPRODUCT($O$2:$AD$2,O2216:AD2216)&lt;=Kalkulačka!$B$4,SUMPRODUCT($O$2:$AD$2,O2216:AD2216)*Kalkulačka!$B$5,SUMPRODUCT($O$2:$AD$2,O2216:AD2216))</f>
        <v>3061.5</v>
      </c>
      <c r="O2216" s="4">
        <v>588</v>
      </c>
      <c r="P2216" s="4">
        <v>50</v>
      </c>
      <c r="Q2216" s="4">
        <v>33</v>
      </c>
      <c r="R2216" s="4">
        <v>0</v>
      </c>
      <c r="S2216" s="4">
        <v>2025</v>
      </c>
      <c r="T2216" s="4">
        <v>122</v>
      </c>
      <c r="U2216" s="4">
        <v>2244</v>
      </c>
      <c r="V2216" s="4">
        <v>564</v>
      </c>
      <c r="W2216" s="4">
        <v>0</v>
      </c>
      <c r="X2216" s="4">
        <v>0</v>
      </c>
      <c r="Y2216" s="4">
        <v>0</v>
      </c>
      <c r="Z2216" s="4">
        <v>0</v>
      </c>
      <c r="AA2216" s="4">
        <v>715</v>
      </c>
      <c r="AB2216" s="4">
        <v>0</v>
      </c>
      <c r="AC2216" s="4">
        <v>0</v>
      </c>
      <c r="AD2216" s="4">
        <v>502</v>
      </c>
    </row>
    <row r="2217" spans="1:30" x14ac:dyDescent="0.3">
      <c r="A2217" s="16" t="s">
        <v>38</v>
      </c>
      <c r="B2217" s="7">
        <v>579599</v>
      </c>
      <c r="C2217" s="7">
        <v>278190</v>
      </c>
      <c r="D2217" s="7" t="s">
        <v>2308</v>
      </c>
      <c r="E2217" s="7">
        <v>2</v>
      </c>
      <c r="F2217" s="4">
        <v>3462449</v>
      </c>
      <c r="G2217" s="4">
        <v>170477</v>
      </c>
      <c r="H2217" s="4">
        <f t="shared" si="206"/>
        <v>4049660.3658672692</v>
      </c>
      <c r="I2217" s="4">
        <f t="shared" si="207"/>
        <v>587211.36586726923</v>
      </c>
      <c r="J2217" s="5">
        <f t="shared" si="208"/>
        <v>0.16959422820878212</v>
      </c>
      <c r="K2217" s="4">
        <f t="shared" si="209"/>
        <v>225268.92020685866</v>
      </c>
      <c r="L2217" s="4">
        <f t="shared" si="210"/>
        <v>54791.92020685866</v>
      </c>
      <c r="M2217" s="5">
        <f t="shared" si="211"/>
        <v>0.32140359231367666</v>
      </c>
      <c r="N2217" s="4">
        <f>IF(SUMPRODUCT($O$2:$AD$2,O2217:AD2217)&lt;=Kalkulačka!$B$4,SUMPRODUCT($O$2:$AD$2,O2217:AD2217)*Kalkulačka!$B$5,SUMPRODUCT($O$2:$AD$2,O2217:AD2217))</f>
        <v>285</v>
      </c>
      <c r="O2217" s="4">
        <v>37</v>
      </c>
      <c r="P2217" s="4">
        <v>0</v>
      </c>
      <c r="Q2217" s="4">
        <v>0</v>
      </c>
      <c r="R2217" s="4">
        <v>0</v>
      </c>
      <c r="S2217" s="4">
        <v>153</v>
      </c>
      <c r="T2217" s="4">
        <v>0</v>
      </c>
      <c r="U2217" s="4">
        <v>162</v>
      </c>
      <c r="V2217" s="4">
        <v>34</v>
      </c>
      <c r="W2217" s="4">
        <v>0</v>
      </c>
      <c r="X2217" s="4">
        <v>0</v>
      </c>
      <c r="Y2217" s="4">
        <v>0</v>
      </c>
      <c r="Z2217" s="4">
        <v>0</v>
      </c>
      <c r="AA2217" s="4">
        <v>0</v>
      </c>
      <c r="AB2217" s="4">
        <v>0</v>
      </c>
      <c r="AC2217" s="4">
        <v>0</v>
      </c>
      <c r="AD2217" s="4">
        <v>0</v>
      </c>
    </row>
    <row r="2218" spans="1:30" x14ac:dyDescent="0.3">
      <c r="A2218" s="16" t="s">
        <v>20</v>
      </c>
      <c r="B2218" s="7">
        <v>538132</v>
      </c>
      <c r="C2218" s="7">
        <v>240117</v>
      </c>
      <c r="D2218" s="7" t="s">
        <v>198</v>
      </c>
      <c r="E2218" s="7">
        <v>2</v>
      </c>
      <c r="F2218" s="4">
        <v>26149572</v>
      </c>
      <c r="G2218" s="4">
        <v>1586243</v>
      </c>
      <c r="H2218" s="4">
        <f t="shared" si="206"/>
        <v>26507513.728159264</v>
      </c>
      <c r="I2218" s="4">
        <f t="shared" si="207"/>
        <v>357941.72815926373</v>
      </c>
      <c r="J2218" s="5">
        <f t="shared" si="208"/>
        <v>1.3688244234332458E-2</v>
      </c>
      <c r="K2218" s="4">
        <f t="shared" si="209"/>
        <v>1474523.4057750695</v>
      </c>
      <c r="L2218" s="4">
        <f t="shared" si="210"/>
        <v>-111719.59422493051</v>
      </c>
      <c r="M2218" s="5">
        <f t="shared" si="211"/>
        <v>-7.0430315043111591E-2</v>
      </c>
      <c r="N2218" s="4">
        <f>IF(SUMPRODUCT($O$2:$AD$2,O2218:AD2218)&lt;=Kalkulačka!$B$4,SUMPRODUCT($O$2:$AD$2,O2218:AD2218)*Kalkulačka!$B$5,SUMPRODUCT($O$2:$AD$2,O2218:AD2218))</f>
        <v>1865.5</v>
      </c>
      <c r="O2218" s="4">
        <v>424</v>
      </c>
      <c r="P2218" s="4">
        <v>0</v>
      </c>
      <c r="Q2218" s="4">
        <v>0</v>
      </c>
      <c r="R2218" s="4">
        <v>0</v>
      </c>
      <c r="S2218" s="4">
        <v>1356</v>
      </c>
      <c r="T2218" s="4">
        <v>0</v>
      </c>
      <c r="U2218" s="4">
        <v>1836</v>
      </c>
      <c r="V2218" s="4">
        <v>394</v>
      </c>
      <c r="W2218" s="4">
        <v>0</v>
      </c>
      <c r="X2218" s="4">
        <v>643</v>
      </c>
      <c r="Y2218" s="4">
        <v>0</v>
      </c>
      <c r="Z2218" s="4">
        <v>0</v>
      </c>
      <c r="AA2218" s="4">
        <v>855</v>
      </c>
      <c r="AB2218" s="4">
        <v>0</v>
      </c>
      <c r="AC2218" s="4">
        <v>0</v>
      </c>
      <c r="AD2218" s="4">
        <v>0</v>
      </c>
    </row>
    <row r="2219" spans="1:30" x14ac:dyDescent="0.3">
      <c r="A2219" s="16" t="s">
        <v>47</v>
      </c>
      <c r="B2219" s="7">
        <v>594181</v>
      </c>
      <c r="C2219" s="7">
        <v>292907</v>
      </c>
      <c r="D2219" s="7" t="s">
        <v>2309</v>
      </c>
      <c r="E2219" s="7">
        <v>2</v>
      </c>
      <c r="F2219" s="4">
        <v>346195</v>
      </c>
      <c r="G2219" s="4">
        <v>9102</v>
      </c>
      <c r="H2219" s="4">
        <f t="shared" si="206"/>
        <v>404966.0365867269</v>
      </c>
      <c r="I2219" s="4">
        <f t="shared" si="207"/>
        <v>58771.036586726899</v>
      </c>
      <c r="J2219" s="5">
        <f t="shared" si="208"/>
        <v>0.1697628116718235</v>
      </c>
      <c r="K2219" s="4">
        <f t="shared" si="209"/>
        <v>22526.892020685864</v>
      </c>
      <c r="L2219" s="4">
        <f t="shared" si="210"/>
        <v>13424.892020685864</v>
      </c>
      <c r="M2219" s="5">
        <f t="shared" si="211"/>
        <v>1.4749386970650256</v>
      </c>
      <c r="N2219" s="4">
        <f>IF(SUMPRODUCT($O$2:$AD$2,O2219:AD2219)&lt;=Kalkulačka!$B$4,SUMPRODUCT($O$2:$AD$2,O2219:AD2219)*Kalkulačka!$B$5,SUMPRODUCT($O$2:$AD$2,O2219:AD2219))</f>
        <v>28.5</v>
      </c>
      <c r="O2219" s="4">
        <v>19</v>
      </c>
      <c r="P2219" s="4">
        <v>0</v>
      </c>
      <c r="Q2219" s="4">
        <v>0</v>
      </c>
      <c r="R2219" s="4">
        <v>0</v>
      </c>
      <c r="S2219" s="4">
        <v>0</v>
      </c>
      <c r="T2219" s="4">
        <v>0</v>
      </c>
      <c r="U2219" s="4">
        <v>0</v>
      </c>
      <c r="V2219" s="4">
        <v>0</v>
      </c>
      <c r="W2219" s="4">
        <v>0</v>
      </c>
      <c r="X2219" s="4">
        <v>0</v>
      </c>
      <c r="Y2219" s="4">
        <v>0</v>
      </c>
      <c r="Z2219" s="4">
        <v>0</v>
      </c>
      <c r="AA2219" s="4">
        <v>0</v>
      </c>
      <c r="AB2219" s="4">
        <v>0</v>
      </c>
      <c r="AC2219" s="4">
        <v>0</v>
      </c>
      <c r="AD2219" s="4">
        <v>0</v>
      </c>
    </row>
    <row r="2220" spans="1:30" x14ac:dyDescent="0.3">
      <c r="A2220" s="16" t="s">
        <v>25</v>
      </c>
      <c r="B2220" s="7">
        <v>554791</v>
      </c>
      <c r="C2220" s="7">
        <v>75370</v>
      </c>
      <c r="D2220" s="7" t="s">
        <v>272</v>
      </c>
      <c r="E2220" s="7">
        <v>2</v>
      </c>
      <c r="F2220" s="4">
        <v>292104339</v>
      </c>
      <c r="G2220" s="4">
        <v>17794803</v>
      </c>
      <c r="H2220" s="4">
        <f t="shared" si="206"/>
        <v>296165161.42375958</v>
      </c>
      <c r="I2220" s="4">
        <f t="shared" si="207"/>
        <v>4060822.4237595797</v>
      </c>
      <c r="J2220" s="5">
        <f t="shared" si="208"/>
        <v>1.3901958586652663E-2</v>
      </c>
      <c r="K2220" s="4">
        <f t="shared" si="209"/>
        <v>16474667.031128263</v>
      </c>
      <c r="L2220" s="4">
        <f t="shared" si="210"/>
        <v>-1320135.9688717369</v>
      </c>
      <c r="M2220" s="5">
        <f t="shared" si="211"/>
        <v>-7.4186602058574969E-2</v>
      </c>
      <c r="N2220" s="4">
        <f>IF(SUMPRODUCT($O$2:$AD$2,O2220:AD2220)&lt;=Kalkulačka!$B$4,SUMPRODUCT($O$2:$AD$2,O2220:AD2220)*Kalkulačka!$B$5,SUMPRODUCT($O$2:$AD$2,O2220:AD2220))</f>
        <v>20843</v>
      </c>
      <c r="O2220" s="4">
        <v>4901</v>
      </c>
      <c r="P2220" s="4">
        <v>61</v>
      </c>
      <c r="Q2220" s="4">
        <v>134</v>
      </c>
      <c r="R2220" s="4">
        <v>0</v>
      </c>
      <c r="S2220" s="4">
        <v>15502</v>
      </c>
      <c r="T2220" s="4">
        <v>92</v>
      </c>
      <c r="U2220" s="4">
        <v>19188</v>
      </c>
      <c r="V2220" s="4">
        <v>5790</v>
      </c>
      <c r="W2220" s="4">
        <v>249</v>
      </c>
      <c r="X2220" s="4">
        <v>0</v>
      </c>
      <c r="Y2220" s="4">
        <v>0</v>
      </c>
      <c r="Z2220" s="4">
        <v>0</v>
      </c>
      <c r="AA2220" s="4">
        <v>0</v>
      </c>
      <c r="AB2220" s="4">
        <v>0</v>
      </c>
      <c r="AC2220" s="4">
        <v>0</v>
      </c>
      <c r="AD2220" s="4">
        <v>0</v>
      </c>
    </row>
    <row r="2221" spans="1:30" x14ac:dyDescent="0.3">
      <c r="A2221" s="16" t="s">
        <v>35</v>
      </c>
      <c r="B2221" s="7">
        <v>563862</v>
      </c>
      <c r="C2221" s="7">
        <v>262625</v>
      </c>
      <c r="D2221" s="7" t="s">
        <v>2310</v>
      </c>
      <c r="E2221" s="7">
        <v>2</v>
      </c>
      <c r="F2221" s="4">
        <v>801574</v>
      </c>
      <c r="G2221" s="4">
        <v>27232</v>
      </c>
      <c r="H2221" s="4">
        <f t="shared" si="206"/>
        <v>937816.08472715702</v>
      </c>
      <c r="I2221" s="4">
        <f t="shared" si="207"/>
        <v>136242.08472715702</v>
      </c>
      <c r="J2221" s="5">
        <f t="shared" si="208"/>
        <v>0.1699681934882582</v>
      </c>
      <c r="K2221" s="4">
        <f t="shared" si="209"/>
        <v>52167.539416325162</v>
      </c>
      <c r="L2221" s="4">
        <f t="shared" si="210"/>
        <v>24935.539416325162</v>
      </c>
      <c r="M2221" s="5">
        <f t="shared" si="211"/>
        <v>0.91567051323168203</v>
      </c>
      <c r="N2221" s="4">
        <f>IF(SUMPRODUCT($O$2:$AD$2,O2221:AD2221)&lt;=Kalkulačka!$B$4,SUMPRODUCT($O$2:$AD$2,O2221:AD2221)*Kalkulačka!$B$5,SUMPRODUCT($O$2:$AD$2,O2221:AD2221))</f>
        <v>66</v>
      </c>
      <c r="O2221" s="4">
        <v>27</v>
      </c>
      <c r="P2221" s="4">
        <v>0</v>
      </c>
      <c r="Q2221" s="4">
        <v>0</v>
      </c>
      <c r="R2221" s="4">
        <v>0</v>
      </c>
      <c r="S2221" s="4">
        <v>17</v>
      </c>
      <c r="T2221" s="4">
        <v>0</v>
      </c>
      <c r="U2221" s="4">
        <v>44</v>
      </c>
      <c r="V2221" s="4">
        <v>17</v>
      </c>
      <c r="W2221" s="4">
        <v>0</v>
      </c>
      <c r="X2221" s="4">
        <v>0</v>
      </c>
      <c r="Y2221" s="4">
        <v>0</v>
      </c>
      <c r="Z2221" s="4">
        <v>0</v>
      </c>
      <c r="AA2221" s="4">
        <v>0</v>
      </c>
      <c r="AB2221" s="4">
        <v>0</v>
      </c>
      <c r="AC2221" s="4">
        <v>0</v>
      </c>
      <c r="AD2221" s="4">
        <v>0</v>
      </c>
    </row>
    <row r="2222" spans="1:30" x14ac:dyDescent="0.3">
      <c r="A2222" s="16" t="s">
        <v>47</v>
      </c>
      <c r="B2222" s="7">
        <v>586684</v>
      </c>
      <c r="C2222" s="7">
        <v>285412</v>
      </c>
      <c r="D2222" s="7" t="s">
        <v>2311</v>
      </c>
      <c r="E2222" s="7">
        <v>2</v>
      </c>
      <c r="F2222" s="4">
        <v>1074812</v>
      </c>
      <c r="G2222" s="4">
        <v>41376</v>
      </c>
      <c r="H2222" s="4">
        <f t="shared" si="206"/>
        <v>1257526.113611415</v>
      </c>
      <c r="I2222" s="4">
        <f t="shared" si="207"/>
        <v>182714.11361141503</v>
      </c>
      <c r="J2222" s="5">
        <f t="shared" si="208"/>
        <v>0.1699963469066359</v>
      </c>
      <c r="K2222" s="4">
        <f t="shared" si="209"/>
        <v>69951.927853708738</v>
      </c>
      <c r="L2222" s="4">
        <f t="shared" si="210"/>
        <v>28575.927853708738</v>
      </c>
      <c r="M2222" s="5">
        <f t="shared" si="211"/>
        <v>0.69064017434524216</v>
      </c>
      <c r="N2222" s="4">
        <f>IF(SUMPRODUCT($O$2:$AD$2,O2222:AD2222)&lt;=Kalkulačka!$B$4,SUMPRODUCT($O$2:$AD$2,O2222:AD2222)*Kalkulačka!$B$5,SUMPRODUCT($O$2:$AD$2,O2222:AD2222))</f>
        <v>88.5</v>
      </c>
      <c r="O2222" s="4">
        <v>24</v>
      </c>
      <c r="P2222" s="4">
        <v>0</v>
      </c>
      <c r="Q2222" s="4">
        <v>0</v>
      </c>
      <c r="R2222" s="4">
        <v>0</v>
      </c>
      <c r="S2222" s="4">
        <v>35</v>
      </c>
      <c r="T2222" s="4">
        <v>0</v>
      </c>
      <c r="U2222" s="4">
        <v>60</v>
      </c>
      <c r="V2222" s="4">
        <v>25</v>
      </c>
      <c r="W2222" s="4">
        <v>0</v>
      </c>
      <c r="X2222" s="4">
        <v>0</v>
      </c>
      <c r="Y2222" s="4">
        <v>0</v>
      </c>
      <c r="Z2222" s="4">
        <v>0</v>
      </c>
      <c r="AA2222" s="4">
        <v>0</v>
      </c>
      <c r="AB2222" s="4">
        <v>0</v>
      </c>
      <c r="AC2222" s="4">
        <v>0</v>
      </c>
      <c r="AD2222" s="4">
        <v>0</v>
      </c>
    </row>
    <row r="2223" spans="1:30" x14ac:dyDescent="0.3">
      <c r="A2223" s="16" t="s">
        <v>41</v>
      </c>
      <c r="B2223" s="7">
        <v>571164</v>
      </c>
      <c r="C2223" s="7">
        <v>270211</v>
      </c>
      <c r="D2223" s="7" t="s">
        <v>352</v>
      </c>
      <c r="E2223" s="7">
        <v>2</v>
      </c>
      <c r="F2223" s="4">
        <v>47135353</v>
      </c>
      <c r="G2223" s="4">
        <v>2845930</v>
      </c>
      <c r="H2223" s="4">
        <f t="shared" si="206"/>
        <v>47798780.718389146</v>
      </c>
      <c r="I2223" s="4">
        <f t="shared" si="207"/>
        <v>663427.71838914603</v>
      </c>
      <c r="J2223" s="5">
        <f t="shared" si="208"/>
        <v>1.4074949611370124E-2</v>
      </c>
      <c r="K2223" s="4">
        <f t="shared" si="209"/>
        <v>2658884.6339784274</v>
      </c>
      <c r="L2223" s="4">
        <f t="shared" si="210"/>
        <v>-187045.36602157261</v>
      </c>
      <c r="M2223" s="5">
        <f t="shared" si="211"/>
        <v>-6.5723811204623006E-2</v>
      </c>
      <c r="N2223" s="4">
        <f>IF(SUMPRODUCT($O$2:$AD$2,O2223:AD2223)&lt;=Kalkulačka!$B$4,SUMPRODUCT($O$2:$AD$2,O2223:AD2223)*Kalkulačka!$B$5,SUMPRODUCT($O$2:$AD$2,O2223:AD2223))</f>
        <v>3363.9</v>
      </c>
      <c r="O2223" s="4">
        <v>792</v>
      </c>
      <c r="P2223" s="4">
        <v>34</v>
      </c>
      <c r="Q2223" s="4">
        <v>0</v>
      </c>
      <c r="R2223" s="4">
        <v>0</v>
      </c>
      <c r="S2223" s="4">
        <v>2402</v>
      </c>
      <c r="T2223" s="4">
        <v>0</v>
      </c>
      <c r="U2223" s="4">
        <v>3162</v>
      </c>
      <c r="V2223" s="4">
        <v>677</v>
      </c>
      <c r="W2223" s="4">
        <v>0</v>
      </c>
      <c r="X2223" s="4">
        <v>714</v>
      </c>
      <c r="Y2223" s="4">
        <v>0</v>
      </c>
      <c r="Z2223" s="4">
        <v>0</v>
      </c>
      <c r="AA2223" s="4">
        <v>1019</v>
      </c>
      <c r="AB2223" s="4">
        <v>0</v>
      </c>
      <c r="AC2223" s="4">
        <v>0</v>
      </c>
      <c r="AD2223" s="4">
        <v>0</v>
      </c>
    </row>
    <row r="2224" spans="1:30" x14ac:dyDescent="0.3">
      <c r="A2224" s="16" t="s">
        <v>47</v>
      </c>
      <c r="B2224" s="7">
        <v>593532</v>
      </c>
      <c r="C2224" s="7">
        <v>292265</v>
      </c>
      <c r="D2224" s="7" t="s">
        <v>2312</v>
      </c>
      <c r="E2224" s="7">
        <v>2</v>
      </c>
      <c r="F2224" s="4">
        <v>1602947</v>
      </c>
      <c r="G2224" s="4">
        <v>61262</v>
      </c>
      <c r="H2224" s="4">
        <f t="shared" si="206"/>
        <v>1875632.169454314</v>
      </c>
      <c r="I2224" s="4">
        <f t="shared" si="207"/>
        <v>272685.16945431405</v>
      </c>
      <c r="J2224" s="5">
        <f t="shared" si="208"/>
        <v>0.17011490052653899</v>
      </c>
      <c r="K2224" s="4">
        <f t="shared" si="209"/>
        <v>104335.07883265032</v>
      </c>
      <c r="L2224" s="4">
        <f t="shared" si="210"/>
        <v>43073.078832650324</v>
      </c>
      <c r="M2224" s="5">
        <f t="shared" si="211"/>
        <v>0.7030961906671398</v>
      </c>
      <c r="N2224" s="4">
        <f>IF(SUMPRODUCT($O$2:$AD$2,O2224:AD2224)&lt;=Kalkulačka!$B$4,SUMPRODUCT($O$2:$AD$2,O2224:AD2224)*Kalkulačka!$B$5,SUMPRODUCT($O$2:$AD$2,O2224:AD2224))</f>
        <v>132</v>
      </c>
      <c r="O2224" s="4">
        <v>37</v>
      </c>
      <c r="P2224" s="4">
        <v>0</v>
      </c>
      <c r="Q2224" s="4">
        <v>0</v>
      </c>
      <c r="R2224" s="4">
        <v>0</v>
      </c>
      <c r="S2224" s="4">
        <v>51</v>
      </c>
      <c r="T2224" s="4">
        <v>0</v>
      </c>
      <c r="U2224" s="4">
        <v>85</v>
      </c>
      <c r="V2224" s="4">
        <v>40</v>
      </c>
      <c r="W2224" s="4">
        <v>0</v>
      </c>
      <c r="X2224" s="4">
        <v>0</v>
      </c>
      <c r="Y2224" s="4">
        <v>0</v>
      </c>
      <c r="Z2224" s="4">
        <v>0</v>
      </c>
      <c r="AA2224" s="4">
        <v>0</v>
      </c>
      <c r="AB2224" s="4">
        <v>0</v>
      </c>
      <c r="AC2224" s="4">
        <v>0</v>
      </c>
      <c r="AD2224" s="4">
        <v>0</v>
      </c>
    </row>
    <row r="2225" spans="1:30" x14ac:dyDescent="0.3">
      <c r="A2225" s="16" t="s">
        <v>56</v>
      </c>
      <c r="B2225" s="7">
        <v>512923</v>
      </c>
      <c r="C2225" s="7">
        <v>533947</v>
      </c>
      <c r="D2225" s="7" t="s">
        <v>2313</v>
      </c>
      <c r="E2225" s="7">
        <v>2</v>
      </c>
      <c r="F2225" s="4">
        <v>2149345</v>
      </c>
      <c r="G2225" s="4">
        <v>83619</v>
      </c>
      <c r="H2225" s="4">
        <f t="shared" si="206"/>
        <v>2515052.2272228301</v>
      </c>
      <c r="I2225" s="4">
        <f t="shared" si="207"/>
        <v>365707.22722283006</v>
      </c>
      <c r="J2225" s="5">
        <f t="shared" si="208"/>
        <v>0.17014822060805979</v>
      </c>
      <c r="K2225" s="4">
        <f t="shared" si="209"/>
        <v>139903.85570741748</v>
      </c>
      <c r="L2225" s="4">
        <f t="shared" si="210"/>
        <v>56284.855707417475</v>
      </c>
      <c r="M2225" s="5">
        <f t="shared" si="211"/>
        <v>0.6731108445140157</v>
      </c>
      <c r="N2225" s="4">
        <f>IF(SUMPRODUCT($O$2:$AD$2,O2225:AD2225)&lt;=Kalkulačka!$B$4,SUMPRODUCT($O$2:$AD$2,O2225:AD2225)*Kalkulačka!$B$5,SUMPRODUCT($O$2:$AD$2,O2225:AD2225))</f>
        <v>177</v>
      </c>
      <c r="O2225" s="4">
        <v>45</v>
      </c>
      <c r="P2225" s="4">
        <v>0</v>
      </c>
      <c r="Q2225" s="4">
        <v>0</v>
      </c>
      <c r="R2225" s="4">
        <v>0</v>
      </c>
      <c r="S2225" s="4">
        <v>73</v>
      </c>
      <c r="T2225" s="4">
        <v>0</v>
      </c>
      <c r="U2225" s="4">
        <v>0</v>
      </c>
      <c r="V2225" s="4">
        <v>60</v>
      </c>
      <c r="W2225" s="4">
        <v>0</v>
      </c>
      <c r="X2225" s="4">
        <v>0</v>
      </c>
      <c r="Y2225" s="4">
        <v>0</v>
      </c>
      <c r="Z2225" s="4">
        <v>0</v>
      </c>
      <c r="AA2225" s="4">
        <v>0</v>
      </c>
      <c r="AB2225" s="4">
        <v>0</v>
      </c>
      <c r="AC2225" s="4">
        <v>0</v>
      </c>
      <c r="AD2225" s="4">
        <v>0</v>
      </c>
    </row>
    <row r="2226" spans="1:30" x14ac:dyDescent="0.3">
      <c r="A2226" s="16" t="s">
        <v>47</v>
      </c>
      <c r="B2226" s="7">
        <v>583791</v>
      </c>
      <c r="C2226" s="7">
        <v>282499</v>
      </c>
      <c r="D2226" s="7" t="s">
        <v>2314</v>
      </c>
      <c r="E2226" s="7">
        <v>2</v>
      </c>
      <c r="F2226" s="4">
        <v>2112738</v>
      </c>
      <c r="G2226" s="4">
        <v>85544</v>
      </c>
      <c r="H2226" s="4">
        <f t="shared" si="206"/>
        <v>2472424.2233715956</v>
      </c>
      <c r="I2226" s="4">
        <f t="shared" si="207"/>
        <v>359686.22337159561</v>
      </c>
      <c r="J2226" s="5">
        <f t="shared" si="208"/>
        <v>0.1702464874355436</v>
      </c>
      <c r="K2226" s="4">
        <f t="shared" si="209"/>
        <v>137532.60391576632</v>
      </c>
      <c r="L2226" s="4">
        <f t="shared" si="210"/>
        <v>51988.603915766318</v>
      </c>
      <c r="M2226" s="5">
        <f t="shared" si="211"/>
        <v>0.60774109131869358</v>
      </c>
      <c r="N2226" s="4">
        <f>IF(SUMPRODUCT($O$2:$AD$2,O2226:AD2226)&lt;=Kalkulačka!$B$4,SUMPRODUCT($O$2:$AD$2,O2226:AD2226)*Kalkulačka!$B$5,SUMPRODUCT($O$2:$AD$2,O2226:AD2226))</f>
        <v>174</v>
      </c>
      <c r="O2226" s="4">
        <v>36</v>
      </c>
      <c r="P2226" s="4">
        <v>0</v>
      </c>
      <c r="Q2226" s="4">
        <v>0</v>
      </c>
      <c r="R2226" s="4">
        <v>0</v>
      </c>
      <c r="S2226" s="4">
        <v>80</v>
      </c>
      <c r="T2226" s="4">
        <v>0</v>
      </c>
      <c r="U2226" s="4">
        <v>115</v>
      </c>
      <c r="V2226" s="4">
        <v>53</v>
      </c>
      <c r="W2226" s="4">
        <v>0</v>
      </c>
      <c r="X2226" s="4">
        <v>0</v>
      </c>
      <c r="Y2226" s="4">
        <v>0</v>
      </c>
      <c r="Z2226" s="4">
        <v>0</v>
      </c>
      <c r="AA2226" s="4">
        <v>0</v>
      </c>
      <c r="AB2226" s="4">
        <v>0</v>
      </c>
      <c r="AC2226" s="4">
        <v>0</v>
      </c>
      <c r="AD2226" s="4">
        <v>0</v>
      </c>
    </row>
    <row r="2227" spans="1:30" x14ac:dyDescent="0.3">
      <c r="A2227" s="16" t="s">
        <v>38</v>
      </c>
      <c r="B2227" s="7">
        <v>570109</v>
      </c>
      <c r="C2227" s="7">
        <v>268861</v>
      </c>
      <c r="D2227" s="7" t="s">
        <v>2315</v>
      </c>
      <c r="E2227" s="7">
        <v>2</v>
      </c>
      <c r="F2227" s="4">
        <v>14624299</v>
      </c>
      <c r="G2227" s="4">
        <v>911216</v>
      </c>
      <c r="H2227" s="4">
        <f t="shared" si="206"/>
        <v>14833124.406767869</v>
      </c>
      <c r="I2227" s="4">
        <f t="shared" si="207"/>
        <v>208825.40676786937</v>
      </c>
      <c r="J2227" s="5">
        <f t="shared" si="208"/>
        <v>1.4279344724001497E-2</v>
      </c>
      <c r="K2227" s="4">
        <f t="shared" si="209"/>
        <v>825116.5817682097</v>
      </c>
      <c r="L2227" s="4">
        <f t="shared" si="210"/>
        <v>-86099.418231790303</v>
      </c>
      <c r="M2227" s="5">
        <f t="shared" si="211"/>
        <v>-9.4488483775296173E-2</v>
      </c>
      <c r="N2227" s="4">
        <f>IF(SUMPRODUCT($O$2:$AD$2,O2227:AD2227)&lt;=Kalkulačka!$B$4,SUMPRODUCT($O$2:$AD$2,O2227:AD2227)*Kalkulačka!$B$5,SUMPRODUCT($O$2:$AD$2,O2227:AD2227))</f>
        <v>1043.9000000000001</v>
      </c>
      <c r="O2227" s="4">
        <v>211</v>
      </c>
      <c r="P2227" s="4">
        <v>0</v>
      </c>
      <c r="Q2227" s="4">
        <v>0</v>
      </c>
      <c r="R2227" s="4">
        <v>0</v>
      </c>
      <c r="S2227" s="4">
        <v>787</v>
      </c>
      <c r="T2227" s="4">
        <v>0</v>
      </c>
      <c r="U2227" s="4">
        <v>1062</v>
      </c>
      <c r="V2227" s="4">
        <v>225</v>
      </c>
      <c r="W2227" s="4">
        <v>0</v>
      </c>
      <c r="X2227" s="4">
        <v>484</v>
      </c>
      <c r="Y2227" s="4">
        <v>0</v>
      </c>
      <c r="Z2227" s="4">
        <v>0</v>
      </c>
      <c r="AA2227" s="4">
        <v>459</v>
      </c>
      <c r="AB2227" s="4">
        <v>0</v>
      </c>
      <c r="AC2227" s="4">
        <v>0</v>
      </c>
      <c r="AD2227" s="4">
        <v>0</v>
      </c>
    </row>
    <row r="2228" spans="1:30" x14ac:dyDescent="0.3">
      <c r="A2228" s="16" t="s">
        <v>32</v>
      </c>
      <c r="B2228" s="7">
        <v>564567</v>
      </c>
      <c r="C2228" s="7">
        <v>263958</v>
      </c>
      <c r="D2228" s="7" t="s">
        <v>324</v>
      </c>
      <c r="E2228" s="7">
        <v>2</v>
      </c>
      <c r="F2228" s="4">
        <v>50094921</v>
      </c>
      <c r="G2228" s="4">
        <v>3042268</v>
      </c>
      <c r="H2228" s="4">
        <f t="shared" si="206"/>
        <v>50818264.324518248</v>
      </c>
      <c r="I2228" s="4">
        <f t="shared" si="207"/>
        <v>723343.32451824844</v>
      </c>
      <c r="J2228" s="5">
        <f t="shared" si="208"/>
        <v>1.4439454341454105E-2</v>
      </c>
      <c r="K2228" s="4">
        <f t="shared" si="209"/>
        <v>2826848.3025537166</v>
      </c>
      <c r="L2228" s="4">
        <f t="shared" si="210"/>
        <v>-215419.69744628342</v>
      </c>
      <c r="M2228" s="5">
        <f t="shared" si="211"/>
        <v>-7.0808915403338335E-2</v>
      </c>
      <c r="N2228" s="4">
        <f>IF(SUMPRODUCT($O$2:$AD$2,O2228:AD2228)&lt;=Kalkulačka!$B$4,SUMPRODUCT($O$2:$AD$2,O2228:AD2228)*Kalkulačka!$B$5,SUMPRODUCT($O$2:$AD$2,O2228:AD2228))</f>
        <v>3576.4</v>
      </c>
      <c r="O2228" s="4">
        <v>713</v>
      </c>
      <c r="P2228" s="4">
        <v>44</v>
      </c>
      <c r="Q2228" s="4">
        <v>22</v>
      </c>
      <c r="R2228" s="4">
        <v>0</v>
      </c>
      <c r="S2228" s="4">
        <v>2650</v>
      </c>
      <c r="T2228" s="4">
        <v>0</v>
      </c>
      <c r="U2228" s="4">
        <v>4407</v>
      </c>
      <c r="V2228" s="4">
        <v>930</v>
      </c>
      <c r="W2228" s="4">
        <v>400</v>
      </c>
      <c r="X2228" s="4">
        <v>989</v>
      </c>
      <c r="Y2228" s="4">
        <v>0</v>
      </c>
      <c r="Z2228" s="4">
        <v>0</v>
      </c>
      <c r="AA2228" s="4">
        <v>1034</v>
      </c>
      <c r="AB2228" s="4">
        <v>0</v>
      </c>
      <c r="AC2228" s="4">
        <v>0</v>
      </c>
      <c r="AD2228" s="4">
        <v>0</v>
      </c>
    </row>
    <row r="2229" spans="1:30" x14ac:dyDescent="0.3">
      <c r="A2229" s="16" t="s">
        <v>38</v>
      </c>
      <c r="B2229" s="7">
        <v>570494</v>
      </c>
      <c r="C2229" s="7">
        <v>269239</v>
      </c>
      <c r="D2229" s="7" t="s">
        <v>2316</v>
      </c>
      <c r="E2229" s="7">
        <v>2</v>
      </c>
      <c r="F2229" s="4">
        <v>1201657</v>
      </c>
      <c r="G2229" s="4">
        <v>56451</v>
      </c>
      <c r="H2229" s="4">
        <f t="shared" si="206"/>
        <v>1406724.1270907356</v>
      </c>
      <c r="I2229" s="4">
        <f t="shared" si="207"/>
        <v>205067.12709073559</v>
      </c>
      <c r="J2229" s="5">
        <f t="shared" si="208"/>
        <v>0.17065362835712317</v>
      </c>
      <c r="K2229" s="4">
        <f t="shared" si="209"/>
        <v>78251.309124487743</v>
      </c>
      <c r="L2229" s="4">
        <f t="shared" si="210"/>
        <v>21800.309124487743</v>
      </c>
      <c r="M2229" s="5">
        <f t="shared" si="211"/>
        <v>0.38618109731426808</v>
      </c>
      <c r="N2229" s="4">
        <f>IF(SUMPRODUCT($O$2:$AD$2,O2229:AD2229)&lt;=Kalkulačka!$B$4,SUMPRODUCT($O$2:$AD$2,O2229:AD2229)*Kalkulačka!$B$5,SUMPRODUCT($O$2:$AD$2,O2229:AD2229))</f>
        <v>99</v>
      </c>
      <c r="O2229" s="4">
        <v>0</v>
      </c>
      <c r="P2229" s="4">
        <v>0</v>
      </c>
      <c r="Q2229" s="4">
        <v>0</v>
      </c>
      <c r="R2229" s="4">
        <v>0</v>
      </c>
      <c r="S2229" s="4">
        <v>66</v>
      </c>
      <c r="T2229" s="4">
        <v>0</v>
      </c>
      <c r="U2229" s="4">
        <v>0</v>
      </c>
      <c r="V2229" s="4">
        <v>49</v>
      </c>
      <c r="W2229" s="4">
        <v>0</v>
      </c>
      <c r="X2229" s="4">
        <v>0</v>
      </c>
      <c r="Y2229" s="4">
        <v>0</v>
      </c>
      <c r="Z2229" s="4">
        <v>0</v>
      </c>
      <c r="AA2229" s="4">
        <v>0</v>
      </c>
      <c r="AB2229" s="4">
        <v>0</v>
      </c>
      <c r="AC2229" s="4">
        <v>0</v>
      </c>
      <c r="AD2229" s="4">
        <v>0</v>
      </c>
    </row>
    <row r="2230" spans="1:30" x14ac:dyDescent="0.3">
      <c r="A2230" s="16" t="s">
        <v>23</v>
      </c>
      <c r="B2230" s="7">
        <v>545007</v>
      </c>
      <c r="C2230" s="7">
        <v>245402</v>
      </c>
      <c r="D2230" s="7" t="s">
        <v>1219</v>
      </c>
      <c r="E2230" s="7">
        <v>2</v>
      </c>
      <c r="F2230" s="4">
        <v>1820264</v>
      </c>
      <c r="G2230" s="4">
        <v>69472</v>
      </c>
      <c r="H2230" s="4">
        <f t="shared" si="206"/>
        <v>2131400.1925617205</v>
      </c>
      <c r="I2230" s="4">
        <f t="shared" si="207"/>
        <v>311136.1925617205</v>
      </c>
      <c r="J2230" s="5">
        <f t="shared" si="208"/>
        <v>0.17092915783739082</v>
      </c>
      <c r="K2230" s="4">
        <f t="shared" si="209"/>
        <v>118562.58958255718</v>
      </c>
      <c r="L2230" s="4">
        <f t="shared" si="210"/>
        <v>49090.589582557179</v>
      </c>
      <c r="M2230" s="5">
        <f t="shared" si="211"/>
        <v>0.70662410154533029</v>
      </c>
      <c r="N2230" s="4">
        <f>IF(SUMPRODUCT($O$2:$AD$2,O2230:AD2230)&lt;=Kalkulačka!$B$4,SUMPRODUCT($O$2:$AD$2,O2230:AD2230)*Kalkulačka!$B$5,SUMPRODUCT($O$2:$AD$2,O2230:AD2230))</f>
        <v>150</v>
      </c>
      <c r="O2230" s="4">
        <v>44</v>
      </c>
      <c r="P2230" s="4">
        <v>0</v>
      </c>
      <c r="Q2230" s="4">
        <v>0</v>
      </c>
      <c r="R2230" s="4">
        <v>0</v>
      </c>
      <c r="S2230" s="4">
        <v>56</v>
      </c>
      <c r="T2230" s="4">
        <v>0</v>
      </c>
      <c r="U2230" s="4">
        <v>98</v>
      </c>
      <c r="V2230" s="4">
        <v>30</v>
      </c>
      <c r="W2230" s="4">
        <v>0</v>
      </c>
      <c r="X2230" s="4">
        <v>0</v>
      </c>
      <c r="Y2230" s="4">
        <v>0</v>
      </c>
      <c r="Z2230" s="4">
        <v>0</v>
      </c>
      <c r="AA2230" s="4">
        <v>0</v>
      </c>
      <c r="AB2230" s="4">
        <v>0</v>
      </c>
      <c r="AC2230" s="4">
        <v>0</v>
      </c>
      <c r="AD2230" s="4">
        <v>0</v>
      </c>
    </row>
    <row r="2231" spans="1:30" x14ac:dyDescent="0.3">
      <c r="A2231" s="16" t="s">
        <v>38</v>
      </c>
      <c r="B2231" s="7">
        <v>570320</v>
      </c>
      <c r="C2231" s="7">
        <v>269077</v>
      </c>
      <c r="D2231" s="7" t="s">
        <v>561</v>
      </c>
      <c r="E2231" s="7">
        <v>2</v>
      </c>
      <c r="F2231" s="4">
        <v>1092155</v>
      </c>
      <c r="G2231" s="4">
        <v>42694</v>
      </c>
      <c r="H2231" s="4">
        <f t="shared" si="206"/>
        <v>1278840.1155370323</v>
      </c>
      <c r="I2231" s="4">
        <f t="shared" si="207"/>
        <v>186685.11553703225</v>
      </c>
      <c r="J2231" s="5">
        <f t="shared" si="208"/>
        <v>0.1709328030701065</v>
      </c>
      <c r="K2231" s="4">
        <f t="shared" si="209"/>
        <v>71137.553749534316</v>
      </c>
      <c r="L2231" s="4">
        <f t="shared" si="210"/>
        <v>28443.553749534316</v>
      </c>
      <c r="M2231" s="5">
        <f t="shared" si="211"/>
        <v>0.66621899446138366</v>
      </c>
      <c r="N2231" s="4">
        <f>IF(SUMPRODUCT($O$2:$AD$2,O2231:AD2231)&lt;=Kalkulačka!$B$4,SUMPRODUCT($O$2:$AD$2,O2231:AD2231)*Kalkulačka!$B$5,SUMPRODUCT($O$2:$AD$2,O2231:AD2231))</f>
        <v>90</v>
      </c>
      <c r="O2231" s="4">
        <v>23</v>
      </c>
      <c r="P2231" s="4">
        <v>0</v>
      </c>
      <c r="Q2231" s="4">
        <v>0</v>
      </c>
      <c r="R2231" s="4">
        <v>0</v>
      </c>
      <c r="S2231" s="4">
        <v>37</v>
      </c>
      <c r="T2231" s="4">
        <v>0</v>
      </c>
      <c r="U2231" s="4">
        <v>0</v>
      </c>
      <c r="V2231" s="4">
        <v>18</v>
      </c>
      <c r="W2231" s="4">
        <v>0</v>
      </c>
      <c r="X2231" s="4">
        <v>0</v>
      </c>
      <c r="Y2231" s="4">
        <v>0</v>
      </c>
      <c r="Z2231" s="4">
        <v>0</v>
      </c>
      <c r="AA2231" s="4">
        <v>0</v>
      </c>
      <c r="AB2231" s="4">
        <v>0</v>
      </c>
      <c r="AC2231" s="4">
        <v>0</v>
      </c>
      <c r="AD2231" s="4">
        <v>0</v>
      </c>
    </row>
    <row r="2232" spans="1:30" x14ac:dyDescent="0.3">
      <c r="A2232" s="16" t="s">
        <v>47</v>
      </c>
      <c r="B2232" s="7">
        <v>595314</v>
      </c>
      <c r="C2232" s="7">
        <v>294021</v>
      </c>
      <c r="D2232" s="7" t="s">
        <v>2317</v>
      </c>
      <c r="E2232" s="7">
        <v>2</v>
      </c>
      <c r="F2232" s="4">
        <v>345847</v>
      </c>
      <c r="G2232" s="4">
        <v>9098</v>
      </c>
      <c r="H2232" s="4">
        <f t="shared" si="206"/>
        <v>404966.0365867269</v>
      </c>
      <c r="I2232" s="4">
        <f t="shared" si="207"/>
        <v>59119.036586726899</v>
      </c>
      <c r="J2232" s="5">
        <f t="shared" si="208"/>
        <v>0.17093985660343125</v>
      </c>
      <c r="K2232" s="4">
        <f t="shared" si="209"/>
        <v>22526.892020685864</v>
      </c>
      <c r="L2232" s="4">
        <f t="shared" si="210"/>
        <v>13428.892020685864</v>
      </c>
      <c r="M2232" s="5">
        <f t="shared" si="211"/>
        <v>1.4760268213547882</v>
      </c>
      <c r="N2232" s="4">
        <f>IF(SUMPRODUCT($O$2:$AD$2,O2232:AD2232)&lt;=Kalkulačka!$B$4,SUMPRODUCT($O$2:$AD$2,O2232:AD2232)*Kalkulačka!$B$5,SUMPRODUCT($O$2:$AD$2,O2232:AD2232))</f>
        <v>28.5</v>
      </c>
      <c r="O2232" s="4">
        <v>19</v>
      </c>
      <c r="P2232" s="4">
        <v>0</v>
      </c>
      <c r="Q2232" s="4">
        <v>0</v>
      </c>
      <c r="R2232" s="4">
        <v>0</v>
      </c>
      <c r="S2232" s="4">
        <v>0</v>
      </c>
      <c r="T2232" s="4">
        <v>0</v>
      </c>
      <c r="U2232" s="4">
        <v>0</v>
      </c>
      <c r="V2232" s="4">
        <v>0</v>
      </c>
      <c r="W2232" s="4">
        <v>0</v>
      </c>
      <c r="X2232" s="4">
        <v>0</v>
      </c>
      <c r="Y2232" s="4">
        <v>0</v>
      </c>
      <c r="Z2232" s="4">
        <v>0</v>
      </c>
      <c r="AA2232" s="4">
        <v>0</v>
      </c>
      <c r="AB2232" s="4">
        <v>0</v>
      </c>
      <c r="AC2232" s="4">
        <v>0</v>
      </c>
      <c r="AD2232" s="4">
        <v>0</v>
      </c>
    </row>
    <row r="2233" spans="1:30" x14ac:dyDescent="0.3">
      <c r="A2233" s="16" t="s">
        <v>47</v>
      </c>
      <c r="B2233" s="7">
        <v>593591</v>
      </c>
      <c r="C2233" s="7">
        <v>373575</v>
      </c>
      <c r="D2233" s="7" t="s">
        <v>2318</v>
      </c>
      <c r="E2233" s="7">
        <v>2</v>
      </c>
      <c r="F2233" s="4">
        <v>345847</v>
      </c>
      <c r="G2233" s="4">
        <v>9098</v>
      </c>
      <c r="H2233" s="4">
        <f t="shared" si="206"/>
        <v>404966.0365867269</v>
      </c>
      <c r="I2233" s="4">
        <f t="shared" si="207"/>
        <v>59119.036586726899</v>
      </c>
      <c r="J2233" s="5">
        <f t="shared" si="208"/>
        <v>0.17093985660343125</v>
      </c>
      <c r="K2233" s="4">
        <f t="shared" si="209"/>
        <v>22526.892020685864</v>
      </c>
      <c r="L2233" s="4">
        <f t="shared" si="210"/>
        <v>13428.892020685864</v>
      </c>
      <c r="M2233" s="5">
        <f t="shared" si="211"/>
        <v>1.4760268213547882</v>
      </c>
      <c r="N2233" s="4">
        <f>IF(SUMPRODUCT($O$2:$AD$2,O2233:AD2233)&lt;=Kalkulačka!$B$4,SUMPRODUCT($O$2:$AD$2,O2233:AD2233)*Kalkulačka!$B$5,SUMPRODUCT($O$2:$AD$2,O2233:AD2233))</f>
        <v>28.5</v>
      </c>
      <c r="O2233" s="4">
        <v>19</v>
      </c>
      <c r="P2233" s="4">
        <v>0</v>
      </c>
      <c r="Q2233" s="4">
        <v>0</v>
      </c>
      <c r="R2233" s="4">
        <v>0</v>
      </c>
      <c r="S2233" s="4">
        <v>0</v>
      </c>
      <c r="T2233" s="4">
        <v>0</v>
      </c>
      <c r="U2233" s="4">
        <v>0</v>
      </c>
      <c r="V2233" s="4">
        <v>0</v>
      </c>
      <c r="W2233" s="4">
        <v>0</v>
      </c>
      <c r="X2233" s="4">
        <v>0</v>
      </c>
      <c r="Y2233" s="4">
        <v>0</v>
      </c>
      <c r="Z2233" s="4">
        <v>0</v>
      </c>
      <c r="AA2233" s="4">
        <v>0</v>
      </c>
      <c r="AB2233" s="4">
        <v>0</v>
      </c>
      <c r="AC2233" s="4">
        <v>0</v>
      </c>
      <c r="AD2233" s="4">
        <v>0</v>
      </c>
    </row>
    <row r="2234" spans="1:30" x14ac:dyDescent="0.3">
      <c r="A2234" s="16" t="s">
        <v>47</v>
      </c>
      <c r="B2234" s="7">
        <v>581356</v>
      </c>
      <c r="C2234" s="7">
        <v>279951</v>
      </c>
      <c r="D2234" s="7" t="s">
        <v>724</v>
      </c>
      <c r="E2234" s="7">
        <v>2</v>
      </c>
      <c r="F2234" s="4">
        <v>345847</v>
      </c>
      <c r="G2234" s="4">
        <v>9098</v>
      </c>
      <c r="H2234" s="4">
        <f t="shared" si="206"/>
        <v>404966.0365867269</v>
      </c>
      <c r="I2234" s="4">
        <f t="shared" si="207"/>
        <v>59119.036586726899</v>
      </c>
      <c r="J2234" s="5">
        <f t="shared" si="208"/>
        <v>0.17093985660343125</v>
      </c>
      <c r="K2234" s="4">
        <f t="shared" si="209"/>
        <v>22526.892020685864</v>
      </c>
      <c r="L2234" s="4">
        <f t="shared" si="210"/>
        <v>13428.892020685864</v>
      </c>
      <c r="M2234" s="5">
        <f t="shared" si="211"/>
        <v>1.4760268213547882</v>
      </c>
      <c r="N2234" s="4">
        <f>IF(SUMPRODUCT($O$2:$AD$2,O2234:AD2234)&lt;=Kalkulačka!$B$4,SUMPRODUCT($O$2:$AD$2,O2234:AD2234)*Kalkulačka!$B$5,SUMPRODUCT($O$2:$AD$2,O2234:AD2234))</f>
        <v>28.5</v>
      </c>
      <c r="O2234" s="4">
        <v>19</v>
      </c>
      <c r="P2234" s="4">
        <v>0</v>
      </c>
      <c r="Q2234" s="4">
        <v>0</v>
      </c>
      <c r="R2234" s="4">
        <v>0</v>
      </c>
      <c r="S2234" s="4">
        <v>0</v>
      </c>
      <c r="T2234" s="4">
        <v>0</v>
      </c>
      <c r="U2234" s="4">
        <v>46</v>
      </c>
      <c r="V2234" s="4">
        <v>0</v>
      </c>
      <c r="W2234" s="4">
        <v>0</v>
      </c>
      <c r="X2234" s="4">
        <v>0</v>
      </c>
      <c r="Y2234" s="4">
        <v>0</v>
      </c>
      <c r="Z2234" s="4">
        <v>0</v>
      </c>
      <c r="AA2234" s="4">
        <v>0</v>
      </c>
      <c r="AB2234" s="4">
        <v>0</v>
      </c>
      <c r="AC2234" s="4">
        <v>0</v>
      </c>
      <c r="AD2234" s="4">
        <v>0</v>
      </c>
    </row>
    <row r="2235" spans="1:30" x14ac:dyDescent="0.3">
      <c r="A2235" s="16" t="s">
        <v>47</v>
      </c>
      <c r="B2235" s="7">
        <v>583723</v>
      </c>
      <c r="C2235" s="7">
        <v>637548</v>
      </c>
      <c r="D2235" s="7" t="s">
        <v>2280</v>
      </c>
      <c r="E2235" s="7">
        <v>2</v>
      </c>
      <c r="F2235" s="4">
        <v>345847</v>
      </c>
      <c r="G2235" s="4">
        <v>9098</v>
      </c>
      <c r="H2235" s="4">
        <f t="shared" si="206"/>
        <v>404966.0365867269</v>
      </c>
      <c r="I2235" s="4">
        <f t="shared" si="207"/>
        <v>59119.036586726899</v>
      </c>
      <c r="J2235" s="5">
        <f t="shared" si="208"/>
        <v>0.17093985660343125</v>
      </c>
      <c r="K2235" s="4">
        <f t="shared" si="209"/>
        <v>22526.892020685864</v>
      </c>
      <c r="L2235" s="4">
        <f t="shared" si="210"/>
        <v>13428.892020685864</v>
      </c>
      <c r="M2235" s="5">
        <f t="shared" si="211"/>
        <v>1.4760268213547882</v>
      </c>
      <c r="N2235" s="4">
        <f>IF(SUMPRODUCT($O$2:$AD$2,O2235:AD2235)&lt;=Kalkulačka!$B$4,SUMPRODUCT($O$2:$AD$2,O2235:AD2235)*Kalkulačka!$B$5,SUMPRODUCT($O$2:$AD$2,O2235:AD2235))</f>
        <v>28.5</v>
      </c>
      <c r="O2235" s="4">
        <v>19</v>
      </c>
      <c r="P2235" s="4">
        <v>0</v>
      </c>
      <c r="Q2235" s="4">
        <v>0</v>
      </c>
      <c r="R2235" s="4">
        <v>0</v>
      </c>
      <c r="S2235" s="4">
        <v>0</v>
      </c>
      <c r="T2235" s="4">
        <v>0</v>
      </c>
      <c r="U2235" s="4">
        <v>81</v>
      </c>
      <c r="V2235" s="4">
        <v>0</v>
      </c>
      <c r="W2235" s="4">
        <v>0</v>
      </c>
      <c r="X2235" s="4">
        <v>0</v>
      </c>
      <c r="Y2235" s="4">
        <v>0</v>
      </c>
      <c r="Z2235" s="4">
        <v>0</v>
      </c>
      <c r="AA2235" s="4">
        <v>0</v>
      </c>
      <c r="AB2235" s="4">
        <v>0</v>
      </c>
      <c r="AC2235" s="4">
        <v>0</v>
      </c>
      <c r="AD2235" s="4">
        <v>0</v>
      </c>
    </row>
    <row r="2236" spans="1:30" x14ac:dyDescent="0.3">
      <c r="A2236" s="16" t="s">
        <v>47</v>
      </c>
      <c r="B2236" s="7">
        <v>583821</v>
      </c>
      <c r="C2236" s="7">
        <v>374903</v>
      </c>
      <c r="D2236" s="7" t="s">
        <v>2319</v>
      </c>
      <c r="E2236" s="7">
        <v>2</v>
      </c>
      <c r="F2236" s="4">
        <v>345847</v>
      </c>
      <c r="G2236" s="4">
        <v>9098</v>
      </c>
      <c r="H2236" s="4">
        <f t="shared" si="206"/>
        <v>404966.0365867269</v>
      </c>
      <c r="I2236" s="4">
        <f t="shared" si="207"/>
        <v>59119.036586726899</v>
      </c>
      <c r="J2236" s="5">
        <f t="shared" si="208"/>
        <v>0.17093985660343125</v>
      </c>
      <c r="K2236" s="4">
        <f t="shared" si="209"/>
        <v>22526.892020685864</v>
      </c>
      <c r="L2236" s="4">
        <f t="shared" si="210"/>
        <v>13428.892020685864</v>
      </c>
      <c r="M2236" s="5">
        <f t="shared" si="211"/>
        <v>1.4760268213547882</v>
      </c>
      <c r="N2236" s="4">
        <f>IF(SUMPRODUCT($O$2:$AD$2,O2236:AD2236)&lt;=Kalkulačka!$B$4,SUMPRODUCT($O$2:$AD$2,O2236:AD2236)*Kalkulačka!$B$5,SUMPRODUCT($O$2:$AD$2,O2236:AD2236))</f>
        <v>28.5</v>
      </c>
      <c r="O2236" s="4">
        <v>19</v>
      </c>
      <c r="P2236" s="4">
        <v>0</v>
      </c>
      <c r="Q2236" s="4">
        <v>0</v>
      </c>
      <c r="R2236" s="4">
        <v>0</v>
      </c>
      <c r="S2236" s="4">
        <v>0</v>
      </c>
      <c r="T2236" s="4">
        <v>0</v>
      </c>
      <c r="U2236" s="4">
        <v>0</v>
      </c>
      <c r="V2236" s="4">
        <v>0</v>
      </c>
      <c r="W2236" s="4">
        <v>0</v>
      </c>
      <c r="X2236" s="4">
        <v>0</v>
      </c>
      <c r="Y2236" s="4">
        <v>0</v>
      </c>
      <c r="Z2236" s="4">
        <v>0</v>
      </c>
      <c r="AA2236" s="4">
        <v>0</v>
      </c>
      <c r="AB2236" s="4">
        <v>0</v>
      </c>
      <c r="AC2236" s="4">
        <v>0</v>
      </c>
      <c r="AD2236" s="4">
        <v>0</v>
      </c>
    </row>
    <row r="2237" spans="1:30" x14ac:dyDescent="0.3">
      <c r="A2237" s="16" t="s">
        <v>47</v>
      </c>
      <c r="B2237" s="7">
        <v>584991</v>
      </c>
      <c r="C2237" s="7">
        <v>283681</v>
      </c>
      <c r="D2237" s="7" t="s">
        <v>2320</v>
      </c>
      <c r="E2237" s="7">
        <v>2</v>
      </c>
      <c r="F2237" s="4">
        <v>345847</v>
      </c>
      <c r="G2237" s="4">
        <v>9098</v>
      </c>
      <c r="H2237" s="4">
        <f t="shared" si="206"/>
        <v>404966.0365867269</v>
      </c>
      <c r="I2237" s="4">
        <f t="shared" si="207"/>
        <v>59119.036586726899</v>
      </c>
      <c r="J2237" s="5">
        <f t="shared" si="208"/>
        <v>0.17093985660343125</v>
      </c>
      <c r="K2237" s="4">
        <f t="shared" si="209"/>
        <v>22526.892020685864</v>
      </c>
      <c r="L2237" s="4">
        <f t="shared" si="210"/>
        <v>13428.892020685864</v>
      </c>
      <c r="M2237" s="5">
        <f t="shared" si="211"/>
        <v>1.4760268213547882</v>
      </c>
      <c r="N2237" s="4">
        <f>IF(SUMPRODUCT($O$2:$AD$2,O2237:AD2237)&lt;=Kalkulačka!$B$4,SUMPRODUCT($O$2:$AD$2,O2237:AD2237)*Kalkulačka!$B$5,SUMPRODUCT($O$2:$AD$2,O2237:AD2237))</f>
        <v>28.5</v>
      </c>
      <c r="O2237" s="4">
        <v>19</v>
      </c>
      <c r="P2237" s="4">
        <v>0</v>
      </c>
      <c r="Q2237" s="4">
        <v>0</v>
      </c>
      <c r="R2237" s="4">
        <v>0</v>
      </c>
      <c r="S2237" s="4">
        <v>0</v>
      </c>
      <c r="T2237" s="4">
        <v>0</v>
      </c>
      <c r="U2237" s="4">
        <v>20</v>
      </c>
      <c r="V2237" s="4">
        <v>0</v>
      </c>
      <c r="W2237" s="4">
        <v>0</v>
      </c>
      <c r="X2237" s="4">
        <v>0</v>
      </c>
      <c r="Y2237" s="4">
        <v>0</v>
      </c>
      <c r="Z2237" s="4">
        <v>0</v>
      </c>
      <c r="AA2237" s="4">
        <v>0</v>
      </c>
      <c r="AB2237" s="4">
        <v>0</v>
      </c>
      <c r="AC2237" s="4">
        <v>0</v>
      </c>
      <c r="AD2237" s="4">
        <v>0</v>
      </c>
    </row>
    <row r="2238" spans="1:30" x14ac:dyDescent="0.3">
      <c r="A2238" s="16" t="s">
        <v>47</v>
      </c>
      <c r="B2238" s="7">
        <v>593192</v>
      </c>
      <c r="C2238" s="7">
        <v>291927</v>
      </c>
      <c r="D2238" s="7" t="s">
        <v>2321</v>
      </c>
      <c r="E2238" s="7">
        <v>2</v>
      </c>
      <c r="F2238" s="4">
        <v>345847</v>
      </c>
      <c r="G2238" s="4">
        <v>9098</v>
      </c>
      <c r="H2238" s="4">
        <f t="shared" si="206"/>
        <v>404966.0365867269</v>
      </c>
      <c r="I2238" s="4">
        <f t="shared" si="207"/>
        <v>59119.036586726899</v>
      </c>
      <c r="J2238" s="5">
        <f t="shared" si="208"/>
        <v>0.17093985660343125</v>
      </c>
      <c r="K2238" s="4">
        <f t="shared" si="209"/>
        <v>22526.892020685864</v>
      </c>
      <c r="L2238" s="4">
        <f t="shared" si="210"/>
        <v>13428.892020685864</v>
      </c>
      <c r="M2238" s="5">
        <f t="shared" si="211"/>
        <v>1.4760268213547882</v>
      </c>
      <c r="N2238" s="4">
        <f>IF(SUMPRODUCT($O$2:$AD$2,O2238:AD2238)&lt;=Kalkulačka!$B$4,SUMPRODUCT($O$2:$AD$2,O2238:AD2238)*Kalkulačka!$B$5,SUMPRODUCT($O$2:$AD$2,O2238:AD2238))</f>
        <v>28.5</v>
      </c>
      <c r="O2238" s="4">
        <v>19</v>
      </c>
      <c r="P2238" s="4">
        <v>0</v>
      </c>
      <c r="Q2238" s="4">
        <v>0</v>
      </c>
      <c r="R2238" s="4">
        <v>0</v>
      </c>
      <c r="S2238" s="4">
        <v>0</v>
      </c>
      <c r="T2238" s="4">
        <v>0</v>
      </c>
      <c r="U2238" s="4">
        <v>0</v>
      </c>
      <c r="V2238" s="4">
        <v>0</v>
      </c>
      <c r="W2238" s="4">
        <v>0</v>
      </c>
      <c r="X2238" s="4">
        <v>0</v>
      </c>
      <c r="Y2238" s="4">
        <v>0</v>
      </c>
      <c r="Z2238" s="4">
        <v>0</v>
      </c>
      <c r="AA2238" s="4">
        <v>0</v>
      </c>
      <c r="AB2238" s="4">
        <v>0</v>
      </c>
      <c r="AC2238" s="4">
        <v>0</v>
      </c>
      <c r="AD2238" s="4">
        <v>0</v>
      </c>
    </row>
    <row r="2239" spans="1:30" x14ac:dyDescent="0.3">
      <c r="A2239" s="16" t="s">
        <v>47</v>
      </c>
      <c r="B2239" s="7">
        <v>593834</v>
      </c>
      <c r="C2239" s="7">
        <v>637360</v>
      </c>
      <c r="D2239" s="7" t="s">
        <v>2322</v>
      </c>
      <c r="E2239" s="7">
        <v>2</v>
      </c>
      <c r="F2239" s="4">
        <v>345847</v>
      </c>
      <c r="G2239" s="4">
        <v>9098</v>
      </c>
      <c r="H2239" s="4">
        <f t="shared" si="206"/>
        <v>404966.0365867269</v>
      </c>
      <c r="I2239" s="4">
        <f t="shared" si="207"/>
        <v>59119.036586726899</v>
      </c>
      <c r="J2239" s="5">
        <f t="shared" si="208"/>
        <v>0.17093985660343125</v>
      </c>
      <c r="K2239" s="4">
        <f t="shared" si="209"/>
        <v>22526.892020685864</v>
      </c>
      <c r="L2239" s="4">
        <f t="shared" si="210"/>
        <v>13428.892020685864</v>
      </c>
      <c r="M2239" s="5">
        <f t="shared" si="211"/>
        <v>1.4760268213547882</v>
      </c>
      <c r="N2239" s="4">
        <f>IF(SUMPRODUCT($O$2:$AD$2,O2239:AD2239)&lt;=Kalkulačka!$B$4,SUMPRODUCT($O$2:$AD$2,O2239:AD2239)*Kalkulačka!$B$5,SUMPRODUCT($O$2:$AD$2,O2239:AD2239))</f>
        <v>28.5</v>
      </c>
      <c r="O2239" s="4">
        <v>19</v>
      </c>
      <c r="P2239" s="4">
        <v>0</v>
      </c>
      <c r="Q2239" s="4">
        <v>0</v>
      </c>
      <c r="R2239" s="4">
        <v>0</v>
      </c>
      <c r="S2239" s="4">
        <v>0</v>
      </c>
      <c r="T2239" s="4">
        <v>0</v>
      </c>
      <c r="U2239" s="4">
        <v>0</v>
      </c>
      <c r="V2239" s="4">
        <v>0</v>
      </c>
      <c r="W2239" s="4">
        <v>0</v>
      </c>
      <c r="X2239" s="4">
        <v>0</v>
      </c>
      <c r="Y2239" s="4">
        <v>0</v>
      </c>
      <c r="Z2239" s="4">
        <v>0</v>
      </c>
      <c r="AA2239" s="4">
        <v>0</v>
      </c>
      <c r="AB2239" s="4">
        <v>0</v>
      </c>
      <c r="AC2239" s="4">
        <v>0</v>
      </c>
      <c r="AD2239" s="4">
        <v>0</v>
      </c>
    </row>
    <row r="2240" spans="1:30" x14ac:dyDescent="0.3">
      <c r="A2240" s="16" t="s">
        <v>47</v>
      </c>
      <c r="B2240" s="7">
        <v>593265</v>
      </c>
      <c r="C2240" s="7">
        <v>291994</v>
      </c>
      <c r="D2240" s="7" t="s">
        <v>2323</v>
      </c>
      <c r="E2240" s="7">
        <v>2</v>
      </c>
      <c r="F2240" s="4">
        <v>691691</v>
      </c>
      <c r="G2240" s="4">
        <v>18195</v>
      </c>
      <c r="H2240" s="4">
        <f t="shared" si="206"/>
        <v>809932.0731734538</v>
      </c>
      <c r="I2240" s="4">
        <f t="shared" si="207"/>
        <v>118241.0731734538</v>
      </c>
      <c r="J2240" s="5">
        <f t="shared" si="208"/>
        <v>0.17094493520004428</v>
      </c>
      <c r="K2240" s="4">
        <f t="shared" si="209"/>
        <v>45053.784041371728</v>
      </c>
      <c r="L2240" s="4">
        <f t="shared" si="210"/>
        <v>26858.784041371728</v>
      </c>
      <c r="M2240" s="5">
        <f t="shared" si="211"/>
        <v>1.476162904169922</v>
      </c>
      <c r="N2240" s="4">
        <f>IF(SUMPRODUCT($O$2:$AD$2,O2240:AD2240)&lt;=Kalkulačka!$B$4,SUMPRODUCT($O$2:$AD$2,O2240:AD2240)*Kalkulačka!$B$5,SUMPRODUCT($O$2:$AD$2,O2240:AD2240))</f>
        <v>57</v>
      </c>
      <c r="O2240" s="4">
        <v>38</v>
      </c>
      <c r="P2240" s="4">
        <v>0</v>
      </c>
      <c r="Q2240" s="4">
        <v>0</v>
      </c>
      <c r="R2240" s="4">
        <v>0</v>
      </c>
      <c r="S2240" s="4">
        <v>0</v>
      </c>
      <c r="T2240" s="4">
        <v>0</v>
      </c>
      <c r="U2240" s="4">
        <v>0</v>
      </c>
      <c r="V2240" s="4">
        <v>0</v>
      </c>
      <c r="W2240" s="4">
        <v>0</v>
      </c>
      <c r="X2240" s="4">
        <v>0</v>
      </c>
      <c r="Y2240" s="4">
        <v>0</v>
      </c>
      <c r="Z2240" s="4">
        <v>0</v>
      </c>
      <c r="AA2240" s="4">
        <v>0</v>
      </c>
      <c r="AB2240" s="4">
        <v>0</v>
      </c>
      <c r="AC2240" s="4">
        <v>0</v>
      </c>
      <c r="AD2240" s="4">
        <v>0</v>
      </c>
    </row>
    <row r="2241" spans="1:30" x14ac:dyDescent="0.3">
      <c r="A2241" s="16" t="s">
        <v>47</v>
      </c>
      <c r="B2241" s="7">
        <v>586668</v>
      </c>
      <c r="C2241" s="7">
        <v>285404</v>
      </c>
      <c r="D2241" s="7" t="s">
        <v>2324</v>
      </c>
      <c r="E2241" s="7">
        <v>2</v>
      </c>
      <c r="F2241" s="4">
        <v>691691</v>
      </c>
      <c r="G2241" s="4">
        <v>18195</v>
      </c>
      <c r="H2241" s="4">
        <f t="shared" si="206"/>
        <v>809932.0731734538</v>
      </c>
      <c r="I2241" s="4">
        <f t="shared" si="207"/>
        <v>118241.0731734538</v>
      </c>
      <c r="J2241" s="5">
        <f t="shared" si="208"/>
        <v>0.17094493520004428</v>
      </c>
      <c r="K2241" s="4">
        <f t="shared" si="209"/>
        <v>45053.784041371728</v>
      </c>
      <c r="L2241" s="4">
        <f t="shared" si="210"/>
        <v>26858.784041371728</v>
      </c>
      <c r="M2241" s="5">
        <f t="shared" si="211"/>
        <v>1.476162904169922</v>
      </c>
      <c r="N2241" s="4">
        <f>IF(SUMPRODUCT($O$2:$AD$2,O2241:AD2241)&lt;=Kalkulačka!$B$4,SUMPRODUCT($O$2:$AD$2,O2241:AD2241)*Kalkulačka!$B$5,SUMPRODUCT($O$2:$AD$2,O2241:AD2241))</f>
        <v>57</v>
      </c>
      <c r="O2241" s="4">
        <v>38</v>
      </c>
      <c r="P2241" s="4">
        <v>0</v>
      </c>
      <c r="Q2241" s="4">
        <v>0</v>
      </c>
      <c r="R2241" s="4">
        <v>0</v>
      </c>
      <c r="S2241" s="4">
        <v>0</v>
      </c>
      <c r="T2241" s="4">
        <v>0</v>
      </c>
      <c r="U2241" s="4">
        <v>39</v>
      </c>
      <c r="V2241" s="4">
        <v>0</v>
      </c>
      <c r="W2241" s="4">
        <v>0</v>
      </c>
      <c r="X2241" s="4">
        <v>0</v>
      </c>
      <c r="Y2241" s="4">
        <v>0</v>
      </c>
      <c r="Z2241" s="4">
        <v>0</v>
      </c>
      <c r="AA2241" s="4">
        <v>0</v>
      </c>
      <c r="AB2241" s="4">
        <v>0</v>
      </c>
      <c r="AC2241" s="4">
        <v>0</v>
      </c>
      <c r="AD2241" s="4">
        <v>0</v>
      </c>
    </row>
    <row r="2242" spans="1:30" x14ac:dyDescent="0.3">
      <c r="A2242" s="16" t="s">
        <v>41</v>
      </c>
      <c r="B2242" s="7">
        <v>572390</v>
      </c>
      <c r="C2242" s="7">
        <v>271055</v>
      </c>
      <c r="D2242" s="7" t="s">
        <v>2325</v>
      </c>
      <c r="E2242" s="7">
        <v>2</v>
      </c>
      <c r="F2242" s="4">
        <v>3112375</v>
      </c>
      <c r="G2242" s="4">
        <v>150178</v>
      </c>
      <c r="H2242" s="4">
        <f t="shared" si="206"/>
        <v>3644694.3292805422</v>
      </c>
      <c r="I2242" s="4">
        <f t="shared" si="207"/>
        <v>532319.32928054221</v>
      </c>
      <c r="J2242" s="5">
        <f t="shared" si="208"/>
        <v>0.17103315933348084</v>
      </c>
      <c r="K2242" s="4">
        <f t="shared" si="209"/>
        <v>202742.02818617277</v>
      </c>
      <c r="L2242" s="4">
        <f t="shared" si="210"/>
        <v>52564.028186172771</v>
      </c>
      <c r="M2242" s="5">
        <f t="shared" si="211"/>
        <v>0.35001150758548372</v>
      </c>
      <c r="N2242" s="4">
        <f>IF(SUMPRODUCT($O$2:$AD$2,O2242:AD2242)&lt;=Kalkulačka!$B$4,SUMPRODUCT($O$2:$AD$2,O2242:AD2242)*Kalkulačka!$B$5,SUMPRODUCT($O$2:$AD$2,O2242:AD2242))</f>
        <v>256.5</v>
      </c>
      <c r="O2242" s="4">
        <v>42</v>
      </c>
      <c r="P2242" s="4">
        <v>0</v>
      </c>
      <c r="Q2242" s="4">
        <v>0</v>
      </c>
      <c r="R2242" s="4">
        <v>0</v>
      </c>
      <c r="S2242" s="4">
        <v>129</v>
      </c>
      <c r="T2242" s="4">
        <v>0</v>
      </c>
      <c r="U2242" s="4">
        <v>173</v>
      </c>
      <c r="V2242" s="4">
        <v>40</v>
      </c>
      <c r="W2242" s="4">
        <v>0</v>
      </c>
      <c r="X2242" s="4">
        <v>0</v>
      </c>
      <c r="Y2242" s="4">
        <v>0</v>
      </c>
      <c r="Z2242" s="4">
        <v>0</v>
      </c>
      <c r="AA2242" s="4">
        <v>0</v>
      </c>
      <c r="AB2242" s="4">
        <v>0</v>
      </c>
      <c r="AC2242" s="4">
        <v>0</v>
      </c>
      <c r="AD2242" s="4">
        <v>0</v>
      </c>
    </row>
    <row r="2243" spans="1:30" x14ac:dyDescent="0.3">
      <c r="A2243" s="16" t="s">
        <v>53</v>
      </c>
      <c r="B2243" s="7">
        <v>544418</v>
      </c>
      <c r="C2243" s="7">
        <v>304069</v>
      </c>
      <c r="D2243" s="7" t="s">
        <v>2168</v>
      </c>
      <c r="E2243" s="7">
        <v>2</v>
      </c>
      <c r="F2243" s="4">
        <v>3275949</v>
      </c>
      <c r="G2243" s="4">
        <v>154666</v>
      </c>
      <c r="H2243" s="4">
        <f t="shared" si="206"/>
        <v>3836520.346611097</v>
      </c>
      <c r="I2243" s="4">
        <f t="shared" si="207"/>
        <v>560571.34661109699</v>
      </c>
      <c r="J2243" s="5">
        <f t="shared" si="208"/>
        <v>0.17111723858066674</v>
      </c>
      <c r="K2243" s="4">
        <f t="shared" si="209"/>
        <v>213412.66124860293</v>
      </c>
      <c r="L2243" s="4">
        <f t="shared" si="210"/>
        <v>58746.661248602933</v>
      </c>
      <c r="M2243" s="5">
        <f t="shared" si="211"/>
        <v>0.37982918837108959</v>
      </c>
      <c r="N2243" s="4">
        <f>IF(SUMPRODUCT($O$2:$AD$2,O2243:AD2243)&lt;=Kalkulačka!$B$4,SUMPRODUCT($O$2:$AD$2,O2243:AD2243)*Kalkulačka!$B$5,SUMPRODUCT($O$2:$AD$2,O2243:AD2243))</f>
        <v>270</v>
      </c>
      <c r="O2243" s="4">
        <v>48</v>
      </c>
      <c r="P2243" s="4">
        <v>0</v>
      </c>
      <c r="Q2243" s="4">
        <v>0</v>
      </c>
      <c r="R2243" s="4">
        <v>0</v>
      </c>
      <c r="S2243" s="4">
        <v>132</v>
      </c>
      <c r="T2243" s="4">
        <v>0</v>
      </c>
      <c r="U2243" s="4">
        <v>160</v>
      </c>
      <c r="V2243" s="4">
        <v>36</v>
      </c>
      <c r="W2243" s="4">
        <v>50</v>
      </c>
      <c r="X2243" s="4">
        <v>0</v>
      </c>
      <c r="Y2243" s="4">
        <v>0</v>
      </c>
      <c r="Z2243" s="4">
        <v>0</v>
      </c>
      <c r="AA2243" s="4">
        <v>0</v>
      </c>
      <c r="AB2243" s="4">
        <v>0</v>
      </c>
      <c r="AC2243" s="4">
        <v>0</v>
      </c>
      <c r="AD2243" s="4">
        <v>0</v>
      </c>
    </row>
    <row r="2244" spans="1:30" x14ac:dyDescent="0.3">
      <c r="A2244" s="16" t="s">
        <v>50</v>
      </c>
      <c r="B2244" s="7">
        <v>517101</v>
      </c>
      <c r="C2244" s="7">
        <v>301795</v>
      </c>
      <c r="D2244" s="7" t="s">
        <v>155</v>
      </c>
      <c r="E2244" s="7">
        <v>2</v>
      </c>
      <c r="F2244" s="4">
        <v>2183688</v>
      </c>
      <c r="G2244" s="4">
        <v>96938</v>
      </c>
      <c r="H2244" s="4">
        <f t="shared" si="206"/>
        <v>2557680.2310740645</v>
      </c>
      <c r="I2244" s="4">
        <f t="shared" si="207"/>
        <v>373992.2310740645</v>
      </c>
      <c r="J2244" s="5">
        <f t="shared" si="208"/>
        <v>0.17126633066356756</v>
      </c>
      <c r="K2244" s="4">
        <f t="shared" si="209"/>
        <v>142275.10749906863</v>
      </c>
      <c r="L2244" s="4">
        <f t="shared" si="210"/>
        <v>45337.107499068632</v>
      </c>
      <c r="M2244" s="5">
        <f t="shared" si="211"/>
        <v>0.46769179784056436</v>
      </c>
      <c r="N2244" s="4">
        <f>IF(SUMPRODUCT($O$2:$AD$2,O2244:AD2244)&lt;=Kalkulačka!$B$4,SUMPRODUCT($O$2:$AD$2,O2244:AD2244)*Kalkulačka!$B$5,SUMPRODUCT($O$2:$AD$2,O2244:AD2244))</f>
        <v>180</v>
      </c>
      <c r="O2244" s="4">
        <v>38</v>
      </c>
      <c r="P2244" s="4">
        <v>0</v>
      </c>
      <c r="Q2244" s="4">
        <v>0</v>
      </c>
      <c r="R2244" s="4">
        <v>0</v>
      </c>
      <c r="S2244" s="4">
        <v>82</v>
      </c>
      <c r="T2244" s="4">
        <v>0</v>
      </c>
      <c r="U2244" s="4">
        <v>121</v>
      </c>
      <c r="V2244" s="4">
        <v>32</v>
      </c>
      <c r="W2244" s="4">
        <v>0</v>
      </c>
      <c r="X2244" s="4">
        <v>0</v>
      </c>
      <c r="Y2244" s="4">
        <v>0</v>
      </c>
      <c r="Z2244" s="4">
        <v>0</v>
      </c>
      <c r="AA2244" s="4">
        <v>0</v>
      </c>
      <c r="AB2244" s="4">
        <v>0</v>
      </c>
      <c r="AC2244" s="4">
        <v>0</v>
      </c>
      <c r="AD2244" s="4">
        <v>0</v>
      </c>
    </row>
    <row r="2245" spans="1:30" x14ac:dyDescent="0.3">
      <c r="A2245" s="16" t="s">
        <v>23</v>
      </c>
      <c r="B2245" s="7">
        <v>550230</v>
      </c>
      <c r="C2245" s="7">
        <v>250449</v>
      </c>
      <c r="D2245" s="7" t="s">
        <v>2326</v>
      </c>
      <c r="E2245" s="7">
        <v>2</v>
      </c>
      <c r="F2245" s="4">
        <v>3348247</v>
      </c>
      <c r="G2245" s="4">
        <v>159335</v>
      </c>
      <c r="H2245" s="4">
        <f t="shared" si="206"/>
        <v>3921776.3543135659</v>
      </c>
      <c r="I2245" s="4">
        <f t="shared" si="207"/>
        <v>573529.35431356588</v>
      </c>
      <c r="J2245" s="5">
        <f t="shared" si="208"/>
        <v>0.17129242684711299</v>
      </c>
      <c r="K2245" s="4">
        <f t="shared" si="209"/>
        <v>218155.16483190522</v>
      </c>
      <c r="L2245" s="4">
        <f t="shared" si="210"/>
        <v>58820.164831905218</v>
      </c>
      <c r="M2245" s="5">
        <f t="shared" si="211"/>
        <v>0.36916035291621574</v>
      </c>
      <c r="N2245" s="4">
        <f>IF(SUMPRODUCT($O$2:$AD$2,O2245:AD2245)&lt;=Kalkulačka!$B$4,SUMPRODUCT($O$2:$AD$2,O2245:AD2245)*Kalkulačka!$B$5,SUMPRODUCT($O$2:$AD$2,O2245:AD2245))</f>
        <v>276</v>
      </c>
      <c r="O2245" s="4">
        <v>38</v>
      </c>
      <c r="P2245" s="4">
        <v>0</v>
      </c>
      <c r="Q2245" s="4">
        <v>0</v>
      </c>
      <c r="R2245" s="4">
        <v>0</v>
      </c>
      <c r="S2245" s="4">
        <v>146</v>
      </c>
      <c r="T2245" s="4">
        <v>0</v>
      </c>
      <c r="U2245" s="4">
        <v>178</v>
      </c>
      <c r="V2245" s="4">
        <v>42</v>
      </c>
      <c r="W2245" s="4">
        <v>0</v>
      </c>
      <c r="X2245" s="4">
        <v>0</v>
      </c>
      <c r="Y2245" s="4">
        <v>0</v>
      </c>
      <c r="Z2245" s="4">
        <v>0</v>
      </c>
      <c r="AA2245" s="4">
        <v>0</v>
      </c>
      <c r="AB2245" s="4">
        <v>0</v>
      </c>
      <c r="AC2245" s="4">
        <v>0</v>
      </c>
      <c r="AD2245" s="4">
        <v>0</v>
      </c>
    </row>
    <row r="2246" spans="1:30" x14ac:dyDescent="0.3">
      <c r="A2246" s="16" t="s">
        <v>20</v>
      </c>
      <c r="B2246" s="7">
        <v>538728</v>
      </c>
      <c r="C2246" s="7">
        <v>240702</v>
      </c>
      <c r="D2246" s="7" t="s">
        <v>203</v>
      </c>
      <c r="E2246" s="7">
        <v>2</v>
      </c>
      <c r="F2246" s="4">
        <v>40494751</v>
      </c>
      <c r="G2246" s="4">
        <v>2482004</v>
      </c>
      <c r="H2246" s="4">
        <f t="shared" ref="H2246:H2309" si="212">N2246*$A$3</f>
        <v>41107605.04720705</v>
      </c>
      <c r="I2246" s="4">
        <f t="shared" ref="I2246:I2309" si="213">H2246-F2246</f>
        <v>612854.04720705003</v>
      </c>
      <c r="J2246" s="5">
        <f t="shared" ref="J2246:J2309" si="214">IFERROR(H2246/F2246-1,0)</f>
        <v>1.5134160158363441E-2</v>
      </c>
      <c r="K2246" s="4">
        <f t="shared" ref="K2246:K2309" si="215">N2246*$A$4</f>
        <v>2286677.1444155863</v>
      </c>
      <c r="L2246" s="4">
        <f t="shared" ref="L2246:L2309" si="216">K2246-G2246</f>
        <v>-195326.85558441374</v>
      </c>
      <c r="M2246" s="5">
        <f t="shared" ref="M2246:M2309" si="217">IFERROR(K2246/G2246-1,0)</f>
        <v>-7.8697236420414263E-2</v>
      </c>
      <c r="N2246" s="4">
        <f>IF(SUMPRODUCT($O$2:$AD$2,O2246:AD2246)&lt;=Kalkulačka!$B$4,SUMPRODUCT($O$2:$AD$2,O2246:AD2246)*Kalkulačka!$B$5,SUMPRODUCT($O$2:$AD$2,O2246:AD2246))</f>
        <v>2893</v>
      </c>
      <c r="O2246" s="4">
        <v>577</v>
      </c>
      <c r="P2246" s="4">
        <v>0</v>
      </c>
      <c r="Q2246" s="4">
        <v>27</v>
      </c>
      <c r="R2246" s="4">
        <v>0</v>
      </c>
      <c r="S2246" s="4">
        <v>2112</v>
      </c>
      <c r="T2246" s="4">
        <v>47</v>
      </c>
      <c r="U2246" s="4">
        <v>358</v>
      </c>
      <c r="V2246" s="4">
        <v>742</v>
      </c>
      <c r="W2246" s="4">
        <v>53</v>
      </c>
      <c r="X2246" s="4">
        <v>0</v>
      </c>
      <c r="Y2246" s="4">
        <v>0</v>
      </c>
      <c r="Z2246" s="4">
        <v>0</v>
      </c>
      <c r="AA2246" s="4">
        <v>830</v>
      </c>
      <c r="AB2246" s="4">
        <v>0</v>
      </c>
      <c r="AC2246" s="4">
        <v>0</v>
      </c>
      <c r="AD2246" s="4">
        <v>0</v>
      </c>
    </row>
    <row r="2247" spans="1:30" x14ac:dyDescent="0.3">
      <c r="A2247" s="16" t="s">
        <v>50</v>
      </c>
      <c r="B2247" s="7">
        <v>540226</v>
      </c>
      <c r="C2247" s="7">
        <v>302953</v>
      </c>
      <c r="D2247" s="7" t="s">
        <v>2327</v>
      </c>
      <c r="E2247" s="7">
        <v>2</v>
      </c>
      <c r="F2247" s="4">
        <v>3092947</v>
      </c>
      <c r="G2247" s="4">
        <v>172286</v>
      </c>
      <c r="H2247" s="4">
        <f t="shared" si="212"/>
        <v>3623380.3273549248</v>
      </c>
      <c r="I2247" s="4">
        <f t="shared" si="213"/>
        <v>530433.32735492475</v>
      </c>
      <c r="J2247" s="5">
        <f t="shared" si="214"/>
        <v>0.17149770990415436</v>
      </c>
      <c r="K2247" s="4">
        <f t="shared" si="215"/>
        <v>201556.40229034721</v>
      </c>
      <c r="L2247" s="4">
        <f t="shared" si="216"/>
        <v>29270.402290347207</v>
      </c>
      <c r="M2247" s="5">
        <f t="shared" si="217"/>
        <v>0.1698942589087169</v>
      </c>
      <c r="N2247" s="4">
        <f>IF(SUMPRODUCT($O$2:$AD$2,O2247:AD2247)&lt;=Kalkulačka!$B$4,SUMPRODUCT($O$2:$AD$2,O2247:AD2247)*Kalkulačka!$B$5,SUMPRODUCT($O$2:$AD$2,O2247:AD2247))</f>
        <v>255</v>
      </c>
      <c r="O2247" s="4">
        <v>38</v>
      </c>
      <c r="P2247" s="4">
        <v>0</v>
      </c>
      <c r="Q2247" s="4">
        <v>0</v>
      </c>
      <c r="R2247" s="4">
        <v>0</v>
      </c>
      <c r="S2247" s="4">
        <v>132</v>
      </c>
      <c r="T2247" s="4">
        <v>0</v>
      </c>
      <c r="U2247" s="4">
        <v>147</v>
      </c>
      <c r="V2247" s="4">
        <v>64</v>
      </c>
      <c r="W2247" s="4">
        <v>0</v>
      </c>
      <c r="X2247" s="4">
        <v>0</v>
      </c>
      <c r="Y2247" s="4">
        <v>0</v>
      </c>
      <c r="Z2247" s="4">
        <v>0</v>
      </c>
      <c r="AA2247" s="4">
        <v>0</v>
      </c>
      <c r="AB2247" s="4">
        <v>0</v>
      </c>
      <c r="AC2247" s="4">
        <v>0</v>
      </c>
      <c r="AD2247" s="4">
        <v>0</v>
      </c>
    </row>
    <row r="2248" spans="1:30" x14ac:dyDescent="0.3">
      <c r="A2248" s="16" t="s">
        <v>44</v>
      </c>
      <c r="B2248" s="7">
        <v>596141</v>
      </c>
      <c r="C2248" s="7">
        <v>294829</v>
      </c>
      <c r="D2248" s="7" t="s">
        <v>2328</v>
      </c>
      <c r="E2248" s="7">
        <v>2</v>
      </c>
      <c r="F2248" s="4">
        <v>1600514</v>
      </c>
      <c r="G2248" s="4">
        <v>76922</v>
      </c>
      <c r="H2248" s="4">
        <f t="shared" si="212"/>
        <v>1875632.169454314</v>
      </c>
      <c r="I2248" s="4">
        <f t="shared" si="213"/>
        <v>275118.16945431405</v>
      </c>
      <c r="J2248" s="5">
        <f t="shared" si="214"/>
        <v>0.17189363507867728</v>
      </c>
      <c r="K2248" s="4">
        <f t="shared" si="215"/>
        <v>104335.07883265032</v>
      </c>
      <c r="L2248" s="4">
        <f t="shared" si="216"/>
        <v>27413.078832650324</v>
      </c>
      <c r="M2248" s="5">
        <f t="shared" si="217"/>
        <v>0.35637501407465133</v>
      </c>
      <c r="N2248" s="4">
        <f>IF(SUMPRODUCT($O$2:$AD$2,O2248:AD2248)&lt;=Kalkulačka!$B$4,SUMPRODUCT($O$2:$AD$2,O2248:AD2248)*Kalkulačka!$B$5,SUMPRODUCT($O$2:$AD$2,O2248:AD2248))</f>
        <v>132</v>
      </c>
      <c r="O2248" s="4">
        <v>42</v>
      </c>
      <c r="P2248" s="4">
        <v>0</v>
      </c>
      <c r="Q2248" s="4">
        <v>0</v>
      </c>
      <c r="R2248" s="4">
        <v>0</v>
      </c>
      <c r="S2248" s="4">
        <v>46</v>
      </c>
      <c r="T2248" s="4">
        <v>0</v>
      </c>
      <c r="U2248" s="4">
        <v>0</v>
      </c>
      <c r="V2248" s="4">
        <v>25</v>
      </c>
      <c r="W2248" s="4">
        <v>0</v>
      </c>
      <c r="X2248" s="4">
        <v>0</v>
      </c>
      <c r="Y2248" s="4">
        <v>0</v>
      </c>
      <c r="Z2248" s="4">
        <v>0</v>
      </c>
      <c r="AA2248" s="4">
        <v>0</v>
      </c>
      <c r="AB2248" s="4">
        <v>0</v>
      </c>
      <c r="AC2248" s="4">
        <v>0</v>
      </c>
      <c r="AD2248" s="4">
        <v>0</v>
      </c>
    </row>
    <row r="2249" spans="1:30" x14ac:dyDescent="0.3">
      <c r="A2249" s="16" t="s">
        <v>47</v>
      </c>
      <c r="B2249" s="7">
        <v>582247</v>
      </c>
      <c r="C2249" s="7">
        <v>280844</v>
      </c>
      <c r="D2249" s="7" t="s">
        <v>2329</v>
      </c>
      <c r="E2249" s="7">
        <v>2</v>
      </c>
      <c r="F2249" s="4">
        <v>2145963</v>
      </c>
      <c r="G2249" s="4">
        <v>80877</v>
      </c>
      <c r="H2249" s="4">
        <f t="shared" si="212"/>
        <v>2515052.2272228301</v>
      </c>
      <c r="I2249" s="4">
        <f t="shared" si="213"/>
        <v>369089.22722283006</v>
      </c>
      <c r="J2249" s="5">
        <f t="shared" si="214"/>
        <v>0.17199235365326904</v>
      </c>
      <c r="K2249" s="4">
        <f t="shared" si="215"/>
        <v>139903.85570741748</v>
      </c>
      <c r="L2249" s="4">
        <f t="shared" si="216"/>
        <v>59026.855707417475</v>
      </c>
      <c r="M2249" s="5">
        <f t="shared" si="217"/>
        <v>0.7298348814547706</v>
      </c>
      <c r="N2249" s="4">
        <f>IF(SUMPRODUCT($O$2:$AD$2,O2249:AD2249)&lt;=Kalkulačka!$B$4,SUMPRODUCT($O$2:$AD$2,O2249:AD2249)*Kalkulačka!$B$5,SUMPRODUCT($O$2:$AD$2,O2249:AD2249))</f>
        <v>177</v>
      </c>
      <c r="O2249" s="4">
        <v>53</v>
      </c>
      <c r="P2249" s="4">
        <v>0</v>
      </c>
      <c r="Q2249" s="4">
        <v>0</v>
      </c>
      <c r="R2249" s="4">
        <v>0</v>
      </c>
      <c r="S2249" s="4">
        <v>65</v>
      </c>
      <c r="T2249" s="4">
        <v>0</v>
      </c>
      <c r="U2249" s="4">
        <v>113</v>
      </c>
      <c r="V2249" s="4">
        <v>50</v>
      </c>
      <c r="W2249" s="4">
        <v>0</v>
      </c>
      <c r="X2249" s="4">
        <v>0</v>
      </c>
      <c r="Y2249" s="4">
        <v>0</v>
      </c>
      <c r="Z2249" s="4">
        <v>0</v>
      </c>
      <c r="AA2249" s="4">
        <v>0</v>
      </c>
      <c r="AB2249" s="4">
        <v>0</v>
      </c>
      <c r="AC2249" s="4">
        <v>0</v>
      </c>
      <c r="AD2249" s="4">
        <v>0</v>
      </c>
    </row>
    <row r="2250" spans="1:30" x14ac:dyDescent="0.3">
      <c r="A2250" s="16" t="s">
        <v>56</v>
      </c>
      <c r="B2250" s="7">
        <v>599191</v>
      </c>
      <c r="C2250" s="7">
        <v>298212</v>
      </c>
      <c r="D2250" s="7" t="s">
        <v>498</v>
      </c>
      <c r="E2250" s="7">
        <v>2</v>
      </c>
      <c r="F2250" s="4">
        <v>42386369</v>
      </c>
      <c r="G2250" s="4">
        <v>2626917</v>
      </c>
      <c r="H2250" s="4">
        <f t="shared" si="212"/>
        <v>43054283.889746755</v>
      </c>
      <c r="I2250" s="4">
        <f t="shared" si="213"/>
        <v>667914.88974675536</v>
      </c>
      <c r="J2250" s="5">
        <f t="shared" si="214"/>
        <v>1.5757775565695464E-2</v>
      </c>
      <c r="K2250" s="4">
        <f t="shared" si="215"/>
        <v>2394964.309567655</v>
      </c>
      <c r="L2250" s="4">
        <f t="shared" si="216"/>
        <v>-231952.69043234503</v>
      </c>
      <c r="M2250" s="5">
        <f t="shared" si="217"/>
        <v>-8.8298446594370916E-2</v>
      </c>
      <c r="N2250" s="4">
        <f>IF(SUMPRODUCT($O$2:$AD$2,O2250:AD2250)&lt;=Kalkulačka!$B$4,SUMPRODUCT($O$2:$AD$2,O2250:AD2250)*Kalkulačka!$B$5,SUMPRODUCT($O$2:$AD$2,O2250:AD2250))</f>
        <v>3030</v>
      </c>
      <c r="O2250" s="4">
        <v>693</v>
      </c>
      <c r="P2250" s="4">
        <v>27</v>
      </c>
      <c r="Q2250" s="4">
        <v>0</v>
      </c>
      <c r="R2250" s="4">
        <v>0</v>
      </c>
      <c r="S2250" s="4">
        <v>2283</v>
      </c>
      <c r="T2250" s="4">
        <v>0</v>
      </c>
      <c r="U2250" s="4">
        <v>3531</v>
      </c>
      <c r="V2250" s="4">
        <v>714</v>
      </c>
      <c r="W2250" s="4">
        <v>0</v>
      </c>
      <c r="X2250" s="4">
        <v>940</v>
      </c>
      <c r="Y2250" s="4">
        <v>0</v>
      </c>
      <c r="Z2250" s="4">
        <v>0</v>
      </c>
      <c r="AA2250" s="4">
        <v>0</v>
      </c>
      <c r="AB2250" s="4">
        <v>0</v>
      </c>
      <c r="AC2250" s="4">
        <v>0</v>
      </c>
      <c r="AD2250" s="4">
        <v>0</v>
      </c>
    </row>
    <row r="2251" spans="1:30" x14ac:dyDescent="0.3">
      <c r="A2251" s="16" t="s">
        <v>41</v>
      </c>
      <c r="B2251" s="7">
        <v>575313</v>
      </c>
      <c r="C2251" s="7">
        <v>273902</v>
      </c>
      <c r="D2251" s="7" t="s">
        <v>2330</v>
      </c>
      <c r="E2251" s="7">
        <v>2</v>
      </c>
      <c r="F2251" s="4">
        <v>854586</v>
      </c>
      <c r="G2251" s="4">
        <v>30468</v>
      </c>
      <c r="H2251" s="4">
        <f t="shared" si="212"/>
        <v>1001758.0905040087</v>
      </c>
      <c r="I2251" s="4">
        <f t="shared" si="213"/>
        <v>147172.09050400869</v>
      </c>
      <c r="J2251" s="5">
        <f t="shared" si="214"/>
        <v>0.17221448807259732</v>
      </c>
      <c r="K2251" s="4">
        <f t="shared" si="215"/>
        <v>55724.417103801876</v>
      </c>
      <c r="L2251" s="4">
        <f t="shared" si="216"/>
        <v>25256.417103801876</v>
      </c>
      <c r="M2251" s="5">
        <f t="shared" si="217"/>
        <v>0.82894896625317949</v>
      </c>
      <c r="N2251" s="4">
        <f>IF(SUMPRODUCT($O$2:$AD$2,O2251:AD2251)&lt;=Kalkulačka!$B$4,SUMPRODUCT($O$2:$AD$2,O2251:AD2251)*Kalkulačka!$B$5,SUMPRODUCT($O$2:$AD$2,O2251:AD2251))</f>
        <v>70.5</v>
      </c>
      <c r="O2251" s="4">
        <v>26</v>
      </c>
      <c r="P2251" s="4">
        <v>0</v>
      </c>
      <c r="Q2251" s="4">
        <v>0</v>
      </c>
      <c r="R2251" s="4">
        <v>0</v>
      </c>
      <c r="S2251" s="4">
        <v>21</v>
      </c>
      <c r="T2251" s="4">
        <v>0</v>
      </c>
      <c r="U2251" s="4">
        <v>47</v>
      </c>
      <c r="V2251" s="4">
        <v>19</v>
      </c>
      <c r="W2251" s="4">
        <v>0</v>
      </c>
      <c r="X2251" s="4">
        <v>0</v>
      </c>
      <c r="Y2251" s="4">
        <v>0</v>
      </c>
      <c r="Z2251" s="4">
        <v>0</v>
      </c>
      <c r="AA2251" s="4">
        <v>0</v>
      </c>
      <c r="AB2251" s="4">
        <v>0</v>
      </c>
      <c r="AC2251" s="4">
        <v>0</v>
      </c>
      <c r="AD2251" s="4">
        <v>0</v>
      </c>
    </row>
    <row r="2252" spans="1:30" x14ac:dyDescent="0.3">
      <c r="A2252" s="16" t="s">
        <v>56</v>
      </c>
      <c r="B2252" s="7">
        <v>598038</v>
      </c>
      <c r="C2252" s="7">
        <v>296538</v>
      </c>
      <c r="D2252" s="7" t="s">
        <v>2331</v>
      </c>
      <c r="E2252" s="7">
        <v>2</v>
      </c>
      <c r="F2252" s="4">
        <v>11190430</v>
      </c>
      <c r="G2252" s="4">
        <v>710194</v>
      </c>
      <c r="H2252" s="4">
        <f t="shared" si="212"/>
        <v>11371730.494047632</v>
      </c>
      <c r="I2252" s="4">
        <f t="shared" si="213"/>
        <v>181300.49404763244</v>
      </c>
      <c r="J2252" s="5">
        <f t="shared" si="214"/>
        <v>1.6201387618494767E-2</v>
      </c>
      <c r="K2252" s="4">
        <f t="shared" si="215"/>
        <v>632570.93628613674</v>
      </c>
      <c r="L2252" s="4">
        <f t="shared" si="216"/>
        <v>-77623.063713863259</v>
      </c>
      <c r="M2252" s="5">
        <f t="shared" si="217"/>
        <v>-0.10929839412028719</v>
      </c>
      <c r="N2252" s="4">
        <f>IF(SUMPRODUCT($O$2:$AD$2,O2252:AD2252)&lt;=Kalkulačka!$B$4,SUMPRODUCT($O$2:$AD$2,O2252:AD2252)*Kalkulačka!$B$5,SUMPRODUCT($O$2:$AD$2,O2252:AD2252))</f>
        <v>800.3</v>
      </c>
      <c r="O2252" s="4">
        <v>151</v>
      </c>
      <c r="P2252" s="4">
        <v>0</v>
      </c>
      <c r="Q2252" s="4">
        <v>0</v>
      </c>
      <c r="R2252" s="4">
        <v>0</v>
      </c>
      <c r="S2252" s="4">
        <v>612</v>
      </c>
      <c r="T2252" s="4">
        <v>0</v>
      </c>
      <c r="U2252" s="4">
        <v>693</v>
      </c>
      <c r="V2252" s="4">
        <v>184</v>
      </c>
      <c r="W2252" s="4">
        <v>0</v>
      </c>
      <c r="X2252" s="4">
        <v>0</v>
      </c>
      <c r="Y2252" s="4">
        <v>0</v>
      </c>
      <c r="Z2252" s="4">
        <v>0</v>
      </c>
      <c r="AA2252" s="4">
        <v>373</v>
      </c>
      <c r="AB2252" s="4">
        <v>0</v>
      </c>
      <c r="AC2252" s="4">
        <v>0</v>
      </c>
      <c r="AD2252" s="4">
        <v>0</v>
      </c>
    </row>
    <row r="2253" spans="1:30" x14ac:dyDescent="0.3">
      <c r="A2253" s="16" t="s">
        <v>23</v>
      </c>
      <c r="B2253" s="7">
        <v>551791</v>
      </c>
      <c r="C2253" s="7">
        <v>251844</v>
      </c>
      <c r="D2253" s="7" t="s">
        <v>2332</v>
      </c>
      <c r="E2253" s="7">
        <v>2</v>
      </c>
      <c r="F2253" s="4">
        <v>1563157</v>
      </c>
      <c r="G2253" s="4">
        <v>59315</v>
      </c>
      <c r="H2253" s="4">
        <f t="shared" si="212"/>
        <v>1833004.1656030796</v>
      </c>
      <c r="I2253" s="4">
        <f t="shared" si="213"/>
        <v>269847.1656030796</v>
      </c>
      <c r="J2253" s="5">
        <f t="shared" si="214"/>
        <v>0.17262959869231276</v>
      </c>
      <c r="K2253" s="4">
        <f t="shared" si="215"/>
        <v>101963.82704099918</v>
      </c>
      <c r="L2253" s="4">
        <f t="shared" si="216"/>
        <v>42648.827040999182</v>
      </c>
      <c r="M2253" s="5">
        <f t="shared" si="217"/>
        <v>0.71902262565960018</v>
      </c>
      <c r="N2253" s="4">
        <f>IF(SUMPRODUCT($O$2:$AD$2,O2253:AD2253)&lt;=Kalkulačka!$B$4,SUMPRODUCT($O$2:$AD$2,O2253:AD2253)*Kalkulačka!$B$5,SUMPRODUCT($O$2:$AD$2,O2253:AD2253))</f>
        <v>129</v>
      </c>
      <c r="O2253" s="4">
        <v>39</v>
      </c>
      <c r="P2253" s="4">
        <v>0</v>
      </c>
      <c r="Q2253" s="4">
        <v>0</v>
      </c>
      <c r="R2253" s="4">
        <v>0</v>
      </c>
      <c r="S2253" s="4">
        <v>47</v>
      </c>
      <c r="T2253" s="4">
        <v>0</v>
      </c>
      <c r="U2253" s="4">
        <v>86</v>
      </c>
      <c r="V2253" s="4">
        <v>44</v>
      </c>
      <c r="W2253" s="4">
        <v>0</v>
      </c>
      <c r="X2253" s="4">
        <v>0</v>
      </c>
      <c r="Y2253" s="4">
        <v>0</v>
      </c>
      <c r="Z2253" s="4">
        <v>0</v>
      </c>
      <c r="AA2253" s="4">
        <v>0</v>
      </c>
      <c r="AB2253" s="4">
        <v>0</v>
      </c>
      <c r="AC2253" s="4">
        <v>0</v>
      </c>
      <c r="AD2253" s="4">
        <v>0</v>
      </c>
    </row>
    <row r="2254" spans="1:30" x14ac:dyDescent="0.3">
      <c r="A2254" s="16" t="s">
        <v>44</v>
      </c>
      <c r="B2254" s="7">
        <v>561967</v>
      </c>
      <c r="C2254" s="7">
        <v>515761</v>
      </c>
      <c r="D2254" s="7" t="s">
        <v>1208</v>
      </c>
      <c r="E2254" s="7">
        <v>2</v>
      </c>
      <c r="F2254" s="4">
        <v>2144459</v>
      </c>
      <c r="G2254" s="4">
        <v>73140</v>
      </c>
      <c r="H2254" s="4">
        <f t="shared" si="212"/>
        <v>2515052.2272228301</v>
      </c>
      <c r="I2254" s="4">
        <f t="shared" si="213"/>
        <v>370593.22722283006</v>
      </c>
      <c r="J2254" s="5">
        <f t="shared" si="214"/>
        <v>0.17281432157146859</v>
      </c>
      <c r="K2254" s="4">
        <f t="shared" si="215"/>
        <v>139903.85570741748</v>
      </c>
      <c r="L2254" s="4">
        <f t="shared" si="216"/>
        <v>66763.855707417475</v>
      </c>
      <c r="M2254" s="5">
        <f t="shared" si="217"/>
        <v>0.91282274688839871</v>
      </c>
      <c r="N2254" s="4">
        <f>IF(SUMPRODUCT($O$2:$AD$2,O2254:AD2254)&lt;=Kalkulačka!$B$4,SUMPRODUCT($O$2:$AD$2,O2254:AD2254)*Kalkulačka!$B$5,SUMPRODUCT($O$2:$AD$2,O2254:AD2254))</f>
        <v>177</v>
      </c>
      <c r="O2254" s="4">
        <v>75</v>
      </c>
      <c r="P2254" s="4">
        <v>0</v>
      </c>
      <c r="Q2254" s="4">
        <v>0</v>
      </c>
      <c r="R2254" s="4">
        <v>0</v>
      </c>
      <c r="S2254" s="4">
        <v>43</v>
      </c>
      <c r="T2254" s="4">
        <v>0</v>
      </c>
      <c r="U2254" s="4">
        <v>137</v>
      </c>
      <c r="V2254" s="4">
        <v>42</v>
      </c>
      <c r="W2254" s="4">
        <v>0</v>
      </c>
      <c r="X2254" s="4">
        <v>0</v>
      </c>
      <c r="Y2254" s="4">
        <v>0</v>
      </c>
      <c r="Z2254" s="4">
        <v>0</v>
      </c>
      <c r="AA2254" s="4">
        <v>0</v>
      </c>
      <c r="AB2254" s="4">
        <v>0</v>
      </c>
      <c r="AC2254" s="4">
        <v>0</v>
      </c>
      <c r="AD2254" s="4">
        <v>0</v>
      </c>
    </row>
    <row r="2255" spans="1:30" x14ac:dyDescent="0.3">
      <c r="A2255" s="16" t="s">
        <v>35</v>
      </c>
      <c r="B2255" s="7">
        <v>563889</v>
      </c>
      <c r="C2255" s="7">
        <v>262978</v>
      </c>
      <c r="D2255" s="7" t="s">
        <v>321</v>
      </c>
      <c r="E2255" s="7">
        <v>2</v>
      </c>
      <c r="F2255" s="4">
        <v>193452479</v>
      </c>
      <c r="G2255" s="4">
        <v>11736881</v>
      </c>
      <c r="H2255" s="4">
        <f t="shared" si="212"/>
        <v>196647244.56612945</v>
      </c>
      <c r="I2255" s="4">
        <f t="shared" si="213"/>
        <v>3194765.566129446</v>
      </c>
      <c r="J2255" s="5">
        <f t="shared" si="214"/>
        <v>1.6514472094872668E-2</v>
      </c>
      <c r="K2255" s="4">
        <f t="shared" si="215"/>
        <v>10938821.64006589</v>
      </c>
      <c r="L2255" s="4">
        <f t="shared" si="216"/>
        <v>-798059.35993411019</v>
      </c>
      <c r="M2255" s="5">
        <f t="shared" si="217"/>
        <v>-6.7995863631411968E-2</v>
      </c>
      <c r="N2255" s="4">
        <f>IF(SUMPRODUCT($O$2:$AD$2,O2255:AD2255)&lt;=Kalkulačka!$B$4,SUMPRODUCT($O$2:$AD$2,O2255:AD2255)*Kalkulačka!$B$5,SUMPRODUCT($O$2:$AD$2,O2255:AD2255))</f>
        <v>13839.3</v>
      </c>
      <c r="O2255" s="4">
        <v>2991</v>
      </c>
      <c r="P2255" s="4">
        <v>101</v>
      </c>
      <c r="Q2255" s="4">
        <v>16</v>
      </c>
      <c r="R2255" s="4">
        <v>18</v>
      </c>
      <c r="S2255" s="4">
        <v>9932</v>
      </c>
      <c r="T2255" s="4">
        <v>221</v>
      </c>
      <c r="U2255" s="4">
        <v>8707</v>
      </c>
      <c r="V2255" s="4">
        <v>3084</v>
      </c>
      <c r="W2255" s="4">
        <v>329</v>
      </c>
      <c r="X2255" s="4">
        <v>1571</v>
      </c>
      <c r="Y2255" s="4">
        <v>0</v>
      </c>
      <c r="Z2255" s="4">
        <v>0</v>
      </c>
      <c r="AA2255" s="4">
        <v>2203</v>
      </c>
      <c r="AB2255" s="4">
        <v>0</v>
      </c>
      <c r="AC2255" s="4">
        <v>0</v>
      </c>
      <c r="AD2255" s="4">
        <v>0</v>
      </c>
    </row>
    <row r="2256" spans="1:30" x14ac:dyDescent="0.3">
      <c r="A2256" s="16" t="s">
        <v>47</v>
      </c>
      <c r="B2256" s="7">
        <v>594199</v>
      </c>
      <c r="C2256" s="7">
        <v>292915</v>
      </c>
      <c r="D2256" s="7" t="s">
        <v>2333</v>
      </c>
      <c r="E2256" s="7">
        <v>2</v>
      </c>
      <c r="F2256" s="4">
        <v>3470181</v>
      </c>
      <c r="G2256" s="4">
        <v>167955</v>
      </c>
      <c r="H2256" s="4">
        <f t="shared" si="212"/>
        <v>4070974.3677928862</v>
      </c>
      <c r="I2256" s="4">
        <f t="shared" si="213"/>
        <v>600793.36779288622</v>
      </c>
      <c r="J2256" s="5">
        <f t="shared" si="214"/>
        <v>0.17313026836147349</v>
      </c>
      <c r="K2256" s="4">
        <f t="shared" si="215"/>
        <v>226454.54610268422</v>
      </c>
      <c r="L2256" s="4">
        <f t="shared" si="216"/>
        <v>58499.546102684224</v>
      </c>
      <c r="M2256" s="5">
        <f t="shared" si="217"/>
        <v>0.34830487989452075</v>
      </c>
      <c r="N2256" s="4">
        <f>IF(SUMPRODUCT($O$2:$AD$2,O2256:AD2256)&lt;=Kalkulačka!$B$4,SUMPRODUCT($O$2:$AD$2,O2256:AD2256)*Kalkulačka!$B$5,SUMPRODUCT($O$2:$AD$2,O2256:AD2256))</f>
        <v>286.5</v>
      </c>
      <c r="O2256" s="4">
        <v>46</v>
      </c>
      <c r="P2256" s="4">
        <v>0</v>
      </c>
      <c r="Q2256" s="4">
        <v>0</v>
      </c>
      <c r="R2256" s="4">
        <v>0</v>
      </c>
      <c r="S2256" s="4">
        <v>145</v>
      </c>
      <c r="T2256" s="4">
        <v>0</v>
      </c>
      <c r="U2256" s="4">
        <v>141</v>
      </c>
      <c r="V2256" s="4">
        <v>25</v>
      </c>
      <c r="W2256" s="4">
        <v>0</v>
      </c>
      <c r="X2256" s="4">
        <v>0</v>
      </c>
      <c r="Y2256" s="4">
        <v>0</v>
      </c>
      <c r="Z2256" s="4">
        <v>0</v>
      </c>
      <c r="AA2256" s="4">
        <v>0</v>
      </c>
      <c r="AB2256" s="4">
        <v>0</v>
      </c>
      <c r="AC2256" s="4">
        <v>0</v>
      </c>
      <c r="AD2256" s="4">
        <v>0</v>
      </c>
    </row>
    <row r="2257" spans="1:30" x14ac:dyDescent="0.3">
      <c r="A2257" s="16" t="s">
        <v>38</v>
      </c>
      <c r="B2257" s="7">
        <v>579262</v>
      </c>
      <c r="C2257" s="7">
        <v>277878</v>
      </c>
      <c r="D2257" s="7" t="s">
        <v>2334</v>
      </c>
      <c r="E2257" s="7">
        <v>2</v>
      </c>
      <c r="F2257" s="4">
        <v>2216539</v>
      </c>
      <c r="G2257" s="4">
        <v>105240</v>
      </c>
      <c r="H2257" s="4">
        <f t="shared" si="212"/>
        <v>2600308.234925299</v>
      </c>
      <c r="I2257" s="4">
        <f t="shared" si="213"/>
        <v>383769.23492529895</v>
      </c>
      <c r="J2257" s="5">
        <f t="shared" si="214"/>
        <v>0.17313894992386736</v>
      </c>
      <c r="K2257" s="4">
        <f t="shared" si="215"/>
        <v>144646.35929071976</v>
      </c>
      <c r="L2257" s="4">
        <f t="shared" si="216"/>
        <v>39406.35929071976</v>
      </c>
      <c r="M2257" s="5">
        <f t="shared" si="217"/>
        <v>0.37444279067578634</v>
      </c>
      <c r="N2257" s="4">
        <f>IF(SUMPRODUCT($O$2:$AD$2,O2257:AD2257)&lt;=Kalkulačka!$B$4,SUMPRODUCT($O$2:$AD$2,O2257:AD2257)*Kalkulačka!$B$5,SUMPRODUCT($O$2:$AD$2,O2257:AD2257))</f>
        <v>183</v>
      </c>
      <c r="O2257" s="4">
        <v>35</v>
      </c>
      <c r="P2257" s="4">
        <v>0</v>
      </c>
      <c r="Q2257" s="4">
        <v>0</v>
      </c>
      <c r="R2257" s="4">
        <v>0</v>
      </c>
      <c r="S2257" s="4">
        <v>87</v>
      </c>
      <c r="T2257" s="4">
        <v>0</v>
      </c>
      <c r="U2257" s="4">
        <v>122</v>
      </c>
      <c r="V2257" s="4">
        <v>29</v>
      </c>
      <c r="W2257" s="4">
        <v>0</v>
      </c>
      <c r="X2257" s="4">
        <v>0</v>
      </c>
      <c r="Y2257" s="4">
        <v>0</v>
      </c>
      <c r="Z2257" s="4">
        <v>0</v>
      </c>
      <c r="AA2257" s="4">
        <v>0</v>
      </c>
      <c r="AB2257" s="4">
        <v>0</v>
      </c>
      <c r="AC2257" s="4">
        <v>0</v>
      </c>
      <c r="AD2257" s="4">
        <v>0</v>
      </c>
    </row>
    <row r="2258" spans="1:30" x14ac:dyDescent="0.3">
      <c r="A2258" s="16" t="s">
        <v>25</v>
      </c>
      <c r="B2258" s="7">
        <v>555771</v>
      </c>
      <c r="C2258" s="7">
        <v>255661</v>
      </c>
      <c r="D2258" s="7" t="s">
        <v>281</v>
      </c>
      <c r="E2258" s="7">
        <v>2</v>
      </c>
      <c r="F2258" s="4">
        <v>44504259</v>
      </c>
      <c r="G2258" s="4">
        <v>2737700</v>
      </c>
      <c r="H2258" s="4">
        <f t="shared" si="212"/>
        <v>45256730.755393863</v>
      </c>
      <c r="I2258" s="4">
        <f t="shared" si="213"/>
        <v>752471.75539386272</v>
      </c>
      <c r="J2258" s="5">
        <f t="shared" si="214"/>
        <v>1.690785943416917E-2</v>
      </c>
      <c r="K2258" s="4">
        <f t="shared" si="215"/>
        <v>2517478.9854696309</v>
      </c>
      <c r="L2258" s="4">
        <f t="shared" si="216"/>
        <v>-220221.01453036908</v>
      </c>
      <c r="M2258" s="5">
        <f t="shared" si="217"/>
        <v>-8.044015579879793E-2</v>
      </c>
      <c r="N2258" s="4">
        <f>IF(SUMPRODUCT($O$2:$AD$2,O2258:AD2258)&lt;=Kalkulačka!$B$4,SUMPRODUCT($O$2:$AD$2,O2258:AD2258)*Kalkulačka!$B$5,SUMPRODUCT($O$2:$AD$2,O2258:AD2258))</f>
        <v>3185</v>
      </c>
      <c r="O2258" s="4">
        <v>792</v>
      </c>
      <c r="P2258" s="4">
        <v>13</v>
      </c>
      <c r="Q2258" s="4">
        <v>0</v>
      </c>
      <c r="R2258" s="4">
        <v>0</v>
      </c>
      <c r="S2258" s="4">
        <v>2367</v>
      </c>
      <c r="T2258" s="4">
        <v>0</v>
      </c>
      <c r="U2258" s="4">
        <v>3191</v>
      </c>
      <c r="V2258" s="4">
        <v>673</v>
      </c>
      <c r="W2258" s="4">
        <v>0</v>
      </c>
      <c r="X2258" s="4">
        <v>0</v>
      </c>
      <c r="Y2258" s="4">
        <v>0</v>
      </c>
      <c r="Z2258" s="4">
        <v>0</v>
      </c>
      <c r="AA2258" s="4">
        <v>0</v>
      </c>
      <c r="AB2258" s="4">
        <v>0</v>
      </c>
      <c r="AC2258" s="4">
        <v>0</v>
      </c>
      <c r="AD2258" s="4">
        <v>0</v>
      </c>
    </row>
    <row r="2259" spans="1:30" x14ac:dyDescent="0.3">
      <c r="A2259" s="16" t="s">
        <v>50</v>
      </c>
      <c r="B2259" s="7">
        <v>525979</v>
      </c>
      <c r="C2259" s="7">
        <v>302392</v>
      </c>
      <c r="D2259" s="7" t="s">
        <v>1642</v>
      </c>
      <c r="E2259" s="7">
        <v>2</v>
      </c>
      <c r="F2259" s="4">
        <v>1979903</v>
      </c>
      <c r="G2259" s="4">
        <v>137373</v>
      </c>
      <c r="H2259" s="4">
        <f t="shared" si="212"/>
        <v>2323226.2098922753</v>
      </c>
      <c r="I2259" s="4">
        <f t="shared" si="213"/>
        <v>343323.20989227528</v>
      </c>
      <c r="J2259" s="5">
        <f t="shared" si="214"/>
        <v>0.17340405559882233</v>
      </c>
      <c r="K2259" s="4">
        <f t="shared" si="215"/>
        <v>129233.22264498733</v>
      </c>
      <c r="L2259" s="4">
        <f t="shared" si="216"/>
        <v>-8139.7773550126731</v>
      </c>
      <c r="M2259" s="5">
        <f t="shared" si="217"/>
        <v>-5.9253109089942524E-2</v>
      </c>
      <c r="N2259" s="4">
        <f>IF(SUMPRODUCT($O$2:$AD$2,O2259:AD2259)&lt;=Kalkulačka!$B$4,SUMPRODUCT($O$2:$AD$2,O2259:AD2259)*Kalkulačka!$B$5,SUMPRODUCT($O$2:$AD$2,O2259:AD2259))</f>
        <v>163.5</v>
      </c>
      <c r="O2259" s="4">
        <v>42</v>
      </c>
      <c r="P2259" s="4">
        <v>0</v>
      </c>
      <c r="Q2259" s="4">
        <v>0</v>
      </c>
      <c r="R2259" s="4">
        <v>0</v>
      </c>
      <c r="S2259" s="4">
        <v>67</v>
      </c>
      <c r="T2259" s="4">
        <v>0</v>
      </c>
      <c r="U2259" s="4">
        <v>108</v>
      </c>
      <c r="V2259" s="4">
        <v>67</v>
      </c>
      <c r="W2259" s="4">
        <v>0</v>
      </c>
      <c r="X2259" s="4">
        <v>0</v>
      </c>
      <c r="Y2259" s="4">
        <v>0</v>
      </c>
      <c r="Z2259" s="4">
        <v>0</v>
      </c>
      <c r="AA2259" s="4">
        <v>0</v>
      </c>
      <c r="AB2259" s="4">
        <v>0</v>
      </c>
      <c r="AC2259" s="4">
        <v>0</v>
      </c>
      <c r="AD2259" s="4">
        <v>0</v>
      </c>
    </row>
    <row r="2260" spans="1:30" x14ac:dyDescent="0.3">
      <c r="A2260" s="16" t="s">
        <v>56</v>
      </c>
      <c r="B2260" s="7">
        <v>597601</v>
      </c>
      <c r="C2260" s="7">
        <v>296201</v>
      </c>
      <c r="D2260" s="7" t="s">
        <v>2335</v>
      </c>
      <c r="E2260" s="7">
        <v>2</v>
      </c>
      <c r="F2260" s="4">
        <v>835551</v>
      </c>
      <c r="G2260" s="4">
        <v>30930</v>
      </c>
      <c r="H2260" s="4">
        <f t="shared" si="212"/>
        <v>980444.08857839147</v>
      </c>
      <c r="I2260" s="4">
        <f t="shared" si="213"/>
        <v>144893.08857839147</v>
      </c>
      <c r="J2260" s="5">
        <f t="shared" si="214"/>
        <v>0.1734102269979827</v>
      </c>
      <c r="K2260" s="4">
        <f t="shared" si="215"/>
        <v>54538.791207976305</v>
      </c>
      <c r="L2260" s="4">
        <f t="shared" si="216"/>
        <v>23608.791207976305</v>
      </c>
      <c r="M2260" s="5">
        <f t="shared" si="217"/>
        <v>0.76329748490062421</v>
      </c>
      <c r="N2260" s="4">
        <f>IF(SUMPRODUCT($O$2:$AD$2,O2260:AD2260)&lt;=Kalkulačka!$B$4,SUMPRODUCT($O$2:$AD$2,O2260:AD2260)*Kalkulačka!$B$5,SUMPRODUCT($O$2:$AD$2,O2260:AD2260))</f>
        <v>69</v>
      </c>
      <c r="O2260" s="4">
        <v>22</v>
      </c>
      <c r="P2260" s="4">
        <v>0</v>
      </c>
      <c r="Q2260" s="4">
        <v>0</v>
      </c>
      <c r="R2260" s="4">
        <v>0</v>
      </c>
      <c r="S2260" s="4">
        <v>24</v>
      </c>
      <c r="T2260" s="4">
        <v>0</v>
      </c>
      <c r="U2260" s="4">
        <v>46</v>
      </c>
      <c r="V2260" s="4">
        <v>24</v>
      </c>
      <c r="W2260" s="4">
        <v>0</v>
      </c>
      <c r="X2260" s="4">
        <v>0</v>
      </c>
      <c r="Y2260" s="4">
        <v>0</v>
      </c>
      <c r="Z2260" s="4">
        <v>0</v>
      </c>
      <c r="AA2260" s="4">
        <v>0</v>
      </c>
      <c r="AB2260" s="4">
        <v>0</v>
      </c>
      <c r="AC2260" s="4">
        <v>0</v>
      </c>
      <c r="AD2260" s="4">
        <v>0</v>
      </c>
    </row>
    <row r="2261" spans="1:30" x14ac:dyDescent="0.3">
      <c r="A2261" s="16" t="s">
        <v>35</v>
      </c>
      <c r="B2261" s="7">
        <v>577316</v>
      </c>
      <c r="C2261" s="7">
        <v>275913</v>
      </c>
      <c r="D2261" s="7" t="s">
        <v>2336</v>
      </c>
      <c r="E2261" s="7">
        <v>2</v>
      </c>
      <c r="F2261" s="4">
        <v>2815332</v>
      </c>
      <c r="G2261" s="4">
        <v>104235</v>
      </c>
      <c r="H2261" s="4">
        <f t="shared" si="212"/>
        <v>3303670.2984706666</v>
      </c>
      <c r="I2261" s="4">
        <f t="shared" si="213"/>
        <v>488338.29847066663</v>
      </c>
      <c r="J2261" s="5">
        <f t="shared" si="214"/>
        <v>0.17345673564278274</v>
      </c>
      <c r="K2261" s="4">
        <f t="shared" si="215"/>
        <v>183772.01385296363</v>
      </c>
      <c r="L2261" s="4">
        <f t="shared" si="216"/>
        <v>79537.013852963632</v>
      </c>
      <c r="M2261" s="5">
        <f t="shared" si="217"/>
        <v>0.76305476905994762</v>
      </c>
      <c r="N2261" s="4">
        <f>IF(SUMPRODUCT($O$2:$AD$2,O2261:AD2261)&lt;=Kalkulačka!$B$4,SUMPRODUCT($O$2:$AD$2,O2261:AD2261)*Kalkulačka!$B$5,SUMPRODUCT($O$2:$AD$2,O2261:AD2261))</f>
        <v>232.5</v>
      </c>
      <c r="O2261" s="4">
        <v>73</v>
      </c>
      <c r="P2261" s="4">
        <v>0</v>
      </c>
      <c r="Q2261" s="4">
        <v>0</v>
      </c>
      <c r="R2261" s="4">
        <v>0</v>
      </c>
      <c r="S2261" s="4">
        <v>82</v>
      </c>
      <c r="T2261" s="4">
        <v>0</v>
      </c>
      <c r="U2261" s="4">
        <v>155</v>
      </c>
      <c r="V2261" s="4">
        <v>60</v>
      </c>
      <c r="W2261" s="4">
        <v>0</v>
      </c>
      <c r="X2261" s="4">
        <v>0</v>
      </c>
      <c r="Y2261" s="4">
        <v>0</v>
      </c>
      <c r="Z2261" s="4">
        <v>0</v>
      </c>
      <c r="AA2261" s="4">
        <v>0</v>
      </c>
      <c r="AB2261" s="4">
        <v>0</v>
      </c>
      <c r="AC2261" s="4">
        <v>0</v>
      </c>
      <c r="AD2261" s="4">
        <v>0</v>
      </c>
    </row>
    <row r="2262" spans="1:30" x14ac:dyDescent="0.3">
      <c r="A2262" s="16" t="s">
        <v>23</v>
      </c>
      <c r="B2262" s="7">
        <v>550906</v>
      </c>
      <c r="C2262" s="7">
        <v>251038</v>
      </c>
      <c r="D2262" s="7" t="s">
        <v>2337</v>
      </c>
      <c r="E2262" s="7">
        <v>2</v>
      </c>
      <c r="F2262" s="4">
        <v>3486862</v>
      </c>
      <c r="G2262" s="4">
        <v>158618</v>
      </c>
      <c r="H2262" s="4">
        <f t="shared" si="212"/>
        <v>4092288.3697185032</v>
      </c>
      <c r="I2262" s="4">
        <f t="shared" si="213"/>
        <v>605426.36971850321</v>
      </c>
      <c r="J2262" s="5">
        <f t="shared" si="214"/>
        <v>0.17363072290171022</v>
      </c>
      <c r="K2262" s="4">
        <f t="shared" si="215"/>
        <v>227640.17199850979</v>
      </c>
      <c r="L2262" s="4">
        <f t="shared" si="216"/>
        <v>69022.171998509788</v>
      </c>
      <c r="M2262" s="5">
        <f t="shared" si="217"/>
        <v>0.43514715857285924</v>
      </c>
      <c r="N2262" s="4">
        <f>IF(SUMPRODUCT($O$2:$AD$2,O2262:AD2262)&lt;=Kalkulačka!$B$4,SUMPRODUCT($O$2:$AD$2,O2262:AD2262)*Kalkulačka!$B$5,SUMPRODUCT($O$2:$AD$2,O2262:AD2262))</f>
        <v>288</v>
      </c>
      <c r="O2262" s="4">
        <v>56</v>
      </c>
      <c r="P2262" s="4">
        <v>0</v>
      </c>
      <c r="Q2262" s="4">
        <v>0</v>
      </c>
      <c r="R2262" s="4">
        <v>0</v>
      </c>
      <c r="S2262" s="4">
        <v>136</v>
      </c>
      <c r="T2262" s="4">
        <v>0</v>
      </c>
      <c r="U2262" s="4">
        <v>181</v>
      </c>
      <c r="V2262" s="4">
        <v>80</v>
      </c>
      <c r="W2262" s="4">
        <v>0</v>
      </c>
      <c r="X2262" s="4">
        <v>0</v>
      </c>
      <c r="Y2262" s="4">
        <v>0</v>
      </c>
      <c r="Z2262" s="4">
        <v>0</v>
      </c>
      <c r="AA2262" s="4">
        <v>0</v>
      </c>
      <c r="AB2262" s="4">
        <v>0</v>
      </c>
      <c r="AC2262" s="4">
        <v>0</v>
      </c>
      <c r="AD2262" s="4">
        <v>0</v>
      </c>
    </row>
    <row r="2263" spans="1:30" x14ac:dyDescent="0.3">
      <c r="A2263" s="16" t="s">
        <v>56</v>
      </c>
      <c r="B2263" s="7">
        <v>599956</v>
      </c>
      <c r="C2263" s="7">
        <v>298476</v>
      </c>
      <c r="D2263" s="7" t="s">
        <v>2338</v>
      </c>
      <c r="E2263" s="7">
        <v>2</v>
      </c>
      <c r="F2263" s="4">
        <v>2578608</v>
      </c>
      <c r="G2263" s="4">
        <v>99185</v>
      </c>
      <c r="H2263" s="4">
        <f t="shared" si="212"/>
        <v>3026588.273437643</v>
      </c>
      <c r="I2263" s="4">
        <f t="shared" si="213"/>
        <v>447980.27343764296</v>
      </c>
      <c r="J2263" s="5">
        <f t="shared" si="214"/>
        <v>0.17372949802282589</v>
      </c>
      <c r="K2263" s="4">
        <f t="shared" si="215"/>
        <v>168358.87720723121</v>
      </c>
      <c r="L2263" s="4">
        <f t="shared" si="216"/>
        <v>69173.877207231213</v>
      </c>
      <c r="M2263" s="5">
        <f t="shared" si="217"/>
        <v>0.69742276762848432</v>
      </c>
      <c r="N2263" s="4">
        <f>IF(SUMPRODUCT($O$2:$AD$2,O2263:AD2263)&lt;=Kalkulačka!$B$4,SUMPRODUCT($O$2:$AD$2,O2263:AD2263)*Kalkulačka!$B$5,SUMPRODUCT($O$2:$AD$2,O2263:AD2263))</f>
        <v>213</v>
      </c>
      <c r="O2263" s="4">
        <v>58</v>
      </c>
      <c r="P2263" s="4">
        <v>0</v>
      </c>
      <c r="Q2263" s="4">
        <v>0</v>
      </c>
      <c r="R2263" s="4">
        <v>0</v>
      </c>
      <c r="S2263" s="4">
        <v>84</v>
      </c>
      <c r="T2263" s="4">
        <v>0</v>
      </c>
      <c r="U2263" s="4">
        <v>144</v>
      </c>
      <c r="V2263" s="4">
        <v>70</v>
      </c>
      <c r="W2263" s="4">
        <v>0</v>
      </c>
      <c r="X2263" s="4">
        <v>0</v>
      </c>
      <c r="Y2263" s="4">
        <v>0</v>
      </c>
      <c r="Z2263" s="4">
        <v>0</v>
      </c>
      <c r="AA2263" s="4">
        <v>0</v>
      </c>
      <c r="AB2263" s="4">
        <v>0</v>
      </c>
      <c r="AC2263" s="4">
        <v>0</v>
      </c>
      <c r="AD2263" s="4">
        <v>0</v>
      </c>
    </row>
    <row r="2264" spans="1:30" x14ac:dyDescent="0.3">
      <c r="A2264" s="16" t="s">
        <v>50</v>
      </c>
      <c r="B2264" s="7">
        <v>547077</v>
      </c>
      <c r="C2264" s="7">
        <v>48769967</v>
      </c>
      <c r="D2264" s="7" t="s">
        <v>2339</v>
      </c>
      <c r="E2264" s="7">
        <v>2</v>
      </c>
      <c r="F2264" s="4">
        <v>2451459</v>
      </c>
      <c r="G2264" s="4">
        <v>90583</v>
      </c>
      <c r="H2264" s="4">
        <f t="shared" si="212"/>
        <v>2877390.2599583226</v>
      </c>
      <c r="I2264" s="4">
        <f t="shared" si="213"/>
        <v>425931.25995832263</v>
      </c>
      <c r="J2264" s="5">
        <f t="shared" si="214"/>
        <v>0.17374602632894232</v>
      </c>
      <c r="K2264" s="4">
        <f t="shared" si="215"/>
        <v>160059.49593645221</v>
      </c>
      <c r="L2264" s="4">
        <f t="shared" si="216"/>
        <v>69476.495936452207</v>
      </c>
      <c r="M2264" s="5">
        <f t="shared" si="217"/>
        <v>0.76699265796509497</v>
      </c>
      <c r="N2264" s="4">
        <f>IF(SUMPRODUCT($O$2:$AD$2,O2264:AD2264)&lt;=Kalkulačka!$B$4,SUMPRODUCT($O$2:$AD$2,O2264:AD2264)*Kalkulačka!$B$5,SUMPRODUCT($O$2:$AD$2,O2264:AD2264))</f>
        <v>202.5</v>
      </c>
      <c r="O2264" s="4">
        <v>66</v>
      </c>
      <c r="P2264" s="4">
        <v>0</v>
      </c>
      <c r="Q2264" s="4">
        <v>0</v>
      </c>
      <c r="R2264" s="4">
        <v>0</v>
      </c>
      <c r="S2264" s="4">
        <v>69</v>
      </c>
      <c r="T2264" s="4">
        <v>0</v>
      </c>
      <c r="U2264" s="4">
        <v>0</v>
      </c>
      <c r="V2264" s="4">
        <v>50</v>
      </c>
      <c r="W2264" s="4">
        <v>0</v>
      </c>
      <c r="X2264" s="4">
        <v>0</v>
      </c>
      <c r="Y2264" s="4">
        <v>0</v>
      </c>
      <c r="Z2264" s="4">
        <v>0</v>
      </c>
      <c r="AA2264" s="4">
        <v>0</v>
      </c>
      <c r="AB2264" s="4">
        <v>0</v>
      </c>
      <c r="AC2264" s="4">
        <v>0</v>
      </c>
      <c r="AD2264" s="4">
        <v>0</v>
      </c>
    </row>
    <row r="2265" spans="1:30" x14ac:dyDescent="0.3">
      <c r="A2265" s="16" t="s">
        <v>23</v>
      </c>
      <c r="B2265" s="7">
        <v>545368</v>
      </c>
      <c r="C2265" s="7">
        <v>245747</v>
      </c>
      <c r="D2265" s="7" t="s">
        <v>2340</v>
      </c>
      <c r="E2265" s="7">
        <v>2</v>
      </c>
      <c r="F2265" s="4">
        <v>363160</v>
      </c>
      <c r="G2265" s="4">
        <v>9694</v>
      </c>
      <c r="H2265" s="4">
        <f t="shared" si="212"/>
        <v>426280.03851234412</v>
      </c>
      <c r="I2265" s="4">
        <f t="shared" si="213"/>
        <v>63120.038512344123</v>
      </c>
      <c r="J2265" s="5">
        <f t="shared" si="214"/>
        <v>0.17380779411924263</v>
      </c>
      <c r="K2265" s="4">
        <f t="shared" si="215"/>
        <v>23712.517916511435</v>
      </c>
      <c r="L2265" s="4">
        <f t="shared" si="216"/>
        <v>14018.517916511435</v>
      </c>
      <c r="M2265" s="5">
        <f t="shared" si="217"/>
        <v>1.4461025290397602</v>
      </c>
      <c r="N2265" s="4">
        <f>IF(SUMPRODUCT($O$2:$AD$2,O2265:AD2265)&lt;=Kalkulačka!$B$4,SUMPRODUCT($O$2:$AD$2,O2265:AD2265)*Kalkulačka!$B$5,SUMPRODUCT($O$2:$AD$2,O2265:AD2265))</f>
        <v>30</v>
      </c>
      <c r="O2265" s="4">
        <v>20</v>
      </c>
      <c r="P2265" s="4">
        <v>0</v>
      </c>
      <c r="Q2265" s="4">
        <v>0</v>
      </c>
      <c r="R2265" s="4">
        <v>0</v>
      </c>
      <c r="S2265" s="4">
        <v>0</v>
      </c>
      <c r="T2265" s="4">
        <v>0</v>
      </c>
      <c r="U2265" s="4">
        <v>0</v>
      </c>
      <c r="V2265" s="4">
        <v>0</v>
      </c>
      <c r="W2265" s="4">
        <v>0</v>
      </c>
      <c r="X2265" s="4">
        <v>0</v>
      </c>
      <c r="Y2265" s="4">
        <v>0</v>
      </c>
      <c r="Z2265" s="4">
        <v>0</v>
      </c>
      <c r="AA2265" s="4">
        <v>0</v>
      </c>
      <c r="AB2265" s="4">
        <v>0</v>
      </c>
      <c r="AC2265" s="4">
        <v>0</v>
      </c>
      <c r="AD2265" s="4">
        <v>0</v>
      </c>
    </row>
    <row r="2266" spans="1:30" x14ac:dyDescent="0.3">
      <c r="A2266" s="16" t="s">
        <v>23</v>
      </c>
      <c r="B2266" s="7">
        <v>535800</v>
      </c>
      <c r="C2266" s="7">
        <v>581445</v>
      </c>
      <c r="D2266" s="7" t="s">
        <v>2341</v>
      </c>
      <c r="E2266" s="7">
        <v>2</v>
      </c>
      <c r="F2266" s="4">
        <v>363160</v>
      </c>
      <c r="G2266" s="4">
        <v>9694</v>
      </c>
      <c r="H2266" s="4">
        <f t="shared" si="212"/>
        <v>426280.03851234412</v>
      </c>
      <c r="I2266" s="4">
        <f t="shared" si="213"/>
        <v>63120.038512344123</v>
      </c>
      <c r="J2266" s="5">
        <f t="shared" si="214"/>
        <v>0.17380779411924263</v>
      </c>
      <c r="K2266" s="4">
        <f t="shared" si="215"/>
        <v>23712.517916511435</v>
      </c>
      <c r="L2266" s="4">
        <f t="shared" si="216"/>
        <v>14018.517916511435</v>
      </c>
      <c r="M2266" s="5">
        <f t="shared" si="217"/>
        <v>1.4461025290397602</v>
      </c>
      <c r="N2266" s="4">
        <f>IF(SUMPRODUCT($O$2:$AD$2,O2266:AD2266)&lt;=Kalkulačka!$B$4,SUMPRODUCT($O$2:$AD$2,O2266:AD2266)*Kalkulačka!$B$5,SUMPRODUCT($O$2:$AD$2,O2266:AD2266))</f>
        <v>30</v>
      </c>
      <c r="O2266" s="4">
        <v>20</v>
      </c>
      <c r="P2266" s="4">
        <v>0</v>
      </c>
      <c r="Q2266" s="4">
        <v>0</v>
      </c>
      <c r="R2266" s="4">
        <v>0</v>
      </c>
      <c r="S2266" s="4">
        <v>0</v>
      </c>
      <c r="T2266" s="4">
        <v>0</v>
      </c>
      <c r="U2266" s="4">
        <v>0</v>
      </c>
      <c r="V2266" s="4">
        <v>0</v>
      </c>
      <c r="W2266" s="4">
        <v>0</v>
      </c>
      <c r="X2266" s="4">
        <v>0</v>
      </c>
      <c r="Y2266" s="4">
        <v>0</v>
      </c>
      <c r="Z2266" s="4">
        <v>0</v>
      </c>
      <c r="AA2266" s="4">
        <v>0</v>
      </c>
      <c r="AB2266" s="4">
        <v>0</v>
      </c>
      <c r="AC2266" s="4">
        <v>0</v>
      </c>
      <c r="AD2266" s="4">
        <v>0</v>
      </c>
    </row>
    <row r="2267" spans="1:30" x14ac:dyDescent="0.3">
      <c r="A2267" s="16" t="s">
        <v>23</v>
      </c>
      <c r="B2267" s="7">
        <v>549509</v>
      </c>
      <c r="C2267" s="7">
        <v>249769</v>
      </c>
      <c r="D2267" s="7" t="s">
        <v>2342</v>
      </c>
      <c r="E2267" s="7">
        <v>2</v>
      </c>
      <c r="F2267" s="4">
        <v>363160</v>
      </c>
      <c r="G2267" s="4">
        <v>9694</v>
      </c>
      <c r="H2267" s="4">
        <f t="shared" si="212"/>
        <v>426280.03851234412</v>
      </c>
      <c r="I2267" s="4">
        <f t="shared" si="213"/>
        <v>63120.038512344123</v>
      </c>
      <c r="J2267" s="5">
        <f t="shared" si="214"/>
        <v>0.17380779411924263</v>
      </c>
      <c r="K2267" s="4">
        <f t="shared" si="215"/>
        <v>23712.517916511435</v>
      </c>
      <c r="L2267" s="4">
        <f t="shared" si="216"/>
        <v>14018.517916511435</v>
      </c>
      <c r="M2267" s="5">
        <f t="shared" si="217"/>
        <v>1.4461025290397602</v>
      </c>
      <c r="N2267" s="4">
        <f>IF(SUMPRODUCT($O$2:$AD$2,O2267:AD2267)&lt;=Kalkulačka!$B$4,SUMPRODUCT($O$2:$AD$2,O2267:AD2267)*Kalkulačka!$B$5,SUMPRODUCT($O$2:$AD$2,O2267:AD2267))</f>
        <v>30</v>
      </c>
      <c r="O2267" s="4">
        <v>20</v>
      </c>
      <c r="P2267" s="4">
        <v>0</v>
      </c>
      <c r="Q2267" s="4">
        <v>0</v>
      </c>
      <c r="R2267" s="4">
        <v>0</v>
      </c>
      <c r="S2267" s="4">
        <v>0</v>
      </c>
      <c r="T2267" s="4">
        <v>0</v>
      </c>
      <c r="U2267" s="4">
        <v>0</v>
      </c>
      <c r="V2267" s="4">
        <v>0</v>
      </c>
      <c r="W2267" s="4">
        <v>0</v>
      </c>
      <c r="X2267" s="4">
        <v>0</v>
      </c>
      <c r="Y2267" s="4">
        <v>0</v>
      </c>
      <c r="Z2267" s="4">
        <v>0</v>
      </c>
      <c r="AA2267" s="4">
        <v>0</v>
      </c>
      <c r="AB2267" s="4">
        <v>0</v>
      </c>
      <c r="AC2267" s="4">
        <v>0</v>
      </c>
      <c r="AD2267" s="4">
        <v>0</v>
      </c>
    </row>
    <row r="2268" spans="1:30" x14ac:dyDescent="0.3">
      <c r="A2268" s="16" t="s">
        <v>23</v>
      </c>
      <c r="B2268" s="7">
        <v>549711</v>
      </c>
      <c r="C2268" s="7">
        <v>249963</v>
      </c>
      <c r="D2268" s="7" t="s">
        <v>2343</v>
      </c>
      <c r="E2268" s="7">
        <v>2</v>
      </c>
      <c r="F2268" s="4">
        <v>363160</v>
      </c>
      <c r="G2268" s="4">
        <v>9694</v>
      </c>
      <c r="H2268" s="4">
        <f t="shared" si="212"/>
        <v>426280.03851234412</v>
      </c>
      <c r="I2268" s="4">
        <f t="shared" si="213"/>
        <v>63120.038512344123</v>
      </c>
      <c r="J2268" s="5">
        <f t="shared" si="214"/>
        <v>0.17380779411924263</v>
      </c>
      <c r="K2268" s="4">
        <f t="shared" si="215"/>
        <v>23712.517916511435</v>
      </c>
      <c r="L2268" s="4">
        <f t="shared" si="216"/>
        <v>14018.517916511435</v>
      </c>
      <c r="M2268" s="5">
        <f t="shared" si="217"/>
        <v>1.4461025290397602</v>
      </c>
      <c r="N2268" s="4">
        <f>IF(SUMPRODUCT($O$2:$AD$2,O2268:AD2268)&lt;=Kalkulačka!$B$4,SUMPRODUCT($O$2:$AD$2,O2268:AD2268)*Kalkulačka!$B$5,SUMPRODUCT($O$2:$AD$2,O2268:AD2268))</f>
        <v>30</v>
      </c>
      <c r="O2268" s="4">
        <v>20</v>
      </c>
      <c r="P2268" s="4">
        <v>0</v>
      </c>
      <c r="Q2268" s="4">
        <v>0</v>
      </c>
      <c r="R2268" s="4">
        <v>0</v>
      </c>
      <c r="S2268" s="4">
        <v>0</v>
      </c>
      <c r="T2268" s="4">
        <v>0</v>
      </c>
      <c r="U2268" s="4">
        <v>18</v>
      </c>
      <c r="V2268" s="4">
        <v>0</v>
      </c>
      <c r="W2268" s="4">
        <v>0</v>
      </c>
      <c r="X2268" s="4">
        <v>0</v>
      </c>
      <c r="Y2268" s="4">
        <v>0</v>
      </c>
      <c r="Z2268" s="4">
        <v>0</v>
      </c>
      <c r="AA2268" s="4">
        <v>0</v>
      </c>
      <c r="AB2268" s="4">
        <v>0</v>
      </c>
      <c r="AC2268" s="4">
        <v>0</v>
      </c>
      <c r="AD2268" s="4">
        <v>0</v>
      </c>
    </row>
    <row r="2269" spans="1:30" x14ac:dyDescent="0.3">
      <c r="A2269" s="16" t="s">
        <v>23</v>
      </c>
      <c r="B2269" s="7">
        <v>550159</v>
      </c>
      <c r="C2269" s="7">
        <v>582999</v>
      </c>
      <c r="D2269" s="7" t="s">
        <v>2344</v>
      </c>
      <c r="E2269" s="7">
        <v>2</v>
      </c>
      <c r="F2269" s="4">
        <v>363160</v>
      </c>
      <c r="G2269" s="4">
        <v>9694</v>
      </c>
      <c r="H2269" s="4">
        <f t="shared" si="212"/>
        <v>426280.03851234412</v>
      </c>
      <c r="I2269" s="4">
        <f t="shared" si="213"/>
        <v>63120.038512344123</v>
      </c>
      <c r="J2269" s="5">
        <f t="shared" si="214"/>
        <v>0.17380779411924263</v>
      </c>
      <c r="K2269" s="4">
        <f t="shared" si="215"/>
        <v>23712.517916511435</v>
      </c>
      <c r="L2269" s="4">
        <f t="shared" si="216"/>
        <v>14018.517916511435</v>
      </c>
      <c r="M2269" s="5">
        <f t="shared" si="217"/>
        <v>1.4461025290397602</v>
      </c>
      <c r="N2269" s="4">
        <f>IF(SUMPRODUCT($O$2:$AD$2,O2269:AD2269)&lt;=Kalkulačka!$B$4,SUMPRODUCT($O$2:$AD$2,O2269:AD2269)*Kalkulačka!$B$5,SUMPRODUCT($O$2:$AD$2,O2269:AD2269))</f>
        <v>30</v>
      </c>
      <c r="O2269" s="4">
        <v>20</v>
      </c>
      <c r="P2269" s="4">
        <v>0</v>
      </c>
      <c r="Q2269" s="4">
        <v>0</v>
      </c>
      <c r="R2269" s="4">
        <v>0</v>
      </c>
      <c r="S2269" s="4">
        <v>0</v>
      </c>
      <c r="T2269" s="4">
        <v>0</v>
      </c>
      <c r="U2269" s="4">
        <v>0</v>
      </c>
      <c r="V2269" s="4">
        <v>0</v>
      </c>
      <c r="W2269" s="4">
        <v>0</v>
      </c>
      <c r="X2269" s="4">
        <v>0</v>
      </c>
      <c r="Y2269" s="4">
        <v>0</v>
      </c>
      <c r="Z2269" s="4">
        <v>0</v>
      </c>
      <c r="AA2269" s="4">
        <v>0</v>
      </c>
      <c r="AB2269" s="4">
        <v>0</v>
      </c>
      <c r="AC2269" s="4">
        <v>0</v>
      </c>
      <c r="AD2269" s="4">
        <v>0</v>
      </c>
    </row>
    <row r="2270" spans="1:30" x14ac:dyDescent="0.3">
      <c r="A2270" s="16" t="s">
        <v>23</v>
      </c>
      <c r="B2270" s="7">
        <v>544493</v>
      </c>
      <c r="C2270" s="7">
        <v>244902</v>
      </c>
      <c r="D2270" s="7" t="s">
        <v>2345</v>
      </c>
      <c r="E2270" s="7">
        <v>2</v>
      </c>
      <c r="F2270" s="4">
        <v>726317</v>
      </c>
      <c r="G2270" s="4">
        <v>19387</v>
      </c>
      <c r="H2270" s="4">
        <f t="shared" si="212"/>
        <v>852560.07702468825</v>
      </c>
      <c r="I2270" s="4">
        <f t="shared" si="213"/>
        <v>126243.07702468825</v>
      </c>
      <c r="J2270" s="5">
        <f t="shared" si="214"/>
        <v>0.17381264244770289</v>
      </c>
      <c r="K2270" s="4">
        <f t="shared" si="215"/>
        <v>47425.03583302287</v>
      </c>
      <c r="L2270" s="4">
        <f t="shared" si="216"/>
        <v>28038.03583302287</v>
      </c>
      <c r="M2270" s="5">
        <f t="shared" si="217"/>
        <v>1.4462287013474424</v>
      </c>
      <c r="N2270" s="4">
        <f>IF(SUMPRODUCT($O$2:$AD$2,O2270:AD2270)&lt;=Kalkulačka!$B$4,SUMPRODUCT($O$2:$AD$2,O2270:AD2270)*Kalkulačka!$B$5,SUMPRODUCT($O$2:$AD$2,O2270:AD2270))</f>
        <v>60</v>
      </c>
      <c r="O2270" s="4">
        <v>40</v>
      </c>
      <c r="P2270" s="4">
        <v>0</v>
      </c>
      <c r="Q2270" s="4">
        <v>0</v>
      </c>
      <c r="R2270" s="4">
        <v>0</v>
      </c>
      <c r="S2270" s="4">
        <v>0</v>
      </c>
      <c r="T2270" s="4">
        <v>0</v>
      </c>
      <c r="U2270" s="4">
        <v>40</v>
      </c>
      <c r="V2270" s="4">
        <v>0</v>
      </c>
      <c r="W2270" s="4">
        <v>0</v>
      </c>
      <c r="X2270" s="4">
        <v>0</v>
      </c>
      <c r="Y2270" s="4">
        <v>0</v>
      </c>
      <c r="Z2270" s="4">
        <v>0</v>
      </c>
      <c r="AA2270" s="4">
        <v>0</v>
      </c>
      <c r="AB2270" s="4">
        <v>0</v>
      </c>
      <c r="AC2270" s="4">
        <v>0</v>
      </c>
      <c r="AD2270" s="4">
        <v>0</v>
      </c>
    </row>
    <row r="2271" spans="1:30" x14ac:dyDescent="0.3">
      <c r="A2271" s="16" t="s">
        <v>23</v>
      </c>
      <c r="B2271" s="7">
        <v>545023</v>
      </c>
      <c r="C2271" s="7">
        <v>245429</v>
      </c>
      <c r="D2271" s="7" t="s">
        <v>2346</v>
      </c>
      <c r="E2271" s="7">
        <v>2</v>
      </c>
      <c r="F2271" s="4">
        <v>726317</v>
      </c>
      <c r="G2271" s="4">
        <v>19387</v>
      </c>
      <c r="H2271" s="4">
        <f t="shared" si="212"/>
        <v>852560.07702468825</v>
      </c>
      <c r="I2271" s="4">
        <f t="shared" si="213"/>
        <v>126243.07702468825</v>
      </c>
      <c r="J2271" s="5">
        <f t="shared" si="214"/>
        <v>0.17381264244770289</v>
      </c>
      <c r="K2271" s="4">
        <f t="shared" si="215"/>
        <v>47425.03583302287</v>
      </c>
      <c r="L2271" s="4">
        <f t="shared" si="216"/>
        <v>28038.03583302287</v>
      </c>
      <c r="M2271" s="5">
        <f t="shared" si="217"/>
        <v>1.4462287013474424</v>
      </c>
      <c r="N2271" s="4">
        <f>IF(SUMPRODUCT($O$2:$AD$2,O2271:AD2271)&lt;=Kalkulačka!$B$4,SUMPRODUCT($O$2:$AD$2,O2271:AD2271)*Kalkulačka!$B$5,SUMPRODUCT($O$2:$AD$2,O2271:AD2271))</f>
        <v>60</v>
      </c>
      <c r="O2271" s="4">
        <v>40</v>
      </c>
      <c r="P2271" s="4">
        <v>0</v>
      </c>
      <c r="Q2271" s="4">
        <v>0</v>
      </c>
      <c r="R2271" s="4">
        <v>0</v>
      </c>
      <c r="S2271" s="4">
        <v>0</v>
      </c>
      <c r="T2271" s="4">
        <v>0</v>
      </c>
      <c r="U2271" s="4">
        <v>40</v>
      </c>
      <c r="V2271" s="4">
        <v>0</v>
      </c>
      <c r="W2271" s="4">
        <v>0</v>
      </c>
      <c r="X2271" s="4">
        <v>0</v>
      </c>
      <c r="Y2271" s="4">
        <v>0</v>
      </c>
      <c r="Z2271" s="4">
        <v>0</v>
      </c>
      <c r="AA2271" s="4">
        <v>0</v>
      </c>
      <c r="AB2271" s="4">
        <v>0</v>
      </c>
      <c r="AC2271" s="4">
        <v>0</v>
      </c>
      <c r="AD2271" s="4">
        <v>0</v>
      </c>
    </row>
    <row r="2272" spans="1:30" x14ac:dyDescent="0.3">
      <c r="A2272" s="16" t="s">
        <v>23</v>
      </c>
      <c r="B2272" s="7">
        <v>550418</v>
      </c>
      <c r="C2272" s="7">
        <v>250571</v>
      </c>
      <c r="D2272" s="7" t="s">
        <v>2347</v>
      </c>
      <c r="E2272" s="7">
        <v>2</v>
      </c>
      <c r="F2272" s="4">
        <v>726317</v>
      </c>
      <c r="G2272" s="4">
        <v>19387</v>
      </c>
      <c r="H2272" s="4">
        <f t="shared" si="212"/>
        <v>852560.07702468825</v>
      </c>
      <c r="I2272" s="4">
        <f t="shared" si="213"/>
        <v>126243.07702468825</v>
      </c>
      <c r="J2272" s="5">
        <f t="shared" si="214"/>
        <v>0.17381264244770289</v>
      </c>
      <c r="K2272" s="4">
        <f t="shared" si="215"/>
        <v>47425.03583302287</v>
      </c>
      <c r="L2272" s="4">
        <f t="shared" si="216"/>
        <v>28038.03583302287</v>
      </c>
      <c r="M2272" s="5">
        <f t="shared" si="217"/>
        <v>1.4462287013474424</v>
      </c>
      <c r="N2272" s="4">
        <f>IF(SUMPRODUCT($O$2:$AD$2,O2272:AD2272)&lt;=Kalkulačka!$B$4,SUMPRODUCT($O$2:$AD$2,O2272:AD2272)*Kalkulačka!$B$5,SUMPRODUCT($O$2:$AD$2,O2272:AD2272))</f>
        <v>60</v>
      </c>
      <c r="O2272" s="4">
        <v>40</v>
      </c>
      <c r="P2272" s="4">
        <v>0</v>
      </c>
      <c r="Q2272" s="4">
        <v>0</v>
      </c>
      <c r="R2272" s="4">
        <v>0</v>
      </c>
      <c r="S2272" s="4">
        <v>0</v>
      </c>
      <c r="T2272" s="4">
        <v>0</v>
      </c>
      <c r="U2272" s="4">
        <v>40</v>
      </c>
      <c r="V2272" s="4">
        <v>0</v>
      </c>
      <c r="W2272" s="4">
        <v>0</v>
      </c>
      <c r="X2272" s="4">
        <v>0</v>
      </c>
      <c r="Y2272" s="4">
        <v>0</v>
      </c>
      <c r="Z2272" s="4">
        <v>0</v>
      </c>
      <c r="AA2272" s="4">
        <v>0</v>
      </c>
      <c r="AB2272" s="4">
        <v>0</v>
      </c>
      <c r="AC2272" s="4">
        <v>0</v>
      </c>
      <c r="AD2272" s="4">
        <v>0</v>
      </c>
    </row>
    <row r="2273" spans="1:30" x14ac:dyDescent="0.3">
      <c r="A2273" s="16" t="s">
        <v>32</v>
      </c>
      <c r="B2273" s="7">
        <v>565164</v>
      </c>
      <c r="C2273" s="7">
        <v>263931</v>
      </c>
      <c r="D2273" s="7" t="s">
        <v>2348</v>
      </c>
      <c r="E2273" s="7">
        <v>2</v>
      </c>
      <c r="F2273" s="4">
        <v>9181179</v>
      </c>
      <c r="G2273" s="4">
        <v>579679</v>
      </c>
      <c r="H2273" s="4">
        <f t="shared" si="212"/>
        <v>9341216.5772671662</v>
      </c>
      <c r="I2273" s="4">
        <f t="shared" si="213"/>
        <v>160037.57726716623</v>
      </c>
      <c r="J2273" s="5">
        <f t="shared" si="214"/>
        <v>1.743104859050959E-2</v>
      </c>
      <c r="K2273" s="4">
        <f t="shared" si="215"/>
        <v>519620.30927715392</v>
      </c>
      <c r="L2273" s="4">
        <f t="shared" si="216"/>
        <v>-60058.690722846077</v>
      </c>
      <c r="M2273" s="5">
        <f t="shared" si="217"/>
        <v>-0.10360680777265707</v>
      </c>
      <c r="N2273" s="4">
        <f>IF(SUMPRODUCT($O$2:$AD$2,O2273:AD2273)&lt;=Kalkulačka!$B$4,SUMPRODUCT($O$2:$AD$2,O2273:AD2273)*Kalkulačka!$B$5,SUMPRODUCT($O$2:$AD$2,O2273:AD2273))</f>
        <v>657.4</v>
      </c>
      <c r="O2273" s="4">
        <v>108</v>
      </c>
      <c r="P2273" s="4">
        <v>0</v>
      </c>
      <c r="Q2273" s="4">
        <v>0</v>
      </c>
      <c r="R2273" s="4">
        <v>0</v>
      </c>
      <c r="S2273" s="4">
        <v>505</v>
      </c>
      <c r="T2273" s="4">
        <v>16</v>
      </c>
      <c r="U2273" s="4">
        <v>457</v>
      </c>
      <c r="V2273" s="4">
        <v>90</v>
      </c>
      <c r="W2273" s="4">
        <v>0</v>
      </c>
      <c r="X2273" s="4">
        <v>0</v>
      </c>
      <c r="Y2273" s="4">
        <v>0</v>
      </c>
      <c r="Z2273" s="4">
        <v>0</v>
      </c>
      <c r="AA2273" s="4">
        <v>124</v>
      </c>
      <c r="AB2273" s="4">
        <v>0</v>
      </c>
      <c r="AC2273" s="4">
        <v>0</v>
      </c>
      <c r="AD2273" s="4">
        <v>0</v>
      </c>
    </row>
    <row r="2274" spans="1:30" x14ac:dyDescent="0.3">
      <c r="A2274" s="16" t="s">
        <v>20</v>
      </c>
      <c r="B2274" s="7">
        <v>539643</v>
      </c>
      <c r="C2274" s="7">
        <v>241636</v>
      </c>
      <c r="D2274" s="7" t="s">
        <v>2349</v>
      </c>
      <c r="E2274" s="7">
        <v>2</v>
      </c>
      <c r="F2274" s="4">
        <v>11807229</v>
      </c>
      <c r="G2274" s="4">
        <v>758430</v>
      </c>
      <c r="H2274" s="4">
        <f t="shared" si="212"/>
        <v>12013992.418739565</v>
      </c>
      <c r="I2274" s="4">
        <f t="shared" si="213"/>
        <v>206763.41873956472</v>
      </c>
      <c r="J2274" s="5">
        <f t="shared" si="214"/>
        <v>1.7511595543676206E-2</v>
      </c>
      <c r="K2274" s="4">
        <f t="shared" si="215"/>
        <v>668297.79661368066</v>
      </c>
      <c r="L2274" s="4">
        <f t="shared" si="216"/>
        <v>-90132.203386319336</v>
      </c>
      <c r="M2274" s="5">
        <f t="shared" si="217"/>
        <v>-0.11884050391772394</v>
      </c>
      <c r="N2274" s="4">
        <f>IF(SUMPRODUCT($O$2:$AD$2,O2274:AD2274)&lt;=Kalkulačka!$B$4,SUMPRODUCT($O$2:$AD$2,O2274:AD2274)*Kalkulačka!$B$5,SUMPRODUCT($O$2:$AD$2,O2274:AD2274))</f>
        <v>845.5</v>
      </c>
      <c r="O2274" s="4">
        <v>89</v>
      </c>
      <c r="P2274" s="4">
        <v>0</v>
      </c>
      <c r="Q2274" s="4">
        <v>14</v>
      </c>
      <c r="R2274" s="4">
        <v>0</v>
      </c>
      <c r="S2274" s="4">
        <v>677</v>
      </c>
      <c r="T2274" s="4">
        <v>0</v>
      </c>
      <c r="U2274" s="4">
        <v>748</v>
      </c>
      <c r="V2274" s="4">
        <v>172</v>
      </c>
      <c r="W2274" s="4">
        <v>0</v>
      </c>
      <c r="X2274" s="4">
        <v>0</v>
      </c>
      <c r="Y2274" s="4">
        <v>0</v>
      </c>
      <c r="Z2274" s="4">
        <v>0</v>
      </c>
      <c r="AA2274" s="4">
        <v>655</v>
      </c>
      <c r="AB2274" s="4">
        <v>0</v>
      </c>
      <c r="AC2274" s="4">
        <v>0</v>
      </c>
      <c r="AD2274" s="4">
        <v>0</v>
      </c>
    </row>
    <row r="2275" spans="1:30" x14ac:dyDescent="0.3">
      <c r="A2275" s="16" t="s">
        <v>20</v>
      </c>
      <c r="B2275" s="7">
        <v>533351</v>
      </c>
      <c r="C2275" s="7">
        <v>235407</v>
      </c>
      <c r="D2275" s="7" t="s">
        <v>886</v>
      </c>
      <c r="E2275" s="7">
        <v>2</v>
      </c>
      <c r="F2275" s="4">
        <v>1488582</v>
      </c>
      <c r="G2275" s="4">
        <v>56442</v>
      </c>
      <c r="H2275" s="4">
        <f t="shared" si="212"/>
        <v>1747748.1579006109</v>
      </c>
      <c r="I2275" s="4">
        <f t="shared" si="213"/>
        <v>259166.15790061094</v>
      </c>
      <c r="J2275" s="5">
        <f t="shared" si="214"/>
        <v>0.17410270841687647</v>
      </c>
      <c r="K2275" s="4">
        <f t="shared" si="215"/>
        <v>97221.323457696897</v>
      </c>
      <c r="L2275" s="4">
        <f t="shared" si="216"/>
        <v>40779.323457696897</v>
      </c>
      <c r="M2275" s="5">
        <f t="shared" si="217"/>
        <v>0.72249961832849463</v>
      </c>
      <c r="N2275" s="4">
        <f>IF(SUMPRODUCT($O$2:$AD$2,O2275:AD2275)&lt;=Kalkulačka!$B$4,SUMPRODUCT($O$2:$AD$2,O2275:AD2275)*Kalkulačka!$B$5,SUMPRODUCT($O$2:$AD$2,O2275:AD2275))</f>
        <v>123</v>
      </c>
      <c r="O2275" s="4">
        <v>36</v>
      </c>
      <c r="P2275" s="4">
        <v>0</v>
      </c>
      <c r="Q2275" s="4">
        <v>0</v>
      </c>
      <c r="R2275" s="4">
        <v>0</v>
      </c>
      <c r="S2275" s="4">
        <v>46</v>
      </c>
      <c r="T2275" s="4">
        <v>0</v>
      </c>
      <c r="U2275" s="4">
        <v>77</v>
      </c>
      <c r="V2275" s="4">
        <v>42</v>
      </c>
      <c r="W2275" s="4">
        <v>0</v>
      </c>
      <c r="X2275" s="4">
        <v>0</v>
      </c>
      <c r="Y2275" s="4">
        <v>0</v>
      </c>
      <c r="Z2275" s="4">
        <v>0</v>
      </c>
      <c r="AA2275" s="4">
        <v>0</v>
      </c>
      <c r="AB2275" s="4">
        <v>0</v>
      </c>
      <c r="AC2275" s="4">
        <v>0</v>
      </c>
      <c r="AD2275" s="4">
        <v>0</v>
      </c>
    </row>
    <row r="2276" spans="1:30" x14ac:dyDescent="0.3">
      <c r="A2276" s="16" t="s">
        <v>44</v>
      </c>
      <c r="B2276" s="7">
        <v>596531</v>
      </c>
      <c r="C2276" s="7">
        <v>295205</v>
      </c>
      <c r="D2276" s="7" t="s">
        <v>2350</v>
      </c>
      <c r="E2276" s="7">
        <v>2</v>
      </c>
      <c r="F2276" s="4">
        <v>1016520</v>
      </c>
      <c r="G2276" s="4">
        <v>40183</v>
      </c>
      <c r="H2276" s="4">
        <f t="shared" si="212"/>
        <v>1193584.1078345636</v>
      </c>
      <c r="I2276" s="4">
        <f t="shared" si="213"/>
        <v>177064.10783456359</v>
      </c>
      <c r="J2276" s="5">
        <f t="shared" si="214"/>
        <v>0.17418654609310558</v>
      </c>
      <c r="K2276" s="4">
        <f t="shared" si="215"/>
        <v>66395.050166232017</v>
      </c>
      <c r="L2276" s="4">
        <f t="shared" si="216"/>
        <v>26212.050166232017</v>
      </c>
      <c r="M2276" s="5">
        <f t="shared" si="217"/>
        <v>0.65231690431854306</v>
      </c>
      <c r="N2276" s="4">
        <f>IF(SUMPRODUCT($O$2:$AD$2,O2276:AD2276)&lt;=Kalkulačka!$B$4,SUMPRODUCT($O$2:$AD$2,O2276:AD2276)*Kalkulačka!$B$5,SUMPRODUCT($O$2:$AD$2,O2276:AD2276))</f>
        <v>84</v>
      </c>
      <c r="O2276" s="4">
        <v>21</v>
      </c>
      <c r="P2276" s="4">
        <v>0</v>
      </c>
      <c r="Q2276" s="4">
        <v>0</v>
      </c>
      <c r="R2276" s="4">
        <v>0</v>
      </c>
      <c r="S2276" s="4">
        <v>35</v>
      </c>
      <c r="T2276" s="4">
        <v>0</v>
      </c>
      <c r="U2276" s="4">
        <v>57</v>
      </c>
      <c r="V2276" s="4">
        <v>18</v>
      </c>
      <c r="W2276" s="4">
        <v>0</v>
      </c>
      <c r="X2276" s="4">
        <v>0</v>
      </c>
      <c r="Y2276" s="4">
        <v>0</v>
      </c>
      <c r="Z2276" s="4">
        <v>0</v>
      </c>
      <c r="AA2276" s="4">
        <v>0</v>
      </c>
      <c r="AB2276" s="4">
        <v>0</v>
      </c>
      <c r="AC2276" s="4">
        <v>0</v>
      </c>
      <c r="AD2276" s="4">
        <v>0</v>
      </c>
    </row>
    <row r="2277" spans="1:30" x14ac:dyDescent="0.3">
      <c r="A2277" s="16" t="s">
        <v>20</v>
      </c>
      <c r="B2277" s="7">
        <v>530948</v>
      </c>
      <c r="C2277" s="7">
        <v>233005</v>
      </c>
      <c r="D2277" s="7" t="s">
        <v>2351</v>
      </c>
      <c r="E2277" s="7">
        <v>2</v>
      </c>
      <c r="F2277" s="4">
        <v>3031272</v>
      </c>
      <c r="G2277" s="4">
        <v>140866</v>
      </c>
      <c r="H2277" s="4">
        <f t="shared" si="212"/>
        <v>3559438.3215780733</v>
      </c>
      <c r="I2277" s="4">
        <f t="shared" si="213"/>
        <v>528166.32157807332</v>
      </c>
      <c r="J2277" s="5">
        <f t="shared" si="214"/>
        <v>0.17423917140331624</v>
      </c>
      <c r="K2277" s="4">
        <f t="shared" si="215"/>
        <v>197999.52460287049</v>
      </c>
      <c r="L2277" s="4">
        <f t="shared" si="216"/>
        <v>57133.524602870486</v>
      </c>
      <c r="M2277" s="5">
        <f t="shared" si="217"/>
        <v>0.40558775434008543</v>
      </c>
      <c r="N2277" s="4">
        <f>IF(SUMPRODUCT($O$2:$AD$2,O2277:AD2277)&lt;=Kalkulačka!$B$4,SUMPRODUCT($O$2:$AD$2,O2277:AD2277)*Kalkulačka!$B$5,SUMPRODUCT($O$2:$AD$2,O2277:AD2277))</f>
        <v>250.5</v>
      </c>
      <c r="O2277" s="4">
        <v>40</v>
      </c>
      <c r="P2277" s="4">
        <v>0</v>
      </c>
      <c r="Q2277" s="4">
        <v>0</v>
      </c>
      <c r="R2277" s="4">
        <v>0</v>
      </c>
      <c r="S2277" s="4">
        <v>127</v>
      </c>
      <c r="T2277" s="4">
        <v>0</v>
      </c>
      <c r="U2277" s="4">
        <v>154</v>
      </c>
      <c r="V2277" s="4">
        <v>56</v>
      </c>
      <c r="W2277" s="4">
        <v>25</v>
      </c>
      <c r="X2277" s="4">
        <v>0</v>
      </c>
      <c r="Y2277" s="4">
        <v>0</v>
      </c>
      <c r="Z2277" s="4">
        <v>0</v>
      </c>
      <c r="AA2277" s="4">
        <v>0</v>
      </c>
      <c r="AB2277" s="4">
        <v>0</v>
      </c>
      <c r="AC2277" s="4">
        <v>0</v>
      </c>
      <c r="AD2277" s="4">
        <v>0</v>
      </c>
    </row>
    <row r="2278" spans="1:30" x14ac:dyDescent="0.3">
      <c r="A2278" s="16" t="s">
        <v>32</v>
      </c>
      <c r="B2278" s="7">
        <v>562530</v>
      </c>
      <c r="C2278" s="7">
        <v>261378</v>
      </c>
      <c r="D2278" s="7" t="s">
        <v>2352</v>
      </c>
      <c r="E2278" s="7">
        <v>2</v>
      </c>
      <c r="F2278" s="4">
        <v>3520974</v>
      </c>
      <c r="G2278" s="4">
        <v>257951</v>
      </c>
      <c r="H2278" s="4">
        <f t="shared" si="212"/>
        <v>4134916.3735697377</v>
      </c>
      <c r="I2278" s="4">
        <f t="shared" si="213"/>
        <v>613942.37356973765</v>
      </c>
      <c r="J2278" s="5">
        <f t="shared" si="214"/>
        <v>0.17436719884035989</v>
      </c>
      <c r="K2278" s="4">
        <f t="shared" si="215"/>
        <v>230011.42379016094</v>
      </c>
      <c r="L2278" s="4">
        <f t="shared" si="216"/>
        <v>-27939.576209839055</v>
      </c>
      <c r="M2278" s="5">
        <f t="shared" si="217"/>
        <v>-0.10831350221491309</v>
      </c>
      <c r="N2278" s="4">
        <f>IF(SUMPRODUCT($O$2:$AD$2,O2278:AD2278)&lt;=Kalkulačka!$B$4,SUMPRODUCT($O$2:$AD$2,O2278:AD2278)*Kalkulačka!$B$5,SUMPRODUCT($O$2:$AD$2,O2278:AD2278))</f>
        <v>291</v>
      </c>
      <c r="O2278" s="4">
        <v>48</v>
      </c>
      <c r="P2278" s="4">
        <v>8</v>
      </c>
      <c r="Q2278" s="4">
        <v>0</v>
      </c>
      <c r="R2278" s="4">
        <v>0</v>
      </c>
      <c r="S2278" s="4">
        <v>108</v>
      </c>
      <c r="T2278" s="4">
        <v>11</v>
      </c>
      <c r="U2278" s="4">
        <v>100</v>
      </c>
      <c r="V2278" s="4">
        <v>24</v>
      </c>
      <c r="W2278" s="4">
        <v>0</v>
      </c>
      <c r="X2278" s="4">
        <v>0</v>
      </c>
      <c r="Y2278" s="4">
        <v>0</v>
      </c>
      <c r="Z2278" s="4">
        <v>0</v>
      </c>
      <c r="AA2278" s="4">
        <v>0</v>
      </c>
      <c r="AB2278" s="4">
        <v>0</v>
      </c>
      <c r="AC2278" s="4">
        <v>0</v>
      </c>
      <c r="AD2278" s="4">
        <v>0</v>
      </c>
    </row>
    <row r="2279" spans="1:30" x14ac:dyDescent="0.3">
      <c r="A2279" s="16" t="s">
        <v>20</v>
      </c>
      <c r="B2279" s="7">
        <v>535931</v>
      </c>
      <c r="C2279" s="7">
        <v>237914</v>
      </c>
      <c r="D2279" s="7" t="s">
        <v>2353</v>
      </c>
      <c r="E2279" s="7">
        <v>2</v>
      </c>
      <c r="F2279" s="4">
        <v>2522615</v>
      </c>
      <c r="G2279" s="4">
        <v>87441</v>
      </c>
      <c r="H2279" s="4">
        <f t="shared" si="212"/>
        <v>2962646.2676607915</v>
      </c>
      <c r="I2279" s="4">
        <f t="shared" si="213"/>
        <v>440031.26766079152</v>
      </c>
      <c r="J2279" s="5">
        <f t="shared" si="214"/>
        <v>0.174434571926668</v>
      </c>
      <c r="K2279" s="4">
        <f t="shared" si="215"/>
        <v>164801.99951975449</v>
      </c>
      <c r="L2279" s="4">
        <f t="shared" si="216"/>
        <v>77360.999519754492</v>
      </c>
      <c r="M2279" s="5">
        <f t="shared" si="217"/>
        <v>0.88472226438117696</v>
      </c>
      <c r="N2279" s="4">
        <f>IF(SUMPRODUCT($O$2:$AD$2,O2279:AD2279)&lt;=Kalkulačka!$B$4,SUMPRODUCT($O$2:$AD$2,O2279:AD2279)*Kalkulačka!$B$5,SUMPRODUCT($O$2:$AD$2,O2279:AD2279))</f>
        <v>208.5</v>
      </c>
      <c r="O2279" s="4">
        <v>83</v>
      </c>
      <c r="P2279" s="4">
        <v>0</v>
      </c>
      <c r="Q2279" s="4">
        <v>0</v>
      </c>
      <c r="R2279" s="4">
        <v>0</v>
      </c>
      <c r="S2279" s="4">
        <v>56</v>
      </c>
      <c r="T2279" s="4">
        <v>0</v>
      </c>
      <c r="U2279" s="4">
        <v>174</v>
      </c>
      <c r="V2279" s="4">
        <v>40</v>
      </c>
      <c r="W2279" s="4">
        <v>0</v>
      </c>
      <c r="X2279" s="4">
        <v>0</v>
      </c>
      <c r="Y2279" s="4">
        <v>0</v>
      </c>
      <c r="Z2279" s="4">
        <v>0</v>
      </c>
      <c r="AA2279" s="4">
        <v>0</v>
      </c>
      <c r="AB2279" s="4">
        <v>0</v>
      </c>
      <c r="AC2279" s="4">
        <v>0</v>
      </c>
      <c r="AD2279" s="4">
        <v>0</v>
      </c>
    </row>
    <row r="2280" spans="1:30" x14ac:dyDescent="0.3">
      <c r="A2280" s="16" t="s">
        <v>35</v>
      </c>
      <c r="B2280" s="7">
        <v>561380</v>
      </c>
      <c r="C2280" s="7">
        <v>260428</v>
      </c>
      <c r="D2280" s="7" t="s">
        <v>297</v>
      </c>
      <c r="E2280" s="7">
        <v>2</v>
      </c>
      <c r="F2280" s="4">
        <v>78479109</v>
      </c>
      <c r="G2280" s="4">
        <v>4802773</v>
      </c>
      <c r="H2280" s="4">
        <f t="shared" si="212"/>
        <v>79886300.150674999</v>
      </c>
      <c r="I2280" s="4">
        <f t="shared" si="213"/>
        <v>1407191.1506749988</v>
      </c>
      <c r="J2280" s="5">
        <f t="shared" si="214"/>
        <v>1.7930773789429644E-2</v>
      </c>
      <c r="K2280" s="4">
        <f t="shared" si="215"/>
        <v>4443804.8992806319</v>
      </c>
      <c r="L2280" s="4">
        <f t="shared" si="216"/>
        <v>-358968.10071936809</v>
      </c>
      <c r="M2280" s="5">
        <f t="shared" si="217"/>
        <v>-7.474184199823064E-2</v>
      </c>
      <c r="N2280" s="4">
        <f>IF(SUMPRODUCT($O$2:$AD$2,O2280:AD2280)&lt;=Kalkulačka!$B$4,SUMPRODUCT($O$2:$AD$2,O2280:AD2280)*Kalkulačka!$B$5,SUMPRODUCT($O$2:$AD$2,O2280:AD2280))</f>
        <v>5622.1</v>
      </c>
      <c r="O2280" s="4">
        <v>1058</v>
      </c>
      <c r="P2280" s="4">
        <v>29</v>
      </c>
      <c r="Q2280" s="4">
        <v>64</v>
      </c>
      <c r="R2280" s="4">
        <v>16</v>
      </c>
      <c r="S2280" s="4">
        <v>3834</v>
      </c>
      <c r="T2280" s="4">
        <v>220</v>
      </c>
      <c r="U2280" s="4">
        <v>4353</v>
      </c>
      <c r="V2280" s="4">
        <v>1063</v>
      </c>
      <c r="W2280" s="4">
        <v>151</v>
      </c>
      <c r="X2280" s="4">
        <v>999</v>
      </c>
      <c r="Y2280" s="4">
        <v>0</v>
      </c>
      <c r="Z2280" s="4">
        <v>18</v>
      </c>
      <c r="AA2280" s="4">
        <v>1001</v>
      </c>
      <c r="AB2280" s="4">
        <v>0</v>
      </c>
      <c r="AC2280" s="4">
        <v>0</v>
      </c>
      <c r="AD2280" s="4">
        <v>0</v>
      </c>
    </row>
    <row r="2281" spans="1:30" x14ac:dyDescent="0.3">
      <c r="A2281" s="16" t="s">
        <v>41</v>
      </c>
      <c r="B2281" s="7">
        <v>556882</v>
      </c>
      <c r="C2281" s="7">
        <v>69171289</v>
      </c>
      <c r="D2281" s="7" t="s">
        <v>2354</v>
      </c>
      <c r="E2281" s="7">
        <v>2</v>
      </c>
      <c r="F2281" s="4">
        <v>2231784</v>
      </c>
      <c r="G2281" s="4">
        <v>88751</v>
      </c>
      <c r="H2281" s="4">
        <f t="shared" si="212"/>
        <v>2621622.2368509164</v>
      </c>
      <c r="I2281" s="4">
        <f t="shared" si="213"/>
        <v>389838.23685091641</v>
      </c>
      <c r="J2281" s="5">
        <f t="shared" si="214"/>
        <v>0.17467561235805817</v>
      </c>
      <c r="K2281" s="4">
        <f t="shared" si="215"/>
        <v>145831.98518654532</v>
      </c>
      <c r="L2281" s="4">
        <f t="shared" si="216"/>
        <v>57080.985186545324</v>
      </c>
      <c r="M2281" s="5">
        <f t="shared" si="217"/>
        <v>0.64315878341140187</v>
      </c>
      <c r="N2281" s="4">
        <f>IF(SUMPRODUCT($O$2:$AD$2,O2281:AD2281)&lt;=Kalkulačka!$B$4,SUMPRODUCT($O$2:$AD$2,O2281:AD2281)*Kalkulačka!$B$5,SUMPRODUCT($O$2:$AD$2,O2281:AD2281))</f>
        <v>184.5</v>
      </c>
      <c r="O2281" s="4">
        <v>44</v>
      </c>
      <c r="P2281" s="4">
        <v>0</v>
      </c>
      <c r="Q2281" s="4">
        <v>0</v>
      </c>
      <c r="R2281" s="4">
        <v>0</v>
      </c>
      <c r="S2281" s="4">
        <v>79</v>
      </c>
      <c r="T2281" s="4">
        <v>0</v>
      </c>
      <c r="U2281" s="4">
        <v>123</v>
      </c>
      <c r="V2281" s="4">
        <v>71</v>
      </c>
      <c r="W2281" s="4">
        <v>0</v>
      </c>
      <c r="X2281" s="4">
        <v>0</v>
      </c>
      <c r="Y2281" s="4">
        <v>0</v>
      </c>
      <c r="Z2281" s="4">
        <v>0</v>
      </c>
      <c r="AA2281" s="4">
        <v>0</v>
      </c>
      <c r="AB2281" s="4">
        <v>0</v>
      </c>
      <c r="AC2281" s="4">
        <v>0</v>
      </c>
      <c r="AD2281" s="4">
        <v>0</v>
      </c>
    </row>
    <row r="2282" spans="1:30" x14ac:dyDescent="0.3">
      <c r="A2282" s="16" t="s">
        <v>44</v>
      </c>
      <c r="B2282" s="7">
        <v>561789</v>
      </c>
      <c r="C2282" s="7">
        <v>511200</v>
      </c>
      <c r="D2282" s="7" t="s">
        <v>2355</v>
      </c>
      <c r="E2282" s="7">
        <v>2</v>
      </c>
      <c r="F2282" s="4">
        <v>381035</v>
      </c>
      <c r="G2282" s="4">
        <v>10151</v>
      </c>
      <c r="H2282" s="4">
        <f t="shared" si="212"/>
        <v>447594.04043796129</v>
      </c>
      <c r="I2282" s="4">
        <f t="shared" si="213"/>
        <v>66559.040437961288</v>
      </c>
      <c r="J2282" s="5">
        <f t="shared" si="214"/>
        <v>0.17467959751193796</v>
      </c>
      <c r="K2282" s="4">
        <f t="shared" si="215"/>
        <v>24898.14381233701</v>
      </c>
      <c r="L2282" s="4">
        <f t="shared" si="216"/>
        <v>14747.14381233701</v>
      </c>
      <c r="M2282" s="5">
        <f t="shared" si="217"/>
        <v>1.4527774418615911</v>
      </c>
      <c r="N2282" s="4">
        <f>IF(SUMPRODUCT($O$2:$AD$2,O2282:AD2282)&lt;=Kalkulačka!$B$4,SUMPRODUCT($O$2:$AD$2,O2282:AD2282)*Kalkulačka!$B$5,SUMPRODUCT($O$2:$AD$2,O2282:AD2282))</f>
        <v>31.5</v>
      </c>
      <c r="O2282" s="4">
        <v>21</v>
      </c>
      <c r="P2282" s="4">
        <v>0</v>
      </c>
      <c r="Q2282" s="4">
        <v>0</v>
      </c>
      <c r="R2282" s="4">
        <v>0</v>
      </c>
      <c r="S2282" s="4">
        <v>0</v>
      </c>
      <c r="T2282" s="4">
        <v>0</v>
      </c>
      <c r="U2282" s="4">
        <v>0</v>
      </c>
      <c r="V2282" s="4">
        <v>0</v>
      </c>
      <c r="W2282" s="4">
        <v>0</v>
      </c>
      <c r="X2282" s="4">
        <v>0</v>
      </c>
      <c r="Y2282" s="4">
        <v>0</v>
      </c>
      <c r="Z2282" s="4">
        <v>0</v>
      </c>
      <c r="AA2282" s="4">
        <v>0</v>
      </c>
      <c r="AB2282" s="4">
        <v>0</v>
      </c>
      <c r="AC2282" s="4">
        <v>0</v>
      </c>
      <c r="AD2282" s="4">
        <v>0</v>
      </c>
    </row>
    <row r="2283" spans="1:30" x14ac:dyDescent="0.3">
      <c r="A2283" s="16" t="s">
        <v>53</v>
      </c>
      <c r="B2283" s="7">
        <v>588938</v>
      </c>
      <c r="C2283" s="7">
        <v>287679</v>
      </c>
      <c r="D2283" s="7" t="s">
        <v>2356</v>
      </c>
      <c r="E2283" s="7">
        <v>2</v>
      </c>
      <c r="F2283" s="4">
        <v>1524042</v>
      </c>
      <c r="G2283" s="4">
        <v>57323</v>
      </c>
      <c r="H2283" s="4">
        <f t="shared" si="212"/>
        <v>1790376.1617518452</v>
      </c>
      <c r="I2283" s="4">
        <f t="shared" si="213"/>
        <v>266334.16175184515</v>
      </c>
      <c r="J2283" s="5">
        <f t="shared" si="214"/>
        <v>0.17475513256973563</v>
      </c>
      <c r="K2283" s="4">
        <f t="shared" si="215"/>
        <v>99592.57524934804</v>
      </c>
      <c r="L2283" s="4">
        <f t="shared" si="216"/>
        <v>42269.57524934804</v>
      </c>
      <c r="M2283" s="5">
        <f t="shared" si="217"/>
        <v>0.73739293563400454</v>
      </c>
      <c r="N2283" s="4">
        <f>IF(SUMPRODUCT($O$2:$AD$2,O2283:AD2283)&lt;=Kalkulačka!$B$4,SUMPRODUCT($O$2:$AD$2,O2283:AD2283)*Kalkulačka!$B$5,SUMPRODUCT($O$2:$AD$2,O2283:AD2283))</f>
        <v>126</v>
      </c>
      <c r="O2283" s="4">
        <v>39</v>
      </c>
      <c r="P2283" s="4">
        <v>0</v>
      </c>
      <c r="Q2283" s="4">
        <v>0</v>
      </c>
      <c r="R2283" s="4">
        <v>0</v>
      </c>
      <c r="S2283" s="4">
        <v>45</v>
      </c>
      <c r="T2283" s="4">
        <v>0</v>
      </c>
      <c r="U2283" s="4">
        <v>0</v>
      </c>
      <c r="V2283" s="4">
        <v>42</v>
      </c>
      <c r="W2283" s="4">
        <v>0</v>
      </c>
      <c r="X2283" s="4">
        <v>0</v>
      </c>
      <c r="Y2283" s="4">
        <v>0</v>
      </c>
      <c r="Z2283" s="4">
        <v>0</v>
      </c>
      <c r="AA2283" s="4">
        <v>0</v>
      </c>
      <c r="AB2283" s="4">
        <v>0</v>
      </c>
      <c r="AC2283" s="4">
        <v>0</v>
      </c>
      <c r="AD2283" s="4">
        <v>0</v>
      </c>
    </row>
    <row r="2284" spans="1:30" x14ac:dyDescent="0.3">
      <c r="A2284" s="16" t="s">
        <v>20</v>
      </c>
      <c r="B2284" s="7">
        <v>534951</v>
      </c>
      <c r="C2284" s="7">
        <v>236977</v>
      </c>
      <c r="D2284" s="7" t="s">
        <v>181</v>
      </c>
      <c r="E2284" s="7">
        <v>2</v>
      </c>
      <c r="F2284" s="4">
        <v>43230619</v>
      </c>
      <c r="G2284" s="4">
        <v>2739677</v>
      </c>
      <c r="H2284" s="4">
        <f t="shared" si="212"/>
        <v>44016255.84332294</v>
      </c>
      <c r="I2284" s="4">
        <f t="shared" si="213"/>
        <v>785636.84332294017</v>
      </c>
      <c r="J2284" s="5">
        <f t="shared" si="214"/>
        <v>1.8173157393905015E-2</v>
      </c>
      <c r="K2284" s="4">
        <f t="shared" si="215"/>
        <v>2448475.5583325825</v>
      </c>
      <c r="L2284" s="4">
        <f t="shared" si="216"/>
        <v>-291201.44166741753</v>
      </c>
      <c r="M2284" s="5">
        <f t="shared" si="217"/>
        <v>-0.10629042827582136</v>
      </c>
      <c r="N2284" s="4">
        <f>IF(SUMPRODUCT($O$2:$AD$2,O2284:AD2284)&lt;=Kalkulačka!$B$4,SUMPRODUCT($O$2:$AD$2,O2284:AD2284)*Kalkulačka!$B$5,SUMPRODUCT($O$2:$AD$2,O2284:AD2284))</f>
        <v>3097.7</v>
      </c>
      <c r="O2284" s="4">
        <v>559</v>
      </c>
      <c r="P2284" s="4">
        <v>0</v>
      </c>
      <c r="Q2284" s="4">
        <v>0</v>
      </c>
      <c r="R2284" s="4">
        <v>0</v>
      </c>
      <c r="S2284" s="4">
        <v>2314</v>
      </c>
      <c r="T2284" s="4">
        <v>77</v>
      </c>
      <c r="U2284" s="4">
        <v>2654</v>
      </c>
      <c r="V2284" s="4">
        <v>631</v>
      </c>
      <c r="W2284" s="4">
        <v>39</v>
      </c>
      <c r="X2284" s="4">
        <v>746</v>
      </c>
      <c r="Y2284" s="4">
        <v>0</v>
      </c>
      <c r="Z2284" s="4">
        <v>0</v>
      </c>
      <c r="AA2284" s="4">
        <v>707</v>
      </c>
      <c r="AB2284" s="4">
        <v>0</v>
      </c>
      <c r="AC2284" s="4">
        <v>0</v>
      </c>
      <c r="AD2284" s="4">
        <v>0</v>
      </c>
    </row>
    <row r="2285" spans="1:30" x14ac:dyDescent="0.3">
      <c r="A2285" s="16" t="s">
        <v>47</v>
      </c>
      <c r="B2285" s="7">
        <v>583677</v>
      </c>
      <c r="C2285" s="7">
        <v>282375</v>
      </c>
      <c r="D2285" s="7" t="s">
        <v>418</v>
      </c>
      <c r="E2285" s="7">
        <v>2</v>
      </c>
      <c r="F2285" s="4">
        <v>9447498</v>
      </c>
      <c r="G2285" s="4">
        <v>643163</v>
      </c>
      <c r="H2285" s="4">
        <f t="shared" si="212"/>
        <v>9619719.5357618984</v>
      </c>
      <c r="I2285" s="4">
        <f t="shared" si="213"/>
        <v>172221.53576189838</v>
      </c>
      <c r="J2285" s="5">
        <f t="shared" si="214"/>
        <v>1.8229327570315368E-2</v>
      </c>
      <c r="K2285" s="4">
        <f t="shared" si="215"/>
        <v>535112.48764927476</v>
      </c>
      <c r="L2285" s="4">
        <f t="shared" si="216"/>
        <v>-108050.51235072524</v>
      </c>
      <c r="M2285" s="5">
        <f t="shared" si="217"/>
        <v>-0.16799864474592796</v>
      </c>
      <c r="N2285" s="4">
        <f>IF(SUMPRODUCT($O$2:$AD$2,O2285:AD2285)&lt;=Kalkulačka!$B$4,SUMPRODUCT($O$2:$AD$2,O2285:AD2285)*Kalkulačka!$B$5,SUMPRODUCT($O$2:$AD$2,O2285:AD2285))</f>
        <v>677</v>
      </c>
      <c r="O2285" s="4">
        <v>87</v>
      </c>
      <c r="P2285" s="4">
        <v>0</v>
      </c>
      <c r="Q2285" s="4">
        <v>0</v>
      </c>
      <c r="R2285" s="4">
        <v>0</v>
      </c>
      <c r="S2285" s="4">
        <v>590</v>
      </c>
      <c r="T2285" s="4">
        <v>0</v>
      </c>
      <c r="U2285" s="4">
        <v>671</v>
      </c>
      <c r="V2285" s="4">
        <v>194</v>
      </c>
      <c r="W2285" s="4">
        <v>0</v>
      </c>
      <c r="X2285" s="4">
        <v>0</v>
      </c>
      <c r="Y2285" s="4">
        <v>0</v>
      </c>
      <c r="Z2285" s="4">
        <v>0</v>
      </c>
      <c r="AA2285" s="4">
        <v>0</v>
      </c>
      <c r="AB2285" s="4">
        <v>0</v>
      </c>
      <c r="AC2285" s="4">
        <v>0</v>
      </c>
      <c r="AD2285" s="4">
        <v>0</v>
      </c>
    </row>
    <row r="2286" spans="1:30" x14ac:dyDescent="0.3">
      <c r="A2286" s="16" t="s">
        <v>38</v>
      </c>
      <c r="B2286" s="7">
        <v>570028</v>
      </c>
      <c r="C2286" s="7">
        <v>653446</v>
      </c>
      <c r="D2286" s="7" t="s">
        <v>2357</v>
      </c>
      <c r="E2286" s="7">
        <v>2</v>
      </c>
      <c r="F2286" s="4">
        <v>1052198</v>
      </c>
      <c r="G2286" s="4">
        <v>27859</v>
      </c>
      <c r="H2286" s="4">
        <f t="shared" si="212"/>
        <v>1236212.1116857978</v>
      </c>
      <c r="I2286" s="4">
        <f t="shared" si="213"/>
        <v>184014.1116857978</v>
      </c>
      <c r="J2286" s="5">
        <f t="shared" si="214"/>
        <v>0.17488544141482665</v>
      </c>
      <c r="K2286" s="4">
        <f t="shared" si="215"/>
        <v>68766.301957883159</v>
      </c>
      <c r="L2286" s="4">
        <f t="shared" si="216"/>
        <v>40907.301957883159</v>
      </c>
      <c r="M2286" s="5">
        <f t="shared" si="217"/>
        <v>1.4683693584795994</v>
      </c>
      <c r="N2286" s="4">
        <f>IF(SUMPRODUCT($O$2:$AD$2,O2286:AD2286)&lt;=Kalkulačka!$B$4,SUMPRODUCT($O$2:$AD$2,O2286:AD2286)*Kalkulačka!$B$5,SUMPRODUCT($O$2:$AD$2,O2286:AD2286))</f>
        <v>87</v>
      </c>
      <c r="O2286" s="4">
        <v>58</v>
      </c>
      <c r="P2286" s="4">
        <v>0</v>
      </c>
      <c r="Q2286" s="4">
        <v>0</v>
      </c>
      <c r="R2286" s="4">
        <v>0</v>
      </c>
      <c r="S2286" s="4">
        <v>0</v>
      </c>
      <c r="T2286" s="4">
        <v>0</v>
      </c>
      <c r="U2286" s="4">
        <v>59</v>
      </c>
      <c r="V2286" s="4">
        <v>0</v>
      </c>
      <c r="W2286" s="4">
        <v>0</v>
      </c>
      <c r="X2286" s="4">
        <v>0</v>
      </c>
      <c r="Y2286" s="4">
        <v>0</v>
      </c>
      <c r="Z2286" s="4">
        <v>0</v>
      </c>
      <c r="AA2286" s="4">
        <v>0</v>
      </c>
      <c r="AB2286" s="4">
        <v>0</v>
      </c>
      <c r="AC2286" s="4">
        <v>0</v>
      </c>
      <c r="AD2286" s="4">
        <v>0</v>
      </c>
    </row>
    <row r="2287" spans="1:30" x14ac:dyDescent="0.3">
      <c r="A2287" s="16" t="s">
        <v>38</v>
      </c>
      <c r="B2287" s="7">
        <v>548863</v>
      </c>
      <c r="C2287" s="7">
        <v>578444</v>
      </c>
      <c r="D2287" s="7" t="s">
        <v>2358</v>
      </c>
      <c r="E2287" s="7">
        <v>2</v>
      </c>
      <c r="F2287" s="4">
        <v>544138</v>
      </c>
      <c r="G2287" s="4">
        <v>25660</v>
      </c>
      <c r="H2287" s="4">
        <f t="shared" si="212"/>
        <v>639420.05776851613</v>
      </c>
      <c r="I2287" s="4">
        <f t="shared" si="213"/>
        <v>95282.057768516126</v>
      </c>
      <c r="J2287" s="5">
        <f t="shared" si="214"/>
        <v>0.17510642110735897</v>
      </c>
      <c r="K2287" s="4">
        <f t="shared" si="215"/>
        <v>35568.776874767158</v>
      </c>
      <c r="L2287" s="4">
        <f t="shared" si="216"/>
        <v>9908.776874767158</v>
      </c>
      <c r="M2287" s="5">
        <f t="shared" si="217"/>
        <v>0.38615654227463603</v>
      </c>
      <c r="N2287" s="4">
        <f>IF(SUMPRODUCT($O$2:$AD$2,O2287:AD2287)&lt;=Kalkulačka!$B$4,SUMPRODUCT($O$2:$AD$2,O2287:AD2287)*Kalkulačka!$B$5,SUMPRODUCT($O$2:$AD$2,O2287:AD2287))</f>
        <v>45</v>
      </c>
      <c r="O2287" s="4">
        <v>0</v>
      </c>
      <c r="P2287" s="4">
        <v>0</v>
      </c>
      <c r="Q2287" s="4">
        <v>0</v>
      </c>
      <c r="R2287" s="4">
        <v>0</v>
      </c>
      <c r="S2287" s="4">
        <v>30</v>
      </c>
      <c r="T2287" s="4">
        <v>0</v>
      </c>
      <c r="U2287" s="4">
        <v>0</v>
      </c>
      <c r="V2287" s="4">
        <v>28</v>
      </c>
      <c r="W2287" s="4">
        <v>0</v>
      </c>
      <c r="X2287" s="4">
        <v>0</v>
      </c>
      <c r="Y2287" s="4">
        <v>0</v>
      </c>
      <c r="Z2287" s="4">
        <v>0</v>
      </c>
      <c r="AA2287" s="4">
        <v>0</v>
      </c>
      <c r="AB2287" s="4">
        <v>0</v>
      </c>
      <c r="AC2287" s="4">
        <v>0</v>
      </c>
      <c r="AD2287" s="4">
        <v>0</v>
      </c>
    </row>
    <row r="2288" spans="1:30" x14ac:dyDescent="0.3">
      <c r="A2288" s="16" t="s">
        <v>23</v>
      </c>
      <c r="B2288" s="7">
        <v>544779</v>
      </c>
      <c r="C2288" s="7">
        <v>245178</v>
      </c>
      <c r="D2288" s="7" t="s">
        <v>230</v>
      </c>
      <c r="E2288" s="7">
        <v>2</v>
      </c>
      <c r="F2288" s="4">
        <v>10338567</v>
      </c>
      <c r="G2288" s="4">
        <v>623800</v>
      </c>
      <c r="H2288" s="4">
        <f t="shared" si="212"/>
        <v>10529116.951254899</v>
      </c>
      <c r="I2288" s="4">
        <f t="shared" si="213"/>
        <v>190549.95125489868</v>
      </c>
      <c r="J2288" s="5">
        <f t="shared" si="214"/>
        <v>1.8430982867828627E-2</v>
      </c>
      <c r="K2288" s="4">
        <f t="shared" si="215"/>
        <v>585699.19253783254</v>
      </c>
      <c r="L2288" s="4">
        <f t="shared" si="216"/>
        <v>-38100.80746216746</v>
      </c>
      <c r="M2288" s="5">
        <f t="shared" si="217"/>
        <v>-6.1078562780005563E-2</v>
      </c>
      <c r="N2288" s="4">
        <f>IF(SUMPRODUCT($O$2:$AD$2,O2288:AD2288)&lt;=Kalkulačka!$B$4,SUMPRODUCT($O$2:$AD$2,O2288:AD2288)*Kalkulačka!$B$5,SUMPRODUCT($O$2:$AD$2,O2288:AD2288))</f>
        <v>741</v>
      </c>
      <c r="O2288" s="4">
        <v>210</v>
      </c>
      <c r="P2288" s="4">
        <v>0</v>
      </c>
      <c r="Q2288" s="4">
        <v>0</v>
      </c>
      <c r="R2288" s="4">
        <v>0</v>
      </c>
      <c r="S2288" s="4">
        <v>531</v>
      </c>
      <c r="T2288" s="4">
        <v>0</v>
      </c>
      <c r="U2288" s="4">
        <v>703</v>
      </c>
      <c r="V2288" s="4">
        <v>189</v>
      </c>
      <c r="W2288" s="4">
        <v>0</v>
      </c>
      <c r="X2288" s="4">
        <v>0</v>
      </c>
      <c r="Y2288" s="4">
        <v>0</v>
      </c>
      <c r="Z2288" s="4">
        <v>0</v>
      </c>
      <c r="AA2288" s="4">
        <v>0</v>
      </c>
      <c r="AB2288" s="4">
        <v>0</v>
      </c>
      <c r="AC2288" s="4">
        <v>0</v>
      </c>
      <c r="AD2288" s="4">
        <v>0</v>
      </c>
    </row>
    <row r="2289" spans="1:30" x14ac:dyDescent="0.3">
      <c r="A2289" s="16" t="s">
        <v>47</v>
      </c>
      <c r="B2289" s="7">
        <v>594385</v>
      </c>
      <c r="C2289" s="7">
        <v>636835</v>
      </c>
      <c r="D2289" s="7" t="s">
        <v>2359</v>
      </c>
      <c r="E2289" s="7">
        <v>2</v>
      </c>
      <c r="F2289" s="4">
        <v>2194662</v>
      </c>
      <c r="G2289" s="4">
        <v>116009</v>
      </c>
      <c r="H2289" s="4">
        <f t="shared" si="212"/>
        <v>2578994.232999682</v>
      </c>
      <c r="I2289" s="4">
        <f t="shared" si="213"/>
        <v>384332.23299968196</v>
      </c>
      <c r="J2289" s="5">
        <f t="shared" si="214"/>
        <v>0.17512137768808222</v>
      </c>
      <c r="K2289" s="4">
        <f t="shared" si="215"/>
        <v>143460.7333948942</v>
      </c>
      <c r="L2289" s="4">
        <f t="shared" si="216"/>
        <v>27451.733394894196</v>
      </c>
      <c r="M2289" s="5">
        <f t="shared" si="217"/>
        <v>0.23663451451951301</v>
      </c>
      <c r="N2289" s="4">
        <f>IF(SUMPRODUCT($O$2:$AD$2,O2289:AD2289)&lt;=Kalkulačka!$B$4,SUMPRODUCT($O$2:$AD$2,O2289:AD2289)*Kalkulačka!$B$5,SUMPRODUCT($O$2:$AD$2,O2289:AD2289))</f>
        <v>181.5</v>
      </c>
      <c r="O2289" s="4">
        <v>0</v>
      </c>
      <c r="P2289" s="4">
        <v>0</v>
      </c>
      <c r="Q2289" s="4">
        <v>0</v>
      </c>
      <c r="R2289" s="4">
        <v>0</v>
      </c>
      <c r="S2289" s="4">
        <v>101</v>
      </c>
      <c r="T2289" s="4">
        <v>10</v>
      </c>
      <c r="U2289" s="4">
        <v>88</v>
      </c>
      <c r="V2289" s="4">
        <v>52</v>
      </c>
      <c r="W2289" s="4">
        <v>0</v>
      </c>
      <c r="X2289" s="4">
        <v>0</v>
      </c>
      <c r="Y2289" s="4">
        <v>0</v>
      </c>
      <c r="Z2289" s="4">
        <v>0</v>
      </c>
      <c r="AA2289" s="4">
        <v>0</v>
      </c>
      <c r="AB2289" s="4">
        <v>0</v>
      </c>
      <c r="AC2289" s="4">
        <v>0</v>
      </c>
      <c r="AD2289" s="4">
        <v>0</v>
      </c>
    </row>
    <row r="2290" spans="1:30" x14ac:dyDescent="0.3">
      <c r="A2290" s="16" t="s">
        <v>20</v>
      </c>
      <c r="B2290" s="7">
        <v>531847</v>
      </c>
      <c r="C2290" s="7">
        <v>233897</v>
      </c>
      <c r="D2290" s="7" t="s">
        <v>2360</v>
      </c>
      <c r="E2290" s="7">
        <v>2</v>
      </c>
      <c r="F2290" s="4">
        <v>1777432</v>
      </c>
      <c r="G2290" s="4">
        <v>62959</v>
      </c>
      <c r="H2290" s="4">
        <f t="shared" si="212"/>
        <v>2088772.1887104861</v>
      </c>
      <c r="I2290" s="4">
        <f t="shared" si="213"/>
        <v>311340.18871048605</v>
      </c>
      <c r="J2290" s="5">
        <f t="shared" si="214"/>
        <v>0.17516292533862687</v>
      </c>
      <c r="K2290" s="4">
        <f t="shared" si="215"/>
        <v>116191.33779090604</v>
      </c>
      <c r="L2290" s="4">
        <f t="shared" si="216"/>
        <v>53232.337790906036</v>
      </c>
      <c r="M2290" s="5">
        <f t="shared" si="217"/>
        <v>0.84550799394695009</v>
      </c>
      <c r="N2290" s="4">
        <f>IF(SUMPRODUCT($O$2:$AD$2,O2290:AD2290)&lt;=Kalkulačka!$B$4,SUMPRODUCT($O$2:$AD$2,O2290:AD2290)*Kalkulačka!$B$5,SUMPRODUCT($O$2:$AD$2,O2290:AD2290))</f>
        <v>147</v>
      </c>
      <c r="O2290" s="4">
        <v>55</v>
      </c>
      <c r="P2290" s="4">
        <v>0</v>
      </c>
      <c r="Q2290" s="4">
        <v>0</v>
      </c>
      <c r="R2290" s="4">
        <v>0</v>
      </c>
      <c r="S2290" s="4">
        <v>43</v>
      </c>
      <c r="T2290" s="4">
        <v>0</v>
      </c>
      <c r="U2290" s="4">
        <v>98</v>
      </c>
      <c r="V2290" s="4">
        <v>29</v>
      </c>
      <c r="W2290" s="4">
        <v>0</v>
      </c>
      <c r="X2290" s="4">
        <v>0</v>
      </c>
      <c r="Y2290" s="4">
        <v>0</v>
      </c>
      <c r="Z2290" s="4">
        <v>0</v>
      </c>
      <c r="AA2290" s="4">
        <v>0</v>
      </c>
      <c r="AB2290" s="4">
        <v>0</v>
      </c>
      <c r="AC2290" s="4">
        <v>0</v>
      </c>
      <c r="AD2290" s="4">
        <v>0</v>
      </c>
    </row>
    <row r="2291" spans="1:30" x14ac:dyDescent="0.3">
      <c r="A2291" s="16" t="s">
        <v>47</v>
      </c>
      <c r="B2291" s="7">
        <v>595551</v>
      </c>
      <c r="C2291" s="7">
        <v>294268</v>
      </c>
      <c r="D2291" s="7" t="s">
        <v>2361</v>
      </c>
      <c r="E2291" s="7">
        <v>2</v>
      </c>
      <c r="F2291" s="4">
        <v>2393977</v>
      </c>
      <c r="G2291" s="4">
        <v>93971</v>
      </c>
      <c r="H2291" s="4">
        <f t="shared" si="212"/>
        <v>2813448.2541814712</v>
      </c>
      <c r="I2291" s="4">
        <f t="shared" si="213"/>
        <v>419471.25418147119</v>
      </c>
      <c r="J2291" s="5">
        <f t="shared" si="214"/>
        <v>0.17521941697078591</v>
      </c>
      <c r="K2291" s="4">
        <f t="shared" si="215"/>
        <v>156502.61824897549</v>
      </c>
      <c r="L2291" s="4">
        <f t="shared" si="216"/>
        <v>62531.618248975486</v>
      </c>
      <c r="M2291" s="5">
        <f t="shared" si="217"/>
        <v>0.66543527523358792</v>
      </c>
      <c r="N2291" s="4">
        <f>IF(SUMPRODUCT($O$2:$AD$2,O2291:AD2291)&lt;=Kalkulačka!$B$4,SUMPRODUCT($O$2:$AD$2,O2291:AD2291)*Kalkulačka!$B$5,SUMPRODUCT($O$2:$AD$2,O2291:AD2291))</f>
        <v>198</v>
      </c>
      <c r="O2291" s="4">
        <v>50</v>
      </c>
      <c r="P2291" s="4">
        <v>0</v>
      </c>
      <c r="Q2291" s="4">
        <v>0</v>
      </c>
      <c r="R2291" s="4">
        <v>0</v>
      </c>
      <c r="S2291" s="4">
        <v>82</v>
      </c>
      <c r="T2291" s="4">
        <v>0</v>
      </c>
      <c r="U2291" s="4">
        <v>131</v>
      </c>
      <c r="V2291" s="4">
        <v>64</v>
      </c>
      <c r="W2291" s="4">
        <v>0</v>
      </c>
      <c r="X2291" s="4">
        <v>0</v>
      </c>
      <c r="Y2291" s="4">
        <v>0</v>
      </c>
      <c r="Z2291" s="4">
        <v>0</v>
      </c>
      <c r="AA2291" s="4">
        <v>0</v>
      </c>
      <c r="AB2291" s="4">
        <v>0</v>
      </c>
      <c r="AC2291" s="4">
        <v>0</v>
      </c>
      <c r="AD2291" s="4">
        <v>0</v>
      </c>
    </row>
    <row r="2292" spans="1:30" x14ac:dyDescent="0.3">
      <c r="A2292" s="16" t="s">
        <v>20</v>
      </c>
      <c r="B2292" s="7">
        <v>564869</v>
      </c>
      <c r="C2292" s="7">
        <v>640123</v>
      </c>
      <c r="D2292" s="7" t="s">
        <v>796</v>
      </c>
      <c r="E2292" s="7">
        <v>2</v>
      </c>
      <c r="F2292" s="4">
        <v>344553</v>
      </c>
      <c r="G2292" s="4">
        <v>9083</v>
      </c>
      <c r="H2292" s="4">
        <f t="shared" si="212"/>
        <v>404966.0365867269</v>
      </c>
      <c r="I2292" s="4">
        <f t="shared" si="213"/>
        <v>60413.036586726899</v>
      </c>
      <c r="J2292" s="5">
        <f t="shared" si="214"/>
        <v>0.1753374272948629</v>
      </c>
      <c r="K2292" s="4">
        <f t="shared" si="215"/>
        <v>22526.892020685864</v>
      </c>
      <c r="L2292" s="4">
        <f t="shared" si="216"/>
        <v>13443.892020685864</v>
      </c>
      <c r="M2292" s="5">
        <f t="shared" si="217"/>
        <v>1.480115823041491</v>
      </c>
      <c r="N2292" s="4">
        <f>IF(SUMPRODUCT($O$2:$AD$2,O2292:AD2292)&lt;=Kalkulačka!$B$4,SUMPRODUCT($O$2:$AD$2,O2292:AD2292)*Kalkulačka!$B$5,SUMPRODUCT($O$2:$AD$2,O2292:AD2292))</f>
        <v>28.5</v>
      </c>
      <c r="O2292" s="4">
        <v>19</v>
      </c>
      <c r="P2292" s="4">
        <v>0</v>
      </c>
      <c r="Q2292" s="4">
        <v>0</v>
      </c>
      <c r="R2292" s="4">
        <v>0</v>
      </c>
      <c r="S2292" s="4">
        <v>0</v>
      </c>
      <c r="T2292" s="4">
        <v>0</v>
      </c>
      <c r="U2292" s="4">
        <v>0</v>
      </c>
      <c r="V2292" s="4">
        <v>0</v>
      </c>
      <c r="W2292" s="4">
        <v>0</v>
      </c>
      <c r="X2292" s="4">
        <v>0</v>
      </c>
      <c r="Y2292" s="4">
        <v>0</v>
      </c>
      <c r="Z2292" s="4">
        <v>0</v>
      </c>
      <c r="AA2292" s="4">
        <v>0</v>
      </c>
      <c r="AB2292" s="4">
        <v>0</v>
      </c>
      <c r="AC2292" s="4">
        <v>0</v>
      </c>
      <c r="AD2292" s="4">
        <v>0</v>
      </c>
    </row>
    <row r="2293" spans="1:30" x14ac:dyDescent="0.3">
      <c r="A2293" s="16" t="s">
        <v>20</v>
      </c>
      <c r="B2293" s="7">
        <v>536326</v>
      </c>
      <c r="C2293" s="7">
        <v>238309</v>
      </c>
      <c r="D2293" s="7" t="s">
        <v>189</v>
      </c>
      <c r="E2293" s="7">
        <v>2</v>
      </c>
      <c r="F2293" s="4">
        <v>20181633</v>
      </c>
      <c r="G2293" s="4">
        <v>1272565</v>
      </c>
      <c r="H2293" s="4">
        <f t="shared" si="212"/>
        <v>20560907.190912064</v>
      </c>
      <c r="I2293" s="4">
        <f t="shared" si="213"/>
        <v>379274.19091206416</v>
      </c>
      <c r="J2293" s="5">
        <f t="shared" si="214"/>
        <v>1.8793037754281983E-2</v>
      </c>
      <c r="K2293" s="4">
        <f t="shared" si="215"/>
        <v>1143733.7808397349</v>
      </c>
      <c r="L2293" s="4">
        <f t="shared" si="216"/>
        <v>-128831.21916026506</v>
      </c>
      <c r="M2293" s="5">
        <f t="shared" si="217"/>
        <v>-0.10123743711344024</v>
      </c>
      <c r="N2293" s="4">
        <f>IF(SUMPRODUCT($O$2:$AD$2,O2293:AD2293)&lt;=Kalkulačka!$B$4,SUMPRODUCT($O$2:$AD$2,O2293:AD2293)*Kalkulačka!$B$5,SUMPRODUCT($O$2:$AD$2,O2293:AD2293))</f>
        <v>1447</v>
      </c>
      <c r="O2293" s="4">
        <v>295</v>
      </c>
      <c r="P2293" s="4">
        <v>0</v>
      </c>
      <c r="Q2293" s="4">
        <v>15</v>
      </c>
      <c r="R2293" s="4">
        <v>0</v>
      </c>
      <c r="S2293" s="4">
        <v>1137</v>
      </c>
      <c r="T2293" s="4">
        <v>0</v>
      </c>
      <c r="U2293" s="4">
        <v>2104</v>
      </c>
      <c r="V2293" s="4">
        <v>378</v>
      </c>
      <c r="W2293" s="4">
        <v>0</v>
      </c>
      <c r="X2293" s="4">
        <v>0</v>
      </c>
      <c r="Y2293" s="4">
        <v>0</v>
      </c>
      <c r="Z2293" s="4">
        <v>0</v>
      </c>
      <c r="AA2293" s="4">
        <v>0</v>
      </c>
      <c r="AB2293" s="4">
        <v>0</v>
      </c>
      <c r="AC2293" s="4">
        <v>0</v>
      </c>
      <c r="AD2293" s="4">
        <v>0</v>
      </c>
    </row>
    <row r="2294" spans="1:30" x14ac:dyDescent="0.3">
      <c r="A2294" s="16" t="s">
        <v>32</v>
      </c>
      <c r="B2294" s="7">
        <v>562351</v>
      </c>
      <c r="C2294" s="7">
        <v>261181</v>
      </c>
      <c r="D2294" s="7" t="s">
        <v>2362</v>
      </c>
      <c r="E2294" s="7">
        <v>2</v>
      </c>
      <c r="F2294" s="4">
        <v>8200722</v>
      </c>
      <c r="G2294" s="4">
        <v>531865</v>
      </c>
      <c r="H2294" s="4">
        <f t="shared" si="212"/>
        <v>8355088.7548419442</v>
      </c>
      <c r="I2294" s="4">
        <f t="shared" si="213"/>
        <v>154366.7548419442</v>
      </c>
      <c r="J2294" s="5">
        <f t="shared" si="214"/>
        <v>1.8823556613910775E-2</v>
      </c>
      <c r="K2294" s="4">
        <f t="shared" si="215"/>
        <v>464765.35116362415</v>
      </c>
      <c r="L2294" s="4">
        <f t="shared" si="216"/>
        <v>-67099.648836375854</v>
      </c>
      <c r="M2294" s="5">
        <f t="shared" si="217"/>
        <v>-0.12615917354286488</v>
      </c>
      <c r="N2294" s="4">
        <f>IF(SUMPRODUCT($O$2:$AD$2,O2294:AD2294)&lt;=Kalkulačka!$B$4,SUMPRODUCT($O$2:$AD$2,O2294:AD2294)*Kalkulačka!$B$5,SUMPRODUCT($O$2:$AD$2,O2294:AD2294))</f>
        <v>588</v>
      </c>
      <c r="O2294" s="4">
        <v>96</v>
      </c>
      <c r="P2294" s="4">
        <v>0</v>
      </c>
      <c r="Q2294" s="4">
        <v>11</v>
      </c>
      <c r="R2294" s="4">
        <v>0</v>
      </c>
      <c r="S2294" s="4">
        <v>481</v>
      </c>
      <c r="T2294" s="4">
        <v>0</v>
      </c>
      <c r="U2294" s="4">
        <v>453</v>
      </c>
      <c r="V2294" s="4">
        <v>143</v>
      </c>
      <c r="W2294" s="4">
        <v>30</v>
      </c>
      <c r="X2294" s="4">
        <v>486</v>
      </c>
      <c r="Y2294" s="4">
        <v>0</v>
      </c>
      <c r="Z2294" s="4">
        <v>0</v>
      </c>
      <c r="AA2294" s="4">
        <v>0</v>
      </c>
      <c r="AB2294" s="4">
        <v>0</v>
      </c>
      <c r="AC2294" s="4">
        <v>0</v>
      </c>
      <c r="AD2294" s="4">
        <v>0</v>
      </c>
    </row>
    <row r="2295" spans="1:30" x14ac:dyDescent="0.3">
      <c r="A2295" s="16" t="s">
        <v>35</v>
      </c>
      <c r="B2295" s="7">
        <v>564451</v>
      </c>
      <c r="C2295" s="7">
        <v>263222</v>
      </c>
      <c r="D2295" s="7" t="s">
        <v>2363</v>
      </c>
      <c r="E2295" s="7">
        <v>2</v>
      </c>
      <c r="F2295" s="4">
        <v>888403</v>
      </c>
      <c r="G2295" s="4">
        <v>41602</v>
      </c>
      <c r="H2295" s="4">
        <f t="shared" si="212"/>
        <v>1044386.094355243</v>
      </c>
      <c r="I2295" s="4">
        <f t="shared" si="213"/>
        <v>155983.09435524303</v>
      </c>
      <c r="J2295" s="5">
        <f t="shared" si="214"/>
        <v>0.17557695590316902</v>
      </c>
      <c r="K2295" s="4">
        <f t="shared" si="215"/>
        <v>58095.668895453018</v>
      </c>
      <c r="L2295" s="4">
        <f t="shared" si="216"/>
        <v>16493.668895453018</v>
      </c>
      <c r="M2295" s="5">
        <f t="shared" si="217"/>
        <v>0.39646336463278242</v>
      </c>
      <c r="N2295" s="4">
        <f>IF(SUMPRODUCT($O$2:$AD$2,O2295:AD2295)&lt;=Kalkulačka!$B$4,SUMPRODUCT($O$2:$AD$2,O2295:AD2295)*Kalkulačka!$B$5,SUMPRODUCT($O$2:$AD$2,O2295:AD2295))</f>
        <v>73.5</v>
      </c>
      <c r="O2295" s="4">
        <v>0</v>
      </c>
      <c r="P2295" s="4">
        <v>0</v>
      </c>
      <c r="Q2295" s="4">
        <v>0</v>
      </c>
      <c r="R2295" s="4">
        <v>0</v>
      </c>
      <c r="S2295" s="4">
        <v>49</v>
      </c>
      <c r="T2295" s="4">
        <v>0</v>
      </c>
      <c r="U2295" s="4">
        <v>0</v>
      </c>
      <c r="V2295" s="4">
        <v>45</v>
      </c>
      <c r="W2295" s="4">
        <v>0</v>
      </c>
      <c r="X2295" s="4">
        <v>0</v>
      </c>
      <c r="Y2295" s="4">
        <v>0</v>
      </c>
      <c r="Z2295" s="4">
        <v>0</v>
      </c>
      <c r="AA2295" s="4">
        <v>0</v>
      </c>
      <c r="AB2295" s="4">
        <v>0</v>
      </c>
      <c r="AC2295" s="4">
        <v>0</v>
      </c>
      <c r="AD2295" s="4">
        <v>0</v>
      </c>
    </row>
    <row r="2296" spans="1:30" x14ac:dyDescent="0.3">
      <c r="A2296" s="16" t="s">
        <v>20</v>
      </c>
      <c r="B2296" s="7">
        <v>544248</v>
      </c>
      <c r="C2296" s="7">
        <v>244210</v>
      </c>
      <c r="D2296" s="7" t="s">
        <v>2364</v>
      </c>
      <c r="E2296" s="7">
        <v>2</v>
      </c>
      <c r="F2296" s="4">
        <v>1595362</v>
      </c>
      <c r="G2296" s="4">
        <v>60801</v>
      </c>
      <c r="H2296" s="4">
        <f t="shared" si="212"/>
        <v>1875632.169454314</v>
      </c>
      <c r="I2296" s="4">
        <f t="shared" si="213"/>
        <v>280270.16945431405</v>
      </c>
      <c r="J2296" s="5">
        <f t="shared" si="214"/>
        <v>0.17567810280946516</v>
      </c>
      <c r="K2296" s="4">
        <f t="shared" si="215"/>
        <v>104335.07883265032</v>
      </c>
      <c r="L2296" s="4">
        <f t="shared" si="216"/>
        <v>43534.078832650324</v>
      </c>
      <c r="M2296" s="5">
        <f t="shared" si="217"/>
        <v>0.71600925696370665</v>
      </c>
      <c r="N2296" s="4">
        <f>IF(SUMPRODUCT($O$2:$AD$2,O2296:AD2296)&lt;=Kalkulačka!$B$4,SUMPRODUCT($O$2:$AD$2,O2296:AD2296)*Kalkulačka!$B$5,SUMPRODUCT($O$2:$AD$2,O2296:AD2296))</f>
        <v>132</v>
      </c>
      <c r="O2296" s="4">
        <v>38</v>
      </c>
      <c r="P2296" s="4">
        <v>0</v>
      </c>
      <c r="Q2296" s="4">
        <v>0</v>
      </c>
      <c r="R2296" s="4">
        <v>0</v>
      </c>
      <c r="S2296" s="4">
        <v>50</v>
      </c>
      <c r="T2296" s="4">
        <v>0</v>
      </c>
      <c r="U2296" s="4">
        <v>88</v>
      </c>
      <c r="V2296" s="4">
        <v>29</v>
      </c>
      <c r="W2296" s="4">
        <v>0</v>
      </c>
      <c r="X2296" s="4">
        <v>0</v>
      </c>
      <c r="Y2296" s="4">
        <v>0</v>
      </c>
      <c r="Z2296" s="4">
        <v>0</v>
      </c>
      <c r="AA2296" s="4">
        <v>0</v>
      </c>
      <c r="AB2296" s="4">
        <v>0</v>
      </c>
      <c r="AC2296" s="4">
        <v>0</v>
      </c>
      <c r="AD2296" s="4">
        <v>0</v>
      </c>
    </row>
    <row r="2297" spans="1:30" x14ac:dyDescent="0.3">
      <c r="A2297" s="16" t="s">
        <v>20</v>
      </c>
      <c r="B2297" s="7">
        <v>531545</v>
      </c>
      <c r="C2297" s="7">
        <v>233595</v>
      </c>
      <c r="D2297" s="7" t="s">
        <v>2365</v>
      </c>
      <c r="E2297" s="7">
        <v>2</v>
      </c>
      <c r="F2297" s="4">
        <v>1595361</v>
      </c>
      <c r="G2297" s="4">
        <v>61926</v>
      </c>
      <c r="H2297" s="4">
        <f t="shared" si="212"/>
        <v>1875632.169454314</v>
      </c>
      <c r="I2297" s="4">
        <f t="shared" si="213"/>
        <v>280271.16945431405</v>
      </c>
      <c r="J2297" s="5">
        <f t="shared" si="214"/>
        <v>0.17567883974493181</v>
      </c>
      <c r="K2297" s="4">
        <f t="shared" si="215"/>
        <v>104335.07883265032</v>
      </c>
      <c r="L2297" s="4">
        <f t="shared" si="216"/>
        <v>42409.078832650324</v>
      </c>
      <c r="M2297" s="5">
        <f t="shared" si="217"/>
        <v>0.68483478397846342</v>
      </c>
      <c r="N2297" s="4">
        <f>IF(SUMPRODUCT($O$2:$AD$2,O2297:AD2297)&lt;=Kalkulačka!$B$4,SUMPRODUCT($O$2:$AD$2,O2297:AD2297)*Kalkulačka!$B$5,SUMPRODUCT($O$2:$AD$2,O2297:AD2297))</f>
        <v>132</v>
      </c>
      <c r="O2297" s="4">
        <v>35</v>
      </c>
      <c r="P2297" s="4">
        <v>0</v>
      </c>
      <c r="Q2297" s="4">
        <v>0</v>
      </c>
      <c r="R2297" s="4">
        <v>0</v>
      </c>
      <c r="S2297" s="4">
        <v>53</v>
      </c>
      <c r="T2297" s="4">
        <v>0</v>
      </c>
      <c r="U2297" s="4">
        <v>86</v>
      </c>
      <c r="V2297" s="4">
        <v>28</v>
      </c>
      <c r="W2297" s="4">
        <v>0</v>
      </c>
      <c r="X2297" s="4">
        <v>0</v>
      </c>
      <c r="Y2297" s="4">
        <v>0</v>
      </c>
      <c r="Z2297" s="4">
        <v>0</v>
      </c>
      <c r="AA2297" s="4">
        <v>0</v>
      </c>
      <c r="AB2297" s="4">
        <v>0</v>
      </c>
      <c r="AC2297" s="4">
        <v>0</v>
      </c>
      <c r="AD2297" s="4">
        <v>0</v>
      </c>
    </row>
    <row r="2298" spans="1:30" x14ac:dyDescent="0.3">
      <c r="A2298" s="16" t="s">
        <v>29</v>
      </c>
      <c r="B2298" s="7">
        <v>560286</v>
      </c>
      <c r="C2298" s="7">
        <v>259586</v>
      </c>
      <c r="D2298" s="7" t="s">
        <v>292</v>
      </c>
      <c r="E2298" s="7">
        <v>2</v>
      </c>
      <c r="F2298" s="4">
        <v>46640361</v>
      </c>
      <c r="G2298" s="4">
        <v>2877243</v>
      </c>
      <c r="H2298" s="4">
        <f t="shared" si="212"/>
        <v>47525961.493741244</v>
      </c>
      <c r="I2298" s="4">
        <f t="shared" si="213"/>
        <v>885600.49374124408</v>
      </c>
      <c r="J2298" s="5">
        <f t="shared" si="214"/>
        <v>1.8987856756538468E-2</v>
      </c>
      <c r="K2298" s="4">
        <f t="shared" si="215"/>
        <v>2643708.62251186</v>
      </c>
      <c r="L2298" s="4">
        <f t="shared" si="216"/>
        <v>-233534.37748814002</v>
      </c>
      <c r="M2298" s="5">
        <f t="shared" si="217"/>
        <v>-8.1166025076137127E-2</v>
      </c>
      <c r="N2298" s="4">
        <f>IF(SUMPRODUCT($O$2:$AD$2,O2298:AD2298)&lt;=Kalkulačka!$B$4,SUMPRODUCT($O$2:$AD$2,O2298:AD2298)*Kalkulačka!$B$5,SUMPRODUCT($O$2:$AD$2,O2298:AD2298))</f>
        <v>3344.7</v>
      </c>
      <c r="O2298" s="4">
        <v>642</v>
      </c>
      <c r="P2298" s="4">
        <v>0</v>
      </c>
      <c r="Q2298" s="4">
        <v>56</v>
      </c>
      <c r="R2298" s="4">
        <v>0</v>
      </c>
      <c r="S2298" s="4">
        <v>2433</v>
      </c>
      <c r="T2298" s="4">
        <v>72</v>
      </c>
      <c r="U2298" s="4">
        <v>1316</v>
      </c>
      <c r="V2298" s="4">
        <v>628</v>
      </c>
      <c r="W2298" s="4">
        <v>0</v>
      </c>
      <c r="X2298" s="4">
        <v>769</v>
      </c>
      <c r="Y2298" s="4">
        <v>0</v>
      </c>
      <c r="Z2298" s="4">
        <v>0</v>
      </c>
      <c r="AA2298" s="4">
        <v>697</v>
      </c>
      <c r="AB2298" s="4">
        <v>0</v>
      </c>
      <c r="AC2298" s="4">
        <v>0</v>
      </c>
      <c r="AD2298" s="4">
        <v>0</v>
      </c>
    </row>
    <row r="2299" spans="1:30" x14ac:dyDescent="0.3">
      <c r="A2299" s="16" t="s">
        <v>23</v>
      </c>
      <c r="B2299" s="7">
        <v>544639</v>
      </c>
      <c r="C2299" s="7">
        <v>245038</v>
      </c>
      <c r="D2299" s="7" t="s">
        <v>2366</v>
      </c>
      <c r="E2299" s="7">
        <v>2</v>
      </c>
      <c r="F2299" s="4">
        <v>1685893</v>
      </c>
      <c r="G2299" s="4">
        <v>66449</v>
      </c>
      <c r="H2299" s="4">
        <f t="shared" si="212"/>
        <v>1982202.1790824002</v>
      </c>
      <c r="I2299" s="4">
        <f t="shared" si="213"/>
        <v>296309.17908240017</v>
      </c>
      <c r="J2299" s="5">
        <f t="shared" si="214"/>
        <v>0.17575799833227856</v>
      </c>
      <c r="K2299" s="4">
        <f t="shared" si="215"/>
        <v>110263.20831177817</v>
      </c>
      <c r="L2299" s="4">
        <f t="shared" si="216"/>
        <v>43814.208311778173</v>
      </c>
      <c r="M2299" s="5">
        <f t="shared" si="217"/>
        <v>0.65936595451817448</v>
      </c>
      <c r="N2299" s="4">
        <f>IF(SUMPRODUCT($O$2:$AD$2,O2299:AD2299)&lt;=Kalkulačka!$B$4,SUMPRODUCT($O$2:$AD$2,O2299:AD2299)*Kalkulačka!$B$5,SUMPRODUCT($O$2:$AD$2,O2299:AD2299))</f>
        <v>139.5</v>
      </c>
      <c r="O2299" s="4">
        <v>36</v>
      </c>
      <c r="P2299" s="4">
        <v>0</v>
      </c>
      <c r="Q2299" s="4">
        <v>0</v>
      </c>
      <c r="R2299" s="4">
        <v>0</v>
      </c>
      <c r="S2299" s="4">
        <v>57</v>
      </c>
      <c r="T2299" s="4">
        <v>0</v>
      </c>
      <c r="U2299" s="4">
        <v>163</v>
      </c>
      <c r="V2299" s="4">
        <v>49</v>
      </c>
      <c r="W2299" s="4">
        <v>0</v>
      </c>
      <c r="X2299" s="4">
        <v>0</v>
      </c>
      <c r="Y2299" s="4">
        <v>0</v>
      </c>
      <c r="Z2299" s="4">
        <v>0</v>
      </c>
      <c r="AA2299" s="4">
        <v>0</v>
      </c>
      <c r="AB2299" s="4">
        <v>0</v>
      </c>
      <c r="AC2299" s="4">
        <v>0</v>
      </c>
      <c r="AD2299" s="4">
        <v>0</v>
      </c>
    </row>
    <row r="2300" spans="1:30" x14ac:dyDescent="0.3">
      <c r="A2300" s="16" t="s">
        <v>23</v>
      </c>
      <c r="B2300" s="7">
        <v>599042</v>
      </c>
      <c r="C2300" s="7">
        <v>667161</v>
      </c>
      <c r="D2300" s="7" t="s">
        <v>2367</v>
      </c>
      <c r="E2300" s="7">
        <v>2</v>
      </c>
      <c r="F2300" s="4">
        <v>1685892</v>
      </c>
      <c r="G2300" s="4">
        <v>64950</v>
      </c>
      <c r="H2300" s="4">
        <f t="shared" si="212"/>
        <v>1982202.1790824002</v>
      </c>
      <c r="I2300" s="4">
        <f t="shared" si="213"/>
        <v>296310.17908240017</v>
      </c>
      <c r="J2300" s="5">
        <f t="shared" si="214"/>
        <v>0.1757586957423134</v>
      </c>
      <c r="K2300" s="4">
        <f t="shared" si="215"/>
        <v>110263.20831177817</v>
      </c>
      <c r="L2300" s="4">
        <f t="shared" si="216"/>
        <v>45313.208311778173</v>
      </c>
      <c r="M2300" s="5">
        <f t="shared" si="217"/>
        <v>0.69766294552391339</v>
      </c>
      <c r="N2300" s="4">
        <f>IF(SUMPRODUCT($O$2:$AD$2,O2300:AD2300)&lt;=Kalkulačka!$B$4,SUMPRODUCT($O$2:$AD$2,O2300:AD2300)*Kalkulačka!$B$5,SUMPRODUCT($O$2:$AD$2,O2300:AD2300))</f>
        <v>139.5</v>
      </c>
      <c r="O2300" s="4">
        <v>40</v>
      </c>
      <c r="P2300" s="4">
        <v>0</v>
      </c>
      <c r="Q2300" s="4">
        <v>0</v>
      </c>
      <c r="R2300" s="4">
        <v>0</v>
      </c>
      <c r="S2300" s="4">
        <v>53</v>
      </c>
      <c r="T2300" s="4">
        <v>0</v>
      </c>
      <c r="U2300" s="4">
        <v>0</v>
      </c>
      <c r="V2300" s="4">
        <v>40</v>
      </c>
      <c r="W2300" s="4">
        <v>0</v>
      </c>
      <c r="X2300" s="4">
        <v>0</v>
      </c>
      <c r="Y2300" s="4">
        <v>0</v>
      </c>
      <c r="Z2300" s="4">
        <v>0</v>
      </c>
      <c r="AA2300" s="4">
        <v>0</v>
      </c>
      <c r="AB2300" s="4">
        <v>0</v>
      </c>
      <c r="AC2300" s="4">
        <v>0</v>
      </c>
      <c r="AD2300" s="4">
        <v>0</v>
      </c>
    </row>
    <row r="2301" spans="1:30" x14ac:dyDescent="0.3">
      <c r="A2301" s="16" t="s">
        <v>44</v>
      </c>
      <c r="B2301" s="7">
        <v>587265</v>
      </c>
      <c r="C2301" s="7">
        <v>373729</v>
      </c>
      <c r="D2301" s="7" t="s">
        <v>2368</v>
      </c>
      <c r="E2301" s="7">
        <v>2</v>
      </c>
      <c r="F2301" s="4">
        <v>380667</v>
      </c>
      <c r="G2301" s="4">
        <v>10147</v>
      </c>
      <c r="H2301" s="4">
        <f t="shared" si="212"/>
        <v>447594.04043796129</v>
      </c>
      <c r="I2301" s="4">
        <f t="shared" si="213"/>
        <v>66927.040437961288</v>
      </c>
      <c r="J2301" s="5">
        <f t="shared" si="214"/>
        <v>0.17581518870288537</v>
      </c>
      <c r="K2301" s="4">
        <f t="shared" si="215"/>
        <v>24898.14381233701</v>
      </c>
      <c r="L2301" s="4">
        <f t="shared" si="216"/>
        <v>14751.14381233701</v>
      </c>
      <c r="M2301" s="5">
        <f t="shared" si="217"/>
        <v>1.453744339443876</v>
      </c>
      <c r="N2301" s="4">
        <f>IF(SUMPRODUCT($O$2:$AD$2,O2301:AD2301)&lt;=Kalkulačka!$B$4,SUMPRODUCT($O$2:$AD$2,O2301:AD2301)*Kalkulačka!$B$5,SUMPRODUCT($O$2:$AD$2,O2301:AD2301))</f>
        <v>31.5</v>
      </c>
      <c r="O2301" s="4">
        <v>21</v>
      </c>
      <c r="P2301" s="4">
        <v>0</v>
      </c>
      <c r="Q2301" s="4">
        <v>0</v>
      </c>
      <c r="R2301" s="4">
        <v>0</v>
      </c>
      <c r="S2301" s="4">
        <v>0</v>
      </c>
      <c r="T2301" s="4">
        <v>0</v>
      </c>
      <c r="U2301" s="4">
        <v>0</v>
      </c>
      <c r="V2301" s="4">
        <v>0</v>
      </c>
      <c r="W2301" s="4">
        <v>0</v>
      </c>
      <c r="X2301" s="4">
        <v>0</v>
      </c>
      <c r="Y2301" s="4">
        <v>0</v>
      </c>
      <c r="Z2301" s="4">
        <v>0</v>
      </c>
      <c r="AA2301" s="4">
        <v>0</v>
      </c>
      <c r="AB2301" s="4">
        <v>0</v>
      </c>
      <c r="AC2301" s="4">
        <v>0</v>
      </c>
      <c r="AD2301" s="4">
        <v>0</v>
      </c>
    </row>
    <row r="2302" spans="1:30" x14ac:dyDescent="0.3">
      <c r="A2302" s="16" t="s">
        <v>44</v>
      </c>
      <c r="B2302" s="7">
        <v>587583</v>
      </c>
      <c r="C2302" s="7">
        <v>286303</v>
      </c>
      <c r="D2302" s="7" t="s">
        <v>2369</v>
      </c>
      <c r="E2302" s="7">
        <v>2</v>
      </c>
      <c r="F2302" s="4">
        <v>380667</v>
      </c>
      <c r="G2302" s="4">
        <v>10147</v>
      </c>
      <c r="H2302" s="4">
        <f t="shared" si="212"/>
        <v>447594.04043796129</v>
      </c>
      <c r="I2302" s="4">
        <f t="shared" si="213"/>
        <v>66927.040437961288</v>
      </c>
      <c r="J2302" s="5">
        <f t="shared" si="214"/>
        <v>0.17581518870288537</v>
      </c>
      <c r="K2302" s="4">
        <f t="shared" si="215"/>
        <v>24898.14381233701</v>
      </c>
      <c r="L2302" s="4">
        <f t="shared" si="216"/>
        <v>14751.14381233701</v>
      </c>
      <c r="M2302" s="5">
        <f t="shared" si="217"/>
        <v>1.453744339443876</v>
      </c>
      <c r="N2302" s="4">
        <f>IF(SUMPRODUCT($O$2:$AD$2,O2302:AD2302)&lt;=Kalkulačka!$B$4,SUMPRODUCT($O$2:$AD$2,O2302:AD2302)*Kalkulačka!$B$5,SUMPRODUCT($O$2:$AD$2,O2302:AD2302))</f>
        <v>31.5</v>
      </c>
      <c r="O2302" s="4">
        <v>21</v>
      </c>
      <c r="P2302" s="4">
        <v>0</v>
      </c>
      <c r="Q2302" s="4">
        <v>0</v>
      </c>
      <c r="R2302" s="4">
        <v>0</v>
      </c>
      <c r="S2302" s="4">
        <v>0</v>
      </c>
      <c r="T2302" s="4">
        <v>0</v>
      </c>
      <c r="U2302" s="4">
        <v>0</v>
      </c>
      <c r="V2302" s="4">
        <v>0</v>
      </c>
      <c r="W2302" s="4">
        <v>0</v>
      </c>
      <c r="X2302" s="4">
        <v>0</v>
      </c>
      <c r="Y2302" s="4">
        <v>0</v>
      </c>
      <c r="Z2302" s="4">
        <v>0</v>
      </c>
      <c r="AA2302" s="4">
        <v>0</v>
      </c>
      <c r="AB2302" s="4">
        <v>0</v>
      </c>
      <c r="AC2302" s="4">
        <v>0</v>
      </c>
      <c r="AD2302" s="4">
        <v>0</v>
      </c>
    </row>
    <row r="2303" spans="1:30" x14ac:dyDescent="0.3">
      <c r="A2303" s="16" t="s">
        <v>44</v>
      </c>
      <c r="B2303" s="7">
        <v>548090</v>
      </c>
      <c r="C2303" s="7">
        <v>248363</v>
      </c>
      <c r="D2303" s="7" t="s">
        <v>2370</v>
      </c>
      <c r="E2303" s="7">
        <v>2</v>
      </c>
      <c r="F2303" s="4">
        <v>380667</v>
      </c>
      <c r="G2303" s="4">
        <v>10147</v>
      </c>
      <c r="H2303" s="4">
        <f t="shared" si="212"/>
        <v>447594.04043796129</v>
      </c>
      <c r="I2303" s="4">
        <f t="shared" si="213"/>
        <v>66927.040437961288</v>
      </c>
      <c r="J2303" s="5">
        <f t="shared" si="214"/>
        <v>0.17581518870288537</v>
      </c>
      <c r="K2303" s="4">
        <f t="shared" si="215"/>
        <v>24898.14381233701</v>
      </c>
      <c r="L2303" s="4">
        <f t="shared" si="216"/>
        <v>14751.14381233701</v>
      </c>
      <c r="M2303" s="5">
        <f t="shared" si="217"/>
        <v>1.453744339443876</v>
      </c>
      <c r="N2303" s="4">
        <f>IF(SUMPRODUCT($O$2:$AD$2,O2303:AD2303)&lt;=Kalkulačka!$B$4,SUMPRODUCT($O$2:$AD$2,O2303:AD2303)*Kalkulačka!$B$5,SUMPRODUCT($O$2:$AD$2,O2303:AD2303))</f>
        <v>31.5</v>
      </c>
      <c r="O2303" s="4">
        <v>21</v>
      </c>
      <c r="P2303" s="4">
        <v>0</v>
      </c>
      <c r="Q2303" s="4">
        <v>0</v>
      </c>
      <c r="R2303" s="4">
        <v>0</v>
      </c>
      <c r="S2303" s="4">
        <v>0</v>
      </c>
      <c r="T2303" s="4">
        <v>0</v>
      </c>
      <c r="U2303" s="4">
        <v>21</v>
      </c>
      <c r="V2303" s="4">
        <v>0</v>
      </c>
      <c r="W2303" s="4">
        <v>0</v>
      </c>
      <c r="X2303" s="4">
        <v>0</v>
      </c>
      <c r="Y2303" s="4">
        <v>0</v>
      </c>
      <c r="Z2303" s="4">
        <v>0</v>
      </c>
      <c r="AA2303" s="4">
        <v>0</v>
      </c>
      <c r="AB2303" s="4">
        <v>0</v>
      </c>
      <c r="AC2303" s="4">
        <v>0</v>
      </c>
      <c r="AD2303" s="4">
        <v>0</v>
      </c>
    </row>
    <row r="2304" spans="1:30" x14ac:dyDescent="0.3">
      <c r="A2304" s="16" t="s">
        <v>44</v>
      </c>
      <c r="B2304" s="7">
        <v>549177</v>
      </c>
      <c r="C2304" s="7">
        <v>515809</v>
      </c>
      <c r="D2304" s="7" t="s">
        <v>2371</v>
      </c>
      <c r="E2304" s="7">
        <v>2</v>
      </c>
      <c r="F2304" s="4">
        <v>380667</v>
      </c>
      <c r="G2304" s="4">
        <v>10147</v>
      </c>
      <c r="H2304" s="4">
        <f t="shared" si="212"/>
        <v>447594.04043796129</v>
      </c>
      <c r="I2304" s="4">
        <f t="shared" si="213"/>
        <v>66927.040437961288</v>
      </c>
      <c r="J2304" s="5">
        <f t="shared" si="214"/>
        <v>0.17581518870288537</v>
      </c>
      <c r="K2304" s="4">
        <f t="shared" si="215"/>
        <v>24898.14381233701</v>
      </c>
      <c r="L2304" s="4">
        <f t="shared" si="216"/>
        <v>14751.14381233701</v>
      </c>
      <c r="M2304" s="5">
        <f t="shared" si="217"/>
        <v>1.453744339443876</v>
      </c>
      <c r="N2304" s="4">
        <f>IF(SUMPRODUCT($O$2:$AD$2,O2304:AD2304)&lt;=Kalkulačka!$B$4,SUMPRODUCT($O$2:$AD$2,O2304:AD2304)*Kalkulačka!$B$5,SUMPRODUCT($O$2:$AD$2,O2304:AD2304))</f>
        <v>31.5</v>
      </c>
      <c r="O2304" s="4">
        <v>21</v>
      </c>
      <c r="P2304" s="4">
        <v>0</v>
      </c>
      <c r="Q2304" s="4">
        <v>0</v>
      </c>
      <c r="R2304" s="4">
        <v>0</v>
      </c>
      <c r="S2304" s="4">
        <v>0</v>
      </c>
      <c r="T2304" s="4">
        <v>0</v>
      </c>
      <c r="U2304" s="4">
        <v>0</v>
      </c>
      <c r="V2304" s="4">
        <v>0</v>
      </c>
      <c r="W2304" s="4">
        <v>0</v>
      </c>
      <c r="X2304" s="4">
        <v>0</v>
      </c>
      <c r="Y2304" s="4">
        <v>0</v>
      </c>
      <c r="Z2304" s="4">
        <v>0</v>
      </c>
      <c r="AA2304" s="4">
        <v>0</v>
      </c>
      <c r="AB2304" s="4">
        <v>0</v>
      </c>
      <c r="AC2304" s="4">
        <v>0</v>
      </c>
      <c r="AD2304" s="4">
        <v>0</v>
      </c>
    </row>
    <row r="2305" spans="1:30" x14ac:dyDescent="0.3">
      <c r="A2305" s="16" t="s">
        <v>44</v>
      </c>
      <c r="B2305" s="7">
        <v>569216</v>
      </c>
      <c r="C2305" s="7">
        <v>267988</v>
      </c>
      <c r="D2305" s="7" t="s">
        <v>1208</v>
      </c>
      <c r="E2305" s="7">
        <v>2</v>
      </c>
      <c r="F2305" s="4">
        <v>380667</v>
      </c>
      <c r="G2305" s="4">
        <v>10147</v>
      </c>
      <c r="H2305" s="4">
        <f t="shared" si="212"/>
        <v>447594.04043796129</v>
      </c>
      <c r="I2305" s="4">
        <f t="shared" si="213"/>
        <v>66927.040437961288</v>
      </c>
      <c r="J2305" s="5">
        <f t="shared" si="214"/>
        <v>0.17581518870288537</v>
      </c>
      <c r="K2305" s="4">
        <f t="shared" si="215"/>
        <v>24898.14381233701</v>
      </c>
      <c r="L2305" s="4">
        <f t="shared" si="216"/>
        <v>14751.14381233701</v>
      </c>
      <c r="M2305" s="5">
        <f t="shared" si="217"/>
        <v>1.453744339443876</v>
      </c>
      <c r="N2305" s="4">
        <f>IF(SUMPRODUCT($O$2:$AD$2,O2305:AD2305)&lt;=Kalkulačka!$B$4,SUMPRODUCT($O$2:$AD$2,O2305:AD2305)*Kalkulačka!$B$5,SUMPRODUCT($O$2:$AD$2,O2305:AD2305))</f>
        <v>31.5</v>
      </c>
      <c r="O2305" s="4">
        <v>21</v>
      </c>
      <c r="P2305" s="4">
        <v>0</v>
      </c>
      <c r="Q2305" s="4">
        <v>0</v>
      </c>
      <c r="R2305" s="4">
        <v>0</v>
      </c>
      <c r="S2305" s="4">
        <v>0</v>
      </c>
      <c r="T2305" s="4">
        <v>0</v>
      </c>
      <c r="U2305" s="4">
        <v>0</v>
      </c>
      <c r="V2305" s="4">
        <v>0</v>
      </c>
      <c r="W2305" s="4">
        <v>0</v>
      </c>
      <c r="X2305" s="4">
        <v>0</v>
      </c>
      <c r="Y2305" s="4">
        <v>0</v>
      </c>
      <c r="Z2305" s="4">
        <v>0</v>
      </c>
      <c r="AA2305" s="4">
        <v>0</v>
      </c>
      <c r="AB2305" s="4">
        <v>0</v>
      </c>
      <c r="AC2305" s="4">
        <v>0</v>
      </c>
      <c r="AD2305" s="4">
        <v>0</v>
      </c>
    </row>
    <row r="2306" spans="1:30" x14ac:dyDescent="0.3">
      <c r="A2306" s="16" t="s">
        <v>44</v>
      </c>
      <c r="B2306" s="7">
        <v>591220</v>
      </c>
      <c r="C2306" s="7">
        <v>378216</v>
      </c>
      <c r="D2306" s="7" t="s">
        <v>2372</v>
      </c>
      <c r="E2306" s="7">
        <v>2</v>
      </c>
      <c r="F2306" s="4">
        <v>380667</v>
      </c>
      <c r="G2306" s="4">
        <v>10147</v>
      </c>
      <c r="H2306" s="4">
        <f t="shared" si="212"/>
        <v>447594.04043796129</v>
      </c>
      <c r="I2306" s="4">
        <f t="shared" si="213"/>
        <v>66927.040437961288</v>
      </c>
      <c r="J2306" s="5">
        <f t="shared" si="214"/>
        <v>0.17581518870288537</v>
      </c>
      <c r="K2306" s="4">
        <f t="shared" si="215"/>
        <v>24898.14381233701</v>
      </c>
      <c r="L2306" s="4">
        <f t="shared" si="216"/>
        <v>14751.14381233701</v>
      </c>
      <c r="M2306" s="5">
        <f t="shared" si="217"/>
        <v>1.453744339443876</v>
      </c>
      <c r="N2306" s="4">
        <f>IF(SUMPRODUCT($O$2:$AD$2,O2306:AD2306)&lt;=Kalkulačka!$B$4,SUMPRODUCT($O$2:$AD$2,O2306:AD2306)*Kalkulačka!$B$5,SUMPRODUCT($O$2:$AD$2,O2306:AD2306))</f>
        <v>31.5</v>
      </c>
      <c r="O2306" s="4">
        <v>21</v>
      </c>
      <c r="P2306" s="4">
        <v>0</v>
      </c>
      <c r="Q2306" s="4">
        <v>0</v>
      </c>
      <c r="R2306" s="4">
        <v>0</v>
      </c>
      <c r="S2306" s="4">
        <v>0</v>
      </c>
      <c r="T2306" s="4">
        <v>0</v>
      </c>
      <c r="U2306" s="4">
        <v>0</v>
      </c>
      <c r="V2306" s="4">
        <v>0</v>
      </c>
      <c r="W2306" s="4">
        <v>0</v>
      </c>
      <c r="X2306" s="4">
        <v>0</v>
      </c>
      <c r="Y2306" s="4">
        <v>0</v>
      </c>
      <c r="Z2306" s="4">
        <v>0</v>
      </c>
      <c r="AA2306" s="4">
        <v>0</v>
      </c>
      <c r="AB2306" s="4">
        <v>0</v>
      </c>
      <c r="AC2306" s="4">
        <v>0</v>
      </c>
      <c r="AD2306" s="4">
        <v>0</v>
      </c>
    </row>
    <row r="2307" spans="1:30" x14ac:dyDescent="0.3">
      <c r="A2307" s="16" t="s">
        <v>44</v>
      </c>
      <c r="B2307" s="7">
        <v>591866</v>
      </c>
      <c r="C2307" s="7">
        <v>545627</v>
      </c>
      <c r="D2307" s="7" t="s">
        <v>1457</v>
      </c>
      <c r="E2307" s="7">
        <v>2</v>
      </c>
      <c r="F2307" s="4">
        <v>380667</v>
      </c>
      <c r="G2307" s="4">
        <v>10147</v>
      </c>
      <c r="H2307" s="4">
        <f t="shared" si="212"/>
        <v>447594.04043796129</v>
      </c>
      <c r="I2307" s="4">
        <f t="shared" si="213"/>
        <v>66927.040437961288</v>
      </c>
      <c r="J2307" s="5">
        <f t="shared" si="214"/>
        <v>0.17581518870288537</v>
      </c>
      <c r="K2307" s="4">
        <f t="shared" si="215"/>
        <v>24898.14381233701</v>
      </c>
      <c r="L2307" s="4">
        <f t="shared" si="216"/>
        <v>14751.14381233701</v>
      </c>
      <c r="M2307" s="5">
        <f t="shared" si="217"/>
        <v>1.453744339443876</v>
      </c>
      <c r="N2307" s="4">
        <f>IF(SUMPRODUCT($O$2:$AD$2,O2307:AD2307)&lt;=Kalkulačka!$B$4,SUMPRODUCT($O$2:$AD$2,O2307:AD2307)*Kalkulačka!$B$5,SUMPRODUCT($O$2:$AD$2,O2307:AD2307))</f>
        <v>31.5</v>
      </c>
      <c r="O2307" s="4">
        <v>21</v>
      </c>
      <c r="P2307" s="4">
        <v>0</v>
      </c>
      <c r="Q2307" s="4">
        <v>0</v>
      </c>
      <c r="R2307" s="4">
        <v>0</v>
      </c>
      <c r="S2307" s="4">
        <v>0</v>
      </c>
      <c r="T2307" s="4">
        <v>0</v>
      </c>
      <c r="U2307" s="4">
        <v>0</v>
      </c>
      <c r="V2307" s="4">
        <v>0</v>
      </c>
      <c r="W2307" s="4">
        <v>0</v>
      </c>
      <c r="X2307" s="4">
        <v>0</v>
      </c>
      <c r="Y2307" s="4">
        <v>0</v>
      </c>
      <c r="Z2307" s="4">
        <v>0</v>
      </c>
      <c r="AA2307" s="4">
        <v>0</v>
      </c>
      <c r="AB2307" s="4">
        <v>0</v>
      </c>
      <c r="AC2307" s="4">
        <v>0</v>
      </c>
      <c r="AD2307" s="4">
        <v>0</v>
      </c>
    </row>
    <row r="2308" spans="1:30" x14ac:dyDescent="0.3">
      <c r="A2308" s="16" t="s">
        <v>47</v>
      </c>
      <c r="B2308" s="7">
        <v>582271</v>
      </c>
      <c r="C2308" s="7">
        <v>280879</v>
      </c>
      <c r="D2308" s="7" t="s">
        <v>2373</v>
      </c>
      <c r="E2308" s="7">
        <v>2</v>
      </c>
      <c r="F2308" s="4">
        <v>1413895</v>
      </c>
      <c r="G2308" s="4">
        <v>52348</v>
      </c>
      <c r="H2308" s="4">
        <f t="shared" si="212"/>
        <v>1662492.150198142</v>
      </c>
      <c r="I2308" s="4">
        <f t="shared" si="213"/>
        <v>248597.15019814204</v>
      </c>
      <c r="J2308" s="5">
        <f t="shared" si="214"/>
        <v>0.17582433645931417</v>
      </c>
      <c r="K2308" s="4">
        <f t="shared" si="215"/>
        <v>92478.819874394598</v>
      </c>
      <c r="L2308" s="4">
        <f t="shared" si="216"/>
        <v>40130.819874394598</v>
      </c>
      <c r="M2308" s="5">
        <f t="shared" si="217"/>
        <v>0.76661610518825163</v>
      </c>
      <c r="N2308" s="4">
        <f>IF(SUMPRODUCT($O$2:$AD$2,O2308:AD2308)&lt;=Kalkulačka!$B$4,SUMPRODUCT($O$2:$AD$2,O2308:AD2308)*Kalkulačka!$B$5,SUMPRODUCT($O$2:$AD$2,O2308:AD2308))</f>
        <v>117</v>
      </c>
      <c r="O2308" s="4">
        <v>38</v>
      </c>
      <c r="P2308" s="4">
        <v>0</v>
      </c>
      <c r="Q2308" s="4">
        <v>0</v>
      </c>
      <c r="R2308" s="4">
        <v>0</v>
      </c>
      <c r="S2308" s="4">
        <v>40</v>
      </c>
      <c r="T2308" s="4">
        <v>0</v>
      </c>
      <c r="U2308" s="4">
        <v>75</v>
      </c>
      <c r="V2308" s="4">
        <v>25</v>
      </c>
      <c r="W2308" s="4">
        <v>0</v>
      </c>
      <c r="X2308" s="4">
        <v>0</v>
      </c>
      <c r="Y2308" s="4">
        <v>0</v>
      </c>
      <c r="Z2308" s="4">
        <v>0</v>
      </c>
      <c r="AA2308" s="4">
        <v>0</v>
      </c>
      <c r="AB2308" s="4">
        <v>0</v>
      </c>
      <c r="AC2308" s="4">
        <v>0</v>
      </c>
      <c r="AD2308" s="4">
        <v>0</v>
      </c>
    </row>
    <row r="2309" spans="1:30" x14ac:dyDescent="0.3">
      <c r="A2309" s="16" t="s">
        <v>20</v>
      </c>
      <c r="B2309" s="7">
        <v>539503</v>
      </c>
      <c r="C2309" s="7">
        <v>241491</v>
      </c>
      <c r="D2309" s="7" t="s">
        <v>2374</v>
      </c>
      <c r="E2309" s="7">
        <v>2</v>
      </c>
      <c r="F2309" s="4">
        <v>2628235</v>
      </c>
      <c r="G2309" s="4">
        <v>116044</v>
      </c>
      <c r="H2309" s="4">
        <f t="shared" si="212"/>
        <v>3090530.2792144949</v>
      </c>
      <c r="I2309" s="4">
        <f t="shared" si="213"/>
        <v>462295.27921449486</v>
      </c>
      <c r="J2309" s="5">
        <f t="shared" si="214"/>
        <v>0.17589571678883154</v>
      </c>
      <c r="K2309" s="4">
        <f t="shared" si="215"/>
        <v>171915.7548947079</v>
      </c>
      <c r="L2309" s="4">
        <f t="shared" si="216"/>
        <v>55871.754894707905</v>
      </c>
      <c r="M2309" s="5">
        <f t="shared" si="217"/>
        <v>0.48147043272127732</v>
      </c>
      <c r="N2309" s="4">
        <f>IF(SUMPRODUCT($O$2:$AD$2,O2309:AD2309)&lt;=Kalkulačka!$B$4,SUMPRODUCT($O$2:$AD$2,O2309:AD2309)*Kalkulačka!$B$5,SUMPRODUCT($O$2:$AD$2,O2309:AD2309))</f>
        <v>217.5</v>
      </c>
      <c r="O2309" s="4">
        <v>36</v>
      </c>
      <c r="P2309" s="4">
        <v>0</v>
      </c>
      <c r="Q2309" s="4">
        <v>0</v>
      </c>
      <c r="R2309" s="4">
        <v>0</v>
      </c>
      <c r="S2309" s="4">
        <v>109</v>
      </c>
      <c r="T2309" s="4">
        <v>0</v>
      </c>
      <c r="U2309" s="4">
        <v>0</v>
      </c>
      <c r="V2309" s="4">
        <v>53</v>
      </c>
      <c r="W2309" s="4">
        <v>0</v>
      </c>
      <c r="X2309" s="4">
        <v>0</v>
      </c>
      <c r="Y2309" s="4">
        <v>0</v>
      </c>
      <c r="Z2309" s="4">
        <v>0</v>
      </c>
      <c r="AA2309" s="4">
        <v>0</v>
      </c>
      <c r="AB2309" s="4">
        <v>0</v>
      </c>
      <c r="AC2309" s="4">
        <v>0</v>
      </c>
      <c r="AD2309" s="4">
        <v>0</v>
      </c>
    </row>
    <row r="2310" spans="1:30" x14ac:dyDescent="0.3">
      <c r="A2310" s="16" t="s">
        <v>41</v>
      </c>
      <c r="B2310" s="7">
        <v>576051</v>
      </c>
      <c r="C2310" s="7">
        <v>274658</v>
      </c>
      <c r="D2310" s="7" t="s">
        <v>2375</v>
      </c>
      <c r="E2310" s="7">
        <v>2</v>
      </c>
      <c r="F2310" s="4">
        <v>1794404</v>
      </c>
      <c r="G2310" s="4">
        <v>71218</v>
      </c>
      <c r="H2310" s="4">
        <f t="shared" ref="H2310:H2373" si="218">N2310*$A$3</f>
        <v>2110086.1906361035</v>
      </c>
      <c r="I2310" s="4">
        <f t="shared" ref="I2310:I2373" si="219">H2310-F2310</f>
        <v>315682.19063610351</v>
      </c>
      <c r="J2310" s="5">
        <f t="shared" ref="J2310:J2373" si="220">IFERROR(H2310/F2310-1,0)</f>
        <v>0.17592592896365788</v>
      </c>
      <c r="K2310" s="4">
        <f t="shared" ref="K2310:K2373" si="221">N2310*$A$4</f>
        <v>117376.96368673161</v>
      </c>
      <c r="L2310" s="4">
        <f t="shared" ref="L2310:L2373" si="222">K2310-G2310</f>
        <v>46158.963686731615</v>
      </c>
      <c r="M2310" s="5">
        <f t="shared" ref="M2310:M2373" si="223">IFERROR(K2310/G2310-1,0)</f>
        <v>0.64813619712336235</v>
      </c>
      <c r="N2310" s="4">
        <f>IF(SUMPRODUCT($O$2:$AD$2,O2310:AD2310)&lt;=Kalkulačka!$B$4,SUMPRODUCT($O$2:$AD$2,O2310:AD2310)*Kalkulačka!$B$5,SUMPRODUCT($O$2:$AD$2,O2310:AD2310))</f>
        <v>148.5</v>
      </c>
      <c r="O2310" s="4">
        <v>36</v>
      </c>
      <c r="P2310" s="4">
        <v>0</v>
      </c>
      <c r="Q2310" s="4">
        <v>0</v>
      </c>
      <c r="R2310" s="4">
        <v>0</v>
      </c>
      <c r="S2310" s="4">
        <v>63</v>
      </c>
      <c r="T2310" s="4">
        <v>0</v>
      </c>
      <c r="U2310" s="4">
        <v>99</v>
      </c>
      <c r="V2310" s="4">
        <v>50</v>
      </c>
      <c r="W2310" s="4">
        <v>0</v>
      </c>
      <c r="X2310" s="4">
        <v>0</v>
      </c>
      <c r="Y2310" s="4">
        <v>0</v>
      </c>
      <c r="Z2310" s="4">
        <v>0</v>
      </c>
      <c r="AA2310" s="4">
        <v>0</v>
      </c>
      <c r="AB2310" s="4">
        <v>0</v>
      </c>
      <c r="AC2310" s="4">
        <v>0</v>
      </c>
      <c r="AD2310" s="4">
        <v>0</v>
      </c>
    </row>
    <row r="2311" spans="1:30" x14ac:dyDescent="0.3">
      <c r="A2311" s="16" t="s">
        <v>20</v>
      </c>
      <c r="B2311" s="7">
        <v>533157</v>
      </c>
      <c r="C2311" s="7">
        <v>235211</v>
      </c>
      <c r="D2311" s="7" t="s">
        <v>2376</v>
      </c>
      <c r="E2311" s="7">
        <v>2</v>
      </c>
      <c r="F2311" s="4">
        <v>688760</v>
      </c>
      <c r="G2311" s="4">
        <v>18162</v>
      </c>
      <c r="H2311" s="4">
        <f t="shared" si="218"/>
        <v>809932.0731734538</v>
      </c>
      <c r="I2311" s="4">
        <f t="shared" si="219"/>
        <v>121172.0731734538</v>
      </c>
      <c r="J2311" s="5">
        <f t="shared" si="220"/>
        <v>0.1759278604643908</v>
      </c>
      <c r="K2311" s="4">
        <f t="shared" si="221"/>
        <v>45053.784041371728</v>
      </c>
      <c r="L2311" s="4">
        <f t="shared" si="222"/>
        <v>26891.784041371728</v>
      </c>
      <c r="M2311" s="5">
        <f t="shared" si="223"/>
        <v>1.4806620439032998</v>
      </c>
      <c r="N2311" s="4">
        <f>IF(SUMPRODUCT($O$2:$AD$2,O2311:AD2311)&lt;=Kalkulačka!$B$4,SUMPRODUCT($O$2:$AD$2,O2311:AD2311)*Kalkulačka!$B$5,SUMPRODUCT($O$2:$AD$2,O2311:AD2311))</f>
        <v>57</v>
      </c>
      <c r="O2311" s="4">
        <v>38</v>
      </c>
      <c r="P2311" s="4">
        <v>0</v>
      </c>
      <c r="Q2311" s="4">
        <v>0</v>
      </c>
      <c r="R2311" s="4">
        <v>0</v>
      </c>
      <c r="S2311" s="4">
        <v>0</v>
      </c>
      <c r="T2311" s="4">
        <v>0</v>
      </c>
      <c r="U2311" s="4">
        <v>38</v>
      </c>
      <c r="V2311" s="4">
        <v>0</v>
      </c>
      <c r="W2311" s="4">
        <v>0</v>
      </c>
      <c r="X2311" s="4">
        <v>0</v>
      </c>
      <c r="Y2311" s="4">
        <v>0</v>
      </c>
      <c r="Z2311" s="4">
        <v>0</v>
      </c>
      <c r="AA2311" s="4">
        <v>0</v>
      </c>
      <c r="AB2311" s="4">
        <v>0</v>
      </c>
      <c r="AC2311" s="4">
        <v>0</v>
      </c>
      <c r="AD2311" s="4">
        <v>0</v>
      </c>
    </row>
    <row r="2312" spans="1:30" x14ac:dyDescent="0.3">
      <c r="A2312" s="16" t="s">
        <v>20</v>
      </c>
      <c r="B2312" s="7">
        <v>537586</v>
      </c>
      <c r="C2312" s="7">
        <v>239542</v>
      </c>
      <c r="D2312" s="7" t="s">
        <v>2377</v>
      </c>
      <c r="E2312" s="7">
        <v>2</v>
      </c>
      <c r="F2312" s="4">
        <v>688760</v>
      </c>
      <c r="G2312" s="4">
        <v>18162</v>
      </c>
      <c r="H2312" s="4">
        <f t="shared" si="218"/>
        <v>809932.0731734538</v>
      </c>
      <c r="I2312" s="4">
        <f t="shared" si="219"/>
        <v>121172.0731734538</v>
      </c>
      <c r="J2312" s="5">
        <f t="shared" si="220"/>
        <v>0.1759278604643908</v>
      </c>
      <c r="K2312" s="4">
        <f t="shared" si="221"/>
        <v>45053.784041371728</v>
      </c>
      <c r="L2312" s="4">
        <f t="shared" si="222"/>
        <v>26891.784041371728</v>
      </c>
      <c r="M2312" s="5">
        <f t="shared" si="223"/>
        <v>1.4806620439032998</v>
      </c>
      <c r="N2312" s="4">
        <f>IF(SUMPRODUCT($O$2:$AD$2,O2312:AD2312)&lt;=Kalkulačka!$B$4,SUMPRODUCT($O$2:$AD$2,O2312:AD2312)*Kalkulačka!$B$5,SUMPRODUCT($O$2:$AD$2,O2312:AD2312))</f>
        <v>57</v>
      </c>
      <c r="O2312" s="4">
        <v>38</v>
      </c>
      <c r="P2312" s="4">
        <v>0</v>
      </c>
      <c r="Q2312" s="4">
        <v>0</v>
      </c>
      <c r="R2312" s="4">
        <v>0</v>
      </c>
      <c r="S2312" s="4">
        <v>0</v>
      </c>
      <c r="T2312" s="4">
        <v>0</v>
      </c>
      <c r="U2312" s="4">
        <v>38</v>
      </c>
      <c r="V2312" s="4">
        <v>0</v>
      </c>
      <c r="W2312" s="4">
        <v>0</v>
      </c>
      <c r="X2312" s="4">
        <v>0</v>
      </c>
      <c r="Y2312" s="4">
        <v>0</v>
      </c>
      <c r="Z2312" s="4">
        <v>0</v>
      </c>
      <c r="AA2312" s="4">
        <v>0</v>
      </c>
      <c r="AB2312" s="4">
        <v>0</v>
      </c>
      <c r="AC2312" s="4">
        <v>0</v>
      </c>
      <c r="AD2312" s="4">
        <v>0</v>
      </c>
    </row>
    <row r="2313" spans="1:30" x14ac:dyDescent="0.3">
      <c r="A2313" s="16" t="s">
        <v>38</v>
      </c>
      <c r="B2313" s="7">
        <v>570656</v>
      </c>
      <c r="C2313" s="7">
        <v>269352</v>
      </c>
      <c r="D2313" s="7" t="s">
        <v>2378</v>
      </c>
      <c r="E2313" s="7">
        <v>2</v>
      </c>
      <c r="F2313" s="4">
        <v>2319710</v>
      </c>
      <c r="G2313" s="4">
        <v>84739</v>
      </c>
      <c r="H2313" s="4">
        <f t="shared" si="218"/>
        <v>2728192.2464790023</v>
      </c>
      <c r="I2313" s="4">
        <f t="shared" si="219"/>
        <v>408482.24647900229</v>
      </c>
      <c r="J2313" s="5">
        <f t="shared" si="220"/>
        <v>0.17609194532032113</v>
      </c>
      <c r="K2313" s="4">
        <f t="shared" si="221"/>
        <v>151760.1146656732</v>
      </c>
      <c r="L2313" s="4">
        <f t="shared" si="222"/>
        <v>67021.114665673202</v>
      </c>
      <c r="M2313" s="5">
        <f t="shared" si="223"/>
        <v>0.79091226785391844</v>
      </c>
      <c r="N2313" s="4">
        <f>IF(SUMPRODUCT($O$2:$AD$2,O2313:AD2313)&lt;=Kalkulačka!$B$4,SUMPRODUCT($O$2:$AD$2,O2313:AD2313)*Kalkulačka!$B$5,SUMPRODUCT($O$2:$AD$2,O2313:AD2313))</f>
        <v>192</v>
      </c>
      <c r="O2313" s="4">
        <v>66</v>
      </c>
      <c r="P2313" s="4">
        <v>0</v>
      </c>
      <c r="Q2313" s="4">
        <v>0</v>
      </c>
      <c r="R2313" s="4">
        <v>0</v>
      </c>
      <c r="S2313" s="4">
        <v>62</v>
      </c>
      <c r="T2313" s="4">
        <v>0</v>
      </c>
      <c r="U2313" s="4">
        <v>131</v>
      </c>
      <c r="V2313" s="4">
        <v>49</v>
      </c>
      <c r="W2313" s="4">
        <v>0</v>
      </c>
      <c r="X2313" s="4">
        <v>0</v>
      </c>
      <c r="Y2313" s="4">
        <v>0</v>
      </c>
      <c r="Z2313" s="4">
        <v>0</v>
      </c>
      <c r="AA2313" s="4">
        <v>0</v>
      </c>
      <c r="AB2313" s="4">
        <v>0</v>
      </c>
      <c r="AC2313" s="4">
        <v>0</v>
      </c>
      <c r="AD2313" s="4">
        <v>0</v>
      </c>
    </row>
    <row r="2314" spans="1:30" x14ac:dyDescent="0.3">
      <c r="A2314" s="16" t="s">
        <v>25</v>
      </c>
      <c r="B2314" s="7">
        <v>557803</v>
      </c>
      <c r="C2314" s="7">
        <v>256676</v>
      </c>
      <c r="D2314" s="7" t="s">
        <v>2379</v>
      </c>
      <c r="E2314" s="7">
        <v>2</v>
      </c>
      <c r="F2314" s="4">
        <v>996680</v>
      </c>
      <c r="G2314" s="4">
        <v>45009</v>
      </c>
      <c r="H2314" s="4">
        <f t="shared" si="218"/>
        <v>1172270.1059089464</v>
      </c>
      <c r="I2314" s="4">
        <f t="shared" si="219"/>
        <v>175590.10590894637</v>
      </c>
      <c r="J2314" s="5">
        <f t="shared" si="220"/>
        <v>0.17617500693196053</v>
      </c>
      <c r="K2314" s="4">
        <f t="shared" si="221"/>
        <v>65209.424270406453</v>
      </c>
      <c r="L2314" s="4">
        <f t="shared" si="222"/>
        <v>20200.424270406453</v>
      </c>
      <c r="M2314" s="5">
        <f t="shared" si="223"/>
        <v>0.4488085554090615</v>
      </c>
      <c r="N2314" s="4">
        <f>IF(SUMPRODUCT($O$2:$AD$2,O2314:AD2314)&lt;=Kalkulačka!$B$4,SUMPRODUCT($O$2:$AD$2,O2314:AD2314)*Kalkulačka!$B$5,SUMPRODUCT($O$2:$AD$2,O2314:AD2314))</f>
        <v>82.5</v>
      </c>
      <c r="O2314" s="4">
        <v>22</v>
      </c>
      <c r="P2314" s="4">
        <v>0</v>
      </c>
      <c r="Q2314" s="4">
        <v>0</v>
      </c>
      <c r="R2314" s="4">
        <v>0</v>
      </c>
      <c r="S2314" s="4">
        <v>33</v>
      </c>
      <c r="T2314" s="4">
        <v>0</v>
      </c>
      <c r="U2314" s="4">
        <v>53</v>
      </c>
      <c r="V2314" s="4">
        <v>24</v>
      </c>
      <c r="W2314" s="4">
        <v>0</v>
      </c>
      <c r="X2314" s="4">
        <v>0</v>
      </c>
      <c r="Y2314" s="4">
        <v>0</v>
      </c>
      <c r="Z2314" s="4">
        <v>0</v>
      </c>
      <c r="AA2314" s="4">
        <v>0</v>
      </c>
      <c r="AB2314" s="4">
        <v>0</v>
      </c>
      <c r="AC2314" s="4">
        <v>0</v>
      </c>
      <c r="AD2314" s="4">
        <v>0</v>
      </c>
    </row>
    <row r="2315" spans="1:30" x14ac:dyDescent="0.3">
      <c r="A2315" s="16" t="s">
        <v>32</v>
      </c>
      <c r="B2315" s="7">
        <v>562394</v>
      </c>
      <c r="C2315" s="7">
        <v>261220</v>
      </c>
      <c r="D2315" s="7" t="s">
        <v>307</v>
      </c>
      <c r="E2315" s="7">
        <v>2</v>
      </c>
      <c r="F2315" s="4">
        <v>11755976</v>
      </c>
      <c r="G2315" s="4">
        <v>722204</v>
      </c>
      <c r="H2315" s="4">
        <f t="shared" si="218"/>
        <v>11984152.816043701</v>
      </c>
      <c r="I2315" s="4">
        <f t="shared" si="219"/>
        <v>228176.81604370102</v>
      </c>
      <c r="J2315" s="5">
        <f t="shared" si="220"/>
        <v>1.9409431938590238E-2</v>
      </c>
      <c r="K2315" s="4">
        <f t="shared" si="221"/>
        <v>666637.92035952478</v>
      </c>
      <c r="L2315" s="4">
        <f t="shared" si="222"/>
        <v>-55566.079640475218</v>
      </c>
      <c r="M2315" s="5">
        <f t="shared" si="223"/>
        <v>-7.6939589978005096E-2</v>
      </c>
      <c r="N2315" s="4">
        <f>IF(SUMPRODUCT($O$2:$AD$2,O2315:AD2315)&lt;=Kalkulačka!$B$4,SUMPRODUCT($O$2:$AD$2,O2315:AD2315)*Kalkulačka!$B$5,SUMPRODUCT($O$2:$AD$2,O2315:AD2315))</f>
        <v>843.4</v>
      </c>
      <c r="O2315" s="4">
        <v>110</v>
      </c>
      <c r="P2315" s="4">
        <v>0</v>
      </c>
      <c r="Q2315" s="4">
        <v>15</v>
      </c>
      <c r="R2315" s="4">
        <v>0</v>
      </c>
      <c r="S2315" s="4">
        <v>464</v>
      </c>
      <c r="T2315" s="4">
        <v>0</v>
      </c>
      <c r="U2315" s="4">
        <v>564</v>
      </c>
      <c r="V2315" s="4">
        <v>120</v>
      </c>
      <c r="W2315" s="4">
        <v>0</v>
      </c>
      <c r="X2315" s="4">
        <v>421</v>
      </c>
      <c r="Y2315" s="4">
        <v>228</v>
      </c>
      <c r="Z2315" s="4">
        <v>0</v>
      </c>
      <c r="AA2315" s="4">
        <v>264</v>
      </c>
      <c r="AB2315" s="4">
        <v>0</v>
      </c>
      <c r="AC2315" s="4">
        <v>0</v>
      </c>
      <c r="AD2315" s="4">
        <v>0</v>
      </c>
    </row>
    <row r="2316" spans="1:30" x14ac:dyDescent="0.3">
      <c r="A2316" s="16" t="s">
        <v>47</v>
      </c>
      <c r="B2316" s="7">
        <v>584347</v>
      </c>
      <c r="C2316" s="7">
        <v>283037</v>
      </c>
      <c r="D2316" s="7" t="s">
        <v>2380</v>
      </c>
      <c r="E2316" s="7">
        <v>2</v>
      </c>
      <c r="F2316" s="4">
        <v>2481992</v>
      </c>
      <c r="G2316" s="4">
        <v>92225</v>
      </c>
      <c r="H2316" s="4">
        <f t="shared" si="218"/>
        <v>2920018.2638095571</v>
      </c>
      <c r="I2316" s="4">
        <f t="shared" si="219"/>
        <v>438026.26380955707</v>
      </c>
      <c r="J2316" s="5">
        <f t="shared" si="220"/>
        <v>0.17648173878463624</v>
      </c>
      <c r="K2316" s="4">
        <f t="shared" si="221"/>
        <v>162430.74772810334</v>
      </c>
      <c r="L2316" s="4">
        <f t="shared" si="222"/>
        <v>70205.747728103335</v>
      </c>
      <c r="M2316" s="5">
        <f t="shared" si="223"/>
        <v>0.76124421499705441</v>
      </c>
      <c r="N2316" s="4">
        <f>IF(SUMPRODUCT($O$2:$AD$2,O2316:AD2316)&lt;=Kalkulačka!$B$4,SUMPRODUCT($O$2:$AD$2,O2316:AD2316)*Kalkulačka!$B$5,SUMPRODUCT($O$2:$AD$2,O2316:AD2316))</f>
        <v>205.5</v>
      </c>
      <c r="O2316" s="4">
        <v>66</v>
      </c>
      <c r="P2316" s="4">
        <v>0</v>
      </c>
      <c r="Q2316" s="4">
        <v>0</v>
      </c>
      <c r="R2316" s="4">
        <v>0</v>
      </c>
      <c r="S2316" s="4">
        <v>71</v>
      </c>
      <c r="T2316" s="4">
        <v>0</v>
      </c>
      <c r="U2316" s="4">
        <v>132</v>
      </c>
      <c r="V2316" s="4">
        <v>46</v>
      </c>
      <c r="W2316" s="4">
        <v>0</v>
      </c>
      <c r="X2316" s="4">
        <v>0</v>
      </c>
      <c r="Y2316" s="4">
        <v>0</v>
      </c>
      <c r="Z2316" s="4">
        <v>0</v>
      </c>
      <c r="AA2316" s="4">
        <v>0</v>
      </c>
      <c r="AB2316" s="4">
        <v>0</v>
      </c>
      <c r="AC2316" s="4">
        <v>0</v>
      </c>
      <c r="AD2316" s="4">
        <v>0</v>
      </c>
    </row>
    <row r="2317" spans="1:30" x14ac:dyDescent="0.3">
      <c r="A2317" s="16" t="s">
        <v>20</v>
      </c>
      <c r="B2317" s="7">
        <v>530476</v>
      </c>
      <c r="C2317" s="7">
        <v>232548</v>
      </c>
      <c r="D2317" s="7" t="s">
        <v>2381</v>
      </c>
      <c r="E2317" s="7">
        <v>2</v>
      </c>
      <c r="F2317" s="4">
        <v>344209</v>
      </c>
      <c r="G2317" s="4">
        <v>9079</v>
      </c>
      <c r="H2317" s="4">
        <f t="shared" si="218"/>
        <v>404966.0365867269</v>
      </c>
      <c r="I2317" s="4">
        <f t="shared" si="219"/>
        <v>60757.036586726899</v>
      </c>
      <c r="J2317" s="5">
        <f t="shared" si="220"/>
        <v>0.17651205106992229</v>
      </c>
      <c r="K2317" s="4">
        <f t="shared" si="221"/>
        <v>22526.892020685864</v>
      </c>
      <c r="L2317" s="4">
        <f t="shared" si="222"/>
        <v>13447.892020685864</v>
      </c>
      <c r="M2317" s="5">
        <f t="shared" si="223"/>
        <v>1.4812085054175421</v>
      </c>
      <c r="N2317" s="4">
        <f>IF(SUMPRODUCT($O$2:$AD$2,O2317:AD2317)&lt;=Kalkulačka!$B$4,SUMPRODUCT($O$2:$AD$2,O2317:AD2317)*Kalkulačka!$B$5,SUMPRODUCT($O$2:$AD$2,O2317:AD2317))</f>
        <v>28.5</v>
      </c>
      <c r="O2317" s="4">
        <v>19</v>
      </c>
      <c r="P2317" s="4">
        <v>0</v>
      </c>
      <c r="Q2317" s="4">
        <v>0</v>
      </c>
      <c r="R2317" s="4">
        <v>0</v>
      </c>
      <c r="S2317" s="4">
        <v>0</v>
      </c>
      <c r="T2317" s="4">
        <v>0</v>
      </c>
      <c r="U2317" s="4">
        <v>19</v>
      </c>
      <c r="V2317" s="4">
        <v>0</v>
      </c>
      <c r="W2317" s="4">
        <v>0</v>
      </c>
      <c r="X2317" s="4">
        <v>0</v>
      </c>
      <c r="Y2317" s="4">
        <v>0</v>
      </c>
      <c r="Z2317" s="4">
        <v>0</v>
      </c>
      <c r="AA2317" s="4">
        <v>0</v>
      </c>
      <c r="AB2317" s="4">
        <v>0</v>
      </c>
      <c r="AC2317" s="4">
        <v>0</v>
      </c>
      <c r="AD2317" s="4">
        <v>0</v>
      </c>
    </row>
    <row r="2318" spans="1:30" x14ac:dyDescent="0.3">
      <c r="A2318" s="16" t="s">
        <v>20</v>
      </c>
      <c r="B2318" s="7">
        <v>531553</v>
      </c>
      <c r="C2318" s="7">
        <v>510564</v>
      </c>
      <c r="D2318" s="7" t="s">
        <v>2382</v>
      </c>
      <c r="E2318" s="7">
        <v>2</v>
      </c>
      <c r="F2318" s="4">
        <v>344209</v>
      </c>
      <c r="G2318" s="4">
        <v>9079</v>
      </c>
      <c r="H2318" s="4">
        <f t="shared" si="218"/>
        <v>404966.0365867269</v>
      </c>
      <c r="I2318" s="4">
        <f t="shared" si="219"/>
        <v>60757.036586726899</v>
      </c>
      <c r="J2318" s="5">
        <f t="shared" si="220"/>
        <v>0.17651205106992229</v>
      </c>
      <c r="K2318" s="4">
        <f t="shared" si="221"/>
        <v>22526.892020685864</v>
      </c>
      <c r="L2318" s="4">
        <f t="shared" si="222"/>
        <v>13447.892020685864</v>
      </c>
      <c r="M2318" s="5">
        <f t="shared" si="223"/>
        <v>1.4812085054175421</v>
      </c>
      <c r="N2318" s="4">
        <f>IF(SUMPRODUCT($O$2:$AD$2,O2318:AD2318)&lt;=Kalkulačka!$B$4,SUMPRODUCT($O$2:$AD$2,O2318:AD2318)*Kalkulačka!$B$5,SUMPRODUCT($O$2:$AD$2,O2318:AD2318))</f>
        <v>28.5</v>
      </c>
      <c r="O2318" s="4">
        <v>19</v>
      </c>
      <c r="P2318" s="4">
        <v>0</v>
      </c>
      <c r="Q2318" s="4">
        <v>0</v>
      </c>
      <c r="R2318" s="4">
        <v>0</v>
      </c>
      <c r="S2318" s="4">
        <v>0</v>
      </c>
      <c r="T2318" s="4">
        <v>0</v>
      </c>
      <c r="U2318" s="4">
        <v>0</v>
      </c>
      <c r="V2318" s="4">
        <v>0</v>
      </c>
      <c r="W2318" s="4">
        <v>0</v>
      </c>
      <c r="X2318" s="4">
        <v>0</v>
      </c>
      <c r="Y2318" s="4">
        <v>0</v>
      </c>
      <c r="Z2318" s="4">
        <v>0</v>
      </c>
      <c r="AA2318" s="4">
        <v>0</v>
      </c>
      <c r="AB2318" s="4">
        <v>0</v>
      </c>
      <c r="AC2318" s="4">
        <v>0</v>
      </c>
      <c r="AD2318" s="4">
        <v>0</v>
      </c>
    </row>
    <row r="2319" spans="1:30" x14ac:dyDescent="0.3">
      <c r="A2319" s="16" t="s">
        <v>20</v>
      </c>
      <c r="B2319" s="7">
        <v>531626</v>
      </c>
      <c r="C2319" s="7">
        <v>233676</v>
      </c>
      <c r="D2319" s="7" t="s">
        <v>1208</v>
      </c>
      <c r="E2319" s="7">
        <v>2</v>
      </c>
      <c r="F2319" s="4">
        <v>344209</v>
      </c>
      <c r="G2319" s="4">
        <v>9079</v>
      </c>
      <c r="H2319" s="4">
        <f t="shared" si="218"/>
        <v>404966.0365867269</v>
      </c>
      <c r="I2319" s="4">
        <f t="shared" si="219"/>
        <v>60757.036586726899</v>
      </c>
      <c r="J2319" s="5">
        <f t="shared" si="220"/>
        <v>0.17651205106992229</v>
      </c>
      <c r="K2319" s="4">
        <f t="shared" si="221"/>
        <v>22526.892020685864</v>
      </c>
      <c r="L2319" s="4">
        <f t="shared" si="222"/>
        <v>13447.892020685864</v>
      </c>
      <c r="M2319" s="5">
        <f t="shared" si="223"/>
        <v>1.4812085054175421</v>
      </c>
      <c r="N2319" s="4">
        <f>IF(SUMPRODUCT($O$2:$AD$2,O2319:AD2319)&lt;=Kalkulačka!$B$4,SUMPRODUCT($O$2:$AD$2,O2319:AD2319)*Kalkulačka!$B$5,SUMPRODUCT($O$2:$AD$2,O2319:AD2319))</f>
        <v>28.5</v>
      </c>
      <c r="O2319" s="4">
        <v>19</v>
      </c>
      <c r="P2319" s="4">
        <v>0</v>
      </c>
      <c r="Q2319" s="4">
        <v>0</v>
      </c>
      <c r="R2319" s="4">
        <v>0</v>
      </c>
      <c r="S2319" s="4">
        <v>0</v>
      </c>
      <c r="T2319" s="4">
        <v>0</v>
      </c>
      <c r="U2319" s="4">
        <v>18</v>
      </c>
      <c r="V2319" s="4">
        <v>0</v>
      </c>
      <c r="W2319" s="4">
        <v>0</v>
      </c>
      <c r="X2319" s="4">
        <v>0</v>
      </c>
      <c r="Y2319" s="4">
        <v>0</v>
      </c>
      <c r="Z2319" s="4">
        <v>0</v>
      </c>
      <c r="AA2319" s="4">
        <v>0</v>
      </c>
      <c r="AB2319" s="4">
        <v>0</v>
      </c>
      <c r="AC2319" s="4">
        <v>0</v>
      </c>
      <c r="AD2319" s="4">
        <v>0</v>
      </c>
    </row>
    <row r="2320" spans="1:30" x14ac:dyDescent="0.3">
      <c r="A2320" s="16" t="s">
        <v>20</v>
      </c>
      <c r="B2320" s="7">
        <v>535010</v>
      </c>
      <c r="C2320" s="7">
        <v>640263</v>
      </c>
      <c r="D2320" s="7" t="s">
        <v>2383</v>
      </c>
      <c r="E2320" s="7">
        <v>2</v>
      </c>
      <c r="F2320" s="4">
        <v>344209</v>
      </c>
      <c r="G2320" s="4">
        <v>9079</v>
      </c>
      <c r="H2320" s="4">
        <f t="shared" si="218"/>
        <v>404966.0365867269</v>
      </c>
      <c r="I2320" s="4">
        <f t="shared" si="219"/>
        <v>60757.036586726899</v>
      </c>
      <c r="J2320" s="5">
        <f t="shared" si="220"/>
        <v>0.17651205106992229</v>
      </c>
      <c r="K2320" s="4">
        <f t="shared" si="221"/>
        <v>22526.892020685864</v>
      </c>
      <c r="L2320" s="4">
        <f t="shared" si="222"/>
        <v>13447.892020685864</v>
      </c>
      <c r="M2320" s="5">
        <f t="shared" si="223"/>
        <v>1.4812085054175421</v>
      </c>
      <c r="N2320" s="4">
        <f>IF(SUMPRODUCT($O$2:$AD$2,O2320:AD2320)&lt;=Kalkulačka!$B$4,SUMPRODUCT($O$2:$AD$2,O2320:AD2320)*Kalkulačka!$B$5,SUMPRODUCT($O$2:$AD$2,O2320:AD2320))</f>
        <v>28.5</v>
      </c>
      <c r="O2320" s="4">
        <v>19</v>
      </c>
      <c r="P2320" s="4">
        <v>0</v>
      </c>
      <c r="Q2320" s="4">
        <v>0</v>
      </c>
      <c r="R2320" s="4">
        <v>0</v>
      </c>
      <c r="S2320" s="4">
        <v>0</v>
      </c>
      <c r="T2320" s="4">
        <v>0</v>
      </c>
      <c r="U2320" s="4">
        <v>19</v>
      </c>
      <c r="V2320" s="4">
        <v>0</v>
      </c>
      <c r="W2320" s="4">
        <v>0</v>
      </c>
      <c r="X2320" s="4">
        <v>0</v>
      </c>
      <c r="Y2320" s="4">
        <v>0</v>
      </c>
      <c r="Z2320" s="4">
        <v>0</v>
      </c>
      <c r="AA2320" s="4">
        <v>0</v>
      </c>
      <c r="AB2320" s="4">
        <v>0</v>
      </c>
      <c r="AC2320" s="4">
        <v>0</v>
      </c>
      <c r="AD2320" s="4">
        <v>0</v>
      </c>
    </row>
    <row r="2321" spans="1:30" x14ac:dyDescent="0.3">
      <c r="A2321" s="16" t="s">
        <v>20</v>
      </c>
      <c r="B2321" s="7">
        <v>542202</v>
      </c>
      <c r="C2321" s="7">
        <v>244198</v>
      </c>
      <c r="D2321" s="7" t="s">
        <v>2384</v>
      </c>
      <c r="E2321" s="7">
        <v>2</v>
      </c>
      <c r="F2321" s="4">
        <v>344209</v>
      </c>
      <c r="G2321" s="4">
        <v>9079</v>
      </c>
      <c r="H2321" s="4">
        <f t="shared" si="218"/>
        <v>404966.0365867269</v>
      </c>
      <c r="I2321" s="4">
        <f t="shared" si="219"/>
        <v>60757.036586726899</v>
      </c>
      <c r="J2321" s="5">
        <f t="shared" si="220"/>
        <v>0.17651205106992229</v>
      </c>
      <c r="K2321" s="4">
        <f t="shared" si="221"/>
        <v>22526.892020685864</v>
      </c>
      <c r="L2321" s="4">
        <f t="shared" si="222"/>
        <v>13447.892020685864</v>
      </c>
      <c r="M2321" s="5">
        <f t="shared" si="223"/>
        <v>1.4812085054175421</v>
      </c>
      <c r="N2321" s="4">
        <f>IF(SUMPRODUCT($O$2:$AD$2,O2321:AD2321)&lt;=Kalkulačka!$B$4,SUMPRODUCT($O$2:$AD$2,O2321:AD2321)*Kalkulačka!$B$5,SUMPRODUCT($O$2:$AD$2,O2321:AD2321))</f>
        <v>28.5</v>
      </c>
      <c r="O2321" s="4">
        <v>19</v>
      </c>
      <c r="P2321" s="4">
        <v>0</v>
      </c>
      <c r="Q2321" s="4">
        <v>0</v>
      </c>
      <c r="R2321" s="4">
        <v>0</v>
      </c>
      <c r="S2321" s="4">
        <v>0</v>
      </c>
      <c r="T2321" s="4">
        <v>0</v>
      </c>
      <c r="U2321" s="4">
        <v>19</v>
      </c>
      <c r="V2321" s="4">
        <v>0</v>
      </c>
      <c r="W2321" s="4">
        <v>0</v>
      </c>
      <c r="X2321" s="4">
        <v>0</v>
      </c>
      <c r="Y2321" s="4">
        <v>0</v>
      </c>
      <c r="Z2321" s="4">
        <v>0</v>
      </c>
      <c r="AA2321" s="4">
        <v>0</v>
      </c>
      <c r="AB2321" s="4">
        <v>0</v>
      </c>
      <c r="AC2321" s="4">
        <v>0</v>
      </c>
      <c r="AD2321" s="4">
        <v>0</v>
      </c>
    </row>
    <row r="2322" spans="1:30" x14ac:dyDescent="0.3">
      <c r="A2322" s="16" t="s">
        <v>20</v>
      </c>
      <c r="B2322" s="7">
        <v>531375</v>
      </c>
      <c r="C2322" s="7">
        <v>233439</v>
      </c>
      <c r="D2322" s="7" t="s">
        <v>2385</v>
      </c>
      <c r="E2322" s="7">
        <v>2</v>
      </c>
      <c r="F2322" s="4">
        <v>688416</v>
      </c>
      <c r="G2322" s="4">
        <v>18158</v>
      </c>
      <c r="H2322" s="4">
        <f t="shared" si="218"/>
        <v>809932.0731734538</v>
      </c>
      <c r="I2322" s="4">
        <f t="shared" si="219"/>
        <v>121516.0731734538</v>
      </c>
      <c r="J2322" s="5">
        <f t="shared" si="220"/>
        <v>0.17651546909638038</v>
      </c>
      <c r="K2322" s="4">
        <f t="shared" si="221"/>
        <v>45053.784041371728</v>
      </c>
      <c r="L2322" s="4">
        <f t="shared" si="222"/>
        <v>26895.784041371728</v>
      </c>
      <c r="M2322" s="5">
        <f t="shared" si="223"/>
        <v>1.4812085054175421</v>
      </c>
      <c r="N2322" s="4">
        <f>IF(SUMPRODUCT($O$2:$AD$2,O2322:AD2322)&lt;=Kalkulačka!$B$4,SUMPRODUCT($O$2:$AD$2,O2322:AD2322)*Kalkulačka!$B$5,SUMPRODUCT($O$2:$AD$2,O2322:AD2322))</f>
        <v>57</v>
      </c>
      <c r="O2322" s="4">
        <v>38</v>
      </c>
      <c r="P2322" s="4">
        <v>0</v>
      </c>
      <c r="Q2322" s="4">
        <v>0</v>
      </c>
      <c r="R2322" s="4">
        <v>0</v>
      </c>
      <c r="S2322" s="4">
        <v>0</v>
      </c>
      <c r="T2322" s="4">
        <v>0</v>
      </c>
      <c r="U2322" s="4">
        <v>38</v>
      </c>
      <c r="V2322" s="4">
        <v>0</v>
      </c>
      <c r="W2322" s="4">
        <v>0</v>
      </c>
      <c r="X2322" s="4">
        <v>0</v>
      </c>
      <c r="Y2322" s="4">
        <v>0</v>
      </c>
      <c r="Z2322" s="4">
        <v>0</v>
      </c>
      <c r="AA2322" s="4">
        <v>0</v>
      </c>
      <c r="AB2322" s="4">
        <v>0</v>
      </c>
      <c r="AC2322" s="4">
        <v>0</v>
      </c>
      <c r="AD2322" s="4">
        <v>0</v>
      </c>
    </row>
    <row r="2323" spans="1:30" x14ac:dyDescent="0.3">
      <c r="A2323" s="16" t="s">
        <v>20</v>
      </c>
      <c r="B2323" s="7">
        <v>534480</v>
      </c>
      <c r="C2323" s="7">
        <v>236519</v>
      </c>
      <c r="D2323" s="7" t="s">
        <v>2386</v>
      </c>
      <c r="E2323" s="7">
        <v>2</v>
      </c>
      <c r="F2323" s="4">
        <v>688416</v>
      </c>
      <c r="G2323" s="4">
        <v>18158</v>
      </c>
      <c r="H2323" s="4">
        <f t="shared" si="218"/>
        <v>809932.0731734538</v>
      </c>
      <c r="I2323" s="4">
        <f t="shared" si="219"/>
        <v>121516.0731734538</v>
      </c>
      <c r="J2323" s="5">
        <f t="shared" si="220"/>
        <v>0.17651546909638038</v>
      </c>
      <c r="K2323" s="4">
        <f t="shared" si="221"/>
        <v>45053.784041371728</v>
      </c>
      <c r="L2323" s="4">
        <f t="shared" si="222"/>
        <v>26895.784041371728</v>
      </c>
      <c r="M2323" s="5">
        <f t="shared" si="223"/>
        <v>1.4812085054175421</v>
      </c>
      <c r="N2323" s="4">
        <f>IF(SUMPRODUCT($O$2:$AD$2,O2323:AD2323)&lt;=Kalkulačka!$B$4,SUMPRODUCT($O$2:$AD$2,O2323:AD2323)*Kalkulačka!$B$5,SUMPRODUCT($O$2:$AD$2,O2323:AD2323))</f>
        <v>57</v>
      </c>
      <c r="O2323" s="4">
        <v>38</v>
      </c>
      <c r="P2323" s="4">
        <v>0</v>
      </c>
      <c r="Q2323" s="4">
        <v>0</v>
      </c>
      <c r="R2323" s="4">
        <v>0</v>
      </c>
      <c r="S2323" s="4">
        <v>0</v>
      </c>
      <c r="T2323" s="4">
        <v>0</v>
      </c>
      <c r="U2323" s="4">
        <v>36</v>
      </c>
      <c r="V2323" s="4">
        <v>0</v>
      </c>
      <c r="W2323" s="4">
        <v>0</v>
      </c>
      <c r="X2323" s="4">
        <v>0</v>
      </c>
      <c r="Y2323" s="4">
        <v>0</v>
      </c>
      <c r="Z2323" s="4">
        <v>0</v>
      </c>
      <c r="AA2323" s="4">
        <v>0</v>
      </c>
      <c r="AB2323" s="4">
        <v>0</v>
      </c>
      <c r="AC2323" s="4">
        <v>0</v>
      </c>
      <c r="AD2323" s="4">
        <v>0</v>
      </c>
    </row>
    <row r="2324" spans="1:30" x14ac:dyDescent="0.3">
      <c r="A2324" s="16" t="s">
        <v>20</v>
      </c>
      <c r="B2324" s="7">
        <v>539261</v>
      </c>
      <c r="C2324" s="7">
        <v>241253</v>
      </c>
      <c r="D2324" s="7" t="s">
        <v>2387</v>
      </c>
      <c r="E2324" s="7">
        <v>2</v>
      </c>
      <c r="F2324" s="4">
        <v>688416</v>
      </c>
      <c r="G2324" s="4">
        <v>18158</v>
      </c>
      <c r="H2324" s="4">
        <f t="shared" si="218"/>
        <v>809932.0731734538</v>
      </c>
      <c r="I2324" s="4">
        <f t="shared" si="219"/>
        <v>121516.0731734538</v>
      </c>
      <c r="J2324" s="5">
        <f t="shared" si="220"/>
        <v>0.17651546909638038</v>
      </c>
      <c r="K2324" s="4">
        <f t="shared" si="221"/>
        <v>45053.784041371728</v>
      </c>
      <c r="L2324" s="4">
        <f t="shared" si="222"/>
        <v>26895.784041371728</v>
      </c>
      <c r="M2324" s="5">
        <f t="shared" si="223"/>
        <v>1.4812085054175421</v>
      </c>
      <c r="N2324" s="4">
        <f>IF(SUMPRODUCT($O$2:$AD$2,O2324:AD2324)&lt;=Kalkulačka!$B$4,SUMPRODUCT($O$2:$AD$2,O2324:AD2324)*Kalkulačka!$B$5,SUMPRODUCT($O$2:$AD$2,O2324:AD2324))</f>
        <v>57</v>
      </c>
      <c r="O2324" s="4">
        <v>38</v>
      </c>
      <c r="P2324" s="4">
        <v>0</v>
      </c>
      <c r="Q2324" s="4">
        <v>0</v>
      </c>
      <c r="R2324" s="4">
        <v>0</v>
      </c>
      <c r="S2324" s="4">
        <v>0</v>
      </c>
      <c r="T2324" s="4">
        <v>0</v>
      </c>
      <c r="U2324" s="4">
        <v>0</v>
      </c>
      <c r="V2324" s="4">
        <v>0</v>
      </c>
      <c r="W2324" s="4">
        <v>0</v>
      </c>
      <c r="X2324" s="4">
        <v>0</v>
      </c>
      <c r="Y2324" s="4">
        <v>0</v>
      </c>
      <c r="Z2324" s="4">
        <v>0</v>
      </c>
      <c r="AA2324" s="4">
        <v>0</v>
      </c>
      <c r="AB2324" s="4">
        <v>0</v>
      </c>
      <c r="AC2324" s="4">
        <v>0</v>
      </c>
      <c r="AD2324" s="4">
        <v>0</v>
      </c>
    </row>
    <row r="2325" spans="1:30" x14ac:dyDescent="0.3">
      <c r="A2325" s="16" t="s">
        <v>25</v>
      </c>
      <c r="B2325" s="7">
        <v>503916</v>
      </c>
      <c r="C2325" s="7">
        <v>479292</v>
      </c>
      <c r="D2325" s="7" t="s">
        <v>569</v>
      </c>
      <c r="E2325" s="7">
        <v>2</v>
      </c>
      <c r="F2325" s="4">
        <v>1050659</v>
      </c>
      <c r="G2325" s="4">
        <v>27841</v>
      </c>
      <c r="H2325" s="4">
        <f t="shared" si="218"/>
        <v>1236212.1116857978</v>
      </c>
      <c r="I2325" s="4">
        <f t="shared" si="219"/>
        <v>185553.1116857978</v>
      </c>
      <c r="J2325" s="5">
        <f t="shared" si="220"/>
        <v>0.17660640767917823</v>
      </c>
      <c r="K2325" s="4">
        <f t="shared" si="221"/>
        <v>68766.301957883159</v>
      </c>
      <c r="L2325" s="4">
        <f t="shared" si="222"/>
        <v>40925.301957883159</v>
      </c>
      <c r="M2325" s="5">
        <f t="shared" si="223"/>
        <v>1.469965229621176</v>
      </c>
      <c r="N2325" s="4">
        <f>IF(SUMPRODUCT($O$2:$AD$2,O2325:AD2325)&lt;=Kalkulačka!$B$4,SUMPRODUCT($O$2:$AD$2,O2325:AD2325)*Kalkulačka!$B$5,SUMPRODUCT($O$2:$AD$2,O2325:AD2325))</f>
        <v>87</v>
      </c>
      <c r="O2325" s="4">
        <v>58</v>
      </c>
      <c r="P2325" s="4">
        <v>0</v>
      </c>
      <c r="Q2325" s="4">
        <v>0</v>
      </c>
      <c r="R2325" s="4">
        <v>0</v>
      </c>
      <c r="S2325" s="4">
        <v>0</v>
      </c>
      <c r="T2325" s="4">
        <v>0</v>
      </c>
      <c r="U2325" s="4">
        <v>58</v>
      </c>
      <c r="V2325" s="4">
        <v>0</v>
      </c>
      <c r="W2325" s="4">
        <v>0</v>
      </c>
      <c r="X2325" s="4">
        <v>0</v>
      </c>
      <c r="Y2325" s="4">
        <v>0</v>
      </c>
      <c r="Z2325" s="4">
        <v>0</v>
      </c>
      <c r="AA2325" s="4">
        <v>0</v>
      </c>
      <c r="AB2325" s="4">
        <v>0</v>
      </c>
      <c r="AC2325" s="4">
        <v>0</v>
      </c>
      <c r="AD2325" s="4">
        <v>0</v>
      </c>
    </row>
    <row r="2326" spans="1:30" x14ac:dyDescent="0.3">
      <c r="A2326" s="16" t="s">
        <v>20</v>
      </c>
      <c r="B2326" s="7">
        <v>532851</v>
      </c>
      <c r="C2326" s="7">
        <v>234915</v>
      </c>
      <c r="D2326" s="7" t="s">
        <v>2388</v>
      </c>
      <c r="E2326" s="7">
        <v>2</v>
      </c>
      <c r="F2326" s="4">
        <v>3007020</v>
      </c>
      <c r="G2326" s="4">
        <v>131953</v>
      </c>
      <c r="H2326" s="4">
        <f t="shared" si="218"/>
        <v>3538124.3196524563</v>
      </c>
      <c r="I2326" s="4">
        <f t="shared" si="219"/>
        <v>531104.31965245632</v>
      </c>
      <c r="J2326" s="5">
        <f t="shared" si="220"/>
        <v>0.17662147895672664</v>
      </c>
      <c r="K2326" s="4">
        <f t="shared" si="221"/>
        <v>196813.89870704492</v>
      </c>
      <c r="L2326" s="4">
        <f t="shared" si="222"/>
        <v>64860.898707044922</v>
      </c>
      <c r="M2326" s="5">
        <f t="shared" si="223"/>
        <v>0.49154546472641725</v>
      </c>
      <c r="N2326" s="4">
        <f>IF(SUMPRODUCT($O$2:$AD$2,O2326:AD2326)&lt;=Kalkulačka!$B$4,SUMPRODUCT($O$2:$AD$2,O2326:AD2326)*Kalkulačka!$B$5,SUMPRODUCT($O$2:$AD$2,O2326:AD2326))</f>
        <v>249</v>
      </c>
      <c r="O2326" s="4">
        <v>60</v>
      </c>
      <c r="P2326" s="4">
        <v>0</v>
      </c>
      <c r="Q2326" s="4">
        <v>0</v>
      </c>
      <c r="R2326" s="4">
        <v>0</v>
      </c>
      <c r="S2326" s="4">
        <v>106</v>
      </c>
      <c r="T2326" s="4">
        <v>0</v>
      </c>
      <c r="U2326" s="4">
        <v>161</v>
      </c>
      <c r="V2326" s="4">
        <v>49</v>
      </c>
      <c r="W2326" s="4">
        <v>0</v>
      </c>
      <c r="X2326" s="4">
        <v>0</v>
      </c>
      <c r="Y2326" s="4">
        <v>0</v>
      </c>
      <c r="Z2326" s="4">
        <v>0</v>
      </c>
      <c r="AA2326" s="4">
        <v>0</v>
      </c>
      <c r="AB2326" s="4">
        <v>0</v>
      </c>
      <c r="AC2326" s="4">
        <v>0</v>
      </c>
      <c r="AD2326" s="4">
        <v>0</v>
      </c>
    </row>
    <row r="2327" spans="1:30" x14ac:dyDescent="0.3">
      <c r="A2327" s="16" t="s">
        <v>53</v>
      </c>
      <c r="B2327" s="7">
        <v>585190</v>
      </c>
      <c r="C2327" s="7">
        <v>557889</v>
      </c>
      <c r="D2327" s="7" t="s">
        <v>1455</v>
      </c>
      <c r="E2327" s="7">
        <v>2</v>
      </c>
      <c r="F2327" s="4">
        <v>869454</v>
      </c>
      <c r="G2327" s="4">
        <v>33238</v>
      </c>
      <c r="H2327" s="4">
        <f t="shared" si="218"/>
        <v>1023072.0924296258</v>
      </c>
      <c r="I2327" s="4">
        <f t="shared" si="219"/>
        <v>153618.0924296258</v>
      </c>
      <c r="J2327" s="5">
        <f t="shared" si="220"/>
        <v>0.17668340410145422</v>
      </c>
      <c r="K2327" s="4">
        <f t="shared" si="221"/>
        <v>56910.042999627447</v>
      </c>
      <c r="L2327" s="4">
        <f t="shared" si="222"/>
        <v>23672.042999627447</v>
      </c>
      <c r="M2327" s="5">
        <f t="shared" si="223"/>
        <v>0.71219817677439812</v>
      </c>
      <c r="N2327" s="4">
        <f>IF(SUMPRODUCT($O$2:$AD$2,O2327:AD2327)&lt;=Kalkulačka!$B$4,SUMPRODUCT($O$2:$AD$2,O2327:AD2327)*Kalkulačka!$B$5,SUMPRODUCT($O$2:$AD$2,O2327:AD2327))</f>
        <v>72</v>
      </c>
      <c r="O2327" s="4">
        <v>21</v>
      </c>
      <c r="P2327" s="4">
        <v>0</v>
      </c>
      <c r="Q2327" s="4">
        <v>0</v>
      </c>
      <c r="R2327" s="4">
        <v>0</v>
      </c>
      <c r="S2327" s="4">
        <v>27</v>
      </c>
      <c r="T2327" s="4">
        <v>0</v>
      </c>
      <c r="U2327" s="4">
        <v>46</v>
      </c>
      <c r="V2327" s="4">
        <v>25</v>
      </c>
      <c r="W2327" s="4">
        <v>0</v>
      </c>
      <c r="X2327" s="4">
        <v>0</v>
      </c>
      <c r="Y2327" s="4">
        <v>0</v>
      </c>
      <c r="Z2327" s="4">
        <v>0</v>
      </c>
      <c r="AA2327" s="4">
        <v>0</v>
      </c>
      <c r="AB2327" s="4">
        <v>0</v>
      </c>
      <c r="AC2327" s="4">
        <v>0</v>
      </c>
      <c r="AD2327" s="4">
        <v>0</v>
      </c>
    </row>
    <row r="2328" spans="1:30" x14ac:dyDescent="0.3">
      <c r="A2328" s="16" t="s">
        <v>53</v>
      </c>
      <c r="B2328" s="7">
        <v>556866</v>
      </c>
      <c r="C2328" s="7">
        <v>68898797</v>
      </c>
      <c r="D2328" s="7" t="s">
        <v>2389</v>
      </c>
      <c r="E2328" s="7">
        <v>2</v>
      </c>
      <c r="F2328" s="4">
        <v>869454</v>
      </c>
      <c r="G2328" s="4">
        <v>32114</v>
      </c>
      <c r="H2328" s="4">
        <f t="shared" si="218"/>
        <v>1023072.0924296258</v>
      </c>
      <c r="I2328" s="4">
        <f t="shared" si="219"/>
        <v>153618.0924296258</v>
      </c>
      <c r="J2328" s="5">
        <f t="shared" si="220"/>
        <v>0.17668340410145422</v>
      </c>
      <c r="K2328" s="4">
        <f t="shared" si="221"/>
        <v>56910.042999627447</v>
      </c>
      <c r="L2328" s="4">
        <f t="shared" si="222"/>
        <v>24796.042999627447</v>
      </c>
      <c r="M2328" s="5">
        <f t="shared" si="223"/>
        <v>0.77212564612404089</v>
      </c>
      <c r="N2328" s="4">
        <f>IF(SUMPRODUCT($O$2:$AD$2,O2328:AD2328)&lt;=Kalkulačka!$B$4,SUMPRODUCT($O$2:$AD$2,O2328:AD2328)*Kalkulačka!$B$5,SUMPRODUCT($O$2:$AD$2,O2328:AD2328))</f>
        <v>72</v>
      </c>
      <c r="O2328" s="4">
        <v>24</v>
      </c>
      <c r="P2328" s="4">
        <v>0</v>
      </c>
      <c r="Q2328" s="4">
        <v>0</v>
      </c>
      <c r="R2328" s="4">
        <v>0</v>
      </c>
      <c r="S2328" s="4">
        <v>24</v>
      </c>
      <c r="T2328" s="4">
        <v>0</v>
      </c>
      <c r="U2328" s="4">
        <v>47</v>
      </c>
      <c r="V2328" s="4">
        <v>22</v>
      </c>
      <c r="W2328" s="4">
        <v>0</v>
      </c>
      <c r="X2328" s="4">
        <v>0</v>
      </c>
      <c r="Y2328" s="4">
        <v>0</v>
      </c>
      <c r="Z2328" s="4">
        <v>0</v>
      </c>
      <c r="AA2328" s="4">
        <v>0</v>
      </c>
      <c r="AB2328" s="4">
        <v>0</v>
      </c>
      <c r="AC2328" s="4">
        <v>0</v>
      </c>
      <c r="AD2328" s="4">
        <v>0</v>
      </c>
    </row>
    <row r="2329" spans="1:30" x14ac:dyDescent="0.3">
      <c r="A2329" s="16" t="s">
        <v>47</v>
      </c>
      <c r="B2329" s="7">
        <v>593681</v>
      </c>
      <c r="C2329" s="7">
        <v>292419</v>
      </c>
      <c r="D2329" s="7" t="s">
        <v>2390</v>
      </c>
      <c r="E2329" s="7">
        <v>2</v>
      </c>
      <c r="F2329" s="4">
        <v>1883491</v>
      </c>
      <c r="G2329" s="4">
        <v>71931</v>
      </c>
      <c r="H2329" s="4">
        <f t="shared" si="218"/>
        <v>2216656.2002641894</v>
      </c>
      <c r="I2329" s="4">
        <f t="shared" si="219"/>
        <v>333165.20026418939</v>
      </c>
      <c r="J2329" s="5">
        <f t="shared" si="220"/>
        <v>0.17688706782468788</v>
      </c>
      <c r="K2329" s="4">
        <f t="shared" si="221"/>
        <v>123305.09316585946</v>
      </c>
      <c r="L2329" s="4">
        <f t="shared" si="222"/>
        <v>51374.093165859464</v>
      </c>
      <c r="M2329" s="5">
        <f t="shared" si="223"/>
        <v>0.71421352637749314</v>
      </c>
      <c r="N2329" s="4">
        <f>IF(SUMPRODUCT($O$2:$AD$2,O2329:AD2329)&lt;=Kalkulačka!$B$4,SUMPRODUCT($O$2:$AD$2,O2329:AD2329)*Kalkulačka!$B$5,SUMPRODUCT($O$2:$AD$2,O2329:AD2329))</f>
        <v>156</v>
      </c>
      <c r="O2329" s="4">
        <v>45</v>
      </c>
      <c r="P2329" s="4">
        <v>0</v>
      </c>
      <c r="Q2329" s="4">
        <v>0</v>
      </c>
      <c r="R2329" s="4">
        <v>0</v>
      </c>
      <c r="S2329" s="4">
        <v>59</v>
      </c>
      <c r="T2329" s="4">
        <v>0</v>
      </c>
      <c r="U2329" s="4">
        <v>105</v>
      </c>
      <c r="V2329" s="4">
        <v>52</v>
      </c>
      <c r="W2329" s="4">
        <v>0</v>
      </c>
      <c r="X2329" s="4">
        <v>0</v>
      </c>
      <c r="Y2329" s="4">
        <v>0</v>
      </c>
      <c r="Z2329" s="4">
        <v>0</v>
      </c>
      <c r="AA2329" s="4">
        <v>0</v>
      </c>
      <c r="AB2329" s="4">
        <v>0</v>
      </c>
      <c r="AC2329" s="4">
        <v>0</v>
      </c>
      <c r="AD2329" s="4">
        <v>0</v>
      </c>
    </row>
    <row r="2330" spans="1:30" x14ac:dyDescent="0.3">
      <c r="A2330" s="16" t="s">
        <v>47</v>
      </c>
      <c r="B2330" s="7">
        <v>582310</v>
      </c>
      <c r="C2330" s="7">
        <v>280917</v>
      </c>
      <c r="D2330" s="7" t="s">
        <v>2391</v>
      </c>
      <c r="E2330" s="7">
        <v>2</v>
      </c>
      <c r="F2330" s="4">
        <v>851027</v>
      </c>
      <c r="G2330" s="4">
        <v>32254</v>
      </c>
      <c r="H2330" s="4">
        <f t="shared" si="218"/>
        <v>1001758.0905040087</v>
      </c>
      <c r="I2330" s="4">
        <f t="shared" si="219"/>
        <v>150731.09050400869</v>
      </c>
      <c r="J2330" s="5">
        <f t="shared" si="220"/>
        <v>0.17711669606723257</v>
      </c>
      <c r="K2330" s="4">
        <f t="shared" si="221"/>
        <v>55724.417103801876</v>
      </c>
      <c r="L2330" s="4">
        <f t="shared" si="222"/>
        <v>23470.417103801876</v>
      </c>
      <c r="M2330" s="5">
        <f t="shared" si="223"/>
        <v>0.72767461721962778</v>
      </c>
      <c r="N2330" s="4">
        <f>IF(SUMPRODUCT($O$2:$AD$2,O2330:AD2330)&lt;=Kalkulačka!$B$4,SUMPRODUCT($O$2:$AD$2,O2330:AD2330)*Kalkulačka!$B$5,SUMPRODUCT($O$2:$AD$2,O2330:AD2330))</f>
        <v>70.5</v>
      </c>
      <c r="O2330" s="4">
        <v>21</v>
      </c>
      <c r="P2330" s="4">
        <v>0</v>
      </c>
      <c r="Q2330" s="4">
        <v>0</v>
      </c>
      <c r="R2330" s="4">
        <v>0</v>
      </c>
      <c r="S2330" s="4">
        <v>26</v>
      </c>
      <c r="T2330" s="4">
        <v>0</v>
      </c>
      <c r="U2330" s="4">
        <v>48</v>
      </c>
      <c r="V2330" s="4">
        <v>22</v>
      </c>
      <c r="W2330" s="4">
        <v>0</v>
      </c>
      <c r="X2330" s="4">
        <v>0</v>
      </c>
      <c r="Y2330" s="4">
        <v>0</v>
      </c>
      <c r="Z2330" s="4">
        <v>0</v>
      </c>
      <c r="AA2330" s="4">
        <v>0</v>
      </c>
      <c r="AB2330" s="4">
        <v>0</v>
      </c>
      <c r="AC2330" s="4">
        <v>0</v>
      </c>
      <c r="AD2330" s="4">
        <v>0</v>
      </c>
    </row>
    <row r="2331" spans="1:30" x14ac:dyDescent="0.3">
      <c r="A2331" s="16" t="s">
        <v>50</v>
      </c>
      <c r="B2331" s="7">
        <v>589675</v>
      </c>
      <c r="C2331" s="7">
        <v>288411</v>
      </c>
      <c r="D2331" s="7" t="s">
        <v>2392</v>
      </c>
      <c r="E2331" s="7">
        <v>2</v>
      </c>
      <c r="F2331" s="4">
        <v>832777</v>
      </c>
      <c r="G2331" s="4">
        <v>32168</v>
      </c>
      <c r="H2331" s="4">
        <f t="shared" si="218"/>
        <v>980444.08857839147</v>
      </c>
      <c r="I2331" s="4">
        <f t="shared" si="219"/>
        <v>147667.08857839147</v>
      </c>
      <c r="J2331" s="5">
        <f t="shared" si="220"/>
        <v>0.17731888438128274</v>
      </c>
      <c r="K2331" s="4">
        <f t="shared" si="221"/>
        <v>54538.791207976305</v>
      </c>
      <c r="L2331" s="4">
        <f t="shared" si="222"/>
        <v>22370.791207976305</v>
      </c>
      <c r="M2331" s="5">
        <f t="shared" si="223"/>
        <v>0.69543618527655759</v>
      </c>
      <c r="N2331" s="4">
        <f>IF(SUMPRODUCT($O$2:$AD$2,O2331:AD2331)&lt;=Kalkulačka!$B$4,SUMPRODUCT($O$2:$AD$2,O2331:AD2331)*Kalkulačka!$B$5,SUMPRODUCT($O$2:$AD$2,O2331:AD2331))</f>
        <v>69</v>
      </c>
      <c r="O2331" s="4">
        <v>19</v>
      </c>
      <c r="P2331" s="4">
        <v>0</v>
      </c>
      <c r="Q2331" s="4">
        <v>0</v>
      </c>
      <c r="R2331" s="4">
        <v>0</v>
      </c>
      <c r="S2331" s="4">
        <v>27</v>
      </c>
      <c r="T2331" s="4">
        <v>0</v>
      </c>
      <c r="U2331" s="4">
        <v>0</v>
      </c>
      <c r="V2331" s="4">
        <v>25</v>
      </c>
      <c r="W2331" s="4">
        <v>0</v>
      </c>
      <c r="X2331" s="4">
        <v>0</v>
      </c>
      <c r="Y2331" s="4">
        <v>0</v>
      </c>
      <c r="Z2331" s="4">
        <v>0</v>
      </c>
      <c r="AA2331" s="4">
        <v>0</v>
      </c>
      <c r="AB2331" s="4">
        <v>0</v>
      </c>
      <c r="AC2331" s="4">
        <v>0</v>
      </c>
      <c r="AD2331" s="4">
        <v>0</v>
      </c>
    </row>
    <row r="2332" spans="1:30" x14ac:dyDescent="0.3">
      <c r="A2332" s="16" t="s">
        <v>25</v>
      </c>
      <c r="B2332" s="7">
        <v>556955</v>
      </c>
      <c r="C2332" s="7">
        <v>255980</v>
      </c>
      <c r="D2332" s="7" t="s">
        <v>2393</v>
      </c>
      <c r="E2332" s="7">
        <v>2</v>
      </c>
      <c r="F2332" s="4">
        <v>3512029</v>
      </c>
      <c r="G2332" s="4">
        <v>166088</v>
      </c>
      <c r="H2332" s="4">
        <f t="shared" si="218"/>
        <v>4134916.3735697377</v>
      </c>
      <c r="I2332" s="4">
        <f t="shared" si="219"/>
        <v>622887.37356973765</v>
      </c>
      <c r="J2332" s="5">
        <f t="shared" si="220"/>
        <v>0.17735826599658999</v>
      </c>
      <c r="K2332" s="4">
        <f t="shared" si="221"/>
        <v>230011.42379016094</v>
      </c>
      <c r="L2332" s="4">
        <f t="shared" si="222"/>
        <v>63923.423790160945</v>
      </c>
      <c r="M2332" s="5">
        <f t="shared" si="223"/>
        <v>0.38487683511247628</v>
      </c>
      <c r="N2332" s="4">
        <f>IF(SUMPRODUCT($O$2:$AD$2,O2332:AD2332)&lt;=Kalkulačka!$B$4,SUMPRODUCT($O$2:$AD$2,O2332:AD2332)*Kalkulačka!$B$5,SUMPRODUCT($O$2:$AD$2,O2332:AD2332))</f>
        <v>291</v>
      </c>
      <c r="O2332" s="4">
        <v>45</v>
      </c>
      <c r="P2332" s="4">
        <v>0</v>
      </c>
      <c r="Q2332" s="4">
        <v>0</v>
      </c>
      <c r="R2332" s="4">
        <v>0</v>
      </c>
      <c r="S2332" s="4">
        <v>149</v>
      </c>
      <c r="T2332" s="4">
        <v>0</v>
      </c>
      <c r="U2332" s="4">
        <v>162</v>
      </c>
      <c r="V2332" s="4">
        <v>59</v>
      </c>
      <c r="W2332" s="4">
        <v>0</v>
      </c>
      <c r="X2332" s="4">
        <v>0</v>
      </c>
      <c r="Y2332" s="4">
        <v>0</v>
      </c>
      <c r="Z2332" s="4">
        <v>0</v>
      </c>
      <c r="AA2332" s="4">
        <v>0</v>
      </c>
      <c r="AB2332" s="4">
        <v>0</v>
      </c>
      <c r="AC2332" s="4">
        <v>0</v>
      </c>
      <c r="AD2332" s="4">
        <v>0</v>
      </c>
    </row>
    <row r="2333" spans="1:30" x14ac:dyDescent="0.3">
      <c r="A2333" s="16" t="s">
        <v>44</v>
      </c>
      <c r="B2333" s="7">
        <v>591998</v>
      </c>
      <c r="C2333" s="7">
        <v>290751</v>
      </c>
      <c r="D2333" s="7" t="s">
        <v>2394</v>
      </c>
      <c r="E2333" s="7">
        <v>2</v>
      </c>
      <c r="F2333" s="4">
        <v>3602118</v>
      </c>
      <c r="G2333" s="4">
        <v>170037</v>
      </c>
      <c r="H2333" s="4">
        <f t="shared" si="218"/>
        <v>4241486.3831978235</v>
      </c>
      <c r="I2333" s="4">
        <f t="shared" si="219"/>
        <v>639368.38319782354</v>
      </c>
      <c r="J2333" s="5">
        <f t="shared" si="220"/>
        <v>0.17749790073446325</v>
      </c>
      <c r="K2333" s="4">
        <f t="shared" si="221"/>
        <v>235939.55326928879</v>
      </c>
      <c r="L2333" s="4">
        <f t="shared" si="222"/>
        <v>65902.553269288794</v>
      </c>
      <c r="M2333" s="5">
        <f t="shared" si="223"/>
        <v>0.38757772290318449</v>
      </c>
      <c r="N2333" s="4">
        <f>IF(SUMPRODUCT($O$2:$AD$2,O2333:AD2333)&lt;=Kalkulačka!$B$4,SUMPRODUCT($O$2:$AD$2,O2333:AD2333)*Kalkulačka!$B$5,SUMPRODUCT($O$2:$AD$2,O2333:AD2333))</f>
        <v>298.5</v>
      </c>
      <c r="O2333" s="4">
        <v>52</v>
      </c>
      <c r="P2333" s="4">
        <v>0</v>
      </c>
      <c r="Q2333" s="4">
        <v>0</v>
      </c>
      <c r="R2333" s="4">
        <v>0</v>
      </c>
      <c r="S2333" s="4">
        <v>147</v>
      </c>
      <c r="T2333" s="4">
        <v>0</v>
      </c>
      <c r="U2333" s="4">
        <v>177</v>
      </c>
      <c r="V2333" s="4">
        <v>44</v>
      </c>
      <c r="W2333" s="4">
        <v>0</v>
      </c>
      <c r="X2333" s="4">
        <v>0</v>
      </c>
      <c r="Y2333" s="4">
        <v>0</v>
      </c>
      <c r="Z2333" s="4">
        <v>0</v>
      </c>
      <c r="AA2333" s="4">
        <v>0</v>
      </c>
      <c r="AB2333" s="4">
        <v>0</v>
      </c>
      <c r="AC2333" s="4">
        <v>0</v>
      </c>
      <c r="AD2333" s="4">
        <v>0</v>
      </c>
    </row>
    <row r="2334" spans="1:30" x14ac:dyDescent="0.3">
      <c r="A2334" s="16" t="s">
        <v>23</v>
      </c>
      <c r="B2334" s="7">
        <v>544591</v>
      </c>
      <c r="C2334" s="7">
        <v>245003</v>
      </c>
      <c r="D2334" s="7" t="s">
        <v>886</v>
      </c>
      <c r="E2334" s="7">
        <v>2</v>
      </c>
      <c r="F2334" s="4">
        <v>2932253</v>
      </c>
      <c r="G2334" s="4">
        <v>129837</v>
      </c>
      <c r="H2334" s="4">
        <f t="shared" si="218"/>
        <v>3452868.3119499874</v>
      </c>
      <c r="I2334" s="4">
        <f t="shared" si="219"/>
        <v>520615.31194998743</v>
      </c>
      <c r="J2334" s="5">
        <f t="shared" si="220"/>
        <v>0.17754788278841804</v>
      </c>
      <c r="K2334" s="4">
        <f t="shared" si="221"/>
        <v>192071.39512374264</v>
      </c>
      <c r="L2334" s="4">
        <f t="shared" si="222"/>
        <v>62234.395123742637</v>
      </c>
      <c r="M2334" s="5">
        <f t="shared" si="223"/>
        <v>0.47932711880082435</v>
      </c>
      <c r="N2334" s="4">
        <f>IF(SUMPRODUCT($O$2:$AD$2,O2334:AD2334)&lt;=Kalkulačka!$B$4,SUMPRODUCT($O$2:$AD$2,O2334:AD2334)*Kalkulačka!$B$5,SUMPRODUCT($O$2:$AD$2,O2334:AD2334))</f>
        <v>243</v>
      </c>
      <c r="O2334" s="4">
        <v>58</v>
      </c>
      <c r="P2334" s="4">
        <v>0</v>
      </c>
      <c r="Q2334" s="4">
        <v>0</v>
      </c>
      <c r="R2334" s="4">
        <v>0</v>
      </c>
      <c r="S2334" s="4">
        <v>104</v>
      </c>
      <c r="T2334" s="4">
        <v>0</v>
      </c>
      <c r="U2334" s="4">
        <v>161</v>
      </c>
      <c r="V2334" s="4">
        <v>55</v>
      </c>
      <c r="W2334" s="4">
        <v>0</v>
      </c>
      <c r="X2334" s="4">
        <v>0</v>
      </c>
      <c r="Y2334" s="4">
        <v>0</v>
      </c>
      <c r="Z2334" s="4">
        <v>0</v>
      </c>
      <c r="AA2334" s="4">
        <v>0</v>
      </c>
      <c r="AB2334" s="4">
        <v>0</v>
      </c>
      <c r="AC2334" s="4">
        <v>0</v>
      </c>
      <c r="AD2334" s="4">
        <v>0</v>
      </c>
    </row>
    <row r="2335" spans="1:30" x14ac:dyDescent="0.3">
      <c r="A2335" s="16" t="s">
        <v>23</v>
      </c>
      <c r="B2335" s="7">
        <v>550655</v>
      </c>
      <c r="C2335" s="7">
        <v>250813</v>
      </c>
      <c r="D2335" s="7" t="s">
        <v>2395</v>
      </c>
      <c r="E2335" s="7">
        <v>2</v>
      </c>
      <c r="F2335" s="4">
        <v>1140108</v>
      </c>
      <c r="G2335" s="4">
        <v>45159</v>
      </c>
      <c r="H2335" s="4">
        <f t="shared" si="218"/>
        <v>1342782.1213138839</v>
      </c>
      <c r="I2335" s="4">
        <f t="shared" si="219"/>
        <v>202674.12131388392</v>
      </c>
      <c r="J2335" s="5">
        <f t="shared" si="220"/>
        <v>0.1777674758127159</v>
      </c>
      <c r="K2335" s="4">
        <f t="shared" si="221"/>
        <v>74694.431437011022</v>
      </c>
      <c r="L2335" s="4">
        <f t="shared" si="222"/>
        <v>29535.431437011022</v>
      </c>
      <c r="M2335" s="5">
        <f t="shared" si="223"/>
        <v>0.65403200772849313</v>
      </c>
      <c r="N2335" s="4">
        <f>IF(SUMPRODUCT($O$2:$AD$2,O2335:AD2335)&lt;=Kalkulačka!$B$4,SUMPRODUCT($O$2:$AD$2,O2335:AD2335)*Kalkulačka!$B$5,SUMPRODUCT($O$2:$AD$2,O2335:AD2335))</f>
        <v>94.5</v>
      </c>
      <c r="O2335" s="4">
        <v>24</v>
      </c>
      <c r="P2335" s="4">
        <v>0</v>
      </c>
      <c r="Q2335" s="4">
        <v>0</v>
      </c>
      <c r="R2335" s="4">
        <v>0</v>
      </c>
      <c r="S2335" s="4">
        <v>39</v>
      </c>
      <c r="T2335" s="4">
        <v>0</v>
      </c>
      <c r="U2335" s="4">
        <v>85</v>
      </c>
      <c r="V2335" s="4">
        <v>27</v>
      </c>
      <c r="W2335" s="4">
        <v>0</v>
      </c>
      <c r="X2335" s="4">
        <v>0</v>
      </c>
      <c r="Y2335" s="4">
        <v>0</v>
      </c>
      <c r="Z2335" s="4">
        <v>0</v>
      </c>
      <c r="AA2335" s="4">
        <v>0</v>
      </c>
      <c r="AB2335" s="4">
        <v>0</v>
      </c>
      <c r="AC2335" s="4">
        <v>0</v>
      </c>
      <c r="AD2335" s="4">
        <v>0</v>
      </c>
    </row>
    <row r="2336" spans="1:30" x14ac:dyDescent="0.3">
      <c r="A2336" s="16" t="s">
        <v>20</v>
      </c>
      <c r="B2336" s="7">
        <v>539805</v>
      </c>
      <c r="C2336" s="7">
        <v>241792</v>
      </c>
      <c r="D2336" s="7" t="s">
        <v>2396</v>
      </c>
      <c r="E2336" s="7">
        <v>2</v>
      </c>
      <c r="F2336" s="4">
        <v>2746762</v>
      </c>
      <c r="G2336" s="4">
        <v>108188</v>
      </c>
      <c r="H2336" s="4">
        <f t="shared" si="218"/>
        <v>3235465.4923086921</v>
      </c>
      <c r="I2336" s="4">
        <f t="shared" si="219"/>
        <v>488703.49230869208</v>
      </c>
      <c r="J2336" s="5">
        <f t="shared" si="220"/>
        <v>0.17791985337961291</v>
      </c>
      <c r="K2336" s="4">
        <f t="shared" si="221"/>
        <v>179978.01098632181</v>
      </c>
      <c r="L2336" s="4">
        <f t="shared" si="222"/>
        <v>71790.010986321809</v>
      </c>
      <c r="M2336" s="5">
        <f t="shared" si="223"/>
        <v>0.66356722544387381</v>
      </c>
      <c r="N2336" s="4">
        <f>IF(SUMPRODUCT($O$2:$AD$2,O2336:AD2336)&lt;=Kalkulačka!$B$4,SUMPRODUCT($O$2:$AD$2,O2336:AD2336)*Kalkulačka!$B$5,SUMPRODUCT($O$2:$AD$2,O2336:AD2336))</f>
        <v>227.70000000000002</v>
      </c>
      <c r="O2336" s="4">
        <v>53</v>
      </c>
      <c r="P2336" s="4">
        <v>0</v>
      </c>
      <c r="Q2336" s="4">
        <v>0</v>
      </c>
      <c r="R2336" s="4">
        <v>0</v>
      </c>
      <c r="S2336" s="4">
        <v>91</v>
      </c>
      <c r="T2336" s="4">
        <v>0</v>
      </c>
      <c r="U2336" s="4">
        <v>234</v>
      </c>
      <c r="V2336" s="4">
        <v>78</v>
      </c>
      <c r="W2336" s="4">
        <v>0</v>
      </c>
      <c r="X2336" s="4">
        <v>0</v>
      </c>
      <c r="Y2336" s="4">
        <v>0</v>
      </c>
      <c r="Z2336" s="4">
        <v>0</v>
      </c>
      <c r="AA2336" s="4">
        <v>78</v>
      </c>
      <c r="AB2336" s="4">
        <v>0</v>
      </c>
      <c r="AC2336" s="4">
        <v>0</v>
      </c>
      <c r="AD2336" s="4">
        <v>0</v>
      </c>
    </row>
    <row r="2337" spans="1:30" x14ac:dyDescent="0.3">
      <c r="A2337" s="16" t="s">
        <v>53</v>
      </c>
      <c r="B2337" s="7">
        <v>585726</v>
      </c>
      <c r="C2337" s="7">
        <v>568716</v>
      </c>
      <c r="D2337" s="7" t="s">
        <v>2397</v>
      </c>
      <c r="E2337" s="7">
        <v>2</v>
      </c>
      <c r="F2337" s="4">
        <v>1338717</v>
      </c>
      <c r="G2337" s="4">
        <v>48757</v>
      </c>
      <c r="H2337" s="4">
        <f t="shared" si="218"/>
        <v>1577236.1424956731</v>
      </c>
      <c r="I2337" s="4">
        <f t="shared" si="219"/>
        <v>238519.14249567315</v>
      </c>
      <c r="J2337" s="5">
        <f t="shared" si="220"/>
        <v>0.17816995115149292</v>
      </c>
      <c r="K2337" s="4">
        <f t="shared" si="221"/>
        <v>87736.316291092313</v>
      </c>
      <c r="L2337" s="4">
        <f t="shared" si="222"/>
        <v>38979.316291092313</v>
      </c>
      <c r="M2337" s="5">
        <f t="shared" si="223"/>
        <v>0.79946092440249217</v>
      </c>
      <c r="N2337" s="4">
        <f>IF(SUMPRODUCT($O$2:$AD$2,O2337:AD2337)&lt;=Kalkulačka!$B$4,SUMPRODUCT($O$2:$AD$2,O2337:AD2337)*Kalkulačka!$B$5,SUMPRODUCT($O$2:$AD$2,O2337:AD2337))</f>
        <v>111</v>
      </c>
      <c r="O2337" s="4">
        <v>39</v>
      </c>
      <c r="P2337" s="4">
        <v>0</v>
      </c>
      <c r="Q2337" s="4">
        <v>0</v>
      </c>
      <c r="R2337" s="4">
        <v>0</v>
      </c>
      <c r="S2337" s="4">
        <v>35</v>
      </c>
      <c r="T2337" s="4">
        <v>0</v>
      </c>
      <c r="U2337" s="4">
        <v>74</v>
      </c>
      <c r="V2337" s="4">
        <v>34</v>
      </c>
      <c r="W2337" s="4">
        <v>0</v>
      </c>
      <c r="X2337" s="4">
        <v>0</v>
      </c>
      <c r="Y2337" s="4">
        <v>0</v>
      </c>
      <c r="Z2337" s="4">
        <v>0</v>
      </c>
      <c r="AA2337" s="4">
        <v>0</v>
      </c>
      <c r="AB2337" s="4">
        <v>0</v>
      </c>
      <c r="AC2337" s="4">
        <v>0</v>
      </c>
      <c r="AD2337" s="4">
        <v>0</v>
      </c>
    </row>
    <row r="2338" spans="1:30" x14ac:dyDescent="0.3">
      <c r="A2338" s="16" t="s">
        <v>20</v>
      </c>
      <c r="B2338" s="7">
        <v>532681</v>
      </c>
      <c r="C2338" s="7">
        <v>234745</v>
      </c>
      <c r="D2338" s="7" t="s">
        <v>2398</v>
      </c>
      <c r="E2338" s="7">
        <v>2</v>
      </c>
      <c r="F2338" s="4">
        <v>1067309</v>
      </c>
      <c r="G2338" s="4">
        <v>40568</v>
      </c>
      <c r="H2338" s="4">
        <f t="shared" si="218"/>
        <v>1257526.113611415</v>
      </c>
      <c r="I2338" s="4">
        <f t="shared" si="219"/>
        <v>190217.11361141503</v>
      </c>
      <c r="J2338" s="5">
        <f t="shared" si="220"/>
        <v>0.17822122141892849</v>
      </c>
      <c r="K2338" s="4">
        <f t="shared" si="221"/>
        <v>69951.927853708738</v>
      </c>
      <c r="L2338" s="4">
        <f t="shared" si="222"/>
        <v>29383.927853708738</v>
      </c>
      <c r="M2338" s="5">
        <f t="shared" si="223"/>
        <v>0.72431295241837756</v>
      </c>
      <c r="N2338" s="4">
        <f>IF(SUMPRODUCT($O$2:$AD$2,O2338:AD2338)&lt;=Kalkulačka!$B$4,SUMPRODUCT($O$2:$AD$2,O2338:AD2338)*Kalkulačka!$B$5,SUMPRODUCT($O$2:$AD$2,O2338:AD2338))</f>
        <v>88.5</v>
      </c>
      <c r="O2338" s="4">
        <v>26</v>
      </c>
      <c r="P2338" s="4">
        <v>0</v>
      </c>
      <c r="Q2338" s="4">
        <v>0</v>
      </c>
      <c r="R2338" s="4">
        <v>0</v>
      </c>
      <c r="S2338" s="4">
        <v>33</v>
      </c>
      <c r="T2338" s="4">
        <v>0</v>
      </c>
      <c r="U2338" s="4">
        <v>58</v>
      </c>
      <c r="V2338" s="4">
        <v>20</v>
      </c>
      <c r="W2338" s="4">
        <v>0</v>
      </c>
      <c r="X2338" s="4">
        <v>0</v>
      </c>
      <c r="Y2338" s="4">
        <v>0</v>
      </c>
      <c r="Z2338" s="4">
        <v>0</v>
      </c>
      <c r="AA2338" s="4">
        <v>0</v>
      </c>
      <c r="AB2338" s="4">
        <v>0</v>
      </c>
      <c r="AC2338" s="4">
        <v>0</v>
      </c>
      <c r="AD2338" s="4">
        <v>0</v>
      </c>
    </row>
    <row r="2339" spans="1:30" x14ac:dyDescent="0.3">
      <c r="A2339" s="16" t="s">
        <v>20</v>
      </c>
      <c r="B2339" s="7">
        <v>538604</v>
      </c>
      <c r="C2339" s="7">
        <v>240583</v>
      </c>
      <c r="D2339" s="7" t="s">
        <v>2399</v>
      </c>
      <c r="E2339" s="7">
        <v>2</v>
      </c>
      <c r="F2339" s="4">
        <v>958766</v>
      </c>
      <c r="G2339" s="4">
        <v>40050</v>
      </c>
      <c r="H2339" s="4">
        <f t="shared" si="218"/>
        <v>1129642.1020577119</v>
      </c>
      <c r="I2339" s="4">
        <f t="shared" si="219"/>
        <v>170876.10205771192</v>
      </c>
      <c r="J2339" s="5">
        <f t="shared" si="220"/>
        <v>0.17822503307137705</v>
      </c>
      <c r="K2339" s="4">
        <f t="shared" si="221"/>
        <v>62838.17247875531</v>
      </c>
      <c r="L2339" s="4">
        <f t="shared" si="222"/>
        <v>22788.17247875531</v>
      </c>
      <c r="M2339" s="5">
        <f t="shared" si="223"/>
        <v>0.56899307063059457</v>
      </c>
      <c r="N2339" s="4">
        <f>IF(SUMPRODUCT($O$2:$AD$2,O2339:AD2339)&lt;=Kalkulačka!$B$4,SUMPRODUCT($O$2:$AD$2,O2339:AD2339)*Kalkulačka!$B$5,SUMPRODUCT($O$2:$AD$2,O2339:AD2339))</f>
        <v>79.5</v>
      </c>
      <c r="O2339" s="4">
        <v>20</v>
      </c>
      <c r="P2339" s="4">
        <v>0</v>
      </c>
      <c r="Q2339" s="4">
        <v>0</v>
      </c>
      <c r="R2339" s="4">
        <v>0</v>
      </c>
      <c r="S2339" s="4">
        <v>33</v>
      </c>
      <c r="T2339" s="4">
        <v>0</v>
      </c>
      <c r="U2339" s="4">
        <v>50</v>
      </c>
      <c r="V2339" s="4">
        <v>20</v>
      </c>
      <c r="W2339" s="4">
        <v>0</v>
      </c>
      <c r="X2339" s="4">
        <v>0</v>
      </c>
      <c r="Y2339" s="4">
        <v>0</v>
      </c>
      <c r="Z2339" s="4">
        <v>0</v>
      </c>
      <c r="AA2339" s="4">
        <v>0</v>
      </c>
      <c r="AB2339" s="4">
        <v>0</v>
      </c>
      <c r="AC2339" s="4">
        <v>0</v>
      </c>
      <c r="AD2339" s="4">
        <v>0</v>
      </c>
    </row>
    <row r="2340" spans="1:30" x14ac:dyDescent="0.3">
      <c r="A2340" s="16" t="s">
        <v>20</v>
      </c>
      <c r="B2340" s="7">
        <v>533181</v>
      </c>
      <c r="C2340" s="7">
        <v>235245</v>
      </c>
      <c r="D2340" s="7" t="s">
        <v>2400</v>
      </c>
      <c r="E2340" s="7">
        <v>2</v>
      </c>
      <c r="F2340" s="4">
        <v>1591716</v>
      </c>
      <c r="G2340" s="4">
        <v>84168</v>
      </c>
      <c r="H2340" s="4">
        <f t="shared" si="218"/>
        <v>1875632.169454314</v>
      </c>
      <c r="I2340" s="4">
        <f t="shared" si="219"/>
        <v>283916.16945431405</v>
      </c>
      <c r="J2340" s="5">
        <f t="shared" si="220"/>
        <v>0.17837112239514719</v>
      </c>
      <c r="K2340" s="4">
        <f t="shared" si="221"/>
        <v>104335.07883265032</v>
      </c>
      <c r="L2340" s="4">
        <f t="shared" si="222"/>
        <v>20167.078832650324</v>
      </c>
      <c r="M2340" s="5">
        <f t="shared" si="223"/>
        <v>0.23960506169387807</v>
      </c>
      <c r="N2340" s="4">
        <f>IF(SUMPRODUCT($O$2:$AD$2,O2340:AD2340)&lt;=Kalkulačka!$B$4,SUMPRODUCT($O$2:$AD$2,O2340:AD2340)*Kalkulačka!$B$5,SUMPRODUCT($O$2:$AD$2,O2340:AD2340))</f>
        <v>132</v>
      </c>
      <c r="O2340" s="4">
        <v>38</v>
      </c>
      <c r="P2340" s="4">
        <v>0</v>
      </c>
      <c r="Q2340" s="4">
        <v>0</v>
      </c>
      <c r="R2340" s="4">
        <v>0</v>
      </c>
      <c r="S2340" s="4">
        <v>50</v>
      </c>
      <c r="T2340" s="4">
        <v>0</v>
      </c>
      <c r="U2340" s="4">
        <v>88</v>
      </c>
      <c r="V2340" s="4">
        <v>49</v>
      </c>
      <c r="W2340" s="4">
        <v>0</v>
      </c>
      <c r="X2340" s="4">
        <v>0</v>
      </c>
      <c r="Y2340" s="4">
        <v>0</v>
      </c>
      <c r="Z2340" s="4">
        <v>0</v>
      </c>
      <c r="AA2340" s="4">
        <v>0</v>
      </c>
      <c r="AB2340" s="4">
        <v>0</v>
      </c>
      <c r="AC2340" s="4">
        <v>0</v>
      </c>
      <c r="AD2340" s="4">
        <v>0</v>
      </c>
    </row>
    <row r="2341" spans="1:30" x14ac:dyDescent="0.3">
      <c r="A2341" s="16" t="s">
        <v>47</v>
      </c>
      <c r="B2341" s="7">
        <v>582794</v>
      </c>
      <c r="C2341" s="7">
        <v>281557</v>
      </c>
      <c r="D2341" s="7" t="s">
        <v>2401</v>
      </c>
      <c r="E2341" s="7">
        <v>2</v>
      </c>
      <c r="F2341" s="4">
        <v>2640791</v>
      </c>
      <c r="G2341" s="4">
        <v>113553</v>
      </c>
      <c r="H2341" s="4">
        <f t="shared" si="218"/>
        <v>3111844.2811401119</v>
      </c>
      <c r="I2341" s="4">
        <f t="shared" si="219"/>
        <v>471053.28114011185</v>
      </c>
      <c r="J2341" s="5">
        <f t="shared" si="220"/>
        <v>0.17837582797734153</v>
      </c>
      <c r="K2341" s="4">
        <f t="shared" si="221"/>
        <v>173101.3807905335</v>
      </c>
      <c r="L2341" s="4">
        <f t="shared" si="222"/>
        <v>59548.380790533498</v>
      </c>
      <c r="M2341" s="5">
        <f t="shared" si="223"/>
        <v>0.52441045846902767</v>
      </c>
      <c r="N2341" s="4">
        <f>IF(SUMPRODUCT($O$2:$AD$2,O2341:AD2341)&lt;=Kalkulačka!$B$4,SUMPRODUCT($O$2:$AD$2,O2341:AD2341)*Kalkulačka!$B$5,SUMPRODUCT($O$2:$AD$2,O2341:AD2341))</f>
        <v>219</v>
      </c>
      <c r="O2341" s="4">
        <v>40</v>
      </c>
      <c r="P2341" s="4">
        <v>0</v>
      </c>
      <c r="Q2341" s="4">
        <v>0</v>
      </c>
      <c r="R2341" s="4">
        <v>0</v>
      </c>
      <c r="S2341" s="4">
        <v>106</v>
      </c>
      <c r="T2341" s="4">
        <v>0</v>
      </c>
      <c r="U2341" s="4">
        <v>145</v>
      </c>
      <c r="V2341" s="4">
        <v>58</v>
      </c>
      <c r="W2341" s="4">
        <v>0</v>
      </c>
      <c r="X2341" s="4">
        <v>0</v>
      </c>
      <c r="Y2341" s="4">
        <v>0</v>
      </c>
      <c r="Z2341" s="4">
        <v>0</v>
      </c>
      <c r="AA2341" s="4">
        <v>0</v>
      </c>
      <c r="AB2341" s="4">
        <v>0</v>
      </c>
      <c r="AC2341" s="4">
        <v>0</v>
      </c>
      <c r="AD2341" s="4">
        <v>0</v>
      </c>
    </row>
    <row r="2342" spans="1:30" x14ac:dyDescent="0.3">
      <c r="A2342" s="16" t="s">
        <v>47</v>
      </c>
      <c r="B2342" s="7">
        <v>594679</v>
      </c>
      <c r="C2342" s="7">
        <v>293385</v>
      </c>
      <c r="D2342" s="7" t="s">
        <v>2402</v>
      </c>
      <c r="E2342" s="7">
        <v>2</v>
      </c>
      <c r="F2342" s="4">
        <v>1428878</v>
      </c>
      <c r="G2342" s="4">
        <v>50722</v>
      </c>
      <c r="H2342" s="4">
        <f t="shared" si="218"/>
        <v>1683806.1521237593</v>
      </c>
      <c r="I2342" s="4">
        <f t="shared" si="219"/>
        <v>254928.15212375927</v>
      </c>
      <c r="J2342" s="5">
        <f t="shared" si="220"/>
        <v>0.17841141939602911</v>
      </c>
      <c r="K2342" s="4">
        <f t="shared" si="221"/>
        <v>93664.445770220176</v>
      </c>
      <c r="L2342" s="4">
        <f t="shared" si="222"/>
        <v>42942.445770220176</v>
      </c>
      <c r="M2342" s="5">
        <f t="shared" si="223"/>
        <v>0.84662366961516056</v>
      </c>
      <c r="N2342" s="4">
        <f>IF(SUMPRODUCT($O$2:$AD$2,O2342:AD2342)&lt;=Kalkulačka!$B$4,SUMPRODUCT($O$2:$AD$2,O2342:AD2342)*Kalkulačka!$B$5,SUMPRODUCT($O$2:$AD$2,O2342:AD2342))</f>
        <v>118.5</v>
      </c>
      <c r="O2342" s="4">
        <v>55</v>
      </c>
      <c r="P2342" s="4">
        <v>0</v>
      </c>
      <c r="Q2342" s="4">
        <v>0</v>
      </c>
      <c r="R2342" s="4">
        <v>0</v>
      </c>
      <c r="S2342" s="4">
        <v>24</v>
      </c>
      <c r="T2342" s="4">
        <v>0</v>
      </c>
      <c r="U2342" s="4">
        <v>76</v>
      </c>
      <c r="V2342" s="4">
        <v>21</v>
      </c>
      <c r="W2342" s="4">
        <v>0</v>
      </c>
      <c r="X2342" s="4">
        <v>0</v>
      </c>
      <c r="Y2342" s="4">
        <v>0</v>
      </c>
      <c r="Z2342" s="4">
        <v>0</v>
      </c>
      <c r="AA2342" s="4">
        <v>0</v>
      </c>
      <c r="AB2342" s="4">
        <v>0</v>
      </c>
      <c r="AC2342" s="4">
        <v>0</v>
      </c>
      <c r="AD2342" s="4">
        <v>0</v>
      </c>
    </row>
    <row r="2343" spans="1:30" x14ac:dyDescent="0.3">
      <c r="A2343" s="16" t="s">
        <v>38</v>
      </c>
      <c r="B2343" s="7">
        <v>576425</v>
      </c>
      <c r="C2343" s="7">
        <v>275026</v>
      </c>
      <c r="D2343" s="7" t="s">
        <v>2403</v>
      </c>
      <c r="E2343" s="7">
        <v>2</v>
      </c>
      <c r="F2343" s="4">
        <v>1465038</v>
      </c>
      <c r="G2343" s="4">
        <v>53532</v>
      </c>
      <c r="H2343" s="4">
        <f t="shared" si="218"/>
        <v>1726434.1559749937</v>
      </c>
      <c r="I2343" s="4">
        <f t="shared" si="219"/>
        <v>261396.15597499372</v>
      </c>
      <c r="J2343" s="5">
        <f t="shared" si="220"/>
        <v>0.17842278219062835</v>
      </c>
      <c r="K2343" s="4">
        <f t="shared" si="221"/>
        <v>96035.697561871319</v>
      </c>
      <c r="L2343" s="4">
        <f t="shared" si="222"/>
        <v>42503.697561871319</v>
      </c>
      <c r="M2343" s="5">
        <f t="shared" si="223"/>
        <v>0.79398672872060305</v>
      </c>
      <c r="N2343" s="4">
        <f>IF(SUMPRODUCT($O$2:$AD$2,O2343:AD2343)&lt;=Kalkulačka!$B$4,SUMPRODUCT($O$2:$AD$2,O2343:AD2343)*Kalkulačka!$B$5,SUMPRODUCT($O$2:$AD$2,O2343:AD2343))</f>
        <v>121.5</v>
      </c>
      <c r="O2343" s="4">
        <v>42</v>
      </c>
      <c r="P2343" s="4">
        <v>0</v>
      </c>
      <c r="Q2343" s="4">
        <v>0</v>
      </c>
      <c r="R2343" s="4">
        <v>0</v>
      </c>
      <c r="S2343" s="4">
        <v>39</v>
      </c>
      <c r="T2343" s="4">
        <v>0</v>
      </c>
      <c r="U2343" s="4">
        <v>84</v>
      </c>
      <c r="V2343" s="4">
        <v>25</v>
      </c>
      <c r="W2343" s="4">
        <v>0</v>
      </c>
      <c r="X2343" s="4">
        <v>0</v>
      </c>
      <c r="Y2343" s="4">
        <v>0</v>
      </c>
      <c r="Z2343" s="4">
        <v>0</v>
      </c>
      <c r="AA2343" s="4">
        <v>0</v>
      </c>
      <c r="AB2343" s="4">
        <v>0</v>
      </c>
      <c r="AC2343" s="4">
        <v>0</v>
      </c>
      <c r="AD2343" s="4">
        <v>0</v>
      </c>
    </row>
    <row r="2344" spans="1:30" x14ac:dyDescent="0.3">
      <c r="A2344" s="16" t="s">
        <v>53</v>
      </c>
      <c r="B2344" s="7">
        <v>589225</v>
      </c>
      <c r="C2344" s="7">
        <v>287962</v>
      </c>
      <c r="D2344" s="7" t="s">
        <v>2404</v>
      </c>
      <c r="E2344" s="7">
        <v>2</v>
      </c>
      <c r="F2344" s="4">
        <v>868043</v>
      </c>
      <c r="G2344" s="4">
        <v>31738</v>
      </c>
      <c r="H2344" s="4">
        <f t="shared" si="218"/>
        <v>1023072.0924296258</v>
      </c>
      <c r="I2344" s="4">
        <f t="shared" si="219"/>
        <v>155029.0924296258</v>
      </c>
      <c r="J2344" s="5">
        <f t="shared" si="220"/>
        <v>0.17859609769288598</v>
      </c>
      <c r="K2344" s="4">
        <f t="shared" si="221"/>
        <v>56910.042999627447</v>
      </c>
      <c r="L2344" s="4">
        <f t="shared" si="222"/>
        <v>25172.042999627447</v>
      </c>
      <c r="M2344" s="5">
        <f t="shared" si="223"/>
        <v>0.79312001385176911</v>
      </c>
      <c r="N2344" s="4">
        <f>IF(SUMPRODUCT($O$2:$AD$2,O2344:AD2344)&lt;=Kalkulačka!$B$4,SUMPRODUCT($O$2:$AD$2,O2344:AD2344)*Kalkulačka!$B$5,SUMPRODUCT($O$2:$AD$2,O2344:AD2344))</f>
        <v>72</v>
      </c>
      <c r="O2344" s="4">
        <v>25</v>
      </c>
      <c r="P2344" s="4">
        <v>0</v>
      </c>
      <c r="Q2344" s="4">
        <v>0</v>
      </c>
      <c r="R2344" s="4">
        <v>0</v>
      </c>
      <c r="S2344" s="4">
        <v>23</v>
      </c>
      <c r="T2344" s="4">
        <v>0</v>
      </c>
      <c r="U2344" s="4">
        <v>0</v>
      </c>
      <c r="V2344" s="4">
        <v>22</v>
      </c>
      <c r="W2344" s="4">
        <v>0</v>
      </c>
      <c r="X2344" s="4">
        <v>0</v>
      </c>
      <c r="Y2344" s="4">
        <v>0</v>
      </c>
      <c r="Z2344" s="4">
        <v>0</v>
      </c>
      <c r="AA2344" s="4">
        <v>0</v>
      </c>
      <c r="AB2344" s="4">
        <v>0</v>
      </c>
      <c r="AC2344" s="4">
        <v>0</v>
      </c>
      <c r="AD2344" s="4">
        <v>0</v>
      </c>
    </row>
    <row r="2345" spans="1:30" x14ac:dyDescent="0.3">
      <c r="A2345" s="16" t="s">
        <v>32</v>
      </c>
      <c r="B2345" s="7">
        <v>565555</v>
      </c>
      <c r="C2345" s="7">
        <v>264334</v>
      </c>
      <c r="D2345" s="7" t="s">
        <v>327</v>
      </c>
      <c r="E2345" s="7">
        <v>2</v>
      </c>
      <c r="F2345" s="4">
        <v>34474929</v>
      </c>
      <c r="G2345" s="4">
        <v>2121889</v>
      </c>
      <c r="H2345" s="4">
        <f t="shared" si="218"/>
        <v>35216414.914966457</v>
      </c>
      <c r="I2345" s="4">
        <f t="shared" si="219"/>
        <v>741485.91496645659</v>
      </c>
      <c r="J2345" s="5">
        <f t="shared" si="220"/>
        <v>2.1507975113348454E-2</v>
      </c>
      <c r="K2345" s="4">
        <f t="shared" si="221"/>
        <v>1958970.1468093982</v>
      </c>
      <c r="L2345" s="4">
        <f t="shared" si="222"/>
        <v>-162918.8531906018</v>
      </c>
      <c r="M2345" s="5">
        <f t="shared" si="223"/>
        <v>-7.6780101687977886E-2</v>
      </c>
      <c r="N2345" s="4">
        <f>IF(SUMPRODUCT($O$2:$AD$2,O2345:AD2345)&lt;=Kalkulačka!$B$4,SUMPRODUCT($O$2:$AD$2,O2345:AD2345)*Kalkulačka!$B$5,SUMPRODUCT($O$2:$AD$2,O2345:AD2345))</f>
        <v>2478.4</v>
      </c>
      <c r="O2345" s="4">
        <v>526</v>
      </c>
      <c r="P2345" s="4">
        <v>22</v>
      </c>
      <c r="Q2345" s="4">
        <v>15</v>
      </c>
      <c r="R2345" s="4">
        <v>0</v>
      </c>
      <c r="S2345" s="4">
        <v>1822</v>
      </c>
      <c r="T2345" s="4">
        <v>0</v>
      </c>
      <c r="U2345" s="4">
        <v>1979</v>
      </c>
      <c r="V2345" s="4">
        <v>521</v>
      </c>
      <c r="W2345" s="4">
        <v>0</v>
      </c>
      <c r="X2345" s="4">
        <v>701</v>
      </c>
      <c r="Y2345" s="4">
        <v>0</v>
      </c>
      <c r="Z2345" s="4">
        <v>0</v>
      </c>
      <c r="AA2345" s="4">
        <v>714</v>
      </c>
      <c r="AB2345" s="4">
        <v>0</v>
      </c>
      <c r="AC2345" s="4">
        <v>0</v>
      </c>
      <c r="AD2345" s="4">
        <v>0</v>
      </c>
    </row>
    <row r="2346" spans="1:30" x14ac:dyDescent="0.3">
      <c r="A2346" s="16" t="s">
        <v>35</v>
      </c>
      <c r="B2346" s="7">
        <v>561983</v>
      </c>
      <c r="C2346" s="7">
        <v>524760</v>
      </c>
      <c r="D2346" s="7" t="s">
        <v>2405</v>
      </c>
      <c r="E2346" s="7">
        <v>2</v>
      </c>
      <c r="F2346" s="4">
        <v>669021</v>
      </c>
      <c r="G2346" s="4">
        <v>17539</v>
      </c>
      <c r="H2346" s="4">
        <f t="shared" si="218"/>
        <v>788618.07124783657</v>
      </c>
      <c r="I2346" s="4">
        <f t="shared" si="219"/>
        <v>119597.07124783657</v>
      </c>
      <c r="J2346" s="5">
        <f t="shared" si="220"/>
        <v>0.17876430074367855</v>
      </c>
      <c r="K2346" s="4">
        <f t="shared" si="221"/>
        <v>43868.158145546156</v>
      </c>
      <c r="L2346" s="4">
        <f t="shared" si="222"/>
        <v>26329.158145546156</v>
      </c>
      <c r="M2346" s="5">
        <f t="shared" si="223"/>
        <v>1.5011778405579657</v>
      </c>
      <c r="N2346" s="4">
        <f>IF(SUMPRODUCT($O$2:$AD$2,O2346:AD2346)&lt;=Kalkulačka!$B$4,SUMPRODUCT($O$2:$AD$2,O2346:AD2346)*Kalkulačka!$B$5,SUMPRODUCT($O$2:$AD$2,O2346:AD2346))</f>
        <v>55.5</v>
      </c>
      <c r="O2346" s="4">
        <v>37</v>
      </c>
      <c r="P2346" s="4">
        <v>0</v>
      </c>
      <c r="Q2346" s="4">
        <v>0</v>
      </c>
      <c r="R2346" s="4">
        <v>0</v>
      </c>
      <c r="S2346" s="4">
        <v>0</v>
      </c>
      <c r="T2346" s="4">
        <v>0</v>
      </c>
      <c r="U2346" s="4">
        <v>83</v>
      </c>
      <c r="V2346" s="4">
        <v>0</v>
      </c>
      <c r="W2346" s="4">
        <v>0</v>
      </c>
      <c r="X2346" s="4">
        <v>0</v>
      </c>
      <c r="Y2346" s="4">
        <v>0</v>
      </c>
      <c r="Z2346" s="4">
        <v>0</v>
      </c>
      <c r="AA2346" s="4">
        <v>0</v>
      </c>
      <c r="AB2346" s="4">
        <v>0</v>
      </c>
      <c r="AC2346" s="4">
        <v>0</v>
      </c>
      <c r="AD2346" s="4">
        <v>0</v>
      </c>
    </row>
    <row r="2347" spans="1:30" x14ac:dyDescent="0.3">
      <c r="A2347" s="16" t="s">
        <v>20</v>
      </c>
      <c r="B2347" s="7">
        <v>530166</v>
      </c>
      <c r="C2347" s="7">
        <v>232238</v>
      </c>
      <c r="D2347" s="7" t="s">
        <v>2406</v>
      </c>
      <c r="E2347" s="7">
        <v>2</v>
      </c>
      <c r="F2347" s="4">
        <v>2784526</v>
      </c>
      <c r="G2347" s="4">
        <v>128107</v>
      </c>
      <c r="H2347" s="4">
        <f t="shared" si="218"/>
        <v>3282356.2965450496</v>
      </c>
      <c r="I2347" s="4">
        <f t="shared" si="219"/>
        <v>497830.29654504964</v>
      </c>
      <c r="J2347" s="5">
        <f t="shared" si="220"/>
        <v>0.17878457466191722</v>
      </c>
      <c r="K2347" s="4">
        <f t="shared" si="221"/>
        <v>182586.38795713807</v>
      </c>
      <c r="L2347" s="4">
        <f t="shared" si="222"/>
        <v>54479.387957138068</v>
      </c>
      <c r="M2347" s="5">
        <f t="shared" si="223"/>
        <v>0.42526472368518564</v>
      </c>
      <c r="N2347" s="4">
        <f>IF(SUMPRODUCT($O$2:$AD$2,O2347:AD2347)&lt;=Kalkulačka!$B$4,SUMPRODUCT($O$2:$AD$2,O2347:AD2347)*Kalkulačka!$B$5,SUMPRODUCT($O$2:$AD$2,O2347:AD2347))</f>
        <v>231</v>
      </c>
      <c r="O2347" s="4">
        <v>40</v>
      </c>
      <c r="P2347" s="4">
        <v>0</v>
      </c>
      <c r="Q2347" s="4">
        <v>0</v>
      </c>
      <c r="R2347" s="4">
        <v>0</v>
      </c>
      <c r="S2347" s="4">
        <v>114</v>
      </c>
      <c r="T2347" s="4">
        <v>0</v>
      </c>
      <c r="U2347" s="4">
        <v>153</v>
      </c>
      <c r="V2347" s="4">
        <v>50</v>
      </c>
      <c r="W2347" s="4">
        <v>0</v>
      </c>
      <c r="X2347" s="4">
        <v>0</v>
      </c>
      <c r="Y2347" s="4">
        <v>0</v>
      </c>
      <c r="Z2347" s="4">
        <v>0</v>
      </c>
      <c r="AA2347" s="4">
        <v>0</v>
      </c>
      <c r="AB2347" s="4">
        <v>0</v>
      </c>
      <c r="AC2347" s="4">
        <v>0</v>
      </c>
      <c r="AD2347" s="4">
        <v>0</v>
      </c>
    </row>
    <row r="2348" spans="1:30" x14ac:dyDescent="0.3">
      <c r="A2348" s="16" t="s">
        <v>41</v>
      </c>
      <c r="B2348" s="7">
        <v>574902</v>
      </c>
      <c r="C2348" s="7">
        <v>273490</v>
      </c>
      <c r="D2348" s="7" t="s">
        <v>642</v>
      </c>
      <c r="E2348" s="7">
        <v>2</v>
      </c>
      <c r="F2348" s="4">
        <v>705125</v>
      </c>
      <c r="G2348" s="4">
        <v>18747</v>
      </c>
      <c r="H2348" s="4">
        <f t="shared" si="218"/>
        <v>831246.07509907102</v>
      </c>
      <c r="I2348" s="4">
        <f t="shared" si="219"/>
        <v>126121.07509907102</v>
      </c>
      <c r="J2348" s="5">
        <f t="shared" si="220"/>
        <v>0.17886342861063076</v>
      </c>
      <c r="K2348" s="4">
        <f t="shared" si="221"/>
        <v>46239.409937197299</v>
      </c>
      <c r="L2348" s="4">
        <f t="shared" si="222"/>
        <v>27492.409937197299</v>
      </c>
      <c r="M2348" s="5">
        <f t="shared" si="223"/>
        <v>1.4664965027576304</v>
      </c>
      <c r="N2348" s="4">
        <f>IF(SUMPRODUCT($O$2:$AD$2,O2348:AD2348)&lt;=Kalkulačka!$B$4,SUMPRODUCT($O$2:$AD$2,O2348:AD2348)*Kalkulačka!$B$5,SUMPRODUCT($O$2:$AD$2,O2348:AD2348))</f>
        <v>58.5</v>
      </c>
      <c r="O2348" s="4">
        <v>39</v>
      </c>
      <c r="P2348" s="4">
        <v>0</v>
      </c>
      <c r="Q2348" s="4">
        <v>0</v>
      </c>
      <c r="R2348" s="4">
        <v>0</v>
      </c>
      <c r="S2348" s="4">
        <v>0</v>
      </c>
      <c r="T2348" s="4">
        <v>0</v>
      </c>
      <c r="U2348" s="4">
        <v>39</v>
      </c>
      <c r="V2348" s="4">
        <v>0</v>
      </c>
      <c r="W2348" s="4">
        <v>0</v>
      </c>
      <c r="X2348" s="4">
        <v>0</v>
      </c>
      <c r="Y2348" s="4">
        <v>0</v>
      </c>
      <c r="Z2348" s="4">
        <v>0</v>
      </c>
      <c r="AA2348" s="4">
        <v>0</v>
      </c>
      <c r="AB2348" s="4">
        <v>0</v>
      </c>
      <c r="AC2348" s="4">
        <v>0</v>
      </c>
      <c r="AD2348" s="4">
        <v>0</v>
      </c>
    </row>
    <row r="2349" spans="1:30" x14ac:dyDescent="0.3">
      <c r="A2349" s="16" t="s">
        <v>47</v>
      </c>
      <c r="B2349" s="7">
        <v>583782</v>
      </c>
      <c r="C2349" s="7">
        <v>282481</v>
      </c>
      <c r="D2349" s="7" t="s">
        <v>420</v>
      </c>
      <c r="E2349" s="7">
        <v>2</v>
      </c>
      <c r="F2349" s="4">
        <v>14184388</v>
      </c>
      <c r="G2349" s="4">
        <v>842545</v>
      </c>
      <c r="H2349" s="4">
        <f t="shared" si="218"/>
        <v>14493521.309419699</v>
      </c>
      <c r="I2349" s="4">
        <f t="shared" si="219"/>
        <v>309133.30941969901</v>
      </c>
      <c r="J2349" s="5">
        <f t="shared" si="220"/>
        <v>2.1793912392956249E-2</v>
      </c>
      <c r="K2349" s="4">
        <f t="shared" si="221"/>
        <v>806225.60916138883</v>
      </c>
      <c r="L2349" s="4">
        <f t="shared" si="222"/>
        <v>-36319.390838611173</v>
      </c>
      <c r="M2349" s="5">
        <f t="shared" si="223"/>
        <v>-4.3106766806059182E-2</v>
      </c>
      <c r="N2349" s="4">
        <f>IF(SUMPRODUCT($O$2:$AD$2,O2349:AD2349)&lt;=Kalkulačka!$B$4,SUMPRODUCT($O$2:$AD$2,O2349:AD2349)*Kalkulačka!$B$5,SUMPRODUCT($O$2:$AD$2,O2349:AD2349))</f>
        <v>1020</v>
      </c>
      <c r="O2349" s="4">
        <v>255</v>
      </c>
      <c r="P2349" s="4">
        <v>28</v>
      </c>
      <c r="Q2349" s="4">
        <v>0</v>
      </c>
      <c r="R2349" s="4">
        <v>0</v>
      </c>
      <c r="S2349" s="4">
        <v>709</v>
      </c>
      <c r="T2349" s="4">
        <v>0</v>
      </c>
      <c r="U2349" s="4">
        <v>896</v>
      </c>
      <c r="V2349" s="4">
        <v>233</v>
      </c>
      <c r="W2349" s="4">
        <v>0</v>
      </c>
      <c r="X2349" s="4">
        <v>883</v>
      </c>
      <c r="Y2349" s="4">
        <v>0</v>
      </c>
      <c r="Z2349" s="4">
        <v>0</v>
      </c>
      <c r="AA2349" s="4">
        <v>0</v>
      </c>
      <c r="AB2349" s="4">
        <v>0</v>
      </c>
      <c r="AC2349" s="4">
        <v>0</v>
      </c>
      <c r="AD2349" s="4">
        <v>0</v>
      </c>
    </row>
    <row r="2350" spans="1:30" x14ac:dyDescent="0.3">
      <c r="A2350" s="16" t="s">
        <v>53</v>
      </c>
      <c r="B2350" s="7">
        <v>592641</v>
      </c>
      <c r="C2350" s="7">
        <v>291374</v>
      </c>
      <c r="D2350" s="7" t="s">
        <v>2407</v>
      </c>
      <c r="E2350" s="7">
        <v>2</v>
      </c>
      <c r="F2350" s="4">
        <v>2169260</v>
      </c>
      <c r="G2350" s="4">
        <v>85897</v>
      </c>
      <c r="H2350" s="4">
        <f t="shared" si="218"/>
        <v>2557680.2310740645</v>
      </c>
      <c r="I2350" s="4">
        <f t="shared" si="219"/>
        <v>388420.2310740645</v>
      </c>
      <c r="J2350" s="5">
        <f t="shared" si="220"/>
        <v>0.17905655895285233</v>
      </c>
      <c r="K2350" s="4">
        <f t="shared" si="221"/>
        <v>142275.10749906863</v>
      </c>
      <c r="L2350" s="4">
        <f t="shared" si="222"/>
        <v>56378.107499068632</v>
      </c>
      <c r="M2350" s="5">
        <f t="shared" si="223"/>
        <v>0.65634547771247687</v>
      </c>
      <c r="N2350" s="4">
        <f>IF(SUMPRODUCT($O$2:$AD$2,O2350:AD2350)&lt;=Kalkulačka!$B$4,SUMPRODUCT($O$2:$AD$2,O2350:AD2350)*Kalkulačka!$B$5,SUMPRODUCT($O$2:$AD$2,O2350:AD2350))</f>
        <v>180</v>
      </c>
      <c r="O2350" s="4">
        <v>37</v>
      </c>
      <c r="P2350" s="4">
        <v>0</v>
      </c>
      <c r="Q2350" s="4">
        <v>14</v>
      </c>
      <c r="R2350" s="4">
        <v>0</v>
      </c>
      <c r="S2350" s="4">
        <v>69</v>
      </c>
      <c r="T2350" s="4">
        <v>0</v>
      </c>
      <c r="U2350" s="4">
        <v>120</v>
      </c>
      <c r="V2350" s="4">
        <v>81</v>
      </c>
      <c r="W2350" s="4">
        <v>0</v>
      </c>
      <c r="X2350" s="4">
        <v>0</v>
      </c>
      <c r="Y2350" s="4">
        <v>0</v>
      </c>
      <c r="Z2350" s="4">
        <v>0</v>
      </c>
      <c r="AA2350" s="4">
        <v>0</v>
      </c>
      <c r="AB2350" s="4">
        <v>0</v>
      </c>
      <c r="AC2350" s="4">
        <v>0</v>
      </c>
      <c r="AD2350" s="4">
        <v>0</v>
      </c>
    </row>
    <row r="2351" spans="1:30" x14ac:dyDescent="0.3">
      <c r="A2351" s="16" t="s">
        <v>50</v>
      </c>
      <c r="B2351" s="7">
        <v>517909</v>
      </c>
      <c r="C2351" s="7">
        <v>302023</v>
      </c>
      <c r="D2351" s="7" t="s">
        <v>2408</v>
      </c>
      <c r="E2351" s="7">
        <v>2</v>
      </c>
      <c r="F2351" s="4">
        <v>2422241</v>
      </c>
      <c r="G2351" s="4">
        <v>125162</v>
      </c>
      <c r="H2351" s="4">
        <f t="shared" si="218"/>
        <v>2856076.2580327056</v>
      </c>
      <c r="I2351" s="4">
        <f t="shared" si="219"/>
        <v>433835.25803270563</v>
      </c>
      <c r="J2351" s="5">
        <f t="shared" si="220"/>
        <v>0.17910491071396506</v>
      </c>
      <c r="K2351" s="4">
        <f t="shared" si="221"/>
        <v>158873.87004062661</v>
      </c>
      <c r="L2351" s="4">
        <f t="shared" si="222"/>
        <v>33711.870040626614</v>
      </c>
      <c r="M2351" s="5">
        <f t="shared" si="223"/>
        <v>0.26934588805409487</v>
      </c>
      <c r="N2351" s="4">
        <f>IF(SUMPRODUCT($O$2:$AD$2,O2351:AD2351)&lt;=Kalkulačka!$B$4,SUMPRODUCT($O$2:$AD$2,O2351:AD2351)*Kalkulačka!$B$5,SUMPRODUCT($O$2:$AD$2,O2351:AD2351))</f>
        <v>201</v>
      </c>
      <c r="O2351" s="4">
        <v>23</v>
      </c>
      <c r="P2351" s="4">
        <v>0</v>
      </c>
      <c r="Q2351" s="4">
        <v>0</v>
      </c>
      <c r="R2351" s="4">
        <v>0</v>
      </c>
      <c r="S2351" s="4">
        <v>111</v>
      </c>
      <c r="T2351" s="4">
        <v>0</v>
      </c>
      <c r="U2351" s="4">
        <v>178</v>
      </c>
      <c r="V2351" s="4">
        <v>30</v>
      </c>
      <c r="W2351" s="4">
        <v>21</v>
      </c>
      <c r="X2351" s="4">
        <v>0</v>
      </c>
      <c r="Y2351" s="4">
        <v>0</v>
      </c>
      <c r="Z2351" s="4">
        <v>0</v>
      </c>
      <c r="AA2351" s="4">
        <v>0</v>
      </c>
      <c r="AB2351" s="4">
        <v>0</v>
      </c>
      <c r="AC2351" s="4">
        <v>0</v>
      </c>
      <c r="AD2351" s="4">
        <v>0</v>
      </c>
    </row>
    <row r="2352" spans="1:30" x14ac:dyDescent="0.3">
      <c r="A2352" s="16" t="s">
        <v>47</v>
      </c>
      <c r="B2352" s="7">
        <v>584436</v>
      </c>
      <c r="C2352" s="7">
        <v>283134</v>
      </c>
      <c r="D2352" s="7" t="s">
        <v>2409</v>
      </c>
      <c r="E2352" s="7">
        <v>2</v>
      </c>
      <c r="F2352" s="4">
        <v>2945441</v>
      </c>
      <c r="G2352" s="4">
        <v>158509</v>
      </c>
      <c r="H2352" s="4">
        <f t="shared" si="218"/>
        <v>3474182.3138756044</v>
      </c>
      <c r="I2352" s="4">
        <f t="shared" si="219"/>
        <v>528741.31387560442</v>
      </c>
      <c r="J2352" s="5">
        <f t="shared" si="220"/>
        <v>0.17951176542854008</v>
      </c>
      <c r="K2352" s="4">
        <f t="shared" si="221"/>
        <v>193257.0210195682</v>
      </c>
      <c r="L2352" s="4">
        <f t="shared" si="222"/>
        <v>34748.021019568201</v>
      </c>
      <c r="M2352" s="5">
        <f t="shared" si="223"/>
        <v>0.2192179688192355</v>
      </c>
      <c r="N2352" s="4">
        <f>IF(SUMPRODUCT($O$2:$AD$2,O2352:AD2352)&lt;=Kalkulačka!$B$4,SUMPRODUCT($O$2:$AD$2,O2352:AD2352)*Kalkulačka!$B$5,SUMPRODUCT($O$2:$AD$2,O2352:AD2352))</f>
        <v>244.5</v>
      </c>
      <c r="O2352" s="4">
        <v>0</v>
      </c>
      <c r="P2352" s="4">
        <v>0</v>
      </c>
      <c r="Q2352" s="4">
        <v>0</v>
      </c>
      <c r="R2352" s="4">
        <v>0</v>
      </c>
      <c r="S2352" s="4">
        <v>163</v>
      </c>
      <c r="T2352" s="4">
        <v>0</v>
      </c>
      <c r="U2352" s="4">
        <v>152</v>
      </c>
      <c r="V2352" s="4">
        <v>58</v>
      </c>
      <c r="W2352" s="4">
        <v>0</v>
      </c>
      <c r="X2352" s="4">
        <v>0</v>
      </c>
      <c r="Y2352" s="4">
        <v>0</v>
      </c>
      <c r="Z2352" s="4">
        <v>0</v>
      </c>
      <c r="AA2352" s="4">
        <v>0</v>
      </c>
      <c r="AB2352" s="4">
        <v>0</v>
      </c>
      <c r="AC2352" s="4">
        <v>0</v>
      </c>
      <c r="AD2352" s="4">
        <v>0</v>
      </c>
    </row>
    <row r="2353" spans="1:30" x14ac:dyDescent="0.3">
      <c r="A2353" s="16" t="s">
        <v>50</v>
      </c>
      <c r="B2353" s="7">
        <v>569143</v>
      </c>
      <c r="C2353" s="7">
        <v>636304</v>
      </c>
      <c r="D2353" s="7" t="s">
        <v>346</v>
      </c>
      <c r="E2353" s="7">
        <v>2</v>
      </c>
      <c r="F2353" s="4">
        <v>1499773</v>
      </c>
      <c r="G2353" s="4">
        <v>56554</v>
      </c>
      <c r="H2353" s="4">
        <f t="shared" si="218"/>
        <v>1769062.1598262282</v>
      </c>
      <c r="I2353" s="4">
        <f t="shared" si="219"/>
        <v>269289.15982622816</v>
      </c>
      <c r="J2353" s="5">
        <f t="shared" si="220"/>
        <v>0.17955327894703266</v>
      </c>
      <c r="K2353" s="4">
        <f t="shared" si="221"/>
        <v>98406.949353522461</v>
      </c>
      <c r="L2353" s="4">
        <f t="shared" si="222"/>
        <v>41852.949353522461</v>
      </c>
      <c r="M2353" s="5">
        <f t="shared" si="223"/>
        <v>0.74005285839237644</v>
      </c>
      <c r="N2353" s="4">
        <f>IF(SUMPRODUCT($O$2:$AD$2,O2353:AD2353)&lt;=Kalkulačka!$B$4,SUMPRODUCT($O$2:$AD$2,O2353:AD2353)*Kalkulačka!$B$5,SUMPRODUCT($O$2:$AD$2,O2353:AD2353))</f>
        <v>124.5</v>
      </c>
      <c r="O2353" s="4">
        <v>39</v>
      </c>
      <c r="P2353" s="4">
        <v>0</v>
      </c>
      <c r="Q2353" s="4">
        <v>0</v>
      </c>
      <c r="R2353" s="4">
        <v>0</v>
      </c>
      <c r="S2353" s="4">
        <v>44</v>
      </c>
      <c r="T2353" s="4">
        <v>0</v>
      </c>
      <c r="U2353" s="4">
        <v>0</v>
      </c>
      <c r="V2353" s="4">
        <v>40</v>
      </c>
      <c r="W2353" s="4">
        <v>0</v>
      </c>
      <c r="X2353" s="4">
        <v>0</v>
      </c>
      <c r="Y2353" s="4">
        <v>0</v>
      </c>
      <c r="Z2353" s="4">
        <v>0</v>
      </c>
      <c r="AA2353" s="4">
        <v>0</v>
      </c>
      <c r="AB2353" s="4">
        <v>0</v>
      </c>
      <c r="AC2353" s="4">
        <v>0</v>
      </c>
      <c r="AD2353" s="4">
        <v>0</v>
      </c>
    </row>
    <row r="2354" spans="1:30" x14ac:dyDescent="0.3">
      <c r="A2354" s="16" t="s">
        <v>47</v>
      </c>
      <c r="B2354" s="7">
        <v>593419</v>
      </c>
      <c r="C2354" s="7">
        <v>292141</v>
      </c>
      <c r="D2354" s="7" t="s">
        <v>2410</v>
      </c>
      <c r="E2354" s="7">
        <v>2</v>
      </c>
      <c r="F2354" s="4">
        <v>2204425</v>
      </c>
      <c r="G2354" s="4">
        <v>87666</v>
      </c>
      <c r="H2354" s="4">
        <f t="shared" si="218"/>
        <v>2600308.234925299</v>
      </c>
      <c r="I2354" s="4">
        <f t="shared" si="219"/>
        <v>395883.23492529895</v>
      </c>
      <c r="J2354" s="5">
        <f t="shared" si="220"/>
        <v>0.17958571279372126</v>
      </c>
      <c r="K2354" s="4">
        <f t="shared" si="221"/>
        <v>144646.35929071976</v>
      </c>
      <c r="L2354" s="4">
        <f t="shared" si="222"/>
        <v>56980.35929071976</v>
      </c>
      <c r="M2354" s="5">
        <f t="shared" si="223"/>
        <v>0.64997101830492743</v>
      </c>
      <c r="N2354" s="4">
        <f>IF(SUMPRODUCT($O$2:$AD$2,O2354:AD2354)&lt;=Kalkulačka!$B$4,SUMPRODUCT($O$2:$AD$2,O2354:AD2354)*Kalkulačka!$B$5,SUMPRODUCT($O$2:$AD$2,O2354:AD2354))</f>
        <v>183</v>
      </c>
      <c r="O2354" s="4">
        <v>44</v>
      </c>
      <c r="P2354" s="4">
        <v>0</v>
      </c>
      <c r="Q2354" s="4">
        <v>0</v>
      </c>
      <c r="R2354" s="4">
        <v>0</v>
      </c>
      <c r="S2354" s="4">
        <v>78</v>
      </c>
      <c r="T2354" s="4">
        <v>0</v>
      </c>
      <c r="U2354" s="4">
        <v>120</v>
      </c>
      <c r="V2354" s="4">
        <v>50</v>
      </c>
      <c r="W2354" s="4">
        <v>0</v>
      </c>
      <c r="X2354" s="4">
        <v>0</v>
      </c>
      <c r="Y2354" s="4">
        <v>0</v>
      </c>
      <c r="Z2354" s="4">
        <v>0</v>
      </c>
      <c r="AA2354" s="4">
        <v>0</v>
      </c>
      <c r="AB2354" s="4">
        <v>0</v>
      </c>
      <c r="AC2354" s="4">
        <v>0</v>
      </c>
      <c r="AD2354" s="4">
        <v>0</v>
      </c>
    </row>
    <row r="2355" spans="1:30" x14ac:dyDescent="0.3">
      <c r="A2355" s="16" t="s">
        <v>20</v>
      </c>
      <c r="B2355" s="7">
        <v>541371</v>
      </c>
      <c r="C2355" s="7">
        <v>243361</v>
      </c>
      <c r="D2355" s="7" t="s">
        <v>2411</v>
      </c>
      <c r="E2355" s="7">
        <v>2</v>
      </c>
      <c r="F2355" s="4">
        <v>1300908</v>
      </c>
      <c r="G2355" s="4">
        <v>47530</v>
      </c>
      <c r="H2355" s="4">
        <f t="shared" si="218"/>
        <v>1534608.1386444387</v>
      </c>
      <c r="I2355" s="4">
        <f t="shared" si="219"/>
        <v>233700.1386444387</v>
      </c>
      <c r="J2355" s="5">
        <f t="shared" si="220"/>
        <v>0.17964386308981006</v>
      </c>
      <c r="K2355" s="4">
        <f t="shared" si="221"/>
        <v>85365.06449944117</v>
      </c>
      <c r="L2355" s="4">
        <f t="shared" si="222"/>
        <v>37835.06449944117</v>
      </c>
      <c r="M2355" s="5">
        <f t="shared" si="223"/>
        <v>0.79602492109070422</v>
      </c>
      <c r="N2355" s="4">
        <f>IF(SUMPRODUCT($O$2:$AD$2,O2355:AD2355)&lt;=Kalkulačka!$B$4,SUMPRODUCT($O$2:$AD$2,O2355:AD2355)*Kalkulačka!$B$5,SUMPRODUCT($O$2:$AD$2,O2355:AD2355))</f>
        <v>108</v>
      </c>
      <c r="O2355" s="4">
        <v>37</v>
      </c>
      <c r="P2355" s="4">
        <v>0</v>
      </c>
      <c r="Q2355" s="4">
        <v>0</v>
      </c>
      <c r="R2355" s="4">
        <v>0</v>
      </c>
      <c r="S2355" s="4">
        <v>35</v>
      </c>
      <c r="T2355" s="4">
        <v>0</v>
      </c>
      <c r="U2355" s="4">
        <v>72</v>
      </c>
      <c r="V2355" s="4">
        <v>25</v>
      </c>
      <c r="W2355" s="4">
        <v>0</v>
      </c>
      <c r="X2355" s="4">
        <v>0</v>
      </c>
      <c r="Y2355" s="4">
        <v>0</v>
      </c>
      <c r="Z2355" s="4">
        <v>0</v>
      </c>
      <c r="AA2355" s="4">
        <v>0</v>
      </c>
      <c r="AB2355" s="4">
        <v>0</v>
      </c>
      <c r="AC2355" s="4">
        <v>0</v>
      </c>
      <c r="AD2355" s="4">
        <v>0</v>
      </c>
    </row>
    <row r="2356" spans="1:30" x14ac:dyDescent="0.3">
      <c r="A2356" s="16" t="s">
        <v>20</v>
      </c>
      <c r="B2356" s="7">
        <v>531588</v>
      </c>
      <c r="C2356" s="7">
        <v>233633</v>
      </c>
      <c r="D2356" s="7" t="s">
        <v>2412</v>
      </c>
      <c r="E2356" s="7">
        <v>2</v>
      </c>
      <c r="F2356" s="4">
        <v>650453</v>
      </c>
      <c r="G2356" s="4">
        <v>23577</v>
      </c>
      <c r="H2356" s="4">
        <f t="shared" si="218"/>
        <v>767304.06932221935</v>
      </c>
      <c r="I2356" s="4">
        <f t="shared" si="219"/>
        <v>116851.06932221935</v>
      </c>
      <c r="J2356" s="5">
        <f t="shared" si="220"/>
        <v>0.17964567666260178</v>
      </c>
      <c r="K2356" s="4">
        <f t="shared" si="221"/>
        <v>42682.532249720585</v>
      </c>
      <c r="L2356" s="4">
        <f t="shared" si="222"/>
        <v>19105.532249720585</v>
      </c>
      <c r="M2356" s="5">
        <f t="shared" si="223"/>
        <v>0.8103461954328619</v>
      </c>
      <c r="N2356" s="4">
        <f>IF(SUMPRODUCT($O$2:$AD$2,O2356:AD2356)&lt;=Kalkulačka!$B$4,SUMPRODUCT($O$2:$AD$2,O2356:AD2356)*Kalkulačka!$B$5,SUMPRODUCT($O$2:$AD$2,O2356:AD2356))</f>
        <v>54</v>
      </c>
      <c r="O2356" s="4">
        <v>19</v>
      </c>
      <c r="P2356" s="4">
        <v>0</v>
      </c>
      <c r="Q2356" s="4">
        <v>0</v>
      </c>
      <c r="R2356" s="4">
        <v>0</v>
      </c>
      <c r="S2356" s="4">
        <v>17</v>
      </c>
      <c r="T2356" s="4">
        <v>0</v>
      </c>
      <c r="U2356" s="4">
        <v>36</v>
      </c>
      <c r="V2356" s="4">
        <v>16</v>
      </c>
      <c r="W2356" s="4">
        <v>0</v>
      </c>
      <c r="X2356" s="4">
        <v>0</v>
      </c>
      <c r="Y2356" s="4">
        <v>0</v>
      </c>
      <c r="Z2356" s="4">
        <v>0</v>
      </c>
      <c r="AA2356" s="4">
        <v>0</v>
      </c>
      <c r="AB2356" s="4">
        <v>0</v>
      </c>
      <c r="AC2356" s="4">
        <v>0</v>
      </c>
      <c r="AD2356" s="4">
        <v>0</v>
      </c>
    </row>
    <row r="2357" spans="1:30" x14ac:dyDescent="0.3">
      <c r="A2357" s="16" t="s">
        <v>38</v>
      </c>
      <c r="B2357" s="7">
        <v>571059</v>
      </c>
      <c r="C2357" s="7">
        <v>269727</v>
      </c>
      <c r="D2357" s="7" t="s">
        <v>2413</v>
      </c>
      <c r="E2357" s="7">
        <v>2</v>
      </c>
      <c r="F2357" s="4">
        <v>704542</v>
      </c>
      <c r="G2357" s="4">
        <v>18741</v>
      </c>
      <c r="H2357" s="4">
        <f t="shared" si="218"/>
        <v>831246.07509907102</v>
      </c>
      <c r="I2357" s="4">
        <f t="shared" si="219"/>
        <v>126704.07509907102</v>
      </c>
      <c r="J2357" s="5">
        <f t="shared" si="220"/>
        <v>0.17983892386695333</v>
      </c>
      <c r="K2357" s="4">
        <f t="shared" si="221"/>
        <v>46239.409937197299</v>
      </c>
      <c r="L2357" s="4">
        <f t="shared" si="222"/>
        <v>27498.409937197299</v>
      </c>
      <c r="M2357" s="5">
        <f t="shared" si="223"/>
        <v>1.4672861606743131</v>
      </c>
      <c r="N2357" s="4">
        <f>IF(SUMPRODUCT($O$2:$AD$2,O2357:AD2357)&lt;=Kalkulačka!$B$4,SUMPRODUCT($O$2:$AD$2,O2357:AD2357)*Kalkulačka!$B$5,SUMPRODUCT($O$2:$AD$2,O2357:AD2357))</f>
        <v>58.5</v>
      </c>
      <c r="O2357" s="4">
        <v>39</v>
      </c>
      <c r="P2357" s="4">
        <v>0</v>
      </c>
      <c r="Q2357" s="4">
        <v>0</v>
      </c>
      <c r="R2357" s="4">
        <v>0</v>
      </c>
      <c r="S2357" s="4">
        <v>0</v>
      </c>
      <c r="T2357" s="4">
        <v>0</v>
      </c>
      <c r="U2357" s="4">
        <v>37</v>
      </c>
      <c r="V2357" s="4">
        <v>0</v>
      </c>
      <c r="W2357" s="4">
        <v>0</v>
      </c>
      <c r="X2357" s="4">
        <v>0</v>
      </c>
      <c r="Y2357" s="4">
        <v>0</v>
      </c>
      <c r="Z2357" s="4">
        <v>0</v>
      </c>
      <c r="AA2357" s="4">
        <v>0</v>
      </c>
      <c r="AB2357" s="4">
        <v>0</v>
      </c>
      <c r="AC2357" s="4">
        <v>0</v>
      </c>
      <c r="AD2357" s="4">
        <v>0</v>
      </c>
    </row>
    <row r="2358" spans="1:30" x14ac:dyDescent="0.3">
      <c r="A2358" s="16" t="s">
        <v>44</v>
      </c>
      <c r="B2358" s="7">
        <v>590436</v>
      </c>
      <c r="C2358" s="7">
        <v>289183</v>
      </c>
      <c r="D2358" s="7" t="s">
        <v>2414</v>
      </c>
      <c r="E2358" s="7">
        <v>2</v>
      </c>
      <c r="F2358" s="4">
        <v>2944520</v>
      </c>
      <c r="G2358" s="4">
        <v>145708</v>
      </c>
      <c r="H2358" s="4">
        <f t="shared" si="218"/>
        <v>3474182.3138756044</v>
      </c>
      <c r="I2358" s="4">
        <f t="shared" si="219"/>
        <v>529662.31387560442</v>
      </c>
      <c r="J2358" s="5">
        <f t="shared" si="220"/>
        <v>0.17988069833983289</v>
      </c>
      <c r="K2358" s="4">
        <f t="shared" si="221"/>
        <v>193257.0210195682</v>
      </c>
      <c r="L2358" s="4">
        <f t="shared" si="222"/>
        <v>47549.021019568201</v>
      </c>
      <c r="M2358" s="5">
        <f t="shared" si="223"/>
        <v>0.32633088793730058</v>
      </c>
      <c r="N2358" s="4">
        <f>IF(SUMPRODUCT($O$2:$AD$2,O2358:AD2358)&lt;=Kalkulačka!$B$4,SUMPRODUCT($O$2:$AD$2,O2358:AD2358)*Kalkulačka!$B$5,SUMPRODUCT($O$2:$AD$2,O2358:AD2358))</f>
        <v>244.5</v>
      </c>
      <c r="O2358" s="4">
        <v>33</v>
      </c>
      <c r="P2358" s="4">
        <v>0</v>
      </c>
      <c r="Q2358" s="4">
        <v>0</v>
      </c>
      <c r="R2358" s="4">
        <v>0</v>
      </c>
      <c r="S2358" s="4">
        <v>130</v>
      </c>
      <c r="T2358" s="4">
        <v>0</v>
      </c>
      <c r="U2358" s="4">
        <v>166</v>
      </c>
      <c r="V2358" s="4">
        <v>36</v>
      </c>
      <c r="W2358" s="4">
        <v>0</v>
      </c>
      <c r="X2358" s="4">
        <v>0</v>
      </c>
      <c r="Y2358" s="4">
        <v>0</v>
      </c>
      <c r="Z2358" s="4">
        <v>0</v>
      </c>
      <c r="AA2358" s="4">
        <v>0</v>
      </c>
      <c r="AB2358" s="4">
        <v>0</v>
      </c>
      <c r="AC2358" s="4">
        <v>0</v>
      </c>
      <c r="AD2358" s="4">
        <v>0</v>
      </c>
    </row>
    <row r="2359" spans="1:30" x14ac:dyDescent="0.3">
      <c r="A2359" s="16" t="s">
        <v>47</v>
      </c>
      <c r="B2359" s="7">
        <v>584321</v>
      </c>
      <c r="C2359" s="7">
        <v>283011</v>
      </c>
      <c r="D2359" s="7" t="s">
        <v>2415</v>
      </c>
      <c r="E2359" s="7">
        <v>2</v>
      </c>
      <c r="F2359" s="4">
        <v>1408985</v>
      </c>
      <c r="G2359" s="4">
        <v>52348</v>
      </c>
      <c r="H2359" s="4">
        <f t="shared" si="218"/>
        <v>1662492.150198142</v>
      </c>
      <c r="I2359" s="4">
        <f t="shared" si="219"/>
        <v>253507.15019814204</v>
      </c>
      <c r="J2359" s="5">
        <f t="shared" si="220"/>
        <v>0.17992182329701323</v>
      </c>
      <c r="K2359" s="4">
        <f t="shared" si="221"/>
        <v>92478.819874394598</v>
      </c>
      <c r="L2359" s="4">
        <f t="shared" si="222"/>
        <v>40130.819874394598</v>
      </c>
      <c r="M2359" s="5">
        <f t="shared" si="223"/>
        <v>0.76661610518825163</v>
      </c>
      <c r="N2359" s="4">
        <f>IF(SUMPRODUCT($O$2:$AD$2,O2359:AD2359)&lt;=Kalkulačka!$B$4,SUMPRODUCT($O$2:$AD$2,O2359:AD2359)*Kalkulačka!$B$5,SUMPRODUCT($O$2:$AD$2,O2359:AD2359))</f>
        <v>117</v>
      </c>
      <c r="O2359" s="4">
        <v>38</v>
      </c>
      <c r="P2359" s="4">
        <v>0</v>
      </c>
      <c r="Q2359" s="4">
        <v>0</v>
      </c>
      <c r="R2359" s="4">
        <v>0</v>
      </c>
      <c r="S2359" s="4">
        <v>40</v>
      </c>
      <c r="T2359" s="4">
        <v>0</v>
      </c>
      <c r="U2359" s="4">
        <v>77</v>
      </c>
      <c r="V2359" s="4">
        <v>36</v>
      </c>
      <c r="W2359" s="4">
        <v>0</v>
      </c>
      <c r="X2359" s="4">
        <v>0</v>
      </c>
      <c r="Y2359" s="4">
        <v>0</v>
      </c>
      <c r="Z2359" s="4">
        <v>0</v>
      </c>
      <c r="AA2359" s="4">
        <v>0</v>
      </c>
      <c r="AB2359" s="4">
        <v>0</v>
      </c>
      <c r="AC2359" s="4">
        <v>0</v>
      </c>
      <c r="AD2359" s="4">
        <v>0</v>
      </c>
    </row>
    <row r="2360" spans="1:30" x14ac:dyDescent="0.3">
      <c r="A2360" s="16" t="s">
        <v>20</v>
      </c>
      <c r="B2360" s="7">
        <v>532053</v>
      </c>
      <c r="C2360" s="7">
        <v>234516</v>
      </c>
      <c r="D2360" s="7" t="s">
        <v>166</v>
      </c>
      <c r="E2360" s="7">
        <v>2</v>
      </c>
      <c r="F2360" s="4">
        <v>137328199</v>
      </c>
      <c r="G2360" s="4">
        <v>8473406</v>
      </c>
      <c r="H2360" s="4">
        <f t="shared" si="218"/>
        <v>140445063.35520029</v>
      </c>
      <c r="I2360" s="4">
        <f t="shared" si="219"/>
        <v>3116864.3552002907</v>
      </c>
      <c r="J2360" s="5">
        <f t="shared" si="220"/>
        <v>2.2696462765089409E-2</v>
      </c>
      <c r="K2360" s="4">
        <f t="shared" si="221"/>
        <v>7812484.2362266351</v>
      </c>
      <c r="L2360" s="4">
        <f t="shared" si="222"/>
        <v>-660921.76377336495</v>
      </c>
      <c r="M2360" s="5">
        <f t="shared" si="223"/>
        <v>-7.7999539237629478E-2</v>
      </c>
      <c r="N2360" s="4">
        <f>IF(SUMPRODUCT($O$2:$AD$2,O2360:AD2360)&lt;=Kalkulačka!$B$4,SUMPRODUCT($O$2:$AD$2,O2360:AD2360)*Kalkulačka!$B$5,SUMPRODUCT($O$2:$AD$2,O2360:AD2360))</f>
        <v>9884</v>
      </c>
      <c r="O2360" s="4">
        <v>2077</v>
      </c>
      <c r="P2360" s="4">
        <v>93</v>
      </c>
      <c r="Q2360" s="4">
        <v>87</v>
      </c>
      <c r="R2360" s="4">
        <v>0</v>
      </c>
      <c r="S2360" s="4">
        <v>7088</v>
      </c>
      <c r="T2360" s="4">
        <v>223</v>
      </c>
      <c r="U2360" s="4">
        <v>8800</v>
      </c>
      <c r="V2360" s="4">
        <v>2321</v>
      </c>
      <c r="W2360" s="4">
        <v>784</v>
      </c>
      <c r="X2360" s="4">
        <v>0</v>
      </c>
      <c r="Y2360" s="4">
        <v>0</v>
      </c>
      <c r="Z2360" s="4">
        <v>0</v>
      </c>
      <c r="AA2360" s="4">
        <v>0</v>
      </c>
      <c r="AB2360" s="4">
        <v>0</v>
      </c>
      <c r="AC2360" s="4">
        <v>0</v>
      </c>
      <c r="AD2360" s="4">
        <v>508</v>
      </c>
    </row>
    <row r="2361" spans="1:30" x14ac:dyDescent="0.3">
      <c r="A2361" s="16" t="s">
        <v>35</v>
      </c>
      <c r="B2361" s="7">
        <v>561860</v>
      </c>
      <c r="C2361" s="7">
        <v>260771</v>
      </c>
      <c r="D2361" s="7" t="s">
        <v>304</v>
      </c>
      <c r="E2361" s="7">
        <v>2</v>
      </c>
      <c r="F2361" s="4">
        <v>23854644</v>
      </c>
      <c r="G2361" s="4">
        <v>1520310</v>
      </c>
      <c r="H2361" s="4">
        <f t="shared" si="218"/>
        <v>24401690.337908283</v>
      </c>
      <c r="I2361" s="4">
        <f t="shared" si="219"/>
        <v>547046.33790828288</v>
      </c>
      <c r="J2361" s="5">
        <f t="shared" si="220"/>
        <v>2.2932488026577991E-2</v>
      </c>
      <c r="K2361" s="4">
        <f t="shared" si="221"/>
        <v>1357383.5672675029</v>
      </c>
      <c r="L2361" s="4">
        <f t="shared" si="222"/>
        <v>-162926.43273249711</v>
      </c>
      <c r="M2361" s="5">
        <f t="shared" si="223"/>
        <v>-0.10716658624392206</v>
      </c>
      <c r="N2361" s="4">
        <f>IF(SUMPRODUCT($O$2:$AD$2,O2361:AD2361)&lt;=Kalkulačka!$B$4,SUMPRODUCT($O$2:$AD$2,O2361:AD2361)*Kalkulačka!$B$5,SUMPRODUCT($O$2:$AD$2,O2361:AD2361))</f>
        <v>1717.3</v>
      </c>
      <c r="O2361" s="4">
        <v>263</v>
      </c>
      <c r="P2361" s="4">
        <v>6</v>
      </c>
      <c r="Q2361" s="4">
        <v>23</v>
      </c>
      <c r="R2361" s="4">
        <v>0</v>
      </c>
      <c r="S2361" s="4">
        <v>1276</v>
      </c>
      <c r="T2361" s="4">
        <v>53</v>
      </c>
      <c r="U2361" s="4">
        <v>1503</v>
      </c>
      <c r="V2361" s="4">
        <v>362</v>
      </c>
      <c r="W2361" s="4">
        <v>0</v>
      </c>
      <c r="X2361" s="4">
        <v>763</v>
      </c>
      <c r="Y2361" s="4">
        <v>0</v>
      </c>
      <c r="Z2361" s="4">
        <v>0</v>
      </c>
      <c r="AA2361" s="4">
        <v>373</v>
      </c>
      <c r="AB2361" s="4">
        <v>0</v>
      </c>
      <c r="AC2361" s="4">
        <v>0</v>
      </c>
      <c r="AD2361" s="4">
        <v>0</v>
      </c>
    </row>
    <row r="2362" spans="1:30" x14ac:dyDescent="0.3">
      <c r="A2362" s="16" t="s">
        <v>20</v>
      </c>
      <c r="B2362" s="7">
        <v>535257</v>
      </c>
      <c r="C2362" s="7">
        <v>237256</v>
      </c>
      <c r="D2362" s="7" t="s">
        <v>2416</v>
      </c>
      <c r="E2362" s="7">
        <v>2</v>
      </c>
      <c r="F2362" s="4">
        <v>2130316</v>
      </c>
      <c r="G2362" s="4">
        <v>84516</v>
      </c>
      <c r="H2362" s="4">
        <f t="shared" si="218"/>
        <v>2515052.2272228301</v>
      </c>
      <c r="I2362" s="4">
        <f t="shared" si="219"/>
        <v>384736.22722283006</v>
      </c>
      <c r="J2362" s="5">
        <f t="shared" si="220"/>
        <v>0.180600543404279</v>
      </c>
      <c r="K2362" s="4">
        <f t="shared" si="221"/>
        <v>139903.85570741748</v>
      </c>
      <c r="L2362" s="4">
        <f t="shared" si="222"/>
        <v>55387.855707417475</v>
      </c>
      <c r="M2362" s="5">
        <f t="shared" si="223"/>
        <v>0.65535349173431623</v>
      </c>
      <c r="N2362" s="4">
        <f>IF(SUMPRODUCT($O$2:$AD$2,O2362:AD2362)&lt;=Kalkulačka!$B$4,SUMPRODUCT($O$2:$AD$2,O2362:AD2362)*Kalkulačka!$B$5,SUMPRODUCT($O$2:$AD$2,O2362:AD2362))</f>
        <v>177</v>
      </c>
      <c r="O2362" s="4">
        <v>43</v>
      </c>
      <c r="P2362" s="4">
        <v>0</v>
      </c>
      <c r="Q2362" s="4">
        <v>0</v>
      </c>
      <c r="R2362" s="4">
        <v>0</v>
      </c>
      <c r="S2362" s="4">
        <v>75</v>
      </c>
      <c r="T2362" s="4">
        <v>0</v>
      </c>
      <c r="U2362" s="4">
        <v>115</v>
      </c>
      <c r="V2362" s="4">
        <v>59</v>
      </c>
      <c r="W2362" s="4">
        <v>0</v>
      </c>
      <c r="X2362" s="4">
        <v>0</v>
      </c>
      <c r="Y2362" s="4">
        <v>0</v>
      </c>
      <c r="Z2362" s="4">
        <v>0</v>
      </c>
      <c r="AA2362" s="4">
        <v>0</v>
      </c>
      <c r="AB2362" s="4">
        <v>0</v>
      </c>
      <c r="AC2362" s="4">
        <v>0</v>
      </c>
      <c r="AD2362" s="4">
        <v>0</v>
      </c>
    </row>
    <row r="2363" spans="1:30" x14ac:dyDescent="0.3">
      <c r="A2363" s="16" t="s">
        <v>53</v>
      </c>
      <c r="B2363" s="7">
        <v>592455</v>
      </c>
      <c r="C2363" s="7">
        <v>291196</v>
      </c>
      <c r="D2363" s="7" t="s">
        <v>2417</v>
      </c>
      <c r="E2363" s="7">
        <v>2</v>
      </c>
      <c r="F2363" s="4">
        <v>3394000</v>
      </c>
      <c r="G2363" s="4">
        <v>155244</v>
      </c>
      <c r="H2363" s="4">
        <f t="shared" si="218"/>
        <v>4007032.3620160348</v>
      </c>
      <c r="I2363" s="4">
        <f t="shared" si="219"/>
        <v>613032.36201603478</v>
      </c>
      <c r="J2363" s="5">
        <f t="shared" si="220"/>
        <v>0.18062238126577346</v>
      </c>
      <c r="K2363" s="4">
        <f t="shared" si="221"/>
        <v>222897.6684152075</v>
      </c>
      <c r="L2363" s="4">
        <f t="shared" si="222"/>
        <v>67653.668415207503</v>
      </c>
      <c r="M2363" s="5">
        <f t="shared" si="223"/>
        <v>0.43578926345113178</v>
      </c>
      <c r="N2363" s="4">
        <f>IF(SUMPRODUCT($O$2:$AD$2,O2363:AD2363)&lt;=Kalkulačka!$B$4,SUMPRODUCT($O$2:$AD$2,O2363:AD2363)*Kalkulačka!$B$5,SUMPRODUCT($O$2:$AD$2,O2363:AD2363))</f>
        <v>282</v>
      </c>
      <c r="O2363" s="4">
        <v>58</v>
      </c>
      <c r="P2363" s="4">
        <v>0</v>
      </c>
      <c r="Q2363" s="4">
        <v>0</v>
      </c>
      <c r="R2363" s="4">
        <v>0</v>
      </c>
      <c r="S2363" s="4">
        <v>130</v>
      </c>
      <c r="T2363" s="4">
        <v>0</v>
      </c>
      <c r="U2363" s="4">
        <v>247</v>
      </c>
      <c r="V2363" s="4">
        <v>60</v>
      </c>
      <c r="W2363" s="4">
        <v>62</v>
      </c>
      <c r="X2363" s="4">
        <v>0</v>
      </c>
      <c r="Y2363" s="4">
        <v>0</v>
      </c>
      <c r="Z2363" s="4">
        <v>0</v>
      </c>
      <c r="AA2363" s="4">
        <v>0</v>
      </c>
      <c r="AB2363" s="4">
        <v>0</v>
      </c>
      <c r="AC2363" s="4">
        <v>0</v>
      </c>
      <c r="AD2363" s="4">
        <v>0</v>
      </c>
    </row>
    <row r="2364" spans="1:30" x14ac:dyDescent="0.3">
      <c r="A2364" s="16" t="s">
        <v>44</v>
      </c>
      <c r="B2364" s="7">
        <v>591581</v>
      </c>
      <c r="C2364" s="7">
        <v>290335</v>
      </c>
      <c r="D2364" s="7" t="s">
        <v>2418</v>
      </c>
      <c r="E2364" s="7">
        <v>2</v>
      </c>
      <c r="F2364" s="4">
        <v>1119205</v>
      </c>
      <c r="G2364" s="4">
        <v>55544</v>
      </c>
      <c r="H2364" s="4">
        <f t="shared" si="218"/>
        <v>1321468.1193882667</v>
      </c>
      <c r="I2364" s="4">
        <f t="shared" si="219"/>
        <v>202263.1193882667</v>
      </c>
      <c r="J2364" s="5">
        <f t="shared" si="220"/>
        <v>0.1807203500594321</v>
      </c>
      <c r="K2364" s="4">
        <f t="shared" si="221"/>
        <v>73508.805541185458</v>
      </c>
      <c r="L2364" s="4">
        <f t="shared" si="222"/>
        <v>17964.805541185458</v>
      </c>
      <c r="M2364" s="5">
        <f t="shared" si="223"/>
        <v>0.32343377396632333</v>
      </c>
      <c r="N2364" s="4">
        <f>IF(SUMPRODUCT($O$2:$AD$2,O2364:AD2364)&lt;=Kalkulačka!$B$4,SUMPRODUCT($O$2:$AD$2,O2364:AD2364)*Kalkulačka!$B$5,SUMPRODUCT($O$2:$AD$2,O2364:AD2364))</f>
        <v>93</v>
      </c>
      <c r="O2364" s="4">
        <v>0</v>
      </c>
      <c r="P2364" s="4">
        <v>0</v>
      </c>
      <c r="Q2364" s="4">
        <v>0</v>
      </c>
      <c r="R2364" s="4">
        <v>0</v>
      </c>
      <c r="S2364" s="4">
        <v>62</v>
      </c>
      <c r="T2364" s="4">
        <v>0</v>
      </c>
      <c r="U2364" s="4">
        <v>0</v>
      </c>
      <c r="V2364" s="4">
        <v>55</v>
      </c>
      <c r="W2364" s="4">
        <v>0</v>
      </c>
      <c r="X2364" s="4">
        <v>0</v>
      </c>
      <c r="Y2364" s="4">
        <v>0</v>
      </c>
      <c r="Z2364" s="4">
        <v>0</v>
      </c>
      <c r="AA2364" s="4">
        <v>0</v>
      </c>
      <c r="AB2364" s="4">
        <v>0</v>
      </c>
      <c r="AC2364" s="4">
        <v>0</v>
      </c>
      <c r="AD2364" s="4">
        <v>0</v>
      </c>
    </row>
    <row r="2365" spans="1:30" x14ac:dyDescent="0.3">
      <c r="A2365" s="16" t="s">
        <v>32</v>
      </c>
      <c r="B2365" s="7">
        <v>565962</v>
      </c>
      <c r="C2365" s="7">
        <v>264725</v>
      </c>
      <c r="D2365" s="7" t="s">
        <v>2419</v>
      </c>
      <c r="E2365" s="7">
        <v>2</v>
      </c>
      <c r="F2365" s="4">
        <v>1010888</v>
      </c>
      <c r="G2365" s="4">
        <v>26592</v>
      </c>
      <c r="H2365" s="4">
        <f t="shared" si="218"/>
        <v>1193584.1078345636</v>
      </c>
      <c r="I2365" s="4">
        <f t="shared" si="219"/>
        <v>182696.10783456359</v>
      </c>
      <c r="J2365" s="5">
        <f t="shared" si="220"/>
        <v>0.18072833769375407</v>
      </c>
      <c r="K2365" s="4">
        <f t="shared" si="221"/>
        <v>66395.050166232017</v>
      </c>
      <c r="L2365" s="4">
        <f t="shared" si="222"/>
        <v>39803.050166232017</v>
      </c>
      <c r="M2365" s="5">
        <f t="shared" si="223"/>
        <v>1.496805436455777</v>
      </c>
      <c r="N2365" s="4">
        <f>IF(SUMPRODUCT($O$2:$AD$2,O2365:AD2365)&lt;=Kalkulačka!$B$4,SUMPRODUCT($O$2:$AD$2,O2365:AD2365)*Kalkulačka!$B$5,SUMPRODUCT($O$2:$AD$2,O2365:AD2365))</f>
        <v>84</v>
      </c>
      <c r="O2365" s="4">
        <v>56</v>
      </c>
      <c r="P2365" s="4">
        <v>0</v>
      </c>
      <c r="Q2365" s="4">
        <v>0</v>
      </c>
      <c r="R2365" s="4">
        <v>0</v>
      </c>
      <c r="S2365" s="4">
        <v>0</v>
      </c>
      <c r="T2365" s="4">
        <v>0</v>
      </c>
      <c r="U2365" s="4">
        <v>56</v>
      </c>
      <c r="V2365" s="4">
        <v>0</v>
      </c>
      <c r="W2365" s="4">
        <v>0</v>
      </c>
      <c r="X2365" s="4">
        <v>0</v>
      </c>
      <c r="Y2365" s="4">
        <v>0</v>
      </c>
      <c r="Z2365" s="4">
        <v>0</v>
      </c>
      <c r="AA2365" s="4">
        <v>0</v>
      </c>
      <c r="AB2365" s="4">
        <v>0</v>
      </c>
      <c r="AC2365" s="4">
        <v>0</v>
      </c>
      <c r="AD2365" s="4">
        <v>0</v>
      </c>
    </row>
    <row r="2366" spans="1:30" x14ac:dyDescent="0.3">
      <c r="A2366" s="16" t="s">
        <v>32</v>
      </c>
      <c r="B2366" s="7">
        <v>546861</v>
      </c>
      <c r="C2366" s="7">
        <v>831786</v>
      </c>
      <c r="D2366" s="7" t="s">
        <v>2420</v>
      </c>
      <c r="E2366" s="7">
        <v>2</v>
      </c>
      <c r="F2366" s="4">
        <v>1010888</v>
      </c>
      <c r="G2366" s="4">
        <v>26592</v>
      </c>
      <c r="H2366" s="4">
        <f t="shared" si="218"/>
        <v>1193584.1078345636</v>
      </c>
      <c r="I2366" s="4">
        <f t="shared" si="219"/>
        <v>182696.10783456359</v>
      </c>
      <c r="J2366" s="5">
        <f t="shared" si="220"/>
        <v>0.18072833769375407</v>
      </c>
      <c r="K2366" s="4">
        <f t="shared" si="221"/>
        <v>66395.050166232017</v>
      </c>
      <c r="L2366" s="4">
        <f t="shared" si="222"/>
        <v>39803.050166232017</v>
      </c>
      <c r="M2366" s="5">
        <f t="shared" si="223"/>
        <v>1.496805436455777</v>
      </c>
      <c r="N2366" s="4">
        <f>IF(SUMPRODUCT($O$2:$AD$2,O2366:AD2366)&lt;=Kalkulačka!$B$4,SUMPRODUCT($O$2:$AD$2,O2366:AD2366)*Kalkulačka!$B$5,SUMPRODUCT($O$2:$AD$2,O2366:AD2366))</f>
        <v>84</v>
      </c>
      <c r="O2366" s="4">
        <v>56</v>
      </c>
      <c r="P2366" s="4">
        <v>0</v>
      </c>
      <c r="Q2366" s="4">
        <v>0</v>
      </c>
      <c r="R2366" s="4">
        <v>0</v>
      </c>
      <c r="S2366" s="4">
        <v>0</v>
      </c>
      <c r="T2366" s="4">
        <v>0</v>
      </c>
      <c r="U2366" s="4">
        <v>56</v>
      </c>
      <c r="V2366" s="4">
        <v>0</v>
      </c>
      <c r="W2366" s="4">
        <v>0</v>
      </c>
      <c r="X2366" s="4">
        <v>0</v>
      </c>
      <c r="Y2366" s="4">
        <v>0</v>
      </c>
      <c r="Z2366" s="4">
        <v>0</v>
      </c>
      <c r="AA2366" s="4">
        <v>0</v>
      </c>
      <c r="AB2366" s="4">
        <v>0</v>
      </c>
      <c r="AC2366" s="4">
        <v>0</v>
      </c>
      <c r="AD2366" s="4">
        <v>0</v>
      </c>
    </row>
    <row r="2367" spans="1:30" x14ac:dyDescent="0.3">
      <c r="A2367" s="16" t="s">
        <v>47</v>
      </c>
      <c r="B2367" s="7">
        <v>583537</v>
      </c>
      <c r="C2367" s="7">
        <v>282243</v>
      </c>
      <c r="D2367" s="7" t="s">
        <v>2421</v>
      </c>
      <c r="E2367" s="7">
        <v>2</v>
      </c>
      <c r="F2367" s="4">
        <v>2725418</v>
      </c>
      <c r="G2367" s="4">
        <v>105307</v>
      </c>
      <c r="H2367" s="4">
        <f t="shared" si="218"/>
        <v>3218414.2907681982</v>
      </c>
      <c r="I2367" s="4">
        <f t="shared" si="219"/>
        <v>492996.2907681982</v>
      </c>
      <c r="J2367" s="5">
        <f t="shared" si="220"/>
        <v>0.18088832273368638</v>
      </c>
      <c r="K2367" s="4">
        <f t="shared" si="221"/>
        <v>179029.51026966135</v>
      </c>
      <c r="L2367" s="4">
        <f t="shared" si="222"/>
        <v>73722.510269661347</v>
      </c>
      <c r="M2367" s="5">
        <f t="shared" si="223"/>
        <v>0.70007226746238471</v>
      </c>
      <c r="N2367" s="4">
        <f>IF(SUMPRODUCT($O$2:$AD$2,O2367:AD2367)&lt;=Kalkulačka!$B$4,SUMPRODUCT($O$2:$AD$2,O2367:AD2367)*Kalkulačka!$B$5,SUMPRODUCT($O$2:$AD$2,O2367:AD2367))</f>
        <v>226.5</v>
      </c>
      <c r="O2367" s="4">
        <v>63</v>
      </c>
      <c r="P2367" s="4">
        <v>0</v>
      </c>
      <c r="Q2367" s="4">
        <v>0</v>
      </c>
      <c r="R2367" s="4">
        <v>0</v>
      </c>
      <c r="S2367" s="4">
        <v>88</v>
      </c>
      <c r="T2367" s="4">
        <v>0</v>
      </c>
      <c r="U2367" s="4">
        <v>138</v>
      </c>
      <c r="V2367" s="4">
        <v>79</v>
      </c>
      <c r="W2367" s="4">
        <v>0</v>
      </c>
      <c r="X2367" s="4">
        <v>0</v>
      </c>
      <c r="Y2367" s="4">
        <v>0</v>
      </c>
      <c r="Z2367" s="4">
        <v>0</v>
      </c>
      <c r="AA2367" s="4">
        <v>0</v>
      </c>
      <c r="AB2367" s="4">
        <v>0</v>
      </c>
      <c r="AC2367" s="4">
        <v>0</v>
      </c>
      <c r="AD2367" s="4">
        <v>0</v>
      </c>
    </row>
    <row r="2368" spans="1:30" x14ac:dyDescent="0.3">
      <c r="A2368" s="16" t="s">
        <v>50</v>
      </c>
      <c r="B2368" s="7">
        <v>589292</v>
      </c>
      <c r="C2368" s="7">
        <v>288039</v>
      </c>
      <c r="D2368" s="7" t="s">
        <v>594</v>
      </c>
      <c r="E2368" s="7">
        <v>2</v>
      </c>
      <c r="F2368" s="4">
        <v>2580208</v>
      </c>
      <c r="G2368" s="4">
        <v>123405</v>
      </c>
      <c r="H2368" s="4">
        <f t="shared" si="218"/>
        <v>3047902.2753632604</v>
      </c>
      <c r="I2368" s="4">
        <f t="shared" si="219"/>
        <v>467694.27536326041</v>
      </c>
      <c r="J2368" s="5">
        <f t="shared" si="220"/>
        <v>0.18126223752630044</v>
      </c>
      <c r="K2368" s="4">
        <f t="shared" si="221"/>
        <v>169544.50310305678</v>
      </c>
      <c r="L2368" s="4">
        <f t="shared" si="222"/>
        <v>46139.503103056777</v>
      </c>
      <c r="M2368" s="5">
        <f t="shared" si="223"/>
        <v>0.37388682065602508</v>
      </c>
      <c r="N2368" s="4">
        <f>IF(SUMPRODUCT($O$2:$AD$2,O2368:AD2368)&lt;=Kalkulačka!$B$4,SUMPRODUCT($O$2:$AD$2,O2368:AD2368)*Kalkulačka!$B$5,SUMPRODUCT($O$2:$AD$2,O2368:AD2368))</f>
        <v>214.5</v>
      </c>
      <c r="O2368" s="4">
        <v>31</v>
      </c>
      <c r="P2368" s="4">
        <v>0</v>
      </c>
      <c r="Q2368" s="4">
        <v>0</v>
      </c>
      <c r="R2368" s="4">
        <v>0</v>
      </c>
      <c r="S2368" s="4">
        <v>112</v>
      </c>
      <c r="T2368" s="4">
        <v>0</v>
      </c>
      <c r="U2368" s="4">
        <v>174</v>
      </c>
      <c r="V2368" s="4">
        <v>46</v>
      </c>
      <c r="W2368" s="4">
        <v>25</v>
      </c>
      <c r="X2368" s="4">
        <v>0</v>
      </c>
      <c r="Y2368" s="4">
        <v>0</v>
      </c>
      <c r="Z2368" s="4">
        <v>0</v>
      </c>
      <c r="AA2368" s="4">
        <v>0</v>
      </c>
      <c r="AB2368" s="4">
        <v>0</v>
      </c>
      <c r="AC2368" s="4">
        <v>0</v>
      </c>
      <c r="AD2368" s="4">
        <v>0</v>
      </c>
    </row>
    <row r="2369" spans="1:30" x14ac:dyDescent="0.3">
      <c r="A2369" s="16" t="s">
        <v>25</v>
      </c>
      <c r="B2369" s="7">
        <v>557137</v>
      </c>
      <c r="C2369" s="7">
        <v>256102</v>
      </c>
      <c r="D2369" s="7" t="s">
        <v>2422</v>
      </c>
      <c r="E2369" s="7">
        <v>2</v>
      </c>
      <c r="F2369" s="4">
        <v>3518397</v>
      </c>
      <c r="G2369" s="4">
        <v>166085</v>
      </c>
      <c r="H2369" s="4">
        <f t="shared" si="218"/>
        <v>4156230.3754953551</v>
      </c>
      <c r="I2369" s="4">
        <f t="shared" si="219"/>
        <v>637833.37549535511</v>
      </c>
      <c r="J2369" s="5">
        <f t="shared" si="220"/>
        <v>0.18128522037034345</v>
      </c>
      <c r="K2369" s="4">
        <f t="shared" si="221"/>
        <v>231197.04968598651</v>
      </c>
      <c r="L2369" s="4">
        <f t="shared" si="222"/>
        <v>65112.049685986509</v>
      </c>
      <c r="M2369" s="5">
        <f t="shared" si="223"/>
        <v>0.39204051952907548</v>
      </c>
      <c r="N2369" s="4">
        <f>IF(SUMPRODUCT($O$2:$AD$2,O2369:AD2369)&lt;=Kalkulačka!$B$4,SUMPRODUCT($O$2:$AD$2,O2369:AD2369)*Kalkulačka!$B$5,SUMPRODUCT($O$2:$AD$2,O2369:AD2369))</f>
        <v>292.5</v>
      </c>
      <c r="O2369" s="4">
        <v>51</v>
      </c>
      <c r="P2369" s="4">
        <v>0</v>
      </c>
      <c r="Q2369" s="4">
        <v>0</v>
      </c>
      <c r="R2369" s="4">
        <v>0</v>
      </c>
      <c r="S2369" s="4">
        <v>144</v>
      </c>
      <c r="T2369" s="4">
        <v>0</v>
      </c>
      <c r="U2369" s="4">
        <v>173</v>
      </c>
      <c r="V2369" s="4">
        <v>59</v>
      </c>
      <c r="W2369" s="4">
        <v>0</v>
      </c>
      <c r="X2369" s="4">
        <v>0</v>
      </c>
      <c r="Y2369" s="4">
        <v>0</v>
      </c>
      <c r="Z2369" s="4">
        <v>0</v>
      </c>
      <c r="AA2369" s="4">
        <v>0</v>
      </c>
      <c r="AB2369" s="4">
        <v>0</v>
      </c>
      <c r="AC2369" s="4">
        <v>0</v>
      </c>
      <c r="AD2369" s="4">
        <v>0</v>
      </c>
    </row>
    <row r="2370" spans="1:30" x14ac:dyDescent="0.3">
      <c r="A2370" s="16" t="s">
        <v>47</v>
      </c>
      <c r="B2370" s="7">
        <v>592919</v>
      </c>
      <c r="C2370" s="7">
        <v>291650</v>
      </c>
      <c r="D2370" s="7" t="s">
        <v>2423</v>
      </c>
      <c r="E2370" s="7">
        <v>2</v>
      </c>
      <c r="F2370" s="4">
        <v>2147112</v>
      </c>
      <c r="G2370" s="4">
        <v>81356</v>
      </c>
      <c r="H2370" s="4">
        <f t="shared" si="218"/>
        <v>2536366.2291484475</v>
      </c>
      <c r="I2370" s="4">
        <f t="shared" si="219"/>
        <v>389254.22914844751</v>
      </c>
      <c r="J2370" s="5">
        <f t="shared" si="220"/>
        <v>0.18129200020699776</v>
      </c>
      <c r="K2370" s="4">
        <f t="shared" si="221"/>
        <v>141089.48160324304</v>
      </c>
      <c r="L2370" s="4">
        <f t="shared" si="222"/>
        <v>59733.481603243039</v>
      </c>
      <c r="M2370" s="5">
        <f t="shared" si="223"/>
        <v>0.73422343285366831</v>
      </c>
      <c r="N2370" s="4">
        <f>IF(SUMPRODUCT($O$2:$AD$2,O2370:AD2370)&lt;=Kalkulačka!$B$4,SUMPRODUCT($O$2:$AD$2,O2370:AD2370)*Kalkulačka!$B$5,SUMPRODUCT($O$2:$AD$2,O2370:AD2370))</f>
        <v>178.5</v>
      </c>
      <c r="O2370" s="4">
        <v>54</v>
      </c>
      <c r="P2370" s="4">
        <v>0</v>
      </c>
      <c r="Q2370" s="4">
        <v>0</v>
      </c>
      <c r="R2370" s="4">
        <v>0</v>
      </c>
      <c r="S2370" s="4">
        <v>65</v>
      </c>
      <c r="T2370" s="4">
        <v>0</v>
      </c>
      <c r="U2370" s="4">
        <v>116</v>
      </c>
      <c r="V2370" s="4">
        <v>50</v>
      </c>
      <c r="W2370" s="4">
        <v>0</v>
      </c>
      <c r="X2370" s="4">
        <v>0</v>
      </c>
      <c r="Y2370" s="4">
        <v>0</v>
      </c>
      <c r="Z2370" s="4">
        <v>0</v>
      </c>
      <c r="AA2370" s="4">
        <v>0</v>
      </c>
      <c r="AB2370" s="4">
        <v>0</v>
      </c>
      <c r="AC2370" s="4">
        <v>0</v>
      </c>
      <c r="AD2370" s="4">
        <v>0</v>
      </c>
    </row>
    <row r="2371" spans="1:30" x14ac:dyDescent="0.3">
      <c r="A2371" s="16" t="s">
        <v>20</v>
      </c>
      <c r="B2371" s="7">
        <v>540765</v>
      </c>
      <c r="C2371" s="7">
        <v>242748</v>
      </c>
      <c r="D2371" s="7" t="s">
        <v>2424</v>
      </c>
      <c r="E2371" s="7">
        <v>2</v>
      </c>
      <c r="F2371" s="4">
        <v>17137403</v>
      </c>
      <c r="G2371" s="4">
        <v>1087162</v>
      </c>
      <c r="H2371" s="4">
        <f t="shared" si="218"/>
        <v>17548528.252091501</v>
      </c>
      <c r="I2371" s="4">
        <f t="shared" si="219"/>
        <v>411125.25209150091</v>
      </c>
      <c r="J2371" s="5">
        <f t="shared" si="220"/>
        <v>2.3989938971004099E-2</v>
      </c>
      <c r="K2371" s="4">
        <f t="shared" si="221"/>
        <v>976165.32089638745</v>
      </c>
      <c r="L2371" s="4">
        <f t="shared" si="222"/>
        <v>-110996.67910361255</v>
      </c>
      <c r="M2371" s="5">
        <f t="shared" si="223"/>
        <v>-0.10209764423665701</v>
      </c>
      <c r="N2371" s="4">
        <f>IF(SUMPRODUCT($O$2:$AD$2,O2371:AD2371)&lt;=Kalkulačka!$B$4,SUMPRODUCT($O$2:$AD$2,O2371:AD2371)*Kalkulačka!$B$5,SUMPRODUCT($O$2:$AD$2,O2371:AD2371))</f>
        <v>1235</v>
      </c>
      <c r="O2371" s="4">
        <v>224</v>
      </c>
      <c r="P2371" s="4">
        <v>0</v>
      </c>
      <c r="Q2371" s="4">
        <v>0</v>
      </c>
      <c r="R2371" s="4">
        <v>0</v>
      </c>
      <c r="S2371" s="4">
        <v>943</v>
      </c>
      <c r="T2371" s="4">
        <v>34</v>
      </c>
      <c r="U2371" s="4">
        <v>1127</v>
      </c>
      <c r="V2371" s="4">
        <v>321</v>
      </c>
      <c r="W2371" s="4">
        <v>0</v>
      </c>
      <c r="X2371" s="4">
        <v>0</v>
      </c>
      <c r="Y2371" s="4">
        <v>0</v>
      </c>
      <c r="Z2371" s="4">
        <v>0</v>
      </c>
      <c r="AA2371" s="4">
        <v>0</v>
      </c>
      <c r="AB2371" s="4">
        <v>0</v>
      </c>
      <c r="AC2371" s="4">
        <v>0</v>
      </c>
      <c r="AD2371" s="4">
        <v>0</v>
      </c>
    </row>
    <row r="2372" spans="1:30" x14ac:dyDescent="0.3">
      <c r="A2372" s="16" t="s">
        <v>53</v>
      </c>
      <c r="B2372" s="7">
        <v>544698</v>
      </c>
      <c r="C2372" s="7">
        <v>304221</v>
      </c>
      <c r="D2372" s="7" t="s">
        <v>2425</v>
      </c>
      <c r="E2372" s="7">
        <v>2</v>
      </c>
      <c r="F2372" s="4">
        <v>2994303</v>
      </c>
      <c r="G2372" s="4">
        <v>116687</v>
      </c>
      <c r="H2372" s="4">
        <f t="shared" si="218"/>
        <v>3538124.3196524563</v>
      </c>
      <c r="I2372" s="4">
        <f t="shared" si="219"/>
        <v>543821.31965245632</v>
      </c>
      <c r="J2372" s="5">
        <f t="shared" si="220"/>
        <v>0.1816186670662443</v>
      </c>
      <c r="K2372" s="4">
        <f t="shared" si="221"/>
        <v>196813.89870704492</v>
      </c>
      <c r="L2372" s="4">
        <f t="shared" si="222"/>
        <v>80126.898707044922</v>
      </c>
      <c r="M2372" s="5">
        <f t="shared" si="223"/>
        <v>0.68668231000064206</v>
      </c>
      <c r="N2372" s="4">
        <f>IF(SUMPRODUCT($O$2:$AD$2,O2372:AD2372)&lt;=Kalkulačka!$B$4,SUMPRODUCT($O$2:$AD$2,O2372:AD2372)*Kalkulačka!$B$5,SUMPRODUCT($O$2:$AD$2,O2372:AD2372))</f>
        <v>249</v>
      </c>
      <c r="O2372" s="4">
        <v>68</v>
      </c>
      <c r="P2372" s="4">
        <v>0</v>
      </c>
      <c r="Q2372" s="4">
        <v>0</v>
      </c>
      <c r="R2372" s="4">
        <v>0</v>
      </c>
      <c r="S2372" s="4">
        <v>98</v>
      </c>
      <c r="T2372" s="4">
        <v>0</v>
      </c>
      <c r="U2372" s="4">
        <v>162</v>
      </c>
      <c r="V2372" s="4">
        <v>60</v>
      </c>
      <c r="W2372" s="4">
        <v>0</v>
      </c>
      <c r="X2372" s="4">
        <v>0</v>
      </c>
      <c r="Y2372" s="4">
        <v>0</v>
      </c>
      <c r="Z2372" s="4">
        <v>0</v>
      </c>
      <c r="AA2372" s="4">
        <v>0</v>
      </c>
      <c r="AB2372" s="4">
        <v>0</v>
      </c>
      <c r="AC2372" s="4">
        <v>0</v>
      </c>
      <c r="AD2372" s="4">
        <v>0</v>
      </c>
    </row>
    <row r="2373" spans="1:30" x14ac:dyDescent="0.3">
      <c r="A2373" s="16" t="s">
        <v>56</v>
      </c>
      <c r="B2373" s="7">
        <v>598143</v>
      </c>
      <c r="C2373" s="7">
        <v>296651</v>
      </c>
      <c r="D2373" s="7" t="s">
        <v>490</v>
      </c>
      <c r="E2373" s="7">
        <v>2</v>
      </c>
      <c r="F2373" s="4">
        <v>21491189</v>
      </c>
      <c r="G2373" s="4">
        <v>1365749</v>
      </c>
      <c r="H2373" s="4">
        <f t="shared" si="218"/>
        <v>22010259.321854033</v>
      </c>
      <c r="I2373" s="4">
        <f t="shared" si="219"/>
        <v>519070.32185403258</v>
      </c>
      <c r="J2373" s="5">
        <f t="shared" si="220"/>
        <v>2.4152703782654106E-2</v>
      </c>
      <c r="K2373" s="4">
        <f t="shared" si="221"/>
        <v>1224356.3417558738</v>
      </c>
      <c r="L2373" s="4">
        <f t="shared" si="222"/>
        <v>-141392.65824412624</v>
      </c>
      <c r="M2373" s="5">
        <f t="shared" si="223"/>
        <v>-0.10352755758497811</v>
      </c>
      <c r="N2373" s="4">
        <f>IF(SUMPRODUCT($O$2:$AD$2,O2373:AD2373)&lt;=Kalkulačka!$B$4,SUMPRODUCT($O$2:$AD$2,O2373:AD2373)*Kalkulačka!$B$5,SUMPRODUCT($O$2:$AD$2,O2373:AD2373))</f>
        <v>1549</v>
      </c>
      <c r="O2373" s="4">
        <v>330</v>
      </c>
      <c r="P2373" s="4">
        <v>0</v>
      </c>
      <c r="Q2373" s="4">
        <v>0</v>
      </c>
      <c r="R2373" s="4">
        <v>0</v>
      </c>
      <c r="S2373" s="4">
        <v>1219</v>
      </c>
      <c r="T2373" s="4">
        <v>0</v>
      </c>
      <c r="U2373" s="4">
        <v>331</v>
      </c>
      <c r="V2373" s="4">
        <v>335</v>
      </c>
      <c r="W2373" s="4">
        <v>0</v>
      </c>
      <c r="X2373" s="4">
        <v>0</v>
      </c>
      <c r="Y2373" s="4">
        <v>0</v>
      </c>
      <c r="Z2373" s="4">
        <v>0</v>
      </c>
      <c r="AA2373" s="4">
        <v>0</v>
      </c>
      <c r="AB2373" s="4">
        <v>0</v>
      </c>
      <c r="AC2373" s="4">
        <v>0</v>
      </c>
      <c r="AD2373" s="4">
        <v>0</v>
      </c>
    </row>
    <row r="2374" spans="1:30" x14ac:dyDescent="0.3">
      <c r="A2374" s="16" t="s">
        <v>44</v>
      </c>
      <c r="B2374" s="7">
        <v>590860</v>
      </c>
      <c r="C2374" s="7">
        <v>289612</v>
      </c>
      <c r="D2374" s="7" t="s">
        <v>1430</v>
      </c>
      <c r="E2374" s="7">
        <v>2</v>
      </c>
      <c r="F2374" s="4">
        <v>3318426</v>
      </c>
      <c r="G2374" s="4">
        <v>168626</v>
      </c>
      <c r="H2374" s="4">
        <f t="shared" ref="H2374:H2437" si="224">N2374*$A$3</f>
        <v>3921776.3543135659</v>
      </c>
      <c r="I2374" s="4">
        <f t="shared" ref="I2374:I2437" si="225">H2374-F2374</f>
        <v>603350.35431356588</v>
      </c>
      <c r="J2374" s="5">
        <f t="shared" ref="J2374:J2437" si="226">IFERROR(H2374/F2374-1,0)</f>
        <v>0.18181823379926687</v>
      </c>
      <c r="K2374" s="4">
        <f t="shared" ref="K2374:K2437" si="227">N2374*$A$4</f>
        <v>218155.16483190522</v>
      </c>
      <c r="L2374" s="4">
        <f t="shared" ref="L2374:L2437" si="228">K2374-G2374</f>
        <v>49529.164831905218</v>
      </c>
      <c r="M2374" s="5">
        <f t="shared" ref="M2374:M2437" si="229">IFERROR(K2374/G2374-1,0)</f>
        <v>0.29372199323891457</v>
      </c>
      <c r="N2374" s="4">
        <f>IF(SUMPRODUCT($O$2:$AD$2,O2374:AD2374)&lt;=Kalkulačka!$B$4,SUMPRODUCT($O$2:$AD$2,O2374:AD2374)*Kalkulačka!$B$5,SUMPRODUCT($O$2:$AD$2,O2374:AD2374))</f>
        <v>276</v>
      </c>
      <c r="O2374" s="4">
        <v>15</v>
      </c>
      <c r="P2374" s="4">
        <v>0</v>
      </c>
      <c r="Q2374" s="4">
        <v>0</v>
      </c>
      <c r="R2374" s="4">
        <v>0</v>
      </c>
      <c r="S2374" s="4">
        <v>169</v>
      </c>
      <c r="T2374" s="4">
        <v>0</v>
      </c>
      <c r="U2374" s="4">
        <v>31</v>
      </c>
      <c r="V2374" s="4">
        <v>103</v>
      </c>
      <c r="W2374" s="4">
        <v>0</v>
      </c>
      <c r="X2374" s="4">
        <v>0</v>
      </c>
      <c r="Y2374" s="4">
        <v>0</v>
      </c>
      <c r="Z2374" s="4">
        <v>0</v>
      </c>
      <c r="AA2374" s="4">
        <v>0</v>
      </c>
      <c r="AB2374" s="4">
        <v>0</v>
      </c>
      <c r="AC2374" s="4">
        <v>0</v>
      </c>
      <c r="AD2374" s="4">
        <v>0</v>
      </c>
    </row>
    <row r="2375" spans="1:30" x14ac:dyDescent="0.3">
      <c r="A2375" s="16" t="s">
        <v>20</v>
      </c>
      <c r="B2375" s="7">
        <v>534498</v>
      </c>
      <c r="C2375" s="7">
        <v>236527</v>
      </c>
      <c r="D2375" s="7" t="s">
        <v>2426</v>
      </c>
      <c r="E2375" s="7">
        <v>2</v>
      </c>
      <c r="F2375" s="4">
        <v>10999870</v>
      </c>
      <c r="G2375" s="4">
        <v>697885</v>
      </c>
      <c r="H2375" s="4">
        <f t="shared" si="224"/>
        <v>11268002.351342963</v>
      </c>
      <c r="I2375" s="4">
        <f t="shared" si="225"/>
        <v>268132.35134296305</v>
      </c>
      <c r="J2375" s="5">
        <f t="shared" si="226"/>
        <v>2.4375956383390296E-2</v>
      </c>
      <c r="K2375" s="4">
        <f t="shared" si="227"/>
        <v>626800.89025978569</v>
      </c>
      <c r="L2375" s="4">
        <f t="shared" si="228"/>
        <v>-71084.109740214306</v>
      </c>
      <c r="M2375" s="5">
        <f t="shared" si="229"/>
        <v>-0.10185648028000938</v>
      </c>
      <c r="N2375" s="4">
        <f>IF(SUMPRODUCT($O$2:$AD$2,O2375:AD2375)&lt;=Kalkulačka!$B$4,SUMPRODUCT($O$2:$AD$2,O2375:AD2375)*Kalkulačka!$B$5,SUMPRODUCT($O$2:$AD$2,O2375:AD2375))</f>
        <v>793</v>
      </c>
      <c r="O2375" s="4">
        <v>134</v>
      </c>
      <c r="P2375" s="4">
        <v>0</v>
      </c>
      <c r="Q2375" s="4">
        <v>15</v>
      </c>
      <c r="R2375" s="4">
        <v>0</v>
      </c>
      <c r="S2375" s="4">
        <v>624</v>
      </c>
      <c r="T2375" s="4">
        <v>0</v>
      </c>
      <c r="U2375" s="4">
        <v>773</v>
      </c>
      <c r="V2375" s="4">
        <v>140</v>
      </c>
      <c r="W2375" s="4">
        <v>0</v>
      </c>
      <c r="X2375" s="4">
        <v>0</v>
      </c>
      <c r="Y2375" s="4">
        <v>0</v>
      </c>
      <c r="Z2375" s="4">
        <v>0</v>
      </c>
      <c r="AA2375" s="4">
        <v>200</v>
      </c>
      <c r="AB2375" s="4">
        <v>0</v>
      </c>
      <c r="AC2375" s="4">
        <v>0</v>
      </c>
      <c r="AD2375" s="4">
        <v>0</v>
      </c>
    </row>
    <row r="2376" spans="1:30" x14ac:dyDescent="0.3">
      <c r="A2376" s="16" t="s">
        <v>41</v>
      </c>
      <c r="B2376" s="7">
        <v>578584</v>
      </c>
      <c r="C2376" s="7">
        <v>277185</v>
      </c>
      <c r="D2376" s="7" t="s">
        <v>2427</v>
      </c>
      <c r="E2376" s="7">
        <v>2</v>
      </c>
      <c r="F2376" s="4">
        <v>3389936</v>
      </c>
      <c r="G2376" s="4">
        <v>156781</v>
      </c>
      <c r="H2376" s="4">
        <f t="shared" si="224"/>
        <v>4007032.3620160348</v>
      </c>
      <c r="I2376" s="4">
        <f t="shared" si="225"/>
        <v>617096.36201603478</v>
      </c>
      <c r="J2376" s="5">
        <f t="shared" si="226"/>
        <v>0.18203776177958364</v>
      </c>
      <c r="K2376" s="4">
        <f t="shared" si="227"/>
        <v>222897.6684152075</v>
      </c>
      <c r="L2376" s="4">
        <f t="shared" si="228"/>
        <v>66116.668415207503</v>
      </c>
      <c r="M2376" s="5">
        <f t="shared" si="229"/>
        <v>0.4217135266085017</v>
      </c>
      <c r="N2376" s="4">
        <f>IF(SUMPRODUCT($O$2:$AD$2,O2376:AD2376)&lt;=Kalkulačka!$B$4,SUMPRODUCT($O$2:$AD$2,O2376:AD2376)*Kalkulačka!$B$5,SUMPRODUCT($O$2:$AD$2,O2376:AD2376))</f>
        <v>282</v>
      </c>
      <c r="O2376" s="4">
        <v>49</v>
      </c>
      <c r="P2376" s="4">
        <v>0</v>
      </c>
      <c r="Q2376" s="4">
        <v>0</v>
      </c>
      <c r="R2376" s="4">
        <v>0</v>
      </c>
      <c r="S2376" s="4">
        <v>139</v>
      </c>
      <c r="T2376" s="4">
        <v>0</v>
      </c>
      <c r="U2376" s="4">
        <v>186</v>
      </c>
      <c r="V2376" s="4">
        <v>60</v>
      </c>
      <c r="W2376" s="4">
        <v>0</v>
      </c>
      <c r="X2376" s="4">
        <v>0</v>
      </c>
      <c r="Y2376" s="4">
        <v>0</v>
      </c>
      <c r="Z2376" s="4">
        <v>0</v>
      </c>
      <c r="AA2376" s="4">
        <v>0</v>
      </c>
      <c r="AB2376" s="4">
        <v>0</v>
      </c>
      <c r="AC2376" s="4">
        <v>0</v>
      </c>
      <c r="AD2376" s="4">
        <v>0</v>
      </c>
    </row>
    <row r="2377" spans="1:30" x14ac:dyDescent="0.3">
      <c r="A2377" s="16" t="s">
        <v>47</v>
      </c>
      <c r="B2377" s="7">
        <v>584908</v>
      </c>
      <c r="C2377" s="7">
        <v>283592</v>
      </c>
      <c r="D2377" s="7" t="s">
        <v>2428</v>
      </c>
      <c r="E2377" s="7">
        <v>2</v>
      </c>
      <c r="F2377" s="4">
        <v>1586720</v>
      </c>
      <c r="G2377" s="4">
        <v>60137</v>
      </c>
      <c r="H2377" s="4">
        <f t="shared" si="224"/>
        <v>1875632.169454314</v>
      </c>
      <c r="I2377" s="4">
        <f t="shared" si="225"/>
        <v>288912.16945431405</v>
      </c>
      <c r="J2377" s="5">
        <f t="shared" si="226"/>
        <v>0.18208138137435337</v>
      </c>
      <c r="K2377" s="4">
        <f t="shared" si="227"/>
        <v>104335.07883265032</v>
      </c>
      <c r="L2377" s="4">
        <f t="shared" si="228"/>
        <v>44198.078832650324</v>
      </c>
      <c r="M2377" s="5">
        <f t="shared" si="229"/>
        <v>0.73495649654373052</v>
      </c>
      <c r="N2377" s="4">
        <f>IF(SUMPRODUCT($O$2:$AD$2,O2377:AD2377)&lt;=Kalkulačka!$B$4,SUMPRODUCT($O$2:$AD$2,O2377:AD2377)*Kalkulačka!$B$5,SUMPRODUCT($O$2:$AD$2,O2377:AD2377))</f>
        <v>132</v>
      </c>
      <c r="O2377" s="4">
        <v>40</v>
      </c>
      <c r="P2377" s="4">
        <v>0</v>
      </c>
      <c r="Q2377" s="4">
        <v>0</v>
      </c>
      <c r="R2377" s="4">
        <v>0</v>
      </c>
      <c r="S2377" s="4">
        <v>48</v>
      </c>
      <c r="T2377" s="4">
        <v>0</v>
      </c>
      <c r="U2377" s="4">
        <v>86</v>
      </c>
      <c r="V2377" s="4">
        <v>27</v>
      </c>
      <c r="W2377" s="4">
        <v>0</v>
      </c>
      <c r="X2377" s="4">
        <v>0</v>
      </c>
      <c r="Y2377" s="4">
        <v>0</v>
      </c>
      <c r="Z2377" s="4">
        <v>0</v>
      </c>
      <c r="AA2377" s="4">
        <v>0</v>
      </c>
      <c r="AB2377" s="4">
        <v>0</v>
      </c>
      <c r="AC2377" s="4">
        <v>0</v>
      </c>
      <c r="AD2377" s="4">
        <v>0</v>
      </c>
    </row>
    <row r="2378" spans="1:30" x14ac:dyDescent="0.3">
      <c r="A2378" s="16" t="s">
        <v>44</v>
      </c>
      <c r="B2378" s="7">
        <v>547638</v>
      </c>
      <c r="C2378" s="7">
        <v>247901</v>
      </c>
      <c r="D2378" s="7" t="s">
        <v>2429</v>
      </c>
      <c r="E2378" s="7">
        <v>2</v>
      </c>
      <c r="F2378" s="4">
        <v>360507</v>
      </c>
      <c r="G2378" s="4">
        <v>9664</v>
      </c>
      <c r="H2378" s="4">
        <f t="shared" si="224"/>
        <v>426280.03851234412</v>
      </c>
      <c r="I2378" s="4">
        <f t="shared" si="225"/>
        <v>65773.038512344123</v>
      </c>
      <c r="J2378" s="5">
        <f t="shared" si="226"/>
        <v>0.18244594005759707</v>
      </c>
      <c r="K2378" s="4">
        <f t="shared" si="227"/>
        <v>23712.517916511435</v>
      </c>
      <c r="L2378" s="4">
        <f t="shared" si="228"/>
        <v>14048.517916511435</v>
      </c>
      <c r="M2378" s="5">
        <f t="shared" si="229"/>
        <v>1.4536959764602067</v>
      </c>
      <c r="N2378" s="4">
        <f>IF(SUMPRODUCT($O$2:$AD$2,O2378:AD2378)&lt;=Kalkulačka!$B$4,SUMPRODUCT($O$2:$AD$2,O2378:AD2378)*Kalkulačka!$B$5,SUMPRODUCT($O$2:$AD$2,O2378:AD2378))</f>
        <v>30</v>
      </c>
      <c r="O2378" s="4">
        <v>20</v>
      </c>
      <c r="P2378" s="4">
        <v>0</v>
      </c>
      <c r="Q2378" s="4">
        <v>0</v>
      </c>
      <c r="R2378" s="4">
        <v>0</v>
      </c>
      <c r="S2378" s="4">
        <v>0</v>
      </c>
      <c r="T2378" s="4">
        <v>0</v>
      </c>
      <c r="U2378" s="4">
        <v>0</v>
      </c>
      <c r="V2378" s="4">
        <v>0</v>
      </c>
      <c r="W2378" s="4">
        <v>0</v>
      </c>
      <c r="X2378" s="4">
        <v>0</v>
      </c>
      <c r="Y2378" s="4">
        <v>0</v>
      </c>
      <c r="Z2378" s="4">
        <v>0</v>
      </c>
      <c r="AA2378" s="4">
        <v>0</v>
      </c>
      <c r="AB2378" s="4">
        <v>0</v>
      </c>
      <c r="AC2378" s="4">
        <v>0</v>
      </c>
      <c r="AD2378" s="4">
        <v>0</v>
      </c>
    </row>
    <row r="2379" spans="1:30" x14ac:dyDescent="0.3">
      <c r="A2379" s="16" t="s">
        <v>44</v>
      </c>
      <c r="B2379" s="7">
        <v>549011</v>
      </c>
      <c r="C2379" s="7">
        <v>249289</v>
      </c>
      <c r="D2379" s="7" t="s">
        <v>2430</v>
      </c>
      <c r="E2379" s="7">
        <v>2</v>
      </c>
      <c r="F2379" s="4">
        <v>360507</v>
      </c>
      <c r="G2379" s="4">
        <v>9664</v>
      </c>
      <c r="H2379" s="4">
        <f t="shared" si="224"/>
        <v>426280.03851234412</v>
      </c>
      <c r="I2379" s="4">
        <f t="shared" si="225"/>
        <v>65773.038512344123</v>
      </c>
      <c r="J2379" s="5">
        <f t="shared" si="226"/>
        <v>0.18244594005759707</v>
      </c>
      <c r="K2379" s="4">
        <f t="shared" si="227"/>
        <v>23712.517916511435</v>
      </c>
      <c r="L2379" s="4">
        <f t="shared" si="228"/>
        <v>14048.517916511435</v>
      </c>
      <c r="M2379" s="5">
        <f t="shared" si="229"/>
        <v>1.4536959764602067</v>
      </c>
      <c r="N2379" s="4">
        <f>IF(SUMPRODUCT($O$2:$AD$2,O2379:AD2379)&lt;=Kalkulačka!$B$4,SUMPRODUCT($O$2:$AD$2,O2379:AD2379)*Kalkulačka!$B$5,SUMPRODUCT($O$2:$AD$2,O2379:AD2379))</f>
        <v>30</v>
      </c>
      <c r="O2379" s="4">
        <v>20</v>
      </c>
      <c r="P2379" s="4">
        <v>0</v>
      </c>
      <c r="Q2379" s="4">
        <v>0</v>
      </c>
      <c r="R2379" s="4">
        <v>0</v>
      </c>
      <c r="S2379" s="4">
        <v>0</v>
      </c>
      <c r="T2379" s="4">
        <v>0</v>
      </c>
      <c r="U2379" s="4">
        <v>20</v>
      </c>
      <c r="V2379" s="4">
        <v>0</v>
      </c>
      <c r="W2379" s="4">
        <v>0</v>
      </c>
      <c r="X2379" s="4">
        <v>0</v>
      </c>
      <c r="Y2379" s="4">
        <v>0</v>
      </c>
      <c r="Z2379" s="4">
        <v>0</v>
      </c>
      <c r="AA2379" s="4">
        <v>0</v>
      </c>
      <c r="AB2379" s="4">
        <v>0</v>
      </c>
      <c r="AC2379" s="4">
        <v>0</v>
      </c>
      <c r="AD2379" s="4">
        <v>0</v>
      </c>
    </row>
    <row r="2380" spans="1:30" x14ac:dyDescent="0.3">
      <c r="A2380" s="16" t="s">
        <v>44</v>
      </c>
      <c r="B2380" s="7">
        <v>569291</v>
      </c>
      <c r="C2380" s="7">
        <v>268062</v>
      </c>
      <c r="D2380" s="7" t="s">
        <v>2431</v>
      </c>
      <c r="E2380" s="7">
        <v>2</v>
      </c>
      <c r="F2380" s="4">
        <v>360507</v>
      </c>
      <c r="G2380" s="4">
        <v>9664</v>
      </c>
      <c r="H2380" s="4">
        <f t="shared" si="224"/>
        <v>426280.03851234412</v>
      </c>
      <c r="I2380" s="4">
        <f t="shared" si="225"/>
        <v>65773.038512344123</v>
      </c>
      <c r="J2380" s="5">
        <f t="shared" si="226"/>
        <v>0.18244594005759707</v>
      </c>
      <c r="K2380" s="4">
        <f t="shared" si="227"/>
        <v>23712.517916511435</v>
      </c>
      <c r="L2380" s="4">
        <f t="shared" si="228"/>
        <v>14048.517916511435</v>
      </c>
      <c r="M2380" s="5">
        <f t="shared" si="229"/>
        <v>1.4536959764602067</v>
      </c>
      <c r="N2380" s="4">
        <f>IF(SUMPRODUCT($O$2:$AD$2,O2380:AD2380)&lt;=Kalkulačka!$B$4,SUMPRODUCT($O$2:$AD$2,O2380:AD2380)*Kalkulačka!$B$5,SUMPRODUCT($O$2:$AD$2,O2380:AD2380))</f>
        <v>30</v>
      </c>
      <c r="O2380" s="4">
        <v>20</v>
      </c>
      <c r="P2380" s="4">
        <v>0</v>
      </c>
      <c r="Q2380" s="4">
        <v>0</v>
      </c>
      <c r="R2380" s="4">
        <v>0</v>
      </c>
      <c r="S2380" s="4">
        <v>0</v>
      </c>
      <c r="T2380" s="4">
        <v>0</v>
      </c>
      <c r="U2380" s="4">
        <v>0</v>
      </c>
      <c r="V2380" s="4">
        <v>0</v>
      </c>
      <c r="W2380" s="4">
        <v>0</v>
      </c>
      <c r="X2380" s="4">
        <v>0</v>
      </c>
      <c r="Y2380" s="4">
        <v>0</v>
      </c>
      <c r="Z2380" s="4">
        <v>0</v>
      </c>
      <c r="AA2380" s="4">
        <v>0</v>
      </c>
      <c r="AB2380" s="4">
        <v>0</v>
      </c>
      <c r="AC2380" s="4">
        <v>0</v>
      </c>
      <c r="AD2380" s="4">
        <v>0</v>
      </c>
    </row>
    <row r="2381" spans="1:30" x14ac:dyDescent="0.3">
      <c r="A2381" s="16" t="s">
        <v>44</v>
      </c>
      <c r="B2381" s="7">
        <v>586897</v>
      </c>
      <c r="C2381" s="7">
        <v>839582</v>
      </c>
      <c r="D2381" s="7" t="s">
        <v>2432</v>
      </c>
      <c r="E2381" s="7">
        <v>2</v>
      </c>
      <c r="F2381" s="4">
        <v>360507</v>
      </c>
      <c r="G2381" s="4">
        <v>9664</v>
      </c>
      <c r="H2381" s="4">
        <f t="shared" si="224"/>
        <v>426280.03851234412</v>
      </c>
      <c r="I2381" s="4">
        <f t="shared" si="225"/>
        <v>65773.038512344123</v>
      </c>
      <c r="J2381" s="5">
        <f t="shared" si="226"/>
        <v>0.18244594005759707</v>
      </c>
      <c r="K2381" s="4">
        <f t="shared" si="227"/>
        <v>23712.517916511435</v>
      </c>
      <c r="L2381" s="4">
        <f t="shared" si="228"/>
        <v>14048.517916511435</v>
      </c>
      <c r="M2381" s="5">
        <f t="shared" si="229"/>
        <v>1.4536959764602067</v>
      </c>
      <c r="N2381" s="4">
        <f>IF(SUMPRODUCT($O$2:$AD$2,O2381:AD2381)&lt;=Kalkulačka!$B$4,SUMPRODUCT($O$2:$AD$2,O2381:AD2381)*Kalkulačka!$B$5,SUMPRODUCT($O$2:$AD$2,O2381:AD2381))</f>
        <v>30</v>
      </c>
      <c r="O2381" s="4">
        <v>20</v>
      </c>
      <c r="P2381" s="4">
        <v>0</v>
      </c>
      <c r="Q2381" s="4">
        <v>0</v>
      </c>
      <c r="R2381" s="4">
        <v>0</v>
      </c>
      <c r="S2381" s="4">
        <v>0</v>
      </c>
      <c r="T2381" s="4">
        <v>0</v>
      </c>
      <c r="U2381" s="4">
        <v>0</v>
      </c>
      <c r="V2381" s="4">
        <v>0</v>
      </c>
      <c r="W2381" s="4">
        <v>0</v>
      </c>
      <c r="X2381" s="4">
        <v>0</v>
      </c>
      <c r="Y2381" s="4">
        <v>0</v>
      </c>
      <c r="Z2381" s="4">
        <v>0</v>
      </c>
      <c r="AA2381" s="4">
        <v>0</v>
      </c>
      <c r="AB2381" s="4">
        <v>0</v>
      </c>
      <c r="AC2381" s="4">
        <v>0</v>
      </c>
      <c r="AD2381" s="4">
        <v>0</v>
      </c>
    </row>
    <row r="2382" spans="1:30" x14ac:dyDescent="0.3">
      <c r="A2382" s="16" t="s">
        <v>44</v>
      </c>
      <c r="B2382" s="7">
        <v>590622</v>
      </c>
      <c r="C2382" s="7">
        <v>376850</v>
      </c>
      <c r="D2382" s="7" t="s">
        <v>2433</v>
      </c>
      <c r="E2382" s="7">
        <v>2</v>
      </c>
      <c r="F2382" s="4">
        <v>360507</v>
      </c>
      <c r="G2382" s="4">
        <v>9664</v>
      </c>
      <c r="H2382" s="4">
        <f t="shared" si="224"/>
        <v>426280.03851234412</v>
      </c>
      <c r="I2382" s="4">
        <f t="shared" si="225"/>
        <v>65773.038512344123</v>
      </c>
      <c r="J2382" s="5">
        <f t="shared" si="226"/>
        <v>0.18244594005759707</v>
      </c>
      <c r="K2382" s="4">
        <f t="shared" si="227"/>
        <v>23712.517916511435</v>
      </c>
      <c r="L2382" s="4">
        <f t="shared" si="228"/>
        <v>14048.517916511435</v>
      </c>
      <c r="M2382" s="5">
        <f t="shared" si="229"/>
        <v>1.4536959764602067</v>
      </c>
      <c r="N2382" s="4">
        <f>IF(SUMPRODUCT($O$2:$AD$2,O2382:AD2382)&lt;=Kalkulačka!$B$4,SUMPRODUCT($O$2:$AD$2,O2382:AD2382)*Kalkulačka!$B$5,SUMPRODUCT($O$2:$AD$2,O2382:AD2382))</f>
        <v>30</v>
      </c>
      <c r="O2382" s="4">
        <v>20</v>
      </c>
      <c r="P2382" s="4">
        <v>0</v>
      </c>
      <c r="Q2382" s="4">
        <v>0</v>
      </c>
      <c r="R2382" s="4">
        <v>0</v>
      </c>
      <c r="S2382" s="4">
        <v>0</v>
      </c>
      <c r="T2382" s="4">
        <v>0</v>
      </c>
      <c r="U2382" s="4">
        <v>0</v>
      </c>
      <c r="V2382" s="4">
        <v>0</v>
      </c>
      <c r="W2382" s="4">
        <v>0</v>
      </c>
      <c r="X2382" s="4">
        <v>0</v>
      </c>
      <c r="Y2382" s="4">
        <v>0</v>
      </c>
      <c r="Z2382" s="4">
        <v>0</v>
      </c>
      <c r="AA2382" s="4">
        <v>0</v>
      </c>
      <c r="AB2382" s="4">
        <v>0</v>
      </c>
      <c r="AC2382" s="4">
        <v>0</v>
      </c>
      <c r="AD2382" s="4">
        <v>0</v>
      </c>
    </row>
    <row r="2383" spans="1:30" x14ac:dyDescent="0.3">
      <c r="A2383" s="16" t="s">
        <v>44</v>
      </c>
      <c r="B2383" s="7">
        <v>591548</v>
      </c>
      <c r="C2383" s="7">
        <v>290297</v>
      </c>
      <c r="D2383" s="7" t="s">
        <v>2434</v>
      </c>
      <c r="E2383" s="7">
        <v>2</v>
      </c>
      <c r="F2383" s="4">
        <v>360507</v>
      </c>
      <c r="G2383" s="4">
        <v>9664</v>
      </c>
      <c r="H2383" s="4">
        <f t="shared" si="224"/>
        <v>426280.03851234412</v>
      </c>
      <c r="I2383" s="4">
        <f t="shared" si="225"/>
        <v>65773.038512344123</v>
      </c>
      <c r="J2383" s="5">
        <f t="shared" si="226"/>
        <v>0.18244594005759707</v>
      </c>
      <c r="K2383" s="4">
        <f t="shared" si="227"/>
        <v>23712.517916511435</v>
      </c>
      <c r="L2383" s="4">
        <f t="shared" si="228"/>
        <v>14048.517916511435</v>
      </c>
      <c r="M2383" s="5">
        <f t="shared" si="229"/>
        <v>1.4536959764602067</v>
      </c>
      <c r="N2383" s="4">
        <f>IF(SUMPRODUCT($O$2:$AD$2,O2383:AD2383)&lt;=Kalkulačka!$B$4,SUMPRODUCT($O$2:$AD$2,O2383:AD2383)*Kalkulačka!$B$5,SUMPRODUCT($O$2:$AD$2,O2383:AD2383))</f>
        <v>30</v>
      </c>
      <c r="O2383" s="4">
        <v>20</v>
      </c>
      <c r="P2383" s="4">
        <v>0</v>
      </c>
      <c r="Q2383" s="4">
        <v>0</v>
      </c>
      <c r="R2383" s="4">
        <v>0</v>
      </c>
      <c r="S2383" s="4">
        <v>0</v>
      </c>
      <c r="T2383" s="4">
        <v>0</v>
      </c>
      <c r="U2383" s="4">
        <v>21</v>
      </c>
      <c r="V2383" s="4">
        <v>0</v>
      </c>
      <c r="W2383" s="4">
        <v>0</v>
      </c>
      <c r="X2383" s="4">
        <v>0</v>
      </c>
      <c r="Y2383" s="4">
        <v>0</v>
      </c>
      <c r="Z2383" s="4">
        <v>0</v>
      </c>
      <c r="AA2383" s="4">
        <v>0</v>
      </c>
      <c r="AB2383" s="4">
        <v>0</v>
      </c>
      <c r="AC2383" s="4">
        <v>0</v>
      </c>
      <c r="AD2383" s="4">
        <v>0</v>
      </c>
    </row>
    <row r="2384" spans="1:30" x14ac:dyDescent="0.3">
      <c r="A2384" s="16" t="s">
        <v>44</v>
      </c>
      <c r="B2384" s="7">
        <v>547778</v>
      </c>
      <c r="C2384" s="7">
        <v>248045</v>
      </c>
      <c r="D2384" s="7" t="s">
        <v>2435</v>
      </c>
      <c r="E2384" s="7">
        <v>2</v>
      </c>
      <c r="F2384" s="4">
        <v>721013</v>
      </c>
      <c r="G2384" s="4">
        <v>19327</v>
      </c>
      <c r="H2384" s="4">
        <f t="shared" si="224"/>
        <v>852560.07702468825</v>
      </c>
      <c r="I2384" s="4">
        <f t="shared" si="225"/>
        <v>131547.07702468825</v>
      </c>
      <c r="J2384" s="5">
        <f t="shared" si="226"/>
        <v>0.18244758003626593</v>
      </c>
      <c r="K2384" s="4">
        <f t="shared" si="227"/>
        <v>47425.03583302287</v>
      </c>
      <c r="L2384" s="4">
        <f t="shared" si="228"/>
        <v>28098.03583302287</v>
      </c>
      <c r="M2384" s="5">
        <f t="shared" si="229"/>
        <v>1.4538229333586625</v>
      </c>
      <c r="N2384" s="4">
        <f>IF(SUMPRODUCT($O$2:$AD$2,O2384:AD2384)&lt;=Kalkulačka!$B$4,SUMPRODUCT($O$2:$AD$2,O2384:AD2384)*Kalkulačka!$B$5,SUMPRODUCT($O$2:$AD$2,O2384:AD2384))</f>
        <v>60</v>
      </c>
      <c r="O2384" s="4">
        <v>40</v>
      </c>
      <c r="P2384" s="4">
        <v>0</v>
      </c>
      <c r="Q2384" s="4">
        <v>0</v>
      </c>
      <c r="R2384" s="4">
        <v>0</v>
      </c>
      <c r="S2384" s="4">
        <v>0</v>
      </c>
      <c r="T2384" s="4">
        <v>0</v>
      </c>
      <c r="U2384" s="4">
        <v>40</v>
      </c>
      <c r="V2384" s="4">
        <v>0</v>
      </c>
      <c r="W2384" s="4">
        <v>0</v>
      </c>
      <c r="X2384" s="4">
        <v>0</v>
      </c>
      <c r="Y2384" s="4">
        <v>0</v>
      </c>
      <c r="Z2384" s="4">
        <v>0</v>
      </c>
      <c r="AA2384" s="4">
        <v>0</v>
      </c>
      <c r="AB2384" s="4">
        <v>0</v>
      </c>
      <c r="AC2384" s="4">
        <v>0</v>
      </c>
      <c r="AD2384" s="4">
        <v>0</v>
      </c>
    </row>
    <row r="2385" spans="1:30" x14ac:dyDescent="0.3">
      <c r="A2385" s="16" t="s">
        <v>56</v>
      </c>
      <c r="B2385" s="7">
        <v>552691</v>
      </c>
      <c r="C2385" s="7">
        <v>576867</v>
      </c>
      <c r="D2385" s="7" t="s">
        <v>2436</v>
      </c>
      <c r="E2385" s="7">
        <v>2</v>
      </c>
      <c r="F2385" s="4">
        <v>1730372</v>
      </c>
      <c r="G2385" s="4">
        <v>66758</v>
      </c>
      <c r="H2385" s="4">
        <f t="shared" si="224"/>
        <v>2046144.1848592516</v>
      </c>
      <c r="I2385" s="4">
        <f t="shared" si="225"/>
        <v>315772.1848592516</v>
      </c>
      <c r="J2385" s="5">
        <f t="shared" si="226"/>
        <v>0.18248803428352489</v>
      </c>
      <c r="K2385" s="4">
        <f t="shared" si="227"/>
        <v>113820.08599925489</v>
      </c>
      <c r="L2385" s="4">
        <f t="shared" si="228"/>
        <v>47062.085999254894</v>
      </c>
      <c r="M2385" s="5">
        <f t="shared" si="229"/>
        <v>0.70496548727126185</v>
      </c>
      <c r="N2385" s="4">
        <f>IF(SUMPRODUCT($O$2:$AD$2,O2385:AD2385)&lt;=Kalkulačka!$B$4,SUMPRODUCT($O$2:$AD$2,O2385:AD2385)*Kalkulačka!$B$5,SUMPRODUCT($O$2:$AD$2,O2385:AD2385))</f>
        <v>144</v>
      </c>
      <c r="O2385" s="4">
        <v>40</v>
      </c>
      <c r="P2385" s="4">
        <v>0</v>
      </c>
      <c r="Q2385" s="4">
        <v>0</v>
      </c>
      <c r="R2385" s="4">
        <v>0</v>
      </c>
      <c r="S2385" s="4">
        <v>56</v>
      </c>
      <c r="T2385" s="4">
        <v>0</v>
      </c>
      <c r="U2385" s="4">
        <v>0</v>
      </c>
      <c r="V2385" s="4">
        <v>46</v>
      </c>
      <c r="W2385" s="4">
        <v>0</v>
      </c>
      <c r="X2385" s="4">
        <v>0</v>
      </c>
      <c r="Y2385" s="4">
        <v>0</v>
      </c>
      <c r="Z2385" s="4">
        <v>0</v>
      </c>
      <c r="AA2385" s="4">
        <v>0</v>
      </c>
      <c r="AB2385" s="4">
        <v>0</v>
      </c>
      <c r="AC2385" s="4">
        <v>0</v>
      </c>
      <c r="AD2385" s="4">
        <v>0</v>
      </c>
    </row>
    <row r="2386" spans="1:30" x14ac:dyDescent="0.3">
      <c r="A2386" s="16" t="s">
        <v>47</v>
      </c>
      <c r="B2386" s="7">
        <v>583863</v>
      </c>
      <c r="C2386" s="7">
        <v>488313</v>
      </c>
      <c r="D2386" s="7" t="s">
        <v>2437</v>
      </c>
      <c r="E2386" s="7">
        <v>2</v>
      </c>
      <c r="F2386" s="4">
        <v>2054375</v>
      </c>
      <c r="G2386" s="4">
        <v>78969</v>
      </c>
      <c r="H2386" s="4">
        <f t="shared" si="224"/>
        <v>2429796.2195203616</v>
      </c>
      <c r="I2386" s="4">
        <f t="shared" si="225"/>
        <v>375421.21952036163</v>
      </c>
      <c r="J2386" s="5">
        <f t="shared" si="226"/>
        <v>0.18274230338685071</v>
      </c>
      <c r="K2386" s="4">
        <f t="shared" si="227"/>
        <v>135161.35212411519</v>
      </c>
      <c r="L2386" s="4">
        <f t="shared" si="228"/>
        <v>56192.35212411519</v>
      </c>
      <c r="M2386" s="5">
        <f t="shared" si="229"/>
        <v>0.71157482207087841</v>
      </c>
      <c r="N2386" s="4">
        <f>IF(SUMPRODUCT($O$2:$AD$2,O2386:AD2386)&lt;=Kalkulačka!$B$4,SUMPRODUCT($O$2:$AD$2,O2386:AD2386)*Kalkulačka!$B$5,SUMPRODUCT($O$2:$AD$2,O2386:AD2386))</f>
        <v>171</v>
      </c>
      <c r="O2386" s="4">
        <v>49</v>
      </c>
      <c r="P2386" s="4">
        <v>0</v>
      </c>
      <c r="Q2386" s="4">
        <v>0</v>
      </c>
      <c r="R2386" s="4">
        <v>0</v>
      </c>
      <c r="S2386" s="4">
        <v>65</v>
      </c>
      <c r="T2386" s="4">
        <v>0</v>
      </c>
      <c r="U2386" s="4">
        <v>113</v>
      </c>
      <c r="V2386" s="4">
        <v>43</v>
      </c>
      <c r="W2386" s="4">
        <v>0</v>
      </c>
      <c r="X2386" s="4">
        <v>0</v>
      </c>
      <c r="Y2386" s="4">
        <v>0</v>
      </c>
      <c r="Z2386" s="4">
        <v>0</v>
      </c>
      <c r="AA2386" s="4">
        <v>0</v>
      </c>
      <c r="AB2386" s="4">
        <v>0</v>
      </c>
      <c r="AC2386" s="4">
        <v>0</v>
      </c>
      <c r="AD2386" s="4">
        <v>0</v>
      </c>
    </row>
    <row r="2387" spans="1:30" x14ac:dyDescent="0.3">
      <c r="A2387" s="16" t="s">
        <v>44</v>
      </c>
      <c r="B2387" s="7">
        <v>596361</v>
      </c>
      <c r="C2387" s="7">
        <v>295035</v>
      </c>
      <c r="D2387" s="7" t="s">
        <v>2438</v>
      </c>
      <c r="E2387" s="7">
        <v>2</v>
      </c>
      <c r="F2387" s="4">
        <v>1513627</v>
      </c>
      <c r="G2387" s="4">
        <v>55587</v>
      </c>
      <c r="H2387" s="4">
        <f t="shared" si="224"/>
        <v>1790376.1617518452</v>
      </c>
      <c r="I2387" s="4">
        <f t="shared" si="225"/>
        <v>276749.16175184515</v>
      </c>
      <c r="J2387" s="5">
        <f t="shared" si="226"/>
        <v>0.18283841511273602</v>
      </c>
      <c r="K2387" s="4">
        <f t="shared" si="227"/>
        <v>99592.57524934804</v>
      </c>
      <c r="L2387" s="4">
        <f t="shared" si="228"/>
        <v>44005.57524934804</v>
      </c>
      <c r="M2387" s="5">
        <f t="shared" si="229"/>
        <v>0.79165227929818194</v>
      </c>
      <c r="N2387" s="4">
        <f>IF(SUMPRODUCT($O$2:$AD$2,O2387:AD2387)&lt;=Kalkulačka!$B$4,SUMPRODUCT($O$2:$AD$2,O2387:AD2387)*Kalkulačka!$B$5,SUMPRODUCT($O$2:$AD$2,O2387:AD2387))</f>
        <v>126</v>
      </c>
      <c r="O2387" s="4">
        <v>44</v>
      </c>
      <c r="P2387" s="4">
        <v>0</v>
      </c>
      <c r="Q2387" s="4">
        <v>0</v>
      </c>
      <c r="R2387" s="4">
        <v>0</v>
      </c>
      <c r="S2387" s="4">
        <v>40</v>
      </c>
      <c r="T2387" s="4">
        <v>0</v>
      </c>
      <c r="U2387" s="4">
        <v>104</v>
      </c>
      <c r="V2387" s="4">
        <v>25</v>
      </c>
      <c r="W2387" s="4">
        <v>0</v>
      </c>
      <c r="X2387" s="4">
        <v>0</v>
      </c>
      <c r="Y2387" s="4">
        <v>0</v>
      </c>
      <c r="Z2387" s="4">
        <v>0</v>
      </c>
      <c r="AA2387" s="4">
        <v>0</v>
      </c>
      <c r="AB2387" s="4">
        <v>0</v>
      </c>
      <c r="AC2387" s="4">
        <v>0</v>
      </c>
      <c r="AD2387" s="4">
        <v>0</v>
      </c>
    </row>
    <row r="2388" spans="1:30" x14ac:dyDescent="0.3">
      <c r="A2388" s="16" t="s">
        <v>23</v>
      </c>
      <c r="B2388" s="7">
        <v>544965</v>
      </c>
      <c r="C2388" s="7">
        <v>581879</v>
      </c>
      <c r="D2388" s="7" t="s">
        <v>2439</v>
      </c>
      <c r="E2388" s="7">
        <v>2</v>
      </c>
      <c r="F2388" s="4">
        <v>774762</v>
      </c>
      <c r="G2388" s="4">
        <v>20845</v>
      </c>
      <c r="H2388" s="4">
        <f t="shared" si="224"/>
        <v>916502.0828015398</v>
      </c>
      <c r="I2388" s="4">
        <f t="shared" si="225"/>
        <v>141740.0828015398</v>
      </c>
      <c r="J2388" s="5">
        <f t="shared" si="226"/>
        <v>0.1829466117356553</v>
      </c>
      <c r="K2388" s="4">
        <f t="shared" si="227"/>
        <v>50981.913520499591</v>
      </c>
      <c r="L2388" s="4">
        <f t="shared" si="228"/>
        <v>30136.913520499591</v>
      </c>
      <c r="M2388" s="5">
        <f t="shared" si="229"/>
        <v>1.4457622221395821</v>
      </c>
      <c r="N2388" s="4">
        <f>IF(SUMPRODUCT($O$2:$AD$2,O2388:AD2388)&lt;=Kalkulačka!$B$4,SUMPRODUCT($O$2:$AD$2,O2388:AD2388)*Kalkulačka!$B$5,SUMPRODUCT($O$2:$AD$2,O2388:AD2388))</f>
        <v>64.5</v>
      </c>
      <c r="O2388" s="4">
        <v>43</v>
      </c>
      <c r="P2388" s="4">
        <v>0</v>
      </c>
      <c r="Q2388" s="4">
        <v>0</v>
      </c>
      <c r="R2388" s="4">
        <v>0</v>
      </c>
      <c r="S2388" s="4">
        <v>0</v>
      </c>
      <c r="T2388" s="4">
        <v>0</v>
      </c>
      <c r="U2388" s="4">
        <v>0</v>
      </c>
      <c r="V2388" s="4">
        <v>0</v>
      </c>
      <c r="W2388" s="4">
        <v>0</v>
      </c>
      <c r="X2388" s="4">
        <v>0</v>
      </c>
      <c r="Y2388" s="4">
        <v>0</v>
      </c>
      <c r="Z2388" s="4">
        <v>0</v>
      </c>
      <c r="AA2388" s="4">
        <v>0</v>
      </c>
      <c r="AB2388" s="4">
        <v>0</v>
      </c>
      <c r="AC2388" s="4">
        <v>0</v>
      </c>
      <c r="AD2388" s="4">
        <v>0</v>
      </c>
    </row>
    <row r="2389" spans="1:30" x14ac:dyDescent="0.3">
      <c r="A2389" s="16" t="s">
        <v>32</v>
      </c>
      <c r="B2389" s="7">
        <v>568309</v>
      </c>
      <c r="C2389" s="7">
        <v>267082</v>
      </c>
      <c r="D2389" s="7" t="s">
        <v>341</v>
      </c>
      <c r="E2389" s="7">
        <v>2</v>
      </c>
      <c r="F2389" s="4">
        <v>3115766</v>
      </c>
      <c r="G2389" s="4">
        <v>156863</v>
      </c>
      <c r="H2389" s="4">
        <f t="shared" si="224"/>
        <v>3687322.3331317767</v>
      </c>
      <c r="I2389" s="4">
        <f t="shared" si="225"/>
        <v>571556.33313177666</v>
      </c>
      <c r="J2389" s="5">
        <f t="shared" si="226"/>
        <v>0.18344006999619888</v>
      </c>
      <c r="K2389" s="4">
        <f t="shared" si="227"/>
        <v>205113.27997782393</v>
      </c>
      <c r="L2389" s="4">
        <f t="shared" si="228"/>
        <v>48250.279977823928</v>
      </c>
      <c r="M2389" s="5">
        <f t="shared" si="229"/>
        <v>0.30759503501669561</v>
      </c>
      <c r="N2389" s="4">
        <f>IF(SUMPRODUCT($O$2:$AD$2,O2389:AD2389)&lt;=Kalkulačka!$B$4,SUMPRODUCT($O$2:$AD$2,O2389:AD2389)*Kalkulačka!$B$5,SUMPRODUCT($O$2:$AD$2,O2389:AD2389))</f>
        <v>259.5</v>
      </c>
      <c r="O2389" s="4">
        <v>35</v>
      </c>
      <c r="P2389" s="4">
        <v>0</v>
      </c>
      <c r="Q2389" s="4">
        <v>0</v>
      </c>
      <c r="R2389" s="4">
        <v>0</v>
      </c>
      <c r="S2389" s="4">
        <v>138</v>
      </c>
      <c r="T2389" s="4">
        <v>0</v>
      </c>
      <c r="U2389" s="4">
        <v>130</v>
      </c>
      <c r="V2389" s="4">
        <v>28</v>
      </c>
      <c r="W2389" s="4">
        <v>0</v>
      </c>
      <c r="X2389" s="4">
        <v>0</v>
      </c>
      <c r="Y2389" s="4">
        <v>0</v>
      </c>
      <c r="Z2389" s="4">
        <v>0</v>
      </c>
      <c r="AA2389" s="4">
        <v>0</v>
      </c>
      <c r="AB2389" s="4">
        <v>0</v>
      </c>
      <c r="AC2389" s="4">
        <v>0</v>
      </c>
      <c r="AD2389" s="4">
        <v>0</v>
      </c>
    </row>
    <row r="2390" spans="1:30" x14ac:dyDescent="0.3">
      <c r="A2390" s="16" t="s">
        <v>23</v>
      </c>
      <c r="B2390" s="7">
        <v>551961</v>
      </c>
      <c r="C2390" s="7">
        <v>397342</v>
      </c>
      <c r="D2390" s="7" t="s">
        <v>2440</v>
      </c>
      <c r="E2390" s="7">
        <v>2</v>
      </c>
      <c r="F2390" s="4">
        <v>3295859</v>
      </c>
      <c r="G2390" s="4">
        <v>156780</v>
      </c>
      <c r="H2390" s="4">
        <f t="shared" si="224"/>
        <v>3900462.3523879484</v>
      </c>
      <c r="I2390" s="4">
        <f t="shared" si="225"/>
        <v>604603.35238794843</v>
      </c>
      <c r="J2390" s="5">
        <f t="shared" si="226"/>
        <v>0.18344333067280738</v>
      </c>
      <c r="K2390" s="4">
        <f t="shared" si="227"/>
        <v>216969.53893607965</v>
      </c>
      <c r="L2390" s="4">
        <f t="shared" si="228"/>
        <v>60189.538936079654</v>
      </c>
      <c r="M2390" s="5">
        <f t="shared" si="229"/>
        <v>0.38391082367699747</v>
      </c>
      <c r="N2390" s="4">
        <f>IF(SUMPRODUCT($O$2:$AD$2,O2390:AD2390)&lt;=Kalkulačka!$B$4,SUMPRODUCT($O$2:$AD$2,O2390:AD2390)*Kalkulačka!$B$5,SUMPRODUCT($O$2:$AD$2,O2390:AD2390))</f>
        <v>274.5</v>
      </c>
      <c r="O2390" s="4">
        <v>47</v>
      </c>
      <c r="P2390" s="4">
        <v>0</v>
      </c>
      <c r="Q2390" s="4">
        <v>0</v>
      </c>
      <c r="R2390" s="4">
        <v>0</v>
      </c>
      <c r="S2390" s="4">
        <v>136</v>
      </c>
      <c r="T2390" s="4">
        <v>0</v>
      </c>
      <c r="U2390" s="4">
        <v>178</v>
      </c>
      <c r="V2390" s="4">
        <v>119</v>
      </c>
      <c r="W2390" s="4">
        <v>0</v>
      </c>
      <c r="X2390" s="4">
        <v>0</v>
      </c>
      <c r="Y2390" s="4">
        <v>0</v>
      </c>
      <c r="Z2390" s="4">
        <v>0</v>
      </c>
      <c r="AA2390" s="4">
        <v>0</v>
      </c>
      <c r="AB2390" s="4">
        <v>0</v>
      </c>
      <c r="AC2390" s="4">
        <v>0</v>
      </c>
      <c r="AD2390" s="4">
        <v>0</v>
      </c>
    </row>
    <row r="2391" spans="1:30" x14ac:dyDescent="0.3">
      <c r="A2391" s="16" t="s">
        <v>56</v>
      </c>
      <c r="B2391" s="7">
        <v>569526</v>
      </c>
      <c r="C2391" s="7">
        <v>846511</v>
      </c>
      <c r="D2391" s="7" t="s">
        <v>2441</v>
      </c>
      <c r="E2391" s="7">
        <v>2</v>
      </c>
      <c r="F2391" s="4">
        <v>342193</v>
      </c>
      <c r="G2391" s="4">
        <v>9056</v>
      </c>
      <c r="H2391" s="4">
        <f t="shared" si="224"/>
        <v>404966.0365867269</v>
      </c>
      <c r="I2391" s="4">
        <f t="shared" si="225"/>
        <v>62773.036586726899</v>
      </c>
      <c r="J2391" s="5">
        <f t="shared" si="226"/>
        <v>0.18344336846962639</v>
      </c>
      <c r="K2391" s="4">
        <f t="shared" si="227"/>
        <v>22526.892020685864</v>
      </c>
      <c r="L2391" s="4">
        <f t="shared" si="228"/>
        <v>13470.892020685864</v>
      </c>
      <c r="M2391" s="5">
        <f t="shared" si="229"/>
        <v>1.4875101612948169</v>
      </c>
      <c r="N2391" s="4">
        <f>IF(SUMPRODUCT($O$2:$AD$2,O2391:AD2391)&lt;=Kalkulačka!$B$4,SUMPRODUCT($O$2:$AD$2,O2391:AD2391)*Kalkulačka!$B$5,SUMPRODUCT($O$2:$AD$2,O2391:AD2391))</f>
        <v>28.5</v>
      </c>
      <c r="O2391" s="4">
        <v>19</v>
      </c>
      <c r="P2391" s="4">
        <v>0</v>
      </c>
      <c r="Q2391" s="4">
        <v>0</v>
      </c>
      <c r="R2391" s="4">
        <v>0</v>
      </c>
      <c r="S2391" s="4">
        <v>0</v>
      </c>
      <c r="T2391" s="4">
        <v>0</v>
      </c>
      <c r="U2391" s="4">
        <v>19</v>
      </c>
      <c r="V2391" s="4">
        <v>0</v>
      </c>
      <c r="W2391" s="4">
        <v>0</v>
      </c>
      <c r="X2391" s="4">
        <v>0</v>
      </c>
      <c r="Y2391" s="4">
        <v>0</v>
      </c>
      <c r="Z2391" s="4">
        <v>0</v>
      </c>
      <c r="AA2391" s="4">
        <v>0</v>
      </c>
      <c r="AB2391" s="4">
        <v>0</v>
      </c>
      <c r="AC2391" s="4">
        <v>0</v>
      </c>
      <c r="AD2391" s="4">
        <v>0</v>
      </c>
    </row>
    <row r="2392" spans="1:30" x14ac:dyDescent="0.3">
      <c r="A2392" s="16" t="s">
        <v>44</v>
      </c>
      <c r="B2392" s="7">
        <v>569585</v>
      </c>
      <c r="C2392" s="7">
        <v>268348</v>
      </c>
      <c r="D2392" s="7" t="s">
        <v>2442</v>
      </c>
      <c r="E2392" s="7">
        <v>2</v>
      </c>
      <c r="F2392" s="4">
        <v>2701515</v>
      </c>
      <c r="G2392" s="4">
        <v>126235</v>
      </c>
      <c r="H2392" s="4">
        <f t="shared" si="224"/>
        <v>3197100.2888425807</v>
      </c>
      <c r="I2392" s="4">
        <f t="shared" si="225"/>
        <v>495585.28884258075</v>
      </c>
      <c r="J2392" s="5">
        <f t="shared" si="226"/>
        <v>0.18344717273181188</v>
      </c>
      <c r="K2392" s="4">
        <f t="shared" si="227"/>
        <v>177843.88437383578</v>
      </c>
      <c r="L2392" s="4">
        <f t="shared" si="228"/>
        <v>51608.884373835783</v>
      </c>
      <c r="M2392" s="5">
        <f t="shared" si="229"/>
        <v>0.40883181664226065</v>
      </c>
      <c r="N2392" s="4">
        <f>IF(SUMPRODUCT($O$2:$AD$2,O2392:AD2392)&lt;=Kalkulačka!$B$4,SUMPRODUCT($O$2:$AD$2,O2392:AD2392)*Kalkulačka!$B$5,SUMPRODUCT($O$2:$AD$2,O2392:AD2392))</f>
        <v>225</v>
      </c>
      <c r="O2392" s="4">
        <v>44</v>
      </c>
      <c r="P2392" s="4">
        <v>0</v>
      </c>
      <c r="Q2392" s="4">
        <v>0</v>
      </c>
      <c r="R2392" s="4">
        <v>0</v>
      </c>
      <c r="S2392" s="4">
        <v>106</v>
      </c>
      <c r="T2392" s="4">
        <v>0</v>
      </c>
      <c r="U2392" s="4">
        <v>140</v>
      </c>
      <c r="V2392" s="4">
        <v>49</v>
      </c>
      <c r="W2392" s="4">
        <v>0</v>
      </c>
      <c r="X2392" s="4">
        <v>0</v>
      </c>
      <c r="Y2392" s="4">
        <v>0</v>
      </c>
      <c r="Z2392" s="4">
        <v>0</v>
      </c>
      <c r="AA2392" s="4">
        <v>0</v>
      </c>
      <c r="AB2392" s="4">
        <v>0</v>
      </c>
      <c r="AC2392" s="4">
        <v>0</v>
      </c>
      <c r="AD2392" s="4">
        <v>0</v>
      </c>
    </row>
    <row r="2393" spans="1:30" x14ac:dyDescent="0.3">
      <c r="A2393" s="16" t="s">
        <v>23</v>
      </c>
      <c r="B2393" s="7">
        <v>544761</v>
      </c>
      <c r="C2393" s="7">
        <v>245160</v>
      </c>
      <c r="D2393" s="7" t="s">
        <v>2443</v>
      </c>
      <c r="E2393" s="7">
        <v>2</v>
      </c>
      <c r="F2393" s="4">
        <v>774388</v>
      </c>
      <c r="G2393" s="4">
        <v>20841</v>
      </c>
      <c r="H2393" s="4">
        <f t="shared" si="224"/>
        <v>916502.0828015398</v>
      </c>
      <c r="I2393" s="4">
        <f t="shared" si="225"/>
        <v>142114.0828015398</v>
      </c>
      <c r="J2393" s="5">
        <f t="shared" si="226"/>
        <v>0.18351793003189587</v>
      </c>
      <c r="K2393" s="4">
        <f t="shared" si="227"/>
        <v>50981.913520499591</v>
      </c>
      <c r="L2393" s="4">
        <f t="shared" si="228"/>
        <v>30140.913520499591</v>
      </c>
      <c r="M2393" s="5">
        <f t="shared" si="229"/>
        <v>1.4462316357420275</v>
      </c>
      <c r="N2393" s="4">
        <f>IF(SUMPRODUCT($O$2:$AD$2,O2393:AD2393)&lt;=Kalkulačka!$B$4,SUMPRODUCT($O$2:$AD$2,O2393:AD2393)*Kalkulačka!$B$5,SUMPRODUCT($O$2:$AD$2,O2393:AD2393))</f>
        <v>64.5</v>
      </c>
      <c r="O2393" s="4">
        <v>43</v>
      </c>
      <c r="P2393" s="4">
        <v>0</v>
      </c>
      <c r="Q2393" s="4">
        <v>0</v>
      </c>
      <c r="R2393" s="4">
        <v>0</v>
      </c>
      <c r="S2393" s="4">
        <v>0</v>
      </c>
      <c r="T2393" s="4">
        <v>0</v>
      </c>
      <c r="U2393" s="4">
        <v>43</v>
      </c>
      <c r="V2393" s="4">
        <v>0</v>
      </c>
      <c r="W2393" s="4">
        <v>0</v>
      </c>
      <c r="X2393" s="4">
        <v>0</v>
      </c>
      <c r="Y2393" s="4">
        <v>0</v>
      </c>
      <c r="Z2393" s="4">
        <v>0</v>
      </c>
      <c r="AA2393" s="4">
        <v>0</v>
      </c>
      <c r="AB2393" s="4">
        <v>0</v>
      </c>
      <c r="AC2393" s="4">
        <v>0</v>
      </c>
      <c r="AD2393" s="4">
        <v>0</v>
      </c>
    </row>
    <row r="2394" spans="1:30" x14ac:dyDescent="0.3">
      <c r="A2394" s="16" t="s">
        <v>23</v>
      </c>
      <c r="B2394" s="7">
        <v>545074</v>
      </c>
      <c r="C2394" s="7">
        <v>245453</v>
      </c>
      <c r="D2394" s="7" t="s">
        <v>2444</v>
      </c>
      <c r="E2394" s="7">
        <v>2</v>
      </c>
      <c r="F2394" s="4">
        <v>774388</v>
      </c>
      <c r="G2394" s="4">
        <v>20841</v>
      </c>
      <c r="H2394" s="4">
        <f t="shared" si="224"/>
        <v>916502.0828015398</v>
      </c>
      <c r="I2394" s="4">
        <f t="shared" si="225"/>
        <v>142114.0828015398</v>
      </c>
      <c r="J2394" s="5">
        <f t="shared" si="226"/>
        <v>0.18351793003189587</v>
      </c>
      <c r="K2394" s="4">
        <f t="shared" si="227"/>
        <v>50981.913520499591</v>
      </c>
      <c r="L2394" s="4">
        <f t="shared" si="228"/>
        <v>30140.913520499591</v>
      </c>
      <c r="M2394" s="5">
        <f t="shared" si="229"/>
        <v>1.4462316357420275</v>
      </c>
      <c r="N2394" s="4">
        <f>IF(SUMPRODUCT($O$2:$AD$2,O2394:AD2394)&lt;=Kalkulačka!$B$4,SUMPRODUCT($O$2:$AD$2,O2394:AD2394)*Kalkulačka!$B$5,SUMPRODUCT($O$2:$AD$2,O2394:AD2394))</f>
        <v>64.5</v>
      </c>
      <c r="O2394" s="4">
        <v>43</v>
      </c>
      <c r="P2394" s="4">
        <v>0</v>
      </c>
      <c r="Q2394" s="4">
        <v>0</v>
      </c>
      <c r="R2394" s="4">
        <v>0</v>
      </c>
      <c r="S2394" s="4">
        <v>0</v>
      </c>
      <c r="T2394" s="4">
        <v>0</v>
      </c>
      <c r="U2394" s="4">
        <v>0</v>
      </c>
      <c r="V2394" s="4">
        <v>0</v>
      </c>
      <c r="W2394" s="4">
        <v>0</v>
      </c>
      <c r="X2394" s="4">
        <v>0</v>
      </c>
      <c r="Y2394" s="4">
        <v>0</v>
      </c>
      <c r="Z2394" s="4">
        <v>0</v>
      </c>
      <c r="AA2394" s="4">
        <v>0</v>
      </c>
      <c r="AB2394" s="4">
        <v>0</v>
      </c>
      <c r="AC2394" s="4">
        <v>0</v>
      </c>
      <c r="AD2394" s="4">
        <v>0</v>
      </c>
    </row>
    <row r="2395" spans="1:30" x14ac:dyDescent="0.3">
      <c r="A2395" s="16" t="s">
        <v>20</v>
      </c>
      <c r="B2395" s="7">
        <v>541699</v>
      </c>
      <c r="C2395" s="7">
        <v>243680</v>
      </c>
      <c r="D2395" s="7" t="s">
        <v>1205</v>
      </c>
      <c r="E2395" s="7">
        <v>2</v>
      </c>
      <c r="F2395" s="4">
        <v>2647257</v>
      </c>
      <c r="G2395" s="4">
        <v>142324</v>
      </c>
      <c r="H2395" s="4">
        <f t="shared" si="224"/>
        <v>3133158.2830657293</v>
      </c>
      <c r="I2395" s="4">
        <f t="shared" si="225"/>
        <v>485901.28306572931</v>
      </c>
      <c r="J2395" s="5">
        <f t="shared" si="226"/>
        <v>0.1835489652367448</v>
      </c>
      <c r="K2395" s="4">
        <f t="shared" si="227"/>
        <v>174287.00668635906</v>
      </c>
      <c r="L2395" s="4">
        <f t="shared" si="228"/>
        <v>31963.006686359062</v>
      </c>
      <c r="M2395" s="5">
        <f t="shared" si="229"/>
        <v>0.22457917629042923</v>
      </c>
      <c r="N2395" s="4">
        <f>IF(SUMPRODUCT($O$2:$AD$2,O2395:AD2395)&lt;=Kalkulačka!$B$4,SUMPRODUCT($O$2:$AD$2,O2395:AD2395)*Kalkulačka!$B$5,SUMPRODUCT($O$2:$AD$2,O2395:AD2395))</f>
        <v>220.5</v>
      </c>
      <c r="O2395" s="4">
        <v>31</v>
      </c>
      <c r="P2395" s="4">
        <v>0</v>
      </c>
      <c r="Q2395" s="4">
        <v>0</v>
      </c>
      <c r="R2395" s="4">
        <v>0</v>
      </c>
      <c r="S2395" s="4">
        <v>116</v>
      </c>
      <c r="T2395" s="4">
        <v>0</v>
      </c>
      <c r="U2395" s="4">
        <v>126</v>
      </c>
      <c r="V2395" s="4">
        <v>47</v>
      </c>
      <c r="W2395" s="4">
        <v>0</v>
      </c>
      <c r="X2395" s="4">
        <v>0</v>
      </c>
      <c r="Y2395" s="4">
        <v>0</v>
      </c>
      <c r="Z2395" s="4">
        <v>0</v>
      </c>
      <c r="AA2395" s="4">
        <v>0</v>
      </c>
      <c r="AB2395" s="4">
        <v>0</v>
      </c>
      <c r="AC2395" s="4">
        <v>0</v>
      </c>
      <c r="AD2395" s="4">
        <v>0</v>
      </c>
    </row>
    <row r="2396" spans="1:30" x14ac:dyDescent="0.3">
      <c r="A2396" s="16" t="s">
        <v>25</v>
      </c>
      <c r="B2396" s="7">
        <v>559300</v>
      </c>
      <c r="C2396" s="7">
        <v>258199</v>
      </c>
      <c r="D2396" s="7" t="s">
        <v>2445</v>
      </c>
      <c r="E2396" s="7">
        <v>2</v>
      </c>
      <c r="F2396" s="4">
        <v>12680169</v>
      </c>
      <c r="G2396" s="4">
        <v>773443</v>
      </c>
      <c r="H2396" s="4">
        <f t="shared" si="224"/>
        <v>13010066.775396742</v>
      </c>
      <c r="I2396" s="4">
        <f t="shared" si="225"/>
        <v>329897.77539674193</v>
      </c>
      <c r="J2396" s="5">
        <f t="shared" si="226"/>
        <v>2.601682796157867E-2</v>
      </c>
      <c r="K2396" s="4">
        <f t="shared" si="227"/>
        <v>723706.04681192909</v>
      </c>
      <c r="L2396" s="4">
        <f t="shared" si="228"/>
        <v>-49736.953188070911</v>
      </c>
      <c r="M2396" s="5">
        <f t="shared" si="229"/>
        <v>-6.4305906431464166E-2</v>
      </c>
      <c r="N2396" s="4">
        <f>IF(SUMPRODUCT($O$2:$AD$2,O2396:AD2396)&lt;=Kalkulačka!$B$4,SUMPRODUCT($O$2:$AD$2,O2396:AD2396)*Kalkulačka!$B$5,SUMPRODUCT($O$2:$AD$2,O2396:AD2396))</f>
        <v>915.6</v>
      </c>
      <c r="O2396" s="4">
        <v>236</v>
      </c>
      <c r="P2396" s="4">
        <v>0</v>
      </c>
      <c r="Q2396" s="4">
        <v>0</v>
      </c>
      <c r="R2396" s="4">
        <v>0</v>
      </c>
      <c r="S2396" s="4">
        <v>649</v>
      </c>
      <c r="T2396" s="4">
        <v>0</v>
      </c>
      <c r="U2396" s="4">
        <v>674</v>
      </c>
      <c r="V2396" s="4">
        <v>171</v>
      </c>
      <c r="W2396" s="4">
        <v>0</v>
      </c>
      <c r="X2396" s="4">
        <v>310</v>
      </c>
      <c r="Y2396" s="4">
        <v>0</v>
      </c>
      <c r="Z2396" s="4">
        <v>0</v>
      </c>
      <c r="AA2396" s="4">
        <v>306</v>
      </c>
      <c r="AB2396" s="4">
        <v>0</v>
      </c>
      <c r="AC2396" s="4">
        <v>0</v>
      </c>
      <c r="AD2396" s="4">
        <v>0</v>
      </c>
    </row>
    <row r="2397" spans="1:30" x14ac:dyDescent="0.3">
      <c r="A2397" s="16" t="s">
        <v>41</v>
      </c>
      <c r="B2397" s="7">
        <v>575437</v>
      </c>
      <c r="C2397" s="7">
        <v>274020</v>
      </c>
      <c r="D2397" s="7" t="s">
        <v>2446</v>
      </c>
      <c r="E2397" s="7">
        <v>2</v>
      </c>
      <c r="F2397" s="4">
        <v>1944209</v>
      </c>
      <c r="G2397" s="4">
        <v>72915</v>
      </c>
      <c r="H2397" s="4">
        <f t="shared" si="224"/>
        <v>2301912.2079666583</v>
      </c>
      <c r="I2397" s="4">
        <f t="shared" si="225"/>
        <v>357703.20796665829</v>
      </c>
      <c r="J2397" s="5">
        <f t="shared" si="226"/>
        <v>0.18398392763671922</v>
      </c>
      <c r="K2397" s="4">
        <f t="shared" si="227"/>
        <v>128047.59674916176</v>
      </c>
      <c r="L2397" s="4">
        <f t="shared" si="228"/>
        <v>55132.596749161763</v>
      </c>
      <c r="M2397" s="5">
        <f t="shared" si="229"/>
        <v>0.75612146676488745</v>
      </c>
      <c r="N2397" s="4">
        <f>IF(SUMPRODUCT($O$2:$AD$2,O2397:AD2397)&lt;=Kalkulačka!$B$4,SUMPRODUCT($O$2:$AD$2,O2397:AD2397)*Kalkulačka!$B$5,SUMPRODUCT($O$2:$AD$2,O2397:AD2397))</f>
        <v>162</v>
      </c>
      <c r="O2397" s="4">
        <v>52</v>
      </c>
      <c r="P2397" s="4">
        <v>0</v>
      </c>
      <c r="Q2397" s="4">
        <v>0</v>
      </c>
      <c r="R2397" s="4">
        <v>0</v>
      </c>
      <c r="S2397" s="4">
        <v>56</v>
      </c>
      <c r="T2397" s="4">
        <v>0</v>
      </c>
      <c r="U2397" s="4">
        <v>102</v>
      </c>
      <c r="V2397" s="4">
        <v>39</v>
      </c>
      <c r="W2397" s="4">
        <v>0</v>
      </c>
      <c r="X2397" s="4">
        <v>0</v>
      </c>
      <c r="Y2397" s="4">
        <v>0</v>
      </c>
      <c r="Z2397" s="4">
        <v>0</v>
      </c>
      <c r="AA2397" s="4">
        <v>0</v>
      </c>
      <c r="AB2397" s="4">
        <v>0</v>
      </c>
      <c r="AC2397" s="4">
        <v>0</v>
      </c>
      <c r="AD2397" s="4">
        <v>0</v>
      </c>
    </row>
    <row r="2398" spans="1:30" x14ac:dyDescent="0.3">
      <c r="A2398" s="16" t="s">
        <v>53</v>
      </c>
      <c r="B2398" s="7">
        <v>585289</v>
      </c>
      <c r="C2398" s="7">
        <v>283991</v>
      </c>
      <c r="D2398" s="7" t="s">
        <v>2447</v>
      </c>
      <c r="E2398" s="7">
        <v>2</v>
      </c>
      <c r="F2398" s="4">
        <v>1836093</v>
      </c>
      <c r="G2398" s="4">
        <v>68615</v>
      </c>
      <c r="H2398" s="4">
        <f t="shared" si="224"/>
        <v>2174028.1964129549</v>
      </c>
      <c r="I2398" s="4">
        <f t="shared" si="225"/>
        <v>337935.19641295495</v>
      </c>
      <c r="J2398" s="5">
        <f t="shared" si="226"/>
        <v>0.18405124163806241</v>
      </c>
      <c r="K2398" s="4">
        <f t="shared" si="227"/>
        <v>120933.84137420832</v>
      </c>
      <c r="L2398" s="4">
        <f t="shared" si="228"/>
        <v>52318.841374208321</v>
      </c>
      <c r="M2398" s="5">
        <f t="shared" si="229"/>
        <v>0.76249859905572137</v>
      </c>
      <c r="N2398" s="4">
        <f>IF(SUMPRODUCT($O$2:$AD$2,O2398:AD2398)&lt;=Kalkulačka!$B$4,SUMPRODUCT($O$2:$AD$2,O2398:AD2398)*Kalkulačka!$B$5,SUMPRODUCT($O$2:$AD$2,O2398:AD2398))</f>
        <v>153</v>
      </c>
      <c r="O2398" s="4">
        <v>50</v>
      </c>
      <c r="P2398" s="4">
        <v>0</v>
      </c>
      <c r="Q2398" s="4">
        <v>0</v>
      </c>
      <c r="R2398" s="4">
        <v>0</v>
      </c>
      <c r="S2398" s="4">
        <v>52</v>
      </c>
      <c r="T2398" s="4">
        <v>0</v>
      </c>
      <c r="U2398" s="4">
        <v>103</v>
      </c>
      <c r="V2398" s="4">
        <v>30</v>
      </c>
      <c r="W2398" s="4">
        <v>0</v>
      </c>
      <c r="X2398" s="4">
        <v>0</v>
      </c>
      <c r="Y2398" s="4">
        <v>0</v>
      </c>
      <c r="Z2398" s="4">
        <v>0</v>
      </c>
      <c r="AA2398" s="4">
        <v>0</v>
      </c>
      <c r="AB2398" s="4">
        <v>0</v>
      </c>
      <c r="AC2398" s="4">
        <v>0</v>
      </c>
      <c r="AD2398" s="4">
        <v>0</v>
      </c>
    </row>
    <row r="2399" spans="1:30" x14ac:dyDescent="0.3">
      <c r="A2399" s="16" t="s">
        <v>47</v>
      </c>
      <c r="B2399" s="7">
        <v>546941</v>
      </c>
      <c r="C2399" s="7">
        <v>45670773</v>
      </c>
      <c r="D2399" s="7" t="s">
        <v>2448</v>
      </c>
      <c r="E2399" s="7">
        <v>2</v>
      </c>
      <c r="F2399" s="4">
        <v>2700084</v>
      </c>
      <c r="G2399" s="4">
        <v>103323</v>
      </c>
      <c r="H2399" s="4">
        <f t="shared" si="224"/>
        <v>3197100.2888425807</v>
      </c>
      <c r="I2399" s="4">
        <f t="shared" si="225"/>
        <v>497016.28884258075</v>
      </c>
      <c r="J2399" s="5">
        <f t="shared" si="226"/>
        <v>0.18407438022023781</v>
      </c>
      <c r="K2399" s="4">
        <f t="shared" si="227"/>
        <v>177843.88437383578</v>
      </c>
      <c r="L2399" s="4">
        <f t="shared" si="228"/>
        <v>74520.884373835783</v>
      </c>
      <c r="M2399" s="5">
        <f t="shared" si="229"/>
        <v>0.72124197297635351</v>
      </c>
      <c r="N2399" s="4">
        <f>IF(SUMPRODUCT($O$2:$AD$2,O2399:AD2399)&lt;=Kalkulačka!$B$4,SUMPRODUCT($O$2:$AD$2,O2399:AD2399)*Kalkulačka!$B$5,SUMPRODUCT($O$2:$AD$2,O2399:AD2399))</f>
        <v>225</v>
      </c>
      <c r="O2399" s="4">
        <v>66</v>
      </c>
      <c r="P2399" s="4">
        <v>0</v>
      </c>
      <c r="Q2399" s="4">
        <v>0</v>
      </c>
      <c r="R2399" s="4">
        <v>0</v>
      </c>
      <c r="S2399" s="4">
        <v>84</v>
      </c>
      <c r="T2399" s="4">
        <v>0</v>
      </c>
      <c r="U2399" s="4">
        <v>144</v>
      </c>
      <c r="V2399" s="4">
        <v>75</v>
      </c>
      <c r="W2399" s="4">
        <v>0</v>
      </c>
      <c r="X2399" s="4">
        <v>0</v>
      </c>
      <c r="Y2399" s="4">
        <v>0</v>
      </c>
      <c r="Z2399" s="4">
        <v>0</v>
      </c>
      <c r="AA2399" s="4">
        <v>0</v>
      </c>
      <c r="AB2399" s="4">
        <v>0</v>
      </c>
      <c r="AC2399" s="4">
        <v>0</v>
      </c>
      <c r="AD2399" s="4">
        <v>0</v>
      </c>
    </row>
    <row r="2400" spans="1:30" x14ac:dyDescent="0.3">
      <c r="A2400" s="16" t="s">
        <v>35</v>
      </c>
      <c r="B2400" s="7">
        <v>577308</v>
      </c>
      <c r="C2400" s="7">
        <v>275905</v>
      </c>
      <c r="D2400" s="7" t="s">
        <v>378</v>
      </c>
      <c r="E2400" s="7">
        <v>2</v>
      </c>
      <c r="F2400" s="4">
        <v>13025700</v>
      </c>
      <c r="G2400" s="4">
        <v>779594</v>
      </c>
      <c r="H2400" s="4">
        <f t="shared" si="224"/>
        <v>13369562.941208819</v>
      </c>
      <c r="I2400" s="4">
        <f t="shared" si="225"/>
        <v>343862.94120881893</v>
      </c>
      <c r="J2400" s="5">
        <f t="shared" si="226"/>
        <v>2.6398807066708052E-2</v>
      </c>
      <c r="K2400" s="4">
        <f t="shared" si="227"/>
        <v>743703.60358818702</v>
      </c>
      <c r="L2400" s="4">
        <f t="shared" si="228"/>
        <v>-35890.396411812981</v>
      </c>
      <c r="M2400" s="5">
        <f t="shared" si="229"/>
        <v>-4.6037291733662666E-2</v>
      </c>
      <c r="N2400" s="4">
        <f>IF(SUMPRODUCT($O$2:$AD$2,O2400:AD2400)&lt;=Kalkulačka!$B$4,SUMPRODUCT($O$2:$AD$2,O2400:AD2400)*Kalkulačka!$B$5,SUMPRODUCT($O$2:$AD$2,O2400:AD2400))</f>
        <v>940.9</v>
      </c>
      <c r="O2400" s="4">
        <v>217</v>
      </c>
      <c r="P2400" s="4">
        <v>0</v>
      </c>
      <c r="Q2400" s="4">
        <v>0</v>
      </c>
      <c r="R2400" s="4">
        <v>0</v>
      </c>
      <c r="S2400" s="4">
        <v>629</v>
      </c>
      <c r="T2400" s="4">
        <v>24</v>
      </c>
      <c r="U2400" s="4">
        <v>846</v>
      </c>
      <c r="V2400" s="4">
        <v>103</v>
      </c>
      <c r="W2400" s="4">
        <v>0</v>
      </c>
      <c r="X2400" s="4">
        <v>356</v>
      </c>
      <c r="Y2400" s="4">
        <v>0</v>
      </c>
      <c r="Z2400" s="4">
        <v>0</v>
      </c>
      <c r="AA2400" s="4">
        <v>469</v>
      </c>
      <c r="AB2400" s="4">
        <v>0</v>
      </c>
      <c r="AC2400" s="4">
        <v>0</v>
      </c>
      <c r="AD2400" s="4">
        <v>0</v>
      </c>
    </row>
    <row r="2401" spans="1:30" x14ac:dyDescent="0.3">
      <c r="A2401" s="16" t="s">
        <v>20</v>
      </c>
      <c r="B2401" s="7">
        <v>535672</v>
      </c>
      <c r="C2401" s="7">
        <v>237663</v>
      </c>
      <c r="D2401" s="7" t="s">
        <v>2449</v>
      </c>
      <c r="E2401" s="7">
        <v>2</v>
      </c>
      <c r="F2401" s="4">
        <v>7945743</v>
      </c>
      <c r="G2401" s="4">
        <v>496461</v>
      </c>
      <c r="H2401" s="4">
        <f t="shared" si="224"/>
        <v>8156158.0702028507</v>
      </c>
      <c r="I2401" s="4">
        <f t="shared" si="225"/>
        <v>210415.07020285074</v>
      </c>
      <c r="J2401" s="5">
        <f t="shared" si="226"/>
        <v>2.6481484513512621E-2</v>
      </c>
      <c r="K2401" s="4">
        <f t="shared" si="227"/>
        <v>453699.50946925214</v>
      </c>
      <c r="L2401" s="4">
        <f t="shared" si="228"/>
        <v>-42761.490530747862</v>
      </c>
      <c r="M2401" s="5">
        <f t="shared" si="229"/>
        <v>-8.6132627801071671E-2</v>
      </c>
      <c r="N2401" s="4">
        <f>IF(SUMPRODUCT($O$2:$AD$2,O2401:AD2401)&lt;=Kalkulačka!$B$4,SUMPRODUCT($O$2:$AD$2,O2401:AD2401)*Kalkulačka!$B$5,SUMPRODUCT($O$2:$AD$2,O2401:AD2401))</f>
        <v>574</v>
      </c>
      <c r="O2401" s="4">
        <v>122</v>
      </c>
      <c r="P2401" s="4">
        <v>0</v>
      </c>
      <c r="Q2401" s="4">
        <v>0</v>
      </c>
      <c r="R2401" s="4">
        <v>0</v>
      </c>
      <c r="S2401" s="4">
        <v>452</v>
      </c>
      <c r="T2401" s="4">
        <v>0</v>
      </c>
      <c r="U2401" s="4">
        <v>536</v>
      </c>
      <c r="V2401" s="4">
        <v>147</v>
      </c>
      <c r="W2401" s="4">
        <v>0</v>
      </c>
      <c r="X2401" s="4">
        <v>0</v>
      </c>
      <c r="Y2401" s="4">
        <v>0</v>
      </c>
      <c r="Z2401" s="4">
        <v>0</v>
      </c>
      <c r="AA2401" s="4">
        <v>0</v>
      </c>
      <c r="AB2401" s="4">
        <v>0</v>
      </c>
      <c r="AC2401" s="4">
        <v>0</v>
      </c>
      <c r="AD2401" s="4">
        <v>0</v>
      </c>
    </row>
    <row r="2402" spans="1:30" x14ac:dyDescent="0.3">
      <c r="A2402" s="16" t="s">
        <v>47</v>
      </c>
      <c r="B2402" s="7">
        <v>583561</v>
      </c>
      <c r="C2402" s="7">
        <v>282278</v>
      </c>
      <c r="D2402" s="7" t="s">
        <v>416</v>
      </c>
      <c r="E2402" s="7">
        <v>2</v>
      </c>
      <c r="F2402" s="4">
        <v>8387056</v>
      </c>
      <c r="G2402" s="4">
        <v>534754</v>
      </c>
      <c r="H2402" s="4">
        <f t="shared" si="224"/>
        <v>8610856.7779493518</v>
      </c>
      <c r="I2402" s="4">
        <f t="shared" si="225"/>
        <v>223800.77794935182</v>
      </c>
      <c r="J2402" s="5">
        <f t="shared" si="226"/>
        <v>2.6684068634971858E-2</v>
      </c>
      <c r="K2402" s="4">
        <f t="shared" si="227"/>
        <v>478992.86191353103</v>
      </c>
      <c r="L2402" s="4">
        <f t="shared" si="228"/>
        <v>-55761.138086468971</v>
      </c>
      <c r="M2402" s="5">
        <f t="shared" si="229"/>
        <v>-0.10427437305091491</v>
      </c>
      <c r="N2402" s="4">
        <f>IF(SUMPRODUCT($O$2:$AD$2,O2402:AD2402)&lt;=Kalkulačka!$B$4,SUMPRODUCT($O$2:$AD$2,O2402:AD2402)*Kalkulačka!$B$5,SUMPRODUCT($O$2:$AD$2,O2402:AD2402))</f>
        <v>606</v>
      </c>
      <c r="O2402" s="4">
        <v>108</v>
      </c>
      <c r="P2402" s="4">
        <v>0</v>
      </c>
      <c r="Q2402" s="4">
        <v>28</v>
      </c>
      <c r="R2402" s="4">
        <v>0</v>
      </c>
      <c r="S2402" s="4">
        <v>470</v>
      </c>
      <c r="T2402" s="4">
        <v>0</v>
      </c>
      <c r="U2402" s="4">
        <v>544</v>
      </c>
      <c r="V2402" s="4">
        <v>173</v>
      </c>
      <c r="W2402" s="4">
        <v>0</v>
      </c>
      <c r="X2402" s="4">
        <v>0</v>
      </c>
      <c r="Y2402" s="4">
        <v>0</v>
      </c>
      <c r="Z2402" s="4">
        <v>0</v>
      </c>
      <c r="AA2402" s="4">
        <v>0</v>
      </c>
      <c r="AB2402" s="4">
        <v>0</v>
      </c>
      <c r="AC2402" s="4">
        <v>0</v>
      </c>
      <c r="AD2402" s="4">
        <v>0</v>
      </c>
    </row>
    <row r="2403" spans="1:30" x14ac:dyDescent="0.3">
      <c r="A2403" s="16" t="s">
        <v>20</v>
      </c>
      <c r="B2403" s="7">
        <v>530883</v>
      </c>
      <c r="C2403" s="7">
        <v>232947</v>
      </c>
      <c r="D2403" s="7" t="s">
        <v>160</v>
      </c>
      <c r="E2403" s="7">
        <v>2</v>
      </c>
      <c r="F2403" s="4">
        <v>24540001</v>
      </c>
      <c r="G2403" s="4">
        <v>1487888</v>
      </c>
      <c r="H2403" s="4">
        <f t="shared" si="224"/>
        <v>25195992.143002953</v>
      </c>
      <c r="I2403" s="4">
        <f t="shared" si="225"/>
        <v>655991.14300295338</v>
      </c>
      <c r="J2403" s="5">
        <f t="shared" si="226"/>
        <v>2.6731504330539835E-2</v>
      </c>
      <c r="K2403" s="4">
        <f t="shared" si="227"/>
        <v>1401567.8923186027</v>
      </c>
      <c r="L2403" s="4">
        <f t="shared" si="228"/>
        <v>-86320.107681397349</v>
      </c>
      <c r="M2403" s="5">
        <f t="shared" si="229"/>
        <v>-5.8015191789568377E-2</v>
      </c>
      <c r="N2403" s="4">
        <f>IF(SUMPRODUCT($O$2:$AD$2,O2403:AD2403)&lt;=Kalkulačka!$B$4,SUMPRODUCT($O$2:$AD$2,O2403:AD2403)*Kalkulačka!$B$5,SUMPRODUCT($O$2:$AD$2,O2403:AD2403))</f>
        <v>1773.2</v>
      </c>
      <c r="O2403" s="4">
        <v>401</v>
      </c>
      <c r="P2403" s="4">
        <v>0</v>
      </c>
      <c r="Q2403" s="4">
        <v>13</v>
      </c>
      <c r="R2403" s="4">
        <v>0</v>
      </c>
      <c r="S2403" s="4">
        <v>1307</v>
      </c>
      <c r="T2403" s="4">
        <v>0</v>
      </c>
      <c r="U2403" s="4">
        <v>1901</v>
      </c>
      <c r="V2403" s="4">
        <v>345</v>
      </c>
      <c r="W2403" s="4">
        <v>0</v>
      </c>
      <c r="X2403" s="4">
        <v>1576</v>
      </c>
      <c r="Y2403" s="4">
        <v>0</v>
      </c>
      <c r="Z2403" s="4">
        <v>0</v>
      </c>
      <c r="AA2403" s="4">
        <v>522</v>
      </c>
      <c r="AB2403" s="4">
        <v>0</v>
      </c>
      <c r="AC2403" s="4">
        <v>0</v>
      </c>
      <c r="AD2403" s="4">
        <v>0</v>
      </c>
    </row>
    <row r="2404" spans="1:30" x14ac:dyDescent="0.3">
      <c r="A2404" s="16" t="s">
        <v>25</v>
      </c>
      <c r="B2404" s="7">
        <v>557153</v>
      </c>
      <c r="C2404" s="7">
        <v>256129</v>
      </c>
      <c r="D2404" s="7" t="s">
        <v>285</v>
      </c>
      <c r="E2404" s="7">
        <v>2</v>
      </c>
      <c r="F2404" s="4">
        <v>22309068</v>
      </c>
      <c r="G2404" s="4">
        <v>1395000</v>
      </c>
      <c r="H2404" s="4">
        <f t="shared" si="224"/>
        <v>22906868.336191662</v>
      </c>
      <c r="I2404" s="4">
        <f t="shared" si="225"/>
        <v>597800.33619166166</v>
      </c>
      <c r="J2404" s="5">
        <f t="shared" si="226"/>
        <v>2.6796293605437116E-2</v>
      </c>
      <c r="K2404" s="4">
        <f t="shared" si="227"/>
        <v>1274231.6711069362</v>
      </c>
      <c r="L2404" s="4">
        <f t="shared" si="228"/>
        <v>-120768.32889306382</v>
      </c>
      <c r="M2404" s="5">
        <f t="shared" si="229"/>
        <v>-8.6572278776389844E-2</v>
      </c>
      <c r="N2404" s="4">
        <f>IF(SUMPRODUCT($O$2:$AD$2,O2404:AD2404)&lt;=Kalkulačka!$B$4,SUMPRODUCT($O$2:$AD$2,O2404:AD2404)*Kalkulačka!$B$5,SUMPRODUCT($O$2:$AD$2,O2404:AD2404))</f>
        <v>1612.1</v>
      </c>
      <c r="O2404" s="4">
        <v>301</v>
      </c>
      <c r="P2404" s="4">
        <v>0</v>
      </c>
      <c r="Q2404" s="4">
        <v>27</v>
      </c>
      <c r="R2404" s="4">
        <v>0</v>
      </c>
      <c r="S2404" s="4">
        <v>1149</v>
      </c>
      <c r="T2404" s="4">
        <v>38</v>
      </c>
      <c r="U2404" s="4">
        <v>1587</v>
      </c>
      <c r="V2404" s="4">
        <v>371</v>
      </c>
      <c r="W2404" s="4">
        <v>0</v>
      </c>
      <c r="X2404" s="4">
        <v>530</v>
      </c>
      <c r="Y2404" s="4">
        <v>0</v>
      </c>
      <c r="Z2404" s="4">
        <v>0</v>
      </c>
      <c r="AA2404" s="4">
        <v>591</v>
      </c>
      <c r="AB2404" s="4">
        <v>0</v>
      </c>
      <c r="AC2404" s="4">
        <v>0</v>
      </c>
      <c r="AD2404" s="4">
        <v>0</v>
      </c>
    </row>
    <row r="2405" spans="1:30" x14ac:dyDescent="0.3">
      <c r="A2405" s="16" t="s">
        <v>20</v>
      </c>
      <c r="B2405" s="7">
        <v>539082</v>
      </c>
      <c r="C2405" s="7">
        <v>241067</v>
      </c>
      <c r="D2405" s="7" t="s">
        <v>2450</v>
      </c>
      <c r="E2405" s="7">
        <v>2</v>
      </c>
      <c r="F2405" s="4">
        <v>1331124</v>
      </c>
      <c r="G2405" s="4">
        <v>35365</v>
      </c>
      <c r="H2405" s="4">
        <f t="shared" si="224"/>
        <v>1577236.1424956731</v>
      </c>
      <c r="I2405" s="4">
        <f t="shared" si="225"/>
        <v>246112.14249567315</v>
      </c>
      <c r="J2405" s="5">
        <f t="shared" si="226"/>
        <v>0.18489047038117645</v>
      </c>
      <c r="K2405" s="4">
        <f t="shared" si="227"/>
        <v>87736.316291092313</v>
      </c>
      <c r="L2405" s="4">
        <f t="shared" si="228"/>
        <v>52371.316291092313</v>
      </c>
      <c r="M2405" s="5">
        <f t="shared" si="229"/>
        <v>1.4808798611930527</v>
      </c>
      <c r="N2405" s="4">
        <f>IF(SUMPRODUCT($O$2:$AD$2,O2405:AD2405)&lt;=Kalkulačka!$B$4,SUMPRODUCT($O$2:$AD$2,O2405:AD2405)*Kalkulačka!$B$5,SUMPRODUCT($O$2:$AD$2,O2405:AD2405))</f>
        <v>111</v>
      </c>
      <c r="O2405" s="4">
        <v>74</v>
      </c>
      <c r="P2405" s="4">
        <v>0</v>
      </c>
      <c r="Q2405" s="4">
        <v>0</v>
      </c>
      <c r="R2405" s="4">
        <v>0</v>
      </c>
      <c r="S2405" s="4">
        <v>0</v>
      </c>
      <c r="T2405" s="4">
        <v>0</v>
      </c>
      <c r="U2405" s="4">
        <v>0</v>
      </c>
      <c r="V2405" s="4">
        <v>0</v>
      </c>
      <c r="W2405" s="4">
        <v>0</v>
      </c>
      <c r="X2405" s="4">
        <v>0</v>
      </c>
      <c r="Y2405" s="4">
        <v>0</v>
      </c>
      <c r="Z2405" s="4">
        <v>0</v>
      </c>
      <c r="AA2405" s="4">
        <v>0</v>
      </c>
      <c r="AB2405" s="4">
        <v>0</v>
      </c>
      <c r="AC2405" s="4">
        <v>0</v>
      </c>
      <c r="AD2405" s="4">
        <v>0</v>
      </c>
    </row>
    <row r="2406" spans="1:30" x14ac:dyDescent="0.3">
      <c r="A2406" s="16" t="s">
        <v>41</v>
      </c>
      <c r="B2406" s="7">
        <v>578738</v>
      </c>
      <c r="C2406" s="7">
        <v>277339</v>
      </c>
      <c r="D2406" s="7" t="s">
        <v>2391</v>
      </c>
      <c r="E2406" s="7">
        <v>2</v>
      </c>
      <c r="F2406" s="4">
        <v>1061255</v>
      </c>
      <c r="G2406" s="4">
        <v>28361</v>
      </c>
      <c r="H2406" s="4">
        <f t="shared" si="224"/>
        <v>1257526.113611415</v>
      </c>
      <c r="I2406" s="4">
        <f t="shared" si="225"/>
        <v>196271.11361141503</v>
      </c>
      <c r="J2406" s="5">
        <f t="shared" si="226"/>
        <v>0.18494246303802098</v>
      </c>
      <c r="K2406" s="4">
        <f t="shared" si="227"/>
        <v>69951.927853708738</v>
      </c>
      <c r="L2406" s="4">
        <f t="shared" si="228"/>
        <v>41590.927853708738</v>
      </c>
      <c r="M2406" s="5">
        <f t="shared" si="229"/>
        <v>1.4664831230812996</v>
      </c>
      <c r="N2406" s="4">
        <f>IF(SUMPRODUCT($O$2:$AD$2,O2406:AD2406)&lt;=Kalkulačka!$B$4,SUMPRODUCT($O$2:$AD$2,O2406:AD2406)*Kalkulačka!$B$5,SUMPRODUCT($O$2:$AD$2,O2406:AD2406))</f>
        <v>88.5</v>
      </c>
      <c r="O2406" s="4">
        <v>59</v>
      </c>
      <c r="P2406" s="4">
        <v>0</v>
      </c>
      <c r="Q2406" s="4">
        <v>0</v>
      </c>
      <c r="R2406" s="4">
        <v>0</v>
      </c>
      <c r="S2406" s="4">
        <v>0</v>
      </c>
      <c r="T2406" s="4">
        <v>0</v>
      </c>
      <c r="U2406" s="4">
        <v>0</v>
      </c>
      <c r="V2406" s="4">
        <v>0</v>
      </c>
      <c r="W2406" s="4">
        <v>0</v>
      </c>
      <c r="X2406" s="4">
        <v>0</v>
      </c>
      <c r="Y2406" s="4">
        <v>0</v>
      </c>
      <c r="Z2406" s="4">
        <v>0</v>
      </c>
      <c r="AA2406" s="4">
        <v>0</v>
      </c>
      <c r="AB2406" s="4">
        <v>0</v>
      </c>
      <c r="AC2406" s="4">
        <v>0</v>
      </c>
      <c r="AD2406" s="4">
        <v>0</v>
      </c>
    </row>
    <row r="2407" spans="1:30" x14ac:dyDescent="0.3">
      <c r="A2407" s="16" t="s">
        <v>25</v>
      </c>
      <c r="B2407" s="7">
        <v>554138</v>
      </c>
      <c r="C2407" s="7">
        <v>253685</v>
      </c>
      <c r="D2407" s="7" t="s">
        <v>2451</v>
      </c>
      <c r="E2407" s="7">
        <v>2</v>
      </c>
      <c r="F2407" s="4">
        <v>2428168</v>
      </c>
      <c r="G2407" s="4">
        <v>97057</v>
      </c>
      <c r="H2407" s="4">
        <f t="shared" si="224"/>
        <v>2877390.2599583226</v>
      </c>
      <c r="I2407" s="4">
        <f t="shared" si="225"/>
        <v>449222.25995832263</v>
      </c>
      <c r="J2407" s="5">
        <f t="shared" si="226"/>
        <v>0.18500460427710208</v>
      </c>
      <c r="K2407" s="4">
        <f t="shared" si="227"/>
        <v>160059.49593645221</v>
      </c>
      <c r="L2407" s="4">
        <f t="shared" si="228"/>
        <v>63002.495936452207</v>
      </c>
      <c r="M2407" s="5">
        <f t="shared" si="229"/>
        <v>0.64912882055340893</v>
      </c>
      <c r="N2407" s="4">
        <f>IF(SUMPRODUCT($O$2:$AD$2,O2407:AD2407)&lt;=Kalkulačka!$B$4,SUMPRODUCT($O$2:$AD$2,O2407:AD2407)*Kalkulačka!$B$5,SUMPRODUCT($O$2:$AD$2,O2407:AD2407))</f>
        <v>202.5</v>
      </c>
      <c r="O2407" s="4">
        <v>49</v>
      </c>
      <c r="P2407" s="4">
        <v>0</v>
      </c>
      <c r="Q2407" s="4">
        <v>0</v>
      </c>
      <c r="R2407" s="4">
        <v>0</v>
      </c>
      <c r="S2407" s="4">
        <v>86</v>
      </c>
      <c r="T2407" s="4">
        <v>0</v>
      </c>
      <c r="U2407" s="4">
        <v>130</v>
      </c>
      <c r="V2407" s="4">
        <v>49</v>
      </c>
      <c r="W2407" s="4">
        <v>0</v>
      </c>
      <c r="X2407" s="4">
        <v>0</v>
      </c>
      <c r="Y2407" s="4">
        <v>0</v>
      </c>
      <c r="Z2407" s="4">
        <v>0</v>
      </c>
      <c r="AA2407" s="4">
        <v>0</v>
      </c>
      <c r="AB2407" s="4">
        <v>0</v>
      </c>
      <c r="AC2407" s="4">
        <v>0</v>
      </c>
      <c r="AD2407" s="4">
        <v>0</v>
      </c>
    </row>
    <row r="2408" spans="1:30" x14ac:dyDescent="0.3">
      <c r="A2408" s="16" t="s">
        <v>38</v>
      </c>
      <c r="B2408" s="7">
        <v>576310</v>
      </c>
      <c r="C2408" s="7">
        <v>274917</v>
      </c>
      <c r="D2408" s="7" t="s">
        <v>2452</v>
      </c>
      <c r="E2408" s="7">
        <v>2</v>
      </c>
      <c r="F2408" s="4">
        <v>1061074</v>
      </c>
      <c r="G2408" s="4">
        <v>28359</v>
      </c>
      <c r="H2408" s="4">
        <f t="shared" si="224"/>
        <v>1257526.113611415</v>
      </c>
      <c r="I2408" s="4">
        <f t="shared" si="225"/>
        <v>196452.11361141503</v>
      </c>
      <c r="J2408" s="5">
        <f t="shared" si="226"/>
        <v>0.18514459275358264</v>
      </c>
      <c r="K2408" s="4">
        <f t="shared" si="227"/>
        <v>69951.927853708738</v>
      </c>
      <c r="L2408" s="4">
        <f t="shared" si="228"/>
        <v>41592.927853708738</v>
      </c>
      <c r="M2408" s="5">
        <f t="shared" si="229"/>
        <v>1.4666570701967183</v>
      </c>
      <c r="N2408" s="4">
        <f>IF(SUMPRODUCT($O$2:$AD$2,O2408:AD2408)&lt;=Kalkulačka!$B$4,SUMPRODUCT($O$2:$AD$2,O2408:AD2408)*Kalkulačka!$B$5,SUMPRODUCT($O$2:$AD$2,O2408:AD2408))</f>
        <v>88.5</v>
      </c>
      <c r="O2408" s="4">
        <v>59</v>
      </c>
      <c r="P2408" s="4">
        <v>0</v>
      </c>
      <c r="Q2408" s="4">
        <v>0</v>
      </c>
      <c r="R2408" s="4">
        <v>0</v>
      </c>
      <c r="S2408" s="4">
        <v>0</v>
      </c>
      <c r="T2408" s="4">
        <v>0</v>
      </c>
      <c r="U2408" s="4">
        <v>57</v>
      </c>
      <c r="V2408" s="4">
        <v>0</v>
      </c>
      <c r="W2408" s="4">
        <v>0</v>
      </c>
      <c r="X2408" s="4">
        <v>0</v>
      </c>
      <c r="Y2408" s="4">
        <v>0</v>
      </c>
      <c r="Z2408" s="4">
        <v>0</v>
      </c>
      <c r="AA2408" s="4">
        <v>0</v>
      </c>
      <c r="AB2408" s="4">
        <v>0</v>
      </c>
      <c r="AC2408" s="4">
        <v>0</v>
      </c>
      <c r="AD2408" s="4">
        <v>0</v>
      </c>
    </row>
    <row r="2409" spans="1:30" x14ac:dyDescent="0.3">
      <c r="A2409" s="16" t="s">
        <v>53</v>
      </c>
      <c r="B2409" s="7">
        <v>570371</v>
      </c>
      <c r="C2409" s="7">
        <v>851825</v>
      </c>
      <c r="D2409" s="7" t="s">
        <v>1276</v>
      </c>
      <c r="E2409" s="7">
        <v>2</v>
      </c>
      <c r="F2409" s="4">
        <v>377604</v>
      </c>
      <c r="G2409" s="4">
        <v>10112</v>
      </c>
      <c r="H2409" s="4">
        <f t="shared" si="224"/>
        <v>447594.04043796129</v>
      </c>
      <c r="I2409" s="4">
        <f t="shared" si="225"/>
        <v>69990.040437961288</v>
      </c>
      <c r="J2409" s="5">
        <f t="shared" si="226"/>
        <v>0.18535301648807034</v>
      </c>
      <c r="K2409" s="4">
        <f t="shared" si="227"/>
        <v>24898.14381233701</v>
      </c>
      <c r="L2409" s="4">
        <f t="shared" si="228"/>
        <v>14786.14381233701</v>
      </c>
      <c r="M2409" s="5">
        <f t="shared" si="229"/>
        <v>1.4622373232137074</v>
      </c>
      <c r="N2409" s="4">
        <f>IF(SUMPRODUCT($O$2:$AD$2,O2409:AD2409)&lt;=Kalkulačka!$B$4,SUMPRODUCT($O$2:$AD$2,O2409:AD2409)*Kalkulačka!$B$5,SUMPRODUCT($O$2:$AD$2,O2409:AD2409))</f>
        <v>31.5</v>
      </c>
      <c r="O2409" s="4">
        <v>21</v>
      </c>
      <c r="P2409" s="4">
        <v>0</v>
      </c>
      <c r="Q2409" s="4">
        <v>0</v>
      </c>
      <c r="R2409" s="4">
        <v>0</v>
      </c>
      <c r="S2409" s="4">
        <v>0</v>
      </c>
      <c r="T2409" s="4">
        <v>0</v>
      </c>
      <c r="U2409" s="4">
        <v>21</v>
      </c>
      <c r="V2409" s="4">
        <v>0</v>
      </c>
      <c r="W2409" s="4">
        <v>0</v>
      </c>
      <c r="X2409" s="4">
        <v>0</v>
      </c>
      <c r="Y2409" s="4">
        <v>0</v>
      </c>
      <c r="Z2409" s="4">
        <v>0</v>
      </c>
      <c r="AA2409" s="4">
        <v>0</v>
      </c>
      <c r="AB2409" s="4">
        <v>0</v>
      </c>
      <c r="AC2409" s="4">
        <v>0</v>
      </c>
      <c r="AD2409" s="4">
        <v>0</v>
      </c>
    </row>
    <row r="2410" spans="1:30" x14ac:dyDescent="0.3">
      <c r="A2410" s="16" t="s">
        <v>53</v>
      </c>
      <c r="B2410" s="7">
        <v>588750</v>
      </c>
      <c r="C2410" s="7">
        <v>287491</v>
      </c>
      <c r="D2410" s="7" t="s">
        <v>2453</v>
      </c>
      <c r="E2410" s="7">
        <v>2</v>
      </c>
      <c r="F2410" s="4">
        <v>377604</v>
      </c>
      <c r="G2410" s="4">
        <v>10112</v>
      </c>
      <c r="H2410" s="4">
        <f t="shared" si="224"/>
        <v>447594.04043796129</v>
      </c>
      <c r="I2410" s="4">
        <f t="shared" si="225"/>
        <v>69990.040437961288</v>
      </c>
      <c r="J2410" s="5">
        <f t="shared" si="226"/>
        <v>0.18535301648807034</v>
      </c>
      <c r="K2410" s="4">
        <f t="shared" si="227"/>
        <v>24898.14381233701</v>
      </c>
      <c r="L2410" s="4">
        <f t="shared" si="228"/>
        <v>14786.14381233701</v>
      </c>
      <c r="M2410" s="5">
        <f t="shared" si="229"/>
        <v>1.4622373232137074</v>
      </c>
      <c r="N2410" s="4">
        <f>IF(SUMPRODUCT($O$2:$AD$2,O2410:AD2410)&lt;=Kalkulačka!$B$4,SUMPRODUCT($O$2:$AD$2,O2410:AD2410)*Kalkulačka!$B$5,SUMPRODUCT($O$2:$AD$2,O2410:AD2410))</f>
        <v>31.5</v>
      </c>
      <c r="O2410" s="4">
        <v>21</v>
      </c>
      <c r="P2410" s="4">
        <v>0</v>
      </c>
      <c r="Q2410" s="4">
        <v>0</v>
      </c>
      <c r="R2410" s="4">
        <v>0</v>
      </c>
      <c r="S2410" s="4">
        <v>0</v>
      </c>
      <c r="T2410" s="4">
        <v>0</v>
      </c>
      <c r="U2410" s="4">
        <v>0</v>
      </c>
      <c r="V2410" s="4">
        <v>0</v>
      </c>
      <c r="W2410" s="4">
        <v>0</v>
      </c>
      <c r="X2410" s="4">
        <v>0</v>
      </c>
      <c r="Y2410" s="4">
        <v>0</v>
      </c>
      <c r="Z2410" s="4">
        <v>0</v>
      </c>
      <c r="AA2410" s="4">
        <v>0</v>
      </c>
      <c r="AB2410" s="4">
        <v>0</v>
      </c>
      <c r="AC2410" s="4">
        <v>0</v>
      </c>
      <c r="AD2410" s="4">
        <v>0</v>
      </c>
    </row>
    <row r="2411" spans="1:30" x14ac:dyDescent="0.3">
      <c r="A2411" s="16" t="s">
        <v>53</v>
      </c>
      <c r="B2411" s="7">
        <v>588822</v>
      </c>
      <c r="C2411" s="7">
        <v>287563</v>
      </c>
      <c r="D2411" s="7" t="s">
        <v>2454</v>
      </c>
      <c r="E2411" s="7">
        <v>2</v>
      </c>
      <c r="F2411" s="4">
        <v>377604</v>
      </c>
      <c r="G2411" s="4">
        <v>10112</v>
      </c>
      <c r="H2411" s="4">
        <f t="shared" si="224"/>
        <v>447594.04043796129</v>
      </c>
      <c r="I2411" s="4">
        <f t="shared" si="225"/>
        <v>69990.040437961288</v>
      </c>
      <c r="J2411" s="5">
        <f t="shared" si="226"/>
        <v>0.18535301648807034</v>
      </c>
      <c r="K2411" s="4">
        <f t="shared" si="227"/>
        <v>24898.14381233701</v>
      </c>
      <c r="L2411" s="4">
        <f t="shared" si="228"/>
        <v>14786.14381233701</v>
      </c>
      <c r="M2411" s="5">
        <f t="shared" si="229"/>
        <v>1.4622373232137074</v>
      </c>
      <c r="N2411" s="4">
        <f>IF(SUMPRODUCT($O$2:$AD$2,O2411:AD2411)&lt;=Kalkulačka!$B$4,SUMPRODUCT($O$2:$AD$2,O2411:AD2411)*Kalkulačka!$B$5,SUMPRODUCT($O$2:$AD$2,O2411:AD2411))</f>
        <v>31.5</v>
      </c>
      <c r="O2411" s="4">
        <v>21</v>
      </c>
      <c r="P2411" s="4">
        <v>0</v>
      </c>
      <c r="Q2411" s="4">
        <v>0</v>
      </c>
      <c r="R2411" s="4">
        <v>0</v>
      </c>
      <c r="S2411" s="4">
        <v>0</v>
      </c>
      <c r="T2411" s="4">
        <v>0</v>
      </c>
      <c r="U2411" s="4">
        <v>21</v>
      </c>
      <c r="V2411" s="4">
        <v>0</v>
      </c>
      <c r="W2411" s="4">
        <v>0</v>
      </c>
      <c r="X2411" s="4">
        <v>0</v>
      </c>
      <c r="Y2411" s="4">
        <v>0</v>
      </c>
      <c r="Z2411" s="4">
        <v>0</v>
      </c>
      <c r="AA2411" s="4">
        <v>0</v>
      </c>
      <c r="AB2411" s="4">
        <v>0</v>
      </c>
      <c r="AC2411" s="4">
        <v>0</v>
      </c>
      <c r="AD2411" s="4">
        <v>0</v>
      </c>
    </row>
    <row r="2412" spans="1:30" x14ac:dyDescent="0.3">
      <c r="A2412" s="16" t="s">
        <v>53</v>
      </c>
      <c r="B2412" s="7">
        <v>592480</v>
      </c>
      <c r="C2412" s="7">
        <v>542326</v>
      </c>
      <c r="D2412" s="7" t="s">
        <v>2455</v>
      </c>
      <c r="E2412" s="7">
        <v>2</v>
      </c>
      <c r="F2412" s="4">
        <v>377604</v>
      </c>
      <c r="G2412" s="4">
        <v>10112</v>
      </c>
      <c r="H2412" s="4">
        <f t="shared" si="224"/>
        <v>447594.04043796129</v>
      </c>
      <c r="I2412" s="4">
        <f t="shared" si="225"/>
        <v>69990.040437961288</v>
      </c>
      <c r="J2412" s="5">
        <f t="shared" si="226"/>
        <v>0.18535301648807034</v>
      </c>
      <c r="K2412" s="4">
        <f t="shared" si="227"/>
        <v>24898.14381233701</v>
      </c>
      <c r="L2412" s="4">
        <f t="shared" si="228"/>
        <v>14786.14381233701</v>
      </c>
      <c r="M2412" s="5">
        <f t="shared" si="229"/>
        <v>1.4622373232137074</v>
      </c>
      <c r="N2412" s="4">
        <f>IF(SUMPRODUCT($O$2:$AD$2,O2412:AD2412)&lt;=Kalkulačka!$B$4,SUMPRODUCT($O$2:$AD$2,O2412:AD2412)*Kalkulačka!$B$5,SUMPRODUCT($O$2:$AD$2,O2412:AD2412))</f>
        <v>31.5</v>
      </c>
      <c r="O2412" s="4">
        <v>21</v>
      </c>
      <c r="P2412" s="4">
        <v>0</v>
      </c>
      <c r="Q2412" s="4">
        <v>0</v>
      </c>
      <c r="R2412" s="4">
        <v>0</v>
      </c>
      <c r="S2412" s="4">
        <v>0</v>
      </c>
      <c r="T2412" s="4">
        <v>0</v>
      </c>
      <c r="U2412" s="4">
        <v>0</v>
      </c>
      <c r="V2412" s="4">
        <v>0</v>
      </c>
      <c r="W2412" s="4">
        <v>0</v>
      </c>
      <c r="X2412" s="4">
        <v>0</v>
      </c>
      <c r="Y2412" s="4">
        <v>0</v>
      </c>
      <c r="Z2412" s="4">
        <v>0</v>
      </c>
      <c r="AA2412" s="4">
        <v>0</v>
      </c>
      <c r="AB2412" s="4">
        <v>0</v>
      </c>
      <c r="AC2412" s="4">
        <v>0</v>
      </c>
      <c r="AD2412" s="4">
        <v>0</v>
      </c>
    </row>
    <row r="2413" spans="1:30" x14ac:dyDescent="0.3">
      <c r="A2413" s="16" t="s">
        <v>53</v>
      </c>
      <c r="B2413" s="7">
        <v>544370</v>
      </c>
      <c r="C2413" s="7">
        <v>304042</v>
      </c>
      <c r="D2413" s="7" t="s">
        <v>2456</v>
      </c>
      <c r="E2413" s="7">
        <v>2</v>
      </c>
      <c r="F2413" s="4">
        <v>1959789</v>
      </c>
      <c r="G2413" s="4">
        <v>73486</v>
      </c>
      <c r="H2413" s="4">
        <f t="shared" si="224"/>
        <v>2323226.2098922753</v>
      </c>
      <c r="I2413" s="4">
        <f t="shared" si="225"/>
        <v>363437.20989227528</v>
      </c>
      <c r="J2413" s="5">
        <f t="shared" si="226"/>
        <v>0.18544711185350837</v>
      </c>
      <c r="K2413" s="4">
        <f t="shared" si="227"/>
        <v>129233.22264498733</v>
      </c>
      <c r="L2413" s="4">
        <f t="shared" si="228"/>
        <v>55747.222644987327</v>
      </c>
      <c r="M2413" s="5">
        <f t="shared" si="229"/>
        <v>0.75861011138158729</v>
      </c>
      <c r="N2413" s="4">
        <f>IF(SUMPRODUCT($O$2:$AD$2,O2413:AD2413)&lt;=Kalkulačka!$B$4,SUMPRODUCT($O$2:$AD$2,O2413:AD2413)*Kalkulačka!$B$5,SUMPRODUCT($O$2:$AD$2,O2413:AD2413))</f>
        <v>163.5</v>
      </c>
      <c r="O2413" s="4">
        <v>53</v>
      </c>
      <c r="P2413" s="4">
        <v>0</v>
      </c>
      <c r="Q2413" s="4">
        <v>0</v>
      </c>
      <c r="R2413" s="4">
        <v>0</v>
      </c>
      <c r="S2413" s="4">
        <v>56</v>
      </c>
      <c r="T2413" s="4">
        <v>0</v>
      </c>
      <c r="U2413" s="4">
        <v>107</v>
      </c>
      <c r="V2413" s="4">
        <v>30</v>
      </c>
      <c r="W2413" s="4">
        <v>0</v>
      </c>
      <c r="X2413" s="4">
        <v>0</v>
      </c>
      <c r="Y2413" s="4">
        <v>0</v>
      </c>
      <c r="Z2413" s="4">
        <v>0</v>
      </c>
      <c r="AA2413" s="4">
        <v>0</v>
      </c>
      <c r="AB2413" s="4">
        <v>0</v>
      </c>
      <c r="AC2413" s="4">
        <v>0</v>
      </c>
      <c r="AD2413" s="4">
        <v>0</v>
      </c>
    </row>
    <row r="2414" spans="1:30" x14ac:dyDescent="0.3">
      <c r="A2414" s="16" t="s">
        <v>47</v>
      </c>
      <c r="B2414" s="7">
        <v>582972</v>
      </c>
      <c r="C2414" s="7">
        <v>281727</v>
      </c>
      <c r="D2414" s="7" t="s">
        <v>2457</v>
      </c>
      <c r="E2414" s="7">
        <v>2</v>
      </c>
      <c r="F2414" s="4">
        <v>8049270</v>
      </c>
      <c r="G2414" s="4">
        <v>513191</v>
      </c>
      <c r="H2414" s="4">
        <f t="shared" si="224"/>
        <v>8269832.7471394753</v>
      </c>
      <c r="I2414" s="4">
        <f t="shared" si="225"/>
        <v>220562.74713947531</v>
      </c>
      <c r="J2414" s="5">
        <f t="shared" si="226"/>
        <v>2.7401583887666225E-2</v>
      </c>
      <c r="K2414" s="4">
        <f t="shared" si="227"/>
        <v>460022.84758032189</v>
      </c>
      <c r="L2414" s="4">
        <f t="shared" si="228"/>
        <v>-53168.15241967811</v>
      </c>
      <c r="M2414" s="5">
        <f t="shared" si="229"/>
        <v>-0.10360304919548102</v>
      </c>
      <c r="N2414" s="4">
        <f>IF(SUMPRODUCT($O$2:$AD$2,O2414:AD2414)&lt;=Kalkulačka!$B$4,SUMPRODUCT($O$2:$AD$2,O2414:AD2414)*Kalkulačka!$B$5,SUMPRODUCT($O$2:$AD$2,O2414:AD2414))</f>
        <v>582</v>
      </c>
      <c r="O2414" s="4">
        <v>123</v>
      </c>
      <c r="P2414" s="4">
        <v>0</v>
      </c>
      <c r="Q2414" s="4">
        <v>0</v>
      </c>
      <c r="R2414" s="4">
        <v>0</v>
      </c>
      <c r="S2414" s="4">
        <v>459</v>
      </c>
      <c r="T2414" s="4">
        <v>0</v>
      </c>
      <c r="U2414" s="4">
        <v>550</v>
      </c>
      <c r="V2414" s="4">
        <v>185</v>
      </c>
      <c r="W2414" s="4">
        <v>0</v>
      </c>
      <c r="X2414" s="4">
        <v>0</v>
      </c>
      <c r="Y2414" s="4">
        <v>0</v>
      </c>
      <c r="Z2414" s="4">
        <v>0</v>
      </c>
      <c r="AA2414" s="4">
        <v>0</v>
      </c>
      <c r="AB2414" s="4">
        <v>0</v>
      </c>
      <c r="AC2414" s="4">
        <v>0</v>
      </c>
      <c r="AD2414" s="4">
        <v>0</v>
      </c>
    </row>
    <row r="2415" spans="1:30" x14ac:dyDescent="0.3">
      <c r="A2415" s="16" t="s">
        <v>32</v>
      </c>
      <c r="B2415" s="7">
        <v>567027</v>
      </c>
      <c r="C2415" s="7">
        <v>266094</v>
      </c>
      <c r="D2415" s="7" t="s">
        <v>333</v>
      </c>
      <c r="E2415" s="7">
        <v>2</v>
      </c>
      <c r="F2415" s="4">
        <v>105068781</v>
      </c>
      <c r="G2415" s="4">
        <v>6459091</v>
      </c>
      <c r="H2415" s="4">
        <f t="shared" si="224"/>
        <v>107951156.95286602</v>
      </c>
      <c r="I2415" s="4">
        <f t="shared" si="225"/>
        <v>2882375.9528660178</v>
      </c>
      <c r="J2415" s="5">
        <f t="shared" si="226"/>
        <v>2.7433229218353894E-2</v>
      </c>
      <c r="K2415" s="4">
        <f t="shared" si="227"/>
        <v>6004958.037177356</v>
      </c>
      <c r="L2415" s="4">
        <f t="shared" si="228"/>
        <v>-454132.96282264404</v>
      </c>
      <c r="M2415" s="5">
        <f t="shared" si="229"/>
        <v>-7.030911359239933E-2</v>
      </c>
      <c r="N2415" s="4">
        <f>IF(SUMPRODUCT($O$2:$AD$2,O2415:AD2415)&lt;=Kalkulačka!$B$4,SUMPRODUCT($O$2:$AD$2,O2415:AD2415)*Kalkulačka!$B$5,SUMPRODUCT($O$2:$AD$2,O2415:AD2415))</f>
        <v>7597.2</v>
      </c>
      <c r="O2415" s="4">
        <v>1545</v>
      </c>
      <c r="P2415" s="4">
        <v>23</v>
      </c>
      <c r="Q2415" s="4">
        <v>188</v>
      </c>
      <c r="R2415" s="4">
        <v>0</v>
      </c>
      <c r="S2415" s="4">
        <v>5650</v>
      </c>
      <c r="T2415" s="4">
        <v>8</v>
      </c>
      <c r="U2415" s="4">
        <v>5987</v>
      </c>
      <c r="V2415" s="4">
        <v>1630</v>
      </c>
      <c r="W2415" s="4">
        <v>386</v>
      </c>
      <c r="X2415" s="4">
        <v>842</v>
      </c>
      <c r="Y2415" s="4">
        <v>0</v>
      </c>
      <c r="Z2415" s="4">
        <v>0</v>
      </c>
      <c r="AA2415" s="4">
        <v>1522</v>
      </c>
      <c r="AB2415" s="4">
        <v>0</v>
      </c>
      <c r="AC2415" s="4">
        <v>0</v>
      </c>
      <c r="AD2415" s="4">
        <v>0</v>
      </c>
    </row>
    <row r="2416" spans="1:30" x14ac:dyDescent="0.3">
      <c r="A2416" s="16" t="s">
        <v>47</v>
      </c>
      <c r="B2416" s="7">
        <v>586641</v>
      </c>
      <c r="C2416" s="7">
        <v>285374</v>
      </c>
      <c r="D2416" s="7" t="s">
        <v>2458</v>
      </c>
      <c r="E2416" s="7">
        <v>2</v>
      </c>
      <c r="F2416" s="4">
        <v>3397284</v>
      </c>
      <c r="G2416" s="4">
        <v>154492</v>
      </c>
      <c r="H2416" s="4">
        <f t="shared" si="224"/>
        <v>4028346.3639416518</v>
      </c>
      <c r="I2416" s="4">
        <f t="shared" si="225"/>
        <v>631062.36394165177</v>
      </c>
      <c r="J2416" s="5">
        <f t="shared" si="226"/>
        <v>0.18575496306509898</v>
      </c>
      <c r="K2416" s="4">
        <f t="shared" si="227"/>
        <v>224083.29431103307</v>
      </c>
      <c r="L2416" s="4">
        <f t="shared" si="228"/>
        <v>69591.294311033067</v>
      </c>
      <c r="M2416" s="5">
        <f t="shared" si="229"/>
        <v>0.45045241378863032</v>
      </c>
      <c r="N2416" s="4">
        <f>IF(SUMPRODUCT($O$2:$AD$2,O2416:AD2416)&lt;=Kalkulačka!$B$4,SUMPRODUCT($O$2:$AD$2,O2416:AD2416)*Kalkulačka!$B$5,SUMPRODUCT($O$2:$AD$2,O2416:AD2416))</f>
        <v>283.5</v>
      </c>
      <c r="O2416" s="4">
        <v>60</v>
      </c>
      <c r="P2416" s="4">
        <v>0</v>
      </c>
      <c r="Q2416" s="4">
        <v>0</v>
      </c>
      <c r="R2416" s="4">
        <v>0</v>
      </c>
      <c r="S2416" s="4">
        <v>129</v>
      </c>
      <c r="T2416" s="4">
        <v>0</v>
      </c>
      <c r="U2416" s="4">
        <v>167</v>
      </c>
      <c r="V2416" s="4">
        <v>51</v>
      </c>
      <c r="W2416" s="4">
        <v>60</v>
      </c>
      <c r="X2416" s="4">
        <v>0</v>
      </c>
      <c r="Y2416" s="4">
        <v>0</v>
      </c>
      <c r="Z2416" s="4">
        <v>0</v>
      </c>
      <c r="AA2416" s="4">
        <v>0</v>
      </c>
      <c r="AB2416" s="4">
        <v>0</v>
      </c>
      <c r="AC2416" s="4">
        <v>0</v>
      </c>
      <c r="AD2416" s="4">
        <v>0</v>
      </c>
    </row>
    <row r="2417" spans="1:30" x14ac:dyDescent="0.3">
      <c r="A2417" s="16" t="s">
        <v>47</v>
      </c>
      <c r="B2417" s="7">
        <v>593168</v>
      </c>
      <c r="C2417" s="7">
        <v>291897</v>
      </c>
      <c r="D2417" s="7" t="s">
        <v>2459</v>
      </c>
      <c r="E2417" s="7">
        <v>2</v>
      </c>
      <c r="F2417" s="4">
        <v>1923216</v>
      </c>
      <c r="G2417" s="4">
        <v>73360</v>
      </c>
      <c r="H2417" s="4">
        <f t="shared" si="224"/>
        <v>2280598.2060410408</v>
      </c>
      <c r="I2417" s="4">
        <f t="shared" si="225"/>
        <v>357382.20604104083</v>
      </c>
      <c r="J2417" s="5">
        <f t="shared" si="226"/>
        <v>0.18582530825504828</v>
      </c>
      <c r="K2417" s="4">
        <f t="shared" si="227"/>
        <v>126861.97085333618</v>
      </c>
      <c r="L2417" s="4">
        <f t="shared" si="228"/>
        <v>53501.970853336185</v>
      </c>
      <c r="M2417" s="5">
        <f t="shared" si="229"/>
        <v>0.72930712722650193</v>
      </c>
      <c r="N2417" s="4">
        <f>IF(SUMPRODUCT($O$2:$AD$2,O2417:AD2417)&lt;=Kalkulačka!$B$4,SUMPRODUCT($O$2:$AD$2,O2417:AD2417)*Kalkulačka!$B$5,SUMPRODUCT($O$2:$AD$2,O2417:AD2417))</f>
        <v>160.5</v>
      </c>
      <c r="O2417" s="4">
        <v>48</v>
      </c>
      <c r="P2417" s="4">
        <v>0</v>
      </c>
      <c r="Q2417" s="4">
        <v>0</v>
      </c>
      <c r="R2417" s="4">
        <v>0</v>
      </c>
      <c r="S2417" s="4">
        <v>59</v>
      </c>
      <c r="T2417" s="4">
        <v>0</v>
      </c>
      <c r="U2417" s="4">
        <v>104</v>
      </c>
      <c r="V2417" s="4">
        <v>45</v>
      </c>
      <c r="W2417" s="4">
        <v>0</v>
      </c>
      <c r="X2417" s="4">
        <v>0</v>
      </c>
      <c r="Y2417" s="4">
        <v>0</v>
      </c>
      <c r="Z2417" s="4">
        <v>0</v>
      </c>
      <c r="AA2417" s="4">
        <v>0</v>
      </c>
      <c r="AB2417" s="4">
        <v>0</v>
      </c>
      <c r="AC2417" s="4">
        <v>0</v>
      </c>
      <c r="AD2417" s="4">
        <v>0</v>
      </c>
    </row>
    <row r="2418" spans="1:30" x14ac:dyDescent="0.3">
      <c r="A2418" s="16" t="s">
        <v>44</v>
      </c>
      <c r="B2418" s="7">
        <v>596787</v>
      </c>
      <c r="C2418" s="7">
        <v>295451</v>
      </c>
      <c r="D2418" s="7" t="s">
        <v>2460</v>
      </c>
      <c r="E2418" s="7">
        <v>2</v>
      </c>
      <c r="F2418" s="4">
        <v>2947729</v>
      </c>
      <c r="G2418" s="4">
        <v>140404</v>
      </c>
      <c r="H2418" s="4">
        <f t="shared" si="224"/>
        <v>3495496.3158012219</v>
      </c>
      <c r="I2418" s="4">
        <f t="shared" si="225"/>
        <v>547767.31580122188</v>
      </c>
      <c r="J2418" s="5">
        <f t="shared" si="226"/>
        <v>0.1858268910748655</v>
      </c>
      <c r="K2418" s="4">
        <f t="shared" si="227"/>
        <v>194442.64691539379</v>
      </c>
      <c r="L2418" s="4">
        <f t="shared" si="228"/>
        <v>54038.646915393794</v>
      </c>
      <c r="M2418" s="5">
        <f t="shared" si="229"/>
        <v>0.38487968231242542</v>
      </c>
      <c r="N2418" s="4">
        <f>IF(SUMPRODUCT($O$2:$AD$2,O2418:AD2418)&lt;=Kalkulačka!$B$4,SUMPRODUCT($O$2:$AD$2,O2418:AD2418)*Kalkulačka!$B$5,SUMPRODUCT($O$2:$AD$2,O2418:AD2418))</f>
        <v>246</v>
      </c>
      <c r="O2418" s="4">
        <v>36</v>
      </c>
      <c r="P2418" s="4">
        <v>0</v>
      </c>
      <c r="Q2418" s="4">
        <v>0</v>
      </c>
      <c r="R2418" s="4">
        <v>0</v>
      </c>
      <c r="S2418" s="4">
        <v>128</v>
      </c>
      <c r="T2418" s="4">
        <v>0</v>
      </c>
      <c r="U2418" s="4">
        <v>170</v>
      </c>
      <c r="V2418" s="4">
        <v>45</v>
      </c>
      <c r="W2418" s="4">
        <v>0</v>
      </c>
      <c r="X2418" s="4">
        <v>0</v>
      </c>
      <c r="Y2418" s="4">
        <v>0</v>
      </c>
      <c r="Z2418" s="4">
        <v>0</v>
      </c>
      <c r="AA2418" s="4">
        <v>0</v>
      </c>
      <c r="AB2418" s="4">
        <v>0</v>
      </c>
      <c r="AC2418" s="4">
        <v>0</v>
      </c>
      <c r="AD2418" s="4">
        <v>0</v>
      </c>
    </row>
    <row r="2419" spans="1:30" x14ac:dyDescent="0.3">
      <c r="A2419" s="16" t="s">
        <v>47</v>
      </c>
      <c r="B2419" s="7">
        <v>586099</v>
      </c>
      <c r="C2419" s="7">
        <v>284815</v>
      </c>
      <c r="D2419" s="7" t="s">
        <v>2461</v>
      </c>
      <c r="E2419" s="7">
        <v>2</v>
      </c>
      <c r="F2419" s="4">
        <v>2354429</v>
      </c>
      <c r="G2419" s="4">
        <v>87476</v>
      </c>
      <c r="H2419" s="4">
        <f t="shared" si="224"/>
        <v>2792134.2522558537</v>
      </c>
      <c r="I2419" s="4">
        <f t="shared" si="225"/>
        <v>437705.25225585373</v>
      </c>
      <c r="J2419" s="5">
        <f t="shared" si="226"/>
        <v>0.18590717845212312</v>
      </c>
      <c r="K2419" s="4">
        <f t="shared" si="227"/>
        <v>155316.99235314992</v>
      </c>
      <c r="L2419" s="4">
        <f t="shared" si="228"/>
        <v>67840.992353149923</v>
      </c>
      <c r="M2419" s="5">
        <f t="shared" si="229"/>
        <v>0.77553834598232574</v>
      </c>
      <c r="N2419" s="4">
        <f>IF(SUMPRODUCT($O$2:$AD$2,O2419:AD2419)&lt;=Kalkulačka!$B$4,SUMPRODUCT($O$2:$AD$2,O2419:AD2419)*Kalkulačka!$B$5,SUMPRODUCT($O$2:$AD$2,O2419:AD2419))</f>
        <v>196.5</v>
      </c>
      <c r="O2419" s="4">
        <v>65</v>
      </c>
      <c r="P2419" s="4">
        <v>0</v>
      </c>
      <c r="Q2419" s="4">
        <v>0</v>
      </c>
      <c r="R2419" s="4">
        <v>0</v>
      </c>
      <c r="S2419" s="4">
        <v>66</v>
      </c>
      <c r="T2419" s="4">
        <v>0</v>
      </c>
      <c r="U2419" s="4">
        <v>128</v>
      </c>
      <c r="V2419" s="4">
        <v>50</v>
      </c>
      <c r="W2419" s="4">
        <v>0</v>
      </c>
      <c r="X2419" s="4">
        <v>0</v>
      </c>
      <c r="Y2419" s="4">
        <v>0</v>
      </c>
      <c r="Z2419" s="4">
        <v>0</v>
      </c>
      <c r="AA2419" s="4">
        <v>0</v>
      </c>
      <c r="AB2419" s="4">
        <v>0</v>
      </c>
      <c r="AC2419" s="4">
        <v>0</v>
      </c>
      <c r="AD2419" s="4">
        <v>0</v>
      </c>
    </row>
    <row r="2420" spans="1:30" x14ac:dyDescent="0.3">
      <c r="A2420" s="16" t="s">
        <v>53</v>
      </c>
      <c r="B2420" s="7">
        <v>585998</v>
      </c>
      <c r="C2420" s="7">
        <v>284718</v>
      </c>
      <c r="D2420" s="7" t="s">
        <v>2462</v>
      </c>
      <c r="E2420" s="7">
        <v>2</v>
      </c>
      <c r="F2420" s="4">
        <v>2515526</v>
      </c>
      <c r="G2420" s="4">
        <v>96288</v>
      </c>
      <c r="H2420" s="4">
        <f t="shared" si="224"/>
        <v>2983960.269586409</v>
      </c>
      <c r="I2420" s="4">
        <f t="shared" si="225"/>
        <v>468434.26958640898</v>
      </c>
      <c r="J2420" s="5">
        <f t="shared" si="226"/>
        <v>0.1862172243842477</v>
      </c>
      <c r="K2420" s="4">
        <f t="shared" si="227"/>
        <v>165987.62541558006</v>
      </c>
      <c r="L2420" s="4">
        <f t="shared" si="228"/>
        <v>69699.625415580056</v>
      </c>
      <c r="M2420" s="5">
        <f t="shared" si="229"/>
        <v>0.72386616624688482</v>
      </c>
      <c r="N2420" s="4">
        <f>IF(SUMPRODUCT($O$2:$AD$2,O2420:AD2420)&lt;=Kalkulačka!$B$4,SUMPRODUCT($O$2:$AD$2,O2420:AD2420)*Kalkulačka!$B$5,SUMPRODUCT($O$2:$AD$2,O2420:AD2420))</f>
        <v>210</v>
      </c>
      <c r="O2420" s="4">
        <v>63</v>
      </c>
      <c r="P2420" s="4">
        <v>0</v>
      </c>
      <c r="Q2420" s="4">
        <v>0</v>
      </c>
      <c r="R2420" s="4">
        <v>0</v>
      </c>
      <c r="S2420" s="4">
        <v>77</v>
      </c>
      <c r="T2420" s="4">
        <v>0</v>
      </c>
      <c r="U2420" s="4">
        <v>139</v>
      </c>
      <c r="V2420" s="4">
        <v>44</v>
      </c>
      <c r="W2420" s="4">
        <v>0</v>
      </c>
      <c r="X2420" s="4">
        <v>0</v>
      </c>
      <c r="Y2420" s="4">
        <v>0</v>
      </c>
      <c r="Z2420" s="4">
        <v>0</v>
      </c>
      <c r="AA2420" s="4">
        <v>0</v>
      </c>
      <c r="AB2420" s="4">
        <v>0</v>
      </c>
      <c r="AC2420" s="4">
        <v>0</v>
      </c>
      <c r="AD2420" s="4">
        <v>0</v>
      </c>
    </row>
    <row r="2421" spans="1:30" x14ac:dyDescent="0.3">
      <c r="A2421" s="16" t="s">
        <v>50</v>
      </c>
      <c r="B2421" s="7">
        <v>541303</v>
      </c>
      <c r="C2421" s="7">
        <v>303585</v>
      </c>
      <c r="D2421" s="7" t="s">
        <v>215</v>
      </c>
      <c r="E2421" s="7">
        <v>2</v>
      </c>
      <c r="F2421" s="4">
        <v>3431604</v>
      </c>
      <c r="G2421" s="4">
        <v>173119</v>
      </c>
      <c r="H2421" s="4">
        <f t="shared" si="224"/>
        <v>4070974.3677928862</v>
      </c>
      <c r="I2421" s="4">
        <f t="shared" si="225"/>
        <v>639370.36779288622</v>
      </c>
      <c r="J2421" s="5">
        <f t="shared" si="226"/>
        <v>0.18631822546916443</v>
      </c>
      <c r="K2421" s="4">
        <f t="shared" si="227"/>
        <v>226454.54610268422</v>
      </c>
      <c r="L2421" s="4">
        <f t="shared" si="228"/>
        <v>53335.546102684224</v>
      </c>
      <c r="M2421" s="5">
        <f t="shared" si="229"/>
        <v>0.30808603389971201</v>
      </c>
      <c r="N2421" s="4">
        <f>IF(SUMPRODUCT($O$2:$AD$2,O2421:AD2421)&lt;=Kalkulačka!$B$4,SUMPRODUCT($O$2:$AD$2,O2421:AD2421)*Kalkulačka!$B$5,SUMPRODUCT($O$2:$AD$2,O2421:AD2421))</f>
        <v>286.5</v>
      </c>
      <c r="O2421" s="4">
        <v>36</v>
      </c>
      <c r="P2421" s="4">
        <v>0</v>
      </c>
      <c r="Q2421" s="4">
        <v>0</v>
      </c>
      <c r="R2421" s="4">
        <v>0</v>
      </c>
      <c r="S2421" s="4">
        <v>155</v>
      </c>
      <c r="T2421" s="4">
        <v>0</v>
      </c>
      <c r="U2421" s="4">
        <v>154</v>
      </c>
      <c r="V2421" s="4">
        <v>69</v>
      </c>
      <c r="W2421" s="4">
        <v>42</v>
      </c>
      <c r="X2421" s="4">
        <v>0</v>
      </c>
      <c r="Y2421" s="4">
        <v>0</v>
      </c>
      <c r="Z2421" s="4">
        <v>0</v>
      </c>
      <c r="AA2421" s="4">
        <v>0</v>
      </c>
      <c r="AB2421" s="4">
        <v>0</v>
      </c>
      <c r="AC2421" s="4">
        <v>0</v>
      </c>
      <c r="AD2421" s="4">
        <v>0</v>
      </c>
    </row>
    <row r="2422" spans="1:30" x14ac:dyDescent="0.3">
      <c r="A2422" s="16" t="s">
        <v>56</v>
      </c>
      <c r="B2422" s="7">
        <v>510378</v>
      </c>
      <c r="C2422" s="7">
        <v>300713</v>
      </c>
      <c r="D2422" s="7" t="s">
        <v>1708</v>
      </c>
      <c r="E2422" s="7">
        <v>2</v>
      </c>
      <c r="F2422" s="4">
        <v>2299695</v>
      </c>
      <c r="G2422" s="4">
        <v>111960</v>
      </c>
      <c r="H2422" s="4">
        <f t="shared" si="224"/>
        <v>2728192.2464790023</v>
      </c>
      <c r="I2422" s="4">
        <f t="shared" si="225"/>
        <v>428497.24647900229</v>
      </c>
      <c r="J2422" s="5">
        <f t="shared" si="226"/>
        <v>0.1863278593374349</v>
      </c>
      <c r="K2422" s="4">
        <f t="shared" si="227"/>
        <v>151760.1146656732</v>
      </c>
      <c r="L2422" s="4">
        <f t="shared" si="228"/>
        <v>39800.114665673202</v>
      </c>
      <c r="M2422" s="5">
        <f t="shared" si="229"/>
        <v>0.35548512563123613</v>
      </c>
      <c r="N2422" s="4">
        <f>IF(SUMPRODUCT($O$2:$AD$2,O2422:AD2422)&lt;=Kalkulačka!$B$4,SUMPRODUCT($O$2:$AD$2,O2422:AD2422)*Kalkulačka!$B$5,SUMPRODUCT($O$2:$AD$2,O2422:AD2422))</f>
        <v>192</v>
      </c>
      <c r="O2422" s="4">
        <v>25</v>
      </c>
      <c r="P2422" s="4">
        <v>0</v>
      </c>
      <c r="Q2422" s="4">
        <v>0</v>
      </c>
      <c r="R2422" s="4">
        <v>0</v>
      </c>
      <c r="S2422" s="4">
        <v>103</v>
      </c>
      <c r="T2422" s="4">
        <v>0</v>
      </c>
      <c r="U2422" s="4">
        <v>131</v>
      </c>
      <c r="V2422" s="4">
        <v>40</v>
      </c>
      <c r="W2422" s="4">
        <v>0</v>
      </c>
      <c r="X2422" s="4">
        <v>0</v>
      </c>
      <c r="Y2422" s="4">
        <v>0</v>
      </c>
      <c r="Z2422" s="4">
        <v>0</v>
      </c>
      <c r="AA2422" s="4">
        <v>0</v>
      </c>
      <c r="AB2422" s="4">
        <v>0</v>
      </c>
      <c r="AC2422" s="4">
        <v>0</v>
      </c>
      <c r="AD2422" s="4">
        <v>0</v>
      </c>
    </row>
    <row r="2423" spans="1:30" x14ac:dyDescent="0.3">
      <c r="A2423" s="16" t="s">
        <v>35</v>
      </c>
      <c r="B2423" s="7">
        <v>577341</v>
      </c>
      <c r="C2423" s="7">
        <v>275948</v>
      </c>
      <c r="D2423" s="7" t="s">
        <v>2463</v>
      </c>
      <c r="E2423" s="7">
        <v>2</v>
      </c>
      <c r="F2423" s="4">
        <v>1042021</v>
      </c>
      <c r="G2423" s="4">
        <v>40244</v>
      </c>
      <c r="H2423" s="4">
        <f t="shared" si="224"/>
        <v>1236212.1116857978</v>
      </c>
      <c r="I2423" s="4">
        <f t="shared" si="225"/>
        <v>194191.1116857978</v>
      </c>
      <c r="J2423" s="5">
        <f t="shared" si="226"/>
        <v>0.1863600749752623</v>
      </c>
      <c r="K2423" s="4">
        <f t="shared" si="227"/>
        <v>68766.301957883159</v>
      </c>
      <c r="L2423" s="4">
        <f t="shared" si="228"/>
        <v>28522.301957883159</v>
      </c>
      <c r="M2423" s="5">
        <f t="shared" si="229"/>
        <v>0.70873426990068489</v>
      </c>
      <c r="N2423" s="4">
        <f>IF(SUMPRODUCT($O$2:$AD$2,O2423:AD2423)&lt;=Kalkulačka!$B$4,SUMPRODUCT($O$2:$AD$2,O2423:AD2423)*Kalkulačka!$B$5,SUMPRODUCT($O$2:$AD$2,O2423:AD2423))</f>
        <v>87</v>
      </c>
      <c r="O2423" s="4">
        <v>24</v>
      </c>
      <c r="P2423" s="4">
        <v>0</v>
      </c>
      <c r="Q2423" s="4">
        <v>0</v>
      </c>
      <c r="R2423" s="4">
        <v>0</v>
      </c>
      <c r="S2423" s="4">
        <v>34</v>
      </c>
      <c r="T2423" s="4">
        <v>0</v>
      </c>
      <c r="U2423" s="4">
        <v>56</v>
      </c>
      <c r="V2423" s="4">
        <v>25</v>
      </c>
      <c r="W2423" s="4">
        <v>0</v>
      </c>
      <c r="X2423" s="4">
        <v>0</v>
      </c>
      <c r="Y2423" s="4">
        <v>0</v>
      </c>
      <c r="Z2423" s="4">
        <v>0</v>
      </c>
      <c r="AA2423" s="4">
        <v>0</v>
      </c>
      <c r="AB2423" s="4">
        <v>0</v>
      </c>
      <c r="AC2423" s="4">
        <v>0</v>
      </c>
      <c r="AD2423" s="4">
        <v>0</v>
      </c>
    </row>
    <row r="2424" spans="1:30" x14ac:dyDescent="0.3">
      <c r="A2424" s="16" t="s">
        <v>47</v>
      </c>
      <c r="B2424" s="7">
        <v>593648</v>
      </c>
      <c r="C2424" s="7">
        <v>373583</v>
      </c>
      <c r="D2424" s="7" t="s">
        <v>2464</v>
      </c>
      <c r="E2424" s="7">
        <v>2</v>
      </c>
      <c r="F2424" s="4">
        <v>1616885</v>
      </c>
      <c r="G2424" s="4">
        <v>61844</v>
      </c>
      <c r="H2424" s="4">
        <f t="shared" si="224"/>
        <v>1918260.1733055485</v>
      </c>
      <c r="I2424" s="4">
        <f t="shared" si="225"/>
        <v>301375.17330554849</v>
      </c>
      <c r="J2424" s="5">
        <f t="shared" si="226"/>
        <v>0.1863924603824938</v>
      </c>
      <c r="K2424" s="4">
        <f t="shared" si="227"/>
        <v>106706.33062430147</v>
      </c>
      <c r="L2424" s="4">
        <f t="shared" si="228"/>
        <v>44862.330624301467</v>
      </c>
      <c r="M2424" s="5">
        <f t="shared" si="229"/>
        <v>0.72541120600707365</v>
      </c>
      <c r="N2424" s="4">
        <f>IF(SUMPRODUCT($O$2:$AD$2,O2424:AD2424)&lt;=Kalkulačka!$B$4,SUMPRODUCT($O$2:$AD$2,O2424:AD2424)*Kalkulačka!$B$5,SUMPRODUCT($O$2:$AD$2,O2424:AD2424))</f>
        <v>135</v>
      </c>
      <c r="O2424" s="4">
        <v>40</v>
      </c>
      <c r="P2424" s="4">
        <v>0</v>
      </c>
      <c r="Q2424" s="4">
        <v>0</v>
      </c>
      <c r="R2424" s="4">
        <v>0</v>
      </c>
      <c r="S2424" s="4">
        <v>50</v>
      </c>
      <c r="T2424" s="4">
        <v>0</v>
      </c>
      <c r="U2424" s="4">
        <v>90</v>
      </c>
      <c r="V2424" s="4">
        <v>40</v>
      </c>
      <c r="W2424" s="4">
        <v>0</v>
      </c>
      <c r="X2424" s="4">
        <v>0</v>
      </c>
      <c r="Y2424" s="4">
        <v>0</v>
      </c>
      <c r="Z2424" s="4">
        <v>0</v>
      </c>
      <c r="AA2424" s="4">
        <v>0</v>
      </c>
      <c r="AB2424" s="4">
        <v>0</v>
      </c>
      <c r="AC2424" s="4">
        <v>0</v>
      </c>
      <c r="AD2424" s="4">
        <v>0</v>
      </c>
    </row>
    <row r="2425" spans="1:30" x14ac:dyDescent="0.3">
      <c r="A2425" s="16" t="s">
        <v>20</v>
      </c>
      <c r="B2425" s="7">
        <v>533858</v>
      </c>
      <c r="C2425" s="7">
        <v>235881</v>
      </c>
      <c r="D2425" s="7" t="s">
        <v>2465</v>
      </c>
      <c r="E2425" s="7">
        <v>2</v>
      </c>
      <c r="F2425" s="4">
        <v>1904069</v>
      </c>
      <c r="G2425" s="4">
        <v>71657</v>
      </c>
      <c r="H2425" s="4">
        <f t="shared" si="224"/>
        <v>2259284.2041154238</v>
      </c>
      <c r="I2425" s="4">
        <f t="shared" si="225"/>
        <v>355215.20411542384</v>
      </c>
      <c r="J2425" s="5">
        <f t="shared" si="226"/>
        <v>0.18655584651366297</v>
      </c>
      <c r="K2425" s="4">
        <f t="shared" si="227"/>
        <v>125676.34495751062</v>
      </c>
      <c r="L2425" s="4">
        <f t="shared" si="228"/>
        <v>54019.344957510621</v>
      </c>
      <c r="M2425" s="5">
        <f t="shared" si="229"/>
        <v>0.75385998517256692</v>
      </c>
      <c r="N2425" s="4">
        <f>IF(SUMPRODUCT($O$2:$AD$2,O2425:AD2425)&lt;=Kalkulačka!$B$4,SUMPRODUCT($O$2:$AD$2,O2425:AD2425)*Kalkulačka!$B$5,SUMPRODUCT($O$2:$AD$2,O2425:AD2425))</f>
        <v>159</v>
      </c>
      <c r="O2425" s="4">
        <v>50</v>
      </c>
      <c r="P2425" s="4">
        <v>0</v>
      </c>
      <c r="Q2425" s="4">
        <v>0</v>
      </c>
      <c r="R2425" s="4">
        <v>0</v>
      </c>
      <c r="S2425" s="4">
        <v>56</v>
      </c>
      <c r="T2425" s="4">
        <v>0</v>
      </c>
      <c r="U2425" s="4">
        <v>104</v>
      </c>
      <c r="V2425" s="4">
        <v>55</v>
      </c>
      <c r="W2425" s="4">
        <v>0</v>
      </c>
      <c r="X2425" s="4">
        <v>0</v>
      </c>
      <c r="Y2425" s="4">
        <v>0</v>
      </c>
      <c r="Z2425" s="4">
        <v>0</v>
      </c>
      <c r="AA2425" s="4">
        <v>0</v>
      </c>
      <c r="AB2425" s="4">
        <v>0</v>
      </c>
      <c r="AC2425" s="4">
        <v>0</v>
      </c>
      <c r="AD2425" s="4">
        <v>0</v>
      </c>
    </row>
    <row r="2426" spans="1:30" x14ac:dyDescent="0.3">
      <c r="A2426" s="16" t="s">
        <v>47</v>
      </c>
      <c r="B2426" s="7">
        <v>593621</v>
      </c>
      <c r="C2426" s="7">
        <v>292354</v>
      </c>
      <c r="D2426" s="7" t="s">
        <v>2466</v>
      </c>
      <c r="E2426" s="7">
        <v>2</v>
      </c>
      <c r="F2426" s="4">
        <v>2209137</v>
      </c>
      <c r="G2426" s="4">
        <v>86645</v>
      </c>
      <c r="H2426" s="4">
        <f t="shared" si="224"/>
        <v>2621622.2368509164</v>
      </c>
      <c r="I2426" s="4">
        <f t="shared" si="225"/>
        <v>412485.23685091641</v>
      </c>
      <c r="J2426" s="5">
        <f t="shared" si="226"/>
        <v>0.1867178164373311</v>
      </c>
      <c r="K2426" s="4">
        <f t="shared" si="227"/>
        <v>145831.98518654532</v>
      </c>
      <c r="L2426" s="4">
        <f t="shared" si="228"/>
        <v>59186.985186545324</v>
      </c>
      <c r="M2426" s="5">
        <f t="shared" si="229"/>
        <v>0.68309752653407951</v>
      </c>
      <c r="N2426" s="4">
        <f>IF(SUMPRODUCT($O$2:$AD$2,O2426:AD2426)&lt;=Kalkulačka!$B$4,SUMPRODUCT($O$2:$AD$2,O2426:AD2426)*Kalkulačka!$B$5,SUMPRODUCT($O$2:$AD$2,O2426:AD2426))</f>
        <v>184.5</v>
      </c>
      <c r="O2426" s="4">
        <v>49</v>
      </c>
      <c r="P2426" s="4">
        <v>0</v>
      </c>
      <c r="Q2426" s="4">
        <v>0</v>
      </c>
      <c r="R2426" s="4">
        <v>0</v>
      </c>
      <c r="S2426" s="4">
        <v>74</v>
      </c>
      <c r="T2426" s="4">
        <v>0</v>
      </c>
      <c r="U2426" s="4">
        <v>118</v>
      </c>
      <c r="V2426" s="4">
        <v>58</v>
      </c>
      <c r="W2426" s="4">
        <v>0</v>
      </c>
      <c r="X2426" s="4">
        <v>0</v>
      </c>
      <c r="Y2426" s="4">
        <v>0</v>
      </c>
      <c r="Z2426" s="4">
        <v>0</v>
      </c>
      <c r="AA2426" s="4">
        <v>0</v>
      </c>
      <c r="AB2426" s="4">
        <v>0</v>
      </c>
      <c r="AC2426" s="4">
        <v>0</v>
      </c>
      <c r="AD2426" s="4">
        <v>0</v>
      </c>
    </row>
    <row r="2427" spans="1:30" x14ac:dyDescent="0.3">
      <c r="A2427" s="16" t="s">
        <v>44</v>
      </c>
      <c r="B2427" s="7">
        <v>596221</v>
      </c>
      <c r="C2427" s="7">
        <v>842630</v>
      </c>
      <c r="D2427" s="7" t="s">
        <v>2467</v>
      </c>
      <c r="E2427" s="7">
        <v>2</v>
      </c>
      <c r="F2427" s="4">
        <v>1364219</v>
      </c>
      <c r="G2427" s="4">
        <v>51346</v>
      </c>
      <c r="H2427" s="4">
        <f t="shared" si="224"/>
        <v>1619864.1463469076</v>
      </c>
      <c r="I2427" s="4">
        <f t="shared" si="225"/>
        <v>255645.1463469076</v>
      </c>
      <c r="J2427" s="5">
        <f t="shared" si="226"/>
        <v>0.18739304052128558</v>
      </c>
      <c r="K2427" s="4">
        <f t="shared" si="227"/>
        <v>90107.568082743455</v>
      </c>
      <c r="L2427" s="4">
        <f t="shared" si="228"/>
        <v>38761.568082743455</v>
      </c>
      <c r="M2427" s="5">
        <f t="shared" si="229"/>
        <v>0.75490920583382271</v>
      </c>
      <c r="N2427" s="4">
        <f>IF(SUMPRODUCT($O$2:$AD$2,O2427:AD2427)&lt;=Kalkulačka!$B$4,SUMPRODUCT($O$2:$AD$2,O2427:AD2427)*Kalkulačka!$B$5,SUMPRODUCT($O$2:$AD$2,O2427:AD2427))</f>
        <v>114</v>
      </c>
      <c r="O2427" s="4">
        <v>37</v>
      </c>
      <c r="P2427" s="4">
        <v>0</v>
      </c>
      <c r="Q2427" s="4">
        <v>0</v>
      </c>
      <c r="R2427" s="4">
        <v>0</v>
      </c>
      <c r="S2427" s="4">
        <v>39</v>
      </c>
      <c r="T2427" s="4">
        <v>0</v>
      </c>
      <c r="U2427" s="4">
        <v>71</v>
      </c>
      <c r="V2427" s="4">
        <v>25</v>
      </c>
      <c r="W2427" s="4">
        <v>0</v>
      </c>
      <c r="X2427" s="4">
        <v>0</v>
      </c>
      <c r="Y2427" s="4">
        <v>0</v>
      </c>
      <c r="Z2427" s="4">
        <v>0</v>
      </c>
      <c r="AA2427" s="4">
        <v>0</v>
      </c>
      <c r="AB2427" s="4">
        <v>0</v>
      </c>
      <c r="AC2427" s="4">
        <v>0</v>
      </c>
      <c r="AD2427" s="4">
        <v>0</v>
      </c>
    </row>
    <row r="2428" spans="1:30" x14ac:dyDescent="0.3">
      <c r="A2428" s="16" t="s">
        <v>20</v>
      </c>
      <c r="B2428" s="7">
        <v>534731</v>
      </c>
      <c r="C2428" s="7">
        <v>236764</v>
      </c>
      <c r="D2428" s="7" t="s">
        <v>2468</v>
      </c>
      <c r="E2428" s="7">
        <v>2</v>
      </c>
      <c r="F2428" s="4">
        <v>1794828</v>
      </c>
      <c r="G2428" s="4">
        <v>69160</v>
      </c>
      <c r="H2428" s="4">
        <f t="shared" si="224"/>
        <v>2131400.1925617205</v>
      </c>
      <c r="I2428" s="4">
        <f t="shared" si="225"/>
        <v>336572.1925617205</v>
      </c>
      <c r="J2428" s="5">
        <f t="shared" si="226"/>
        <v>0.18752336856886598</v>
      </c>
      <c r="K2428" s="4">
        <f t="shared" si="227"/>
        <v>118562.58958255718</v>
      </c>
      <c r="L2428" s="4">
        <f t="shared" si="228"/>
        <v>49402.589582557179</v>
      </c>
      <c r="M2428" s="5">
        <f t="shared" si="229"/>
        <v>0.71432315764252707</v>
      </c>
      <c r="N2428" s="4">
        <f>IF(SUMPRODUCT($O$2:$AD$2,O2428:AD2428)&lt;=Kalkulačka!$B$4,SUMPRODUCT($O$2:$AD$2,O2428:AD2428)*Kalkulačka!$B$5,SUMPRODUCT($O$2:$AD$2,O2428:AD2428))</f>
        <v>150</v>
      </c>
      <c r="O2428" s="4">
        <v>43</v>
      </c>
      <c r="P2428" s="4">
        <v>0</v>
      </c>
      <c r="Q2428" s="4">
        <v>0</v>
      </c>
      <c r="R2428" s="4">
        <v>0</v>
      </c>
      <c r="S2428" s="4">
        <v>57</v>
      </c>
      <c r="T2428" s="4">
        <v>0</v>
      </c>
      <c r="U2428" s="4">
        <v>98</v>
      </c>
      <c r="V2428" s="4">
        <v>35</v>
      </c>
      <c r="W2428" s="4">
        <v>0</v>
      </c>
      <c r="X2428" s="4">
        <v>0</v>
      </c>
      <c r="Y2428" s="4">
        <v>0</v>
      </c>
      <c r="Z2428" s="4">
        <v>0</v>
      </c>
      <c r="AA2428" s="4">
        <v>0</v>
      </c>
      <c r="AB2428" s="4">
        <v>0</v>
      </c>
      <c r="AC2428" s="4">
        <v>0</v>
      </c>
      <c r="AD2428" s="4">
        <v>0</v>
      </c>
    </row>
    <row r="2429" spans="1:30" x14ac:dyDescent="0.3">
      <c r="A2429" s="16" t="s">
        <v>20</v>
      </c>
      <c r="B2429" s="7">
        <v>533424</v>
      </c>
      <c r="C2429" s="7">
        <v>235482</v>
      </c>
      <c r="D2429" s="7" t="s">
        <v>174</v>
      </c>
      <c r="E2429" s="7">
        <v>2</v>
      </c>
      <c r="F2429" s="4">
        <v>8336123</v>
      </c>
      <c r="G2429" s="4">
        <v>544747</v>
      </c>
      <c r="H2429" s="4">
        <f t="shared" si="224"/>
        <v>8582438.1087151952</v>
      </c>
      <c r="I2429" s="4">
        <f t="shared" si="225"/>
        <v>246315.10871519521</v>
      </c>
      <c r="J2429" s="5">
        <f t="shared" si="226"/>
        <v>2.9547921583594094E-2</v>
      </c>
      <c r="K2429" s="4">
        <f t="shared" si="227"/>
        <v>477412.02738576359</v>
      </c>
      <c r="L2429" s="4">
        <f t="shared" si="228"/>
        <v>-67334.972614236409</v>
      </c>
      <c r="M2429" s="5">
        <f t="shared" si="229"/>
        <v>-0.12360778969730246</v>
      </c>
      <c r="N2429" s="4">
        <f>IF(SUMPRODUCT($O$2:$AD$2,O2429:AD2429)&lt;=Kalkulačka!$B$4,SUMPRODUCT($O$2:$AD$2,O2429:AD2429)*Kalkulačka!$B$5,SUMPRODUCT($O$2:$AD$2,O2429:AD2429))</f>
        <v>604</v>
      </c>
      <c r="O2429" s="4">
        <v>98</v>
      </c>
      <c r="P2429" s="4">
        <v>0</v>
      </c>
      <c r="Q2429" s="4">
        <v>0</v>
      </c>
      <c r="R2429" s="4">
        <v>0</v>
      </c>
      <c r="S2429" s="4">
        <v>506</v>
      </c>
      <c r="T2429" s="4">
        <v>0</v>
      </c>
      <c r="U2429" s="4">
        <v>578</v>
      </c>
      <c r="V2429" s="4">
        <v>113</v>
      </c>
      <c r="W2429" s="4">
        <v>192</v>
      </c>
      <c r="X2429" s="4">
        <v>0</v>
      </c>
      <c r="Y2429" s="4">
        <v>0</v>
      </c>
      <c r="Z2429" s="4">
        <v>0</v>
      </c>
      <c r="AA2429" s="4">
        <v>0</v>
      </c>
      <c r="AB2429" s="4">
        <v>0</v>
      </c>
      <c r="AC2429" s="4">
        <v>0</v>
      </c>
      <c r="AD2429" s="4">
        <v>0</v>
      </c>
    </row>
    <row r="2430" spans="1:30" x14ac:dyDescent="0.3">
      <c r="A2430" s="16" t="s">
        <v>53</v>
      </c>
      <c r="B2430" s="7">
        <v>542644</v>
      </c>
      <c r="C2430" s="7">
        <v>303755</v>
      </c>
      <c r="D2430" s="7" t="s">
        <v>2469</v>
      </c>
      <c r="E2430" s="7">
        <v>2</v>
      </c>
      <c r="F2430" s="4">
        <v>3498646</v>
      </c>
      <c r="G2430" s="4">
        <v>172088</v>
      </c>
      <c r="H2430" s="4">
        <f t="shared" si="224"/>
        <v>4156230.3754953551</v>
      </c>
      <c r="I2430" s="4">
        <f t="shared" si="225"/>
        <v>657584.37549535511</v>
      </c>
      <c r="J2430" s="5">
        <f t="shared" si="226"/>
        <v>0.18795396147405463</v>
      </c>
      <c r="K2430" s="4">
        <f t="shared" si="227"/>
        <v>231197.04968598651</v>
      </c>
      <c r="L2430" s="4">
        <f t="shared" si="228"/>
        <v>59109.049685986509</v>
      </c>
      <c r="M2430" s="5">
        <f t="shared" si="229"/>
        <v>0.34348153087947164</v>
      </c>
      <c r="N2430" s="4">
        <f>IF(SUMPRODUCT($O$2:$AD$2,O2430:AD2430)&lt;=Kalkulačka!$B$4,SUMPRODUCT($O$2:$AD$2,O2430:AD2430)*Kalkulačka!$B$5,SUMPRODUCT($O$2:$AD$2,O2430:AD2430))</f>
        <v>292.5</v>
      </c>
      <c r="O2430" s="4">
        <v>41</v>
      </c>
      <c r="P2430" s="4">
        <v>0</v>
      </c>
      <c r="Q2430" s="4">
        <v>0</v>
      </c>
      <c r="R2430" s="4">
        <v>0</v>
      </c>
      <c r="S2430" s="4">
        <v>154</v>
      </c>
      <c r="T2430" s="4">
        <v>0</v>
      </c>
      <c r="U2430" s="4">
        <v>189</v>
      </c>
      <c r="V2430" s="4">
        <v>48</v>
      </c>
      <c r="W2430" s="4">
        <v>31</v>
      </c>
      <c r="X2430" s="4">
        <v>0</v>
      </c>
      <c r="Y2430" s="4">
        <v>0</v>
      </c>
      <c r="Z2430" s="4">
        <v>0</v>
      </c>
      <c r="AA2430" s="4">
        <v>0</v>
      </c>
      <c r="AB2430" s="4">
        <v>0</v>
      </c>
      <c r="AC2430" s="4">
        <v>0</v>
      </c>
      <c r="AD2430" s="4">
        <v>0</v>
      </c>
    </row>
    <row r="2431" spans="1:30" x14ac:dyDescent="0.3">
      <c r="A2431" s="16" t="s">
        <v>53</v>
      </c>
      <c r="B2431" s="7">
        <v>588385</v>
      </c>
      <c r="C2431" s="7">
        <v>287105</v>
      </c>
      <c r="D2431" s="7" t="s">
        <v>2470</v>
      </c>
      <c r="E2431" s="7">
        <v>2</v>
      </c>
      <c r="F2431" s="4">
        <v>3498646</v>
      </c>
      <c r="G2431" s="4">
        <v>170132</v>
      </c>
      <c r="H2431" s="4">
        <f t="shared" si="224"/>
        <v>4156230.3754953551</v>
      </c>
      <c r="I2431" s="4">
        <f t="shared" si="225"/>
        <v>657584.37549535511</v>
      </c>
      <c r="J2431" s="5">
        <f t="shared" si="226"/>
        <v>0.18795396147405463</v>
      </c>
      <c r="K2431" s="4">
        <f t="shared" si="227"/>
        <v>231197.04968598651</v>
      </c>
      <c r="L2431" s="4">
        <f t="shared" si="228"/>
        <v>61065.049685986509</v>
      </c>
      <c r="M2431" s="5">
        <f t="shared" si="229"/>
        <v>0.35892747799347857</v>
      </c>
      <c r="N2431" s="4">
        <f>IF(SUMPRODUCT($O$2:$AD$2,O2431:AD2431)&lt;=Kalkulačka!$B$4,SUMPRODUCT($O$2:$AD$2,O2431:AD2431)*Kalkulačka!$B$5,SUMPRODUCT($O$2:$AD$2,O2431:AD2431))</f>
        <v>292.5</v>
      </c>
      <c r="O2431" s="4">
        <v>38</v>
      </c>
      <c r="P2431" s="4">
        <v>0</v>
      </c>
      <c r="Q2431" s="4">
        <v>0</v>
      </c>
      <c r="R2431" s="4">
        <v>0</v>
      </c>
      <c r="S2431" s="4">
        <v>157</v>
      </c>
      <c r="T2431" s="4">
        <v>0</v>
      </c>
      <c r="U2431" s="4">
        <v>234</v>
      </c>
      <c r="V2431" s="4">
        <v>60</v>
      </c>
      <c r="W2431" s="4">
        <v>0</v>
      </c>
      <c r="X2431" s="4">
        <v>0</v>
      </c>
      <c r="Y2431" s="4">
        <v>0</v>
      </c>
      <c r="Z2431" s="4">
        <v>0</v>
      </c>
      <c r="AA2431" s="4">
        <v>0</v>
      </c>
      <c r="AB2431" s="4">
        <v>0</v>
      </c>
      <c r="AC2431" s="4">
        <v>0</v>
      </c>
      <c r="AD2431" s="4">
        <v>0</v>
      </c>
    </row>
    <row r="2432" spans="1:30" x14ac:dyDescent="0.3">
      <c r="A2432" s="16" t="s">
        <v>41</v>
      </c>
      <c r="B2432" s="7">
        <v>572349</v>
      </c>
      <c r="C2432" s="7">
        <v>271004</v>
      </c>
      <c r="D2432" s="7" t="s">
        <v>2471</v>
      </c>
      <c r="E2432" s="7">
        <v>2</v>
      </c>
      <c r="F2432" s="4">
        <v>1525050</v>
      </c>
      <c r="G2432" s="4">
        <v>57735</v>
      </c>
      <c r="H2432" s="4">
        <f t="shared" si="224"/>
        <v>1811690.1636774624</v>
      </c>
      <c r="I2432" s="4">
        <f t="shared" si="225"/>
        <v>286640.16367746238</v>
      </c>
      <c r="J2432" s="5">
        <f t="shared" si="226"/>
        <v>0.18795460062126645</v>
      </c>
      <c r="K2432" s="4">
        <f t="shared" si="227"/>
        <v>100778.2011451736</v>
      </c>
      <c r="L2432" s="4">
        <f t="shared" si="228"/>
        <v>43043.201145173603</v>
      </c>
      <c r="M2432" s="5">
        <f t="shared" si="229"/>
        <v>0.74553046064213402</v>
      </c>
      <c r="N2432" s="4">
        <f>IF(SUMPRODUCT($O$2:$AD$2,O2432:AD2432)&lt;=Kalkulačka!$B$4,SUMPRODUCT($O$2:$AD$2,O2432:AD2432)*Kalkulačka!$B$5,SUMPRODUCT($O$2:$AD$2,O2432:AD2432))</f>
        <v>127.5</v>
      </c>
      <c r="O2432" s="4">
        <v>40</v>
      </c>
      <c r="P2432" s="4">
        <v>0</v>
      </c>
      <c r="Q2432" s="4">
        <v>0</v>
      </c>
      <c r="R2432" s="4">
        <v>0</v>
      </c>
      <c r="S2432" s="4">
        <v>45</v>
      </c>
      <c r="T2432" s="4">
        <v>0</v>
      </c>
      <c r="U2432" s="4">
        <v>84</v>
      </c>
      <c r="V2432" s="4">
        <v>25</v>
      </c>
      <c r="W2432" s="4">
        <v>0</v>
      </c>
      <c r="X2432" s="4">
        <v>0</v>
      </c>
      <c r="Y2432" s="4">
        <v>0</v>
      </c>
      <c r="Z2432" s="4">
        <v>0</v>
      </c>
      <c r="AA2432" s="4">
        <v>0</v>
      </c>
      <c r="AB2432" s="4">
        <v>0</v>
      </c>
      <c r="AC2432" s="4">
        <v>0</v>
      </c>
      <c r="AD2432" s="4">
        <v>0</v>
      </c>
    </row>
    <row r="2433" spans="1:30" x14ac:dyDescent="0.3">
      <c r="A2433" s="16" t="s">
        <v>47</v>
      </c>
      <c r="B2433" s="7">
        <v>586323</v>
      </c>
      <c r="C2433" s="7">
        <v>285056</v>
      </c>
      <c r="D2433" s="7" t="s">
        <v>2472</v>
      </c>
      <c r="E2433" s="7">
        <v>2</v>
      </c>
      <c r="F2433" s="4">
        <v>3498406</v>
      </c>
      <c r="G2433" s="4">
        <v>172309</v>
      </c>
      <c r="H2433" s="4">
        <f t="shared" si="224"/>
        <v>4156230.3754953551</v>
      </c>
      <c r="I2433" s="4">
        <f t="shared" si="225"/>
        <v>657824.37549535511</v>
      </c>
      <c r="J2433" s="5">
        <f t="shared" si="226"/>
        <v>0.18803545829024859</v>
      </c>
      <c r="K2433" s="4">
        <f t="shared" si="227"/>
        <v>231197.04968598651</v>
      </c>
      <c r="L2433" s="4">
        <f t="shared" si="228"/>
        <v>58888.049685986509</v>
      </c>
      <c r="M2433" s="5">
        <f t="shared" si="229"/>
        <v>0.34175840893967524</v>
      </c>
      <c r="N2433" s="4">
        <f>IF(SUMPRODUCT($O$2:$AD$2,O2433:AD2433)&lt;=Kalkulačka!$B$4,SUMPRODUCT($O$2:$AD$2,O2433:AD2433)*Kalkulačka!$B$5,SUMPRODUCT($O$2:$AD$2,O2433:AD2433))</f>
        <v>292.5</v>
      </c>
      <c r="O2433" s="4">
        <v>45</v>
      </c>
      <c r="P2433" s="4">
        <v>0</v>
      </c>
      <c r="Q2433" s="4">
        <v>0</v>
      </c>
      <c r="R2433" s="4">
        <v>0</v>
      </c>
      <c r="S2433" s="4">
        <v>150</v>
      </c>
      <c r="T2433" s="4">
        <v>0</v>
      </c>
      <c r="U2433" s="4">
        <v>176</v>
      </c>
      <c r="V2433" s="4">
        <v>41</v>
      </c>
      <c r="W2433" s="4">
        <v>80</v>
      </c>
      <c r="X2433" s="4">
        <v>0</v>
      </c>
      <c r="Y2433" s="4">
        <v>0</v>
      </c>
      <c r="Z2433" s="4">
        <v>0</v>
      </c>
      <c r="AA2433" s="4">
        <v>0</v>
      </c>
      <c r="AB2433" s="4">
        <v>0</v>
      </c>
      <c r="AC2433" s="4">
        <v>0</v>
      </c>
      <c r="AD2433" s="4">
        <v>0</v>
      </c>
    </row>
    <row r="2434" spans="1:30" x14ac:dyDescent="0.3">
      <c r="A2434" s="16" t="s">
        <v>47</v>
      </c>
      <c r="B2434" s="7">
        <v>582018</v>
      </c>
      <c r="C2434" s="7">
        <v>280615</v>
      </c>
      <c r="D2434" s="7" t="s">
        <v>2473</v>
      </c>
      <c r="E2434" s="7">
        <v>2</v>
      </c>
      <c r="F2434" s="4">
        <v>8637862</v>
      </c>
      <c r="G2434" s="4">
        <v>575573</v>
      </c>
      <c r="H2434" s="4">
        <f t="shared" si="224"/>
        <v>8895043.4702909142</v>
      </c>
      <c r="I2434" s="4">
        <f t="shared" si="225"/>
        <v>257181.47029091418</v>
      </c>
      <c r="J2434" s="5">
        <f t="shared" si="226"/>
        <v>2.9773741498870132E-2</v>
      </c>
      <c r="K2434" s="4">
        <f t="shared" si="227"/>
        <v>494801.20719120529</v>
      </c>
      <c r="L2434" s="4">
        <f t="shared" si="228"/>
        <v>-80771.792808794708</v>
      </c>
      <c r="M2434" s="5">
        <f t="shared" si="229"/>
        <v>-0.14033283842152899</v>
      </c>
      <c r="N2434" s="4">
        <f>IF(SUMPRODUCT($O$2:$AD$2,O2434:AD2434)&lt;=Kalkulačka!$B$4,SUMPRODUCT($O$2:$AD$2,O2434:AD2434)*Kalkulačka!$B$5,SUMPRODUCT($O$2:$AD$2,O2434:AD2434))</f>
        <v>626</v>
      </c>
      <c r="O2434" s="4">
        <v>86</v>
      </c>
      <c r="P2434" s="4">
        <v>0</v>
      </c>
      <c r="Q2434" s="4">
        <v>0</v>
      </c>
      <c r="R2434" s="4">
        <v>0</v>
      </c>
      <c r="S2434" s="4">
        <v>510</v>
      </c>
      <c r="T2434" s="4">
        <v>15</v>
      </c>
      <c r="U2434" s="4">
        <v>510</v>
      </c>
      <c r="V2434" s="4">
        <v>180</v>
      </c>
      <c r="W2434" s="4">
        <v>157</v>
      </c>
      <c r="X2434" s="4">
        <v>0</v>
      </c>
      <c r="Y2434" s="4">
        <v>0</v>
      </c>
      <c r="Z2434" s="4">
        <v>0</v>
      </c>
      <c r="AA2434" s="4">
        <v>0</v>
      </c>
      <c r="AB2434" s="4">
        <v>0</v>
      </c>
      <c r="AC2434" s="4">
        <v>0</v>
      </c>
      <c r="AD2434" s="4">
        <v>0</v>
      </c>
    </row>
    <row r="2435" spans="1:30" x14ac:dyDescent="0.3">
      <c r="A2435" s="16" t="s">
        <v>35</v>
      </c>
      <c r="B2435" s="7">
        <v>562092</v>
      </c>
      <c r="C2435" s="7">
        <v>260967</v>
      </c>
      <c r="D2435" s="7" t="s">
        <v>2474</v>
      </c>
      <c r="E2435" s="7">
        <v>2</v>
      </c>
      <c r="F2435" s="4">
        <v>7506198</v>
      </c>
      <c r="G2435" s="4">
        <v>467563</v>
      </c>
      <c r="H2435" s="4">
        <f t="shared" si="224"/>
        <v>7729878.0316905063</v>
      </c>
      <c r="I2435" s="4">
        <f t="shared" si="225"/>
        <v>223680.03169050626</v>
      </c>
      <c r="J2435" s="5">
        <f t="shared" si="226"/>
        <v>2.9799378019405687E-2</v>
      </c>
      <c r="K2435" s="4">
        <f t="shared" si="227"/>
        <v>429986.99155274074</v>
      </c>
      <c r="L2435" s="4">
        <f t="shared" si="228"/>
        <v>-37576.008447259257</v>
      </c>
      <c r="M2435" s="5">
        <f t="shared" si="229"/>
        <v>-8.0365658632653214E-2</v>
      </c>
      <c r="N2435" s="4">
        <f>IF(SUMPRODUCT($O$2:$AD$2,O2435:AD2435)&lt;=Kalkulačka!$B$4,SUMPRODUCT($O$2:$AD$2,O2435:AD2435)*Kalkulačka!$B$5,SUMPRODUCT($O$2:$AD$2,O2435:AD2435))</f>
        <v>544</v>
      </c>
      <c r="O2435" s="4">
        <v>123</v>
      </c>
      <c r="P2435" s="4">
        <v>0</v>
      </c>
      <c r="Q2435" s="4">
        <v>0</v>
      </c>
      <c r="R2435" s="4">
        <v>0</v>
      </c>
      <c r="S2435" s="4">
        <v>421</v>
      </c>
      <c r="T2435" s="4">
        <v>0</v>
      </c>
      <c r="U2435" s="4">
        <v>375</v>
      </c>
      <c r="V2435" s="4">
        <v>117</v>
      </c>
      <c r="W2435" s="4">
        <v>0</v>
      </c>
      <c r="X2435" s="4">
        <v>0</v>
      </c>
      <c r="Y2435" s="4">
        <v>0</v>
      </c>
      <c r="Z2435" s="4">
        <v>0</v>
      </c>
      <c r="AA2435" s="4">
        <v>0</v>
      </c>
      <c r="AB2435" s="4">
        <v>0</v>
      </c>
      <c r="AC2435" s="4">
        <v>0</v>
      </c>
      <c r="AD2435" s="4">
        <v>0</v>
      </c>
    </row>
    <row r="2436" spans="1:30" x14ac:dyDescent="0.3">
      <c r="A2436" s="16" t="s">
        <v>50</v>
      </c>
      <c r="B2436" s="7">
        <v>505862</v>
      </c>
      <c r="C2436" s="7">
        <v>299758</v>
      </c>
      <c r="D2436" s="7" t="s">
        <v>2475</v>
      </c>
      <c r="E2436" s="7">
        <v>2</v>
      </c>
      <c r="F2436" s="4">
        <v>914791</v>
      </c>
      <c r="G2436" s="4">
        <v>35318</v>
      </c>
      <c r="H2436" s="4">
        <f t="shared" si="224"/>
        <v>1087014.0982064775</v>
      </c>
      <c r="I2436" s="4">
        <f t="shared" si="225"/>
        <v>172223.09820647747</v>
      </c>
      <c r="J2436" s="5">
        <f t="shared" si="226"/>
        <v>0.18826496785219526</v>
      </c>
      <c r="K2436" s="4">
        <f t="shared" si="227"/>
        <v>60466.920687104161</v>
      </c>
      <c r="L2436" s="4">
        <f t="shared" si="228"/>
        <v>25148.920687104161</v>
      </c>
      <c r="M2436" s="5">
        <f t="shared" si="229"/>
        <v>0.71207091814667201</v>
      </c>
      <c r="N2436" s="4">
        <f>IF(SUMPRODUCT($O$2:$AD$2,O2436:AD2436)&lt;=Kalkulačka!$B$4,SUMPRODUCT($O$2:$AD$2,O2436:AD2436)*Kalkulačka!$B$5,SUMPRODUCT($O$2:$AD$2,O2436:AD2436))</f>
        <v>76.5</v>
      </c>
      <c r="O2436" s="4">
        <v>22</v>
      </c>
      <c r="P2436" s="4">
        <v>0</v>
      </c>
      <c r="Q2436" s="4">
        <v>0</v>
      </c>
      <c r="R2436" s="4">
        <v>0</v>
      </c>
      <c r="S2436" s="4">
        <v>29</v>
      </c>
      <c r="T2436" s="4">
        <v>0</v>
      </c>
      <c r="U2436" s="4">
        <v>0</v>
      </c>
      <c r="V2436" s="4">
        <v>24</v>
      </c>
      <c r="W2436" s="4">
        <v>0</v>
      </c>
      <c r="X2436" s="4">
        <v>0</v>
      </c>
      <c r="Y2436" s="4">
        <v>0</v>
      </c>
      <c r="Z2436" s="4">
        <v>0</v>
      </c>
      <c r="AA2436" s="4">
        <v>0</v>
      </c>
      <c r="AB2436" s="4">
        <v>0</v>
      </c>
      <c r="AC2436" s="4">
        <v>0</v>
      </c>
      <c r="AD2436" s="4">
        <v>0</v>
      </c>
    </row>
    <row r="2437" spans="1:30" x14ac:dyDescent="0.3">
      <c r="A2437" s="16" t="s">
        <v>35</v>
      </c>
      <c r="B2437" s="7">
        <v>562131</v>
      </c>
      <c r="C2437" s="7">
        <v>261009</v>
      </c>
      <c r="D2437" s="7" t="s">
        <v>2476</v>
      </c>
      <c r="E2437" s="7">
        <v>2</v>
      </c>
      <c r="F2437" s="4">
        <v>824863</v>
      </c>
      <c r="G2437" s="4">
        <v>31185</v>
      </c>
      <c r="H2437" s="4">
        <f t="shared" si="224"/>
        <v>980444.08857839147</v>
      </c>
      <c r="I2437" s="4">
        <f t="shared" si="225"/>
        <v>155581.08857839147</v>
      </c>
      <c r="J2437" s="5">
        <f t="shared" si="226"/>
        <v>0.1886144591021679</v>
      </c>
      <c r="K2437" s="4">
        <f t="shared" si="227"/>
        <v>54538.791207976305</v>
      </c>
      <c r="L2437" s="4">
        <f t="shared" si="228"/>
        <v>23353.791207976305</v>
      </c>
      <c r="M2437" s="5">
        <f t="shared" si="229"/>
        <v>0.74887898694809385</v>
      </c>
      <c r="N2437" s="4">
        <f>IF(SUMPRODUCT($O$2:$AD$2,O2437:AD2437)&lt;=Kalkulačka!$B$4,SUMPRODUCT($O$2:$AD$2,O2437:AD2437)*Kalkulačka!$B$5,SUMPRODUCT($O$2:$AD$2,O2437:AD2437))</f>
        <v>69</v>
      </c>
      <c r="O2437" s="4">
        <v>21</v>
      </c>
      <c r="P2437" s="4">
        <v>0</v>
      </c>
      <c r="Q2437" s="4">
        <v>0</v>
      </c>
      <c r="R2437" s="4">
        <v>0</v>
      </c>
      <c r="S2437" s="4">
        <v>25</v>
      </c>
      <c r="T2437" s="4">
        <v>0</v>
      </c>
      <c r="U2437" s="4">
        <v>47</v>
      </c>
      <c r="V2437" s="4">
        <v>25</v>
      </c>
      <c r="W2437" s="4">
        <v>0</v>
      </c>
      <c r="X2437" s="4">
        <v>0</v>
      </c>
      <c r="Y2437" s="4">
        <v>0</v>
      </c>
      <c r="Z2437" s="4">
        <v>0</v>
      </c>
      <c r="AA2437" s="4">
        <v>0</v>
      </c>
      <c r="AB2437" s="4">
        <v>0</v>
      </c>
      <c r="AC2437" s="4">
        <v>0</v>
      </c>
      <c r="AD2437" s="4">
        <v>0</v>
      </c>
    </row>
    <row r="2438" spans="1:30" x14ac:dyDescent="0.3">
      <c r="A2438" s="16" t="s">
        <v>38</v>
      </c>
      <c r="B2438" s="7">
        <v>573469</v>
      </c>
      <c r="C2438" s="7">
        <v>272094</v>
      </c>
      <c r="D2438" s="7" t="s">
        <v>2477</v>
      </c>
      <c r="E2438" s="7">
        <v>2</v>
      </c>
      <c r="F2438" s="4">
        <v>1255072</v>
      </c>
      <c r="G2438" s="4">
        <v>44873</v>
      </c>
      <c r="H2438" s="4">
        <f t="shared" ref="H2438:H2501" si="230">N2438*$A$3</f>
        <v>1491980.1347932045</v>
      </c>
      <c r="I2438" s="4">
        <f t="shared" ref="I2438:I2501" si="231">H2438-F2438</f>
        <v>236908.13479320449</v>
      </c>
      <c r="J2438" s="5">
        <f t="shared" ref="J2438:J2501" si="232">IFERROR(H2438/F2438-1,0)</f>
        <v>0.18876059285300317</v>
      </c>
      <c r="K2438" s="4">
        <f t="shared" ref="K2438:K2501" si="233">N2438*$A$4</f>
        <v>82993.812707790028</v>
      </c>
      <c r="L2438" s="4">
        <f t="shared" ref="L2438:L2501" si="234">K2438-G2438</f>
        <v>38120.812707790028</v>
      </c>
      <c r="M2438" s="5">
        <f t="shared" ref="M2438:M2501" si="235">IFERROR(K2438/G2438-1,0)</f>
        <v>0.84952672448443445</v>
      </c>
      <c r="N2438" s="4">
        <f>IF(SUMPRODUCT($O$2:$AD$2,O2438:AD2438)&lt;=Kalkulačka!$B$4,SUMPRODUCT($O$2:$AD$2,O2438:AD2438)*Kalkulačka!$B$5,SUMPRODUCT($O$2:$AD$2,O2438:AD2438))</f>
        <v>105</v>
      </c>
      <c r="O2438" s="4">
        <v>40</v>
      </c>
      <c r="P2438" s="4">
        <v>0</v>
      </c>
      <c r="Q2438" s="4">
        <v>0</v>
      </c>
      <c r="R2438" s="4">
        <v>0</v>
      </c>
      <c r="S2438" s="4">
        <v>30</v>
      </c>
      <c r="T2438" s="4">
        <v>0</v>
      </c>
      <c r="U2438" s="4">
        <v>69</v>
      </c>
      <c r="V2438" s="4">
        <v>30</v>
      </c>
      <c r="W2438" s="4">
        <v>0</v>
      </c>
      <c r="X2438" s="4">
        <v>0</v>
      </c>
      <c r="Y2438" s="4">
        <v>0</v>
      </c>
      <c r="Z2438" s="4">
        <v>0</v>
      </c>
      <c r="AA2438" s="4">
        <v>0</v>
      </c>
      <c r="AB2438" s="4">
        <v>0</v>
      </c>
      <c r="AC2438" s="4">
        <v>0</v>
      </c>
      <c r="AD2438" s="4">
        <v>0</v>
      </c>
    </row>
    <row r="2439" spans="1:30" x14ac:dyDescent="0.3">
      <c r="A2439" s="16" t="s">
        <v>32</v>
      </c>
      <c r="B2439" s="7">
        <v>567612</v>
      </c>
      <c r="C2439" s="7">
        <v>266396</v>
      </c>
      <c r="D2439" s="7" t="s">
        <v>2478</v>
      </c>
      <c r="E2439" s="7">
        <v>2</v>
      </c>
      <c r="F2439" s="4">
        <v>3011649</v>
      </c>
      <c r="G2439" s="4">
        <v>146360</v>
      </c>
      <c r="H2439" s="4">
        <f t="shared" si="230"/>
        <v>3580752.3235036903</v>
      </c>
      <c r="I2439" s="4">
        <f t="shared" si="231"/>
        <v>569103.32350369031</v>
      </c>
      <c r="J2439" s="5">
        <f t="shared" si="232"/>
        <v>0.18896734762374034</v>
      </c>
      <c r="K2439" s="4">
        <f t="shared" si="233"/>
        <v>199185.15049869608</v>
      </c>
      <c r="L2439" s="4">
        <f t="shared" si="234"/>
        <v>52825.150498696079</v>
      </c>
      <c r="M2439" s="5">
        <f t="shared" si="235"/>
        <v>0.36092614442946225</v>
      </c>
      <c r="N2439" s="4">
        <f>IF(SUMPRODUCT($O$2:$AD$2,O2439:AD2439)&lt;=Kalkulačka!$B$4,SUMPRODUCT($O$2:$AD$2,O2439:AD2439)*Kalkulačka!$B$5,SUMPRODUCT($O$2:$AD$2,O2439:AD2439))</f>
        <v>252</v>
      </c>
      <c r="O2439" s="4">
        <v>33</v>
      </c>
      <c r="P2439" s="4">
        <v>0</v>
      </c>
      <c r="Q2439" s="4">
        <v>0</v>
      </c>
      <c r="R2439" s="4">
        <v>0</v>
      </c>
      <c r="S2439" s="4">
        <v>135</v>
      </c>
      <c r="T2439" s="4">
        <v>0</v>
      </c>
      <c r="U2439" s="4">
        <v>130</v>
      </c>
      <c r="V2439" s="4">
        <v>45</v>
      </c>
      <c r="W2439" s="4">
        <v>0</v>
      </c>
      <c r="X2439" s="4">
        <v>0</v>
      </c>
      <c r="Y2439" s="4">
        <v>0</v>
      </c>
      <c r="Z2439" s="4">
        <v>0</v>
      </c>
      <c r="AA2439" s="4">
        <v>0</v>
      </c>
      <c r="AB2439" s="4">
        <v>0</v>
      </c>
      <c r="AC2439" s="4">
        <v>0</v>
      </c>
      <c r="AD2439" s="4">
        <v>0</v>
      </c>
    </row>
    <row r="2440" spans="1:30" x14ac:dyDescent="0.3">
      <c r="A2440" s="16" t="s">
        <v>53</v>
      </c>
      <c r="B2440" s="7">
        <v>588521</v>
      </c>
      <c r="C2440" s="7">
        <v>287253</v>
      </c>
      <c r="D2440" s="7" t="s">
        <v>2479</v>
      </c>
      <c r="E2440" s="7">
        <v>2</v>
      </c>
      <c r="F2440" s="4">
        <v>932132</v>
      </c>
      <c r="G2440" s="4">
        <v>36290</v>
      </c>
      <c r="H2440" s="4">
        <f t="shared" si="230"/>
        <v>1108328.1001320947</v>
      </c>
      <c r="I2440" s="4">
        <f t="shared" si="231"/>
        <v>176196.1001320947</v>
      </c>
      <c r="J2440" s="5">
        <f t="shared" si="232"/>
        <v>0.18902483782564561</v>
      </c>
      <c r="K2440" s="4">
        <f t="shared" si="233"/>
        <v>61652.546582929732</v>
      </c>
      <c r="L2440" s="4">
        <f t="shared" si="234"/>
        <v>25362.546582929732</v>
      </c>
      <c r="M2440" s="5">
        <f t="shared" si="235"/>
        <v>0.69888527370983011</v>
      </c>
      <c r="N2440" s="4">
        <f>IF(SUMPRODUCT($O$2:$AD$2,O2440:AD2440)&lt;=Kalkulačka!$B$4,SUMPRODUCT($O$2:$AD$2,O2440:AD2440)*Kalkulačka!$B$5,SUMPRODUCT($O$2:$AD$2,O2440:AD2440))</f>
        <v>78</v>
      </c>
      <c r="O2440" s="4">
        <v>22</v>
      </c>
      <c r="P2440" s="4">
        <v>0</v>
      </c>
      <c r="Q2440" s="4">
        <v>0</v>
      </c>
      <c r="R2440" s="4">
        <v>0</v>
      </c>
      <c r="S2440" s="4">
        <v>30</v>
      </c>
      <c r="T2440" s="4">
        <v>0</v>
      </c>
      <c r="U2440" s="4">
        <v>0</v>
      </c>
      <c r="V2440" s="4">
        <v>19</v>
      </c>
      <c r="W2440" s="4">
        <v>0</v>
      </c>
      <c r="X2440" s="4">
        <v>0</v>
      </c>
      <c r="Y2440" s="4">
        <v>0</v>
      </c>
      <c r="Z2440" s="4">
        <v>0</v>
      </c>
      <c r="AA2440" s="4">
        <v>0</v>
      </c>
      <c r="AB2440" s="4">
        <v>0</v>
      </c>
      <c r="AC2440" s="4">
        <v>0</v>
      </c>
      <c r="AD2440" s="4">
        <v>0</v>
      </c>
    </row>
    <row r="2441" spans="1:30" x14ac:dyDescent="0.3">
      <c r="A2441" s="16" t="s">
        <v>25</v>
      </c>
      <c r="B2441" s="7">
        <v>560901</v>
      </c>
      <c r="C2441" s="7">
        <v>259861</v>
      </c>
      <c r="D2441" s="7" t="s">
        <v>2480</v>
      </c>
      <c r="E2441" s="7">
        <v>2</v>
      </c>
      <c r="F2441" s="4">
        <v>2670859</v>
      </c>
      <c r="G2441" s="4">
        <v>104903</v>
      </c>
      <c r="H2441" s="4">
        <f t="shared" si="230"/>
        <v>3175786.2869169638</v>
      </c>
      <c r="I2441" s="4">
        <f t="shared" si="231"/>
        <v>504927.28691696376</v>
      </c>
      <c r="J2441" s="5">
        <f t="shared" si="232"/>
        <v>0.1890505215426812</v>
      </c>
      <c r="K2441" s="4">
        <f t="shared" si="233"/>
        <v>176658.25847801019</v>
      </c>
      <c r="L2441" s="4">
        <f t="shared" si="234"/>
        <v>71755.25847801019</v>
      </c>
      <c r="M2441" s="5">
        <f t="shared" si="235"/>
        <v>0.68401531393773474</v>
      </c>
      <c r="N2441" s="4">
        <f>IF(SUMPRODUCT($O$2:$AD$2,O2441:AD2441)&lt;=Kalkulačka!$B$4,SUMPRODUCT($O$2:$AD$2,O2441:AD2441)*Kalkulačka!$B$5,SUMPRODUCT($O$2:$AD$2,O2441:AD2441))</f>
        <v>223.5</v>
      </c>
      <c r="O2441" s="4">
        <v>60</v>
      </c>
      <c r="P2441" s="4">
        <v>0</v>
      </c>
      <c r="Q2441" s="4">
        <v>0</v>
      </c>
      <c r="R2441" s="4">
        <v>0</v>
      </c>
      <c r="S2441" s="4">
        <v>89</v>
      </c>
      <c r="T2441" s="4">
        <v>0</v>
      </c>
      <c r="U2441" s="4">
        <v>126</v>
      </c>
      <c r="V2441" s="4">
        <v>50</v>
      </c>
      <c r="W2441" s="4">
        <v>0</v>
      </c>
      <c r="X2441" s="4">
        <v>0</v>
      </c>
      <c r="Y2441" s="4">
        <v>0</v>
      </c>
      <c r="Z2441" s="4">
        <v>0</v>
      </c>
      <c r="AA2441" s="4">
        <v>0</v>
      </c>
      <c r="AB2441" s="4">
        <v>0</v>
      </c>
      <c r="AC2441" s="4">
        <v>0</v>
      </c>
      <c r="AD2441" s="4">
        <v>0</v>
      </c>
    </row>
    <row r="2442" spans="1:30" x14ac:dyDescent="0.3">
      <c r="A2442" s="16" t="s">
        <v>20</v>
      </c>
      <c r="B2442" s="7">
        <v>540111</v>
      </c>
      <c r="C2442" s="7">
        <v>242098</v>
      </c>
      <c r="D2442" s="7" t="s">
        <v>210</v>
      </c>
      <c r="E2442" s="7">
        <v>2</v>
      </c>
      <c r="F2442" s="4">
        <v>29589009</v>
      </c>
      <c r="G2442" s="4">
        <v>1867984</v>
      </c>
      <c r="H2442" s="4">
        <f t="shared" si="230"/>
        <v>30493232.088249683</v>
      </c>
      <c r="I2442" s="4">
        <f t="shared" si="231"/>
        <v>904223.08824968338</v>
      </c>
      <c r="J2442" s="5">
        <f t="shared" si="232"/>
        <v>3.0559424556925396E-2</v>
      </c>
      <c r="K2442" s="4">
        <f t="shared" si="233"/>
        <v>1696235.4482944515</v>
      </c>
      <c r="L2442" s="4">
        <f t="shared" si="234"/>
        <v>-171748.55170554854</v>
      </c>
      <c r="M2442" s="5">
        <f t="shared" si="235"/>
        <v>-9.1943267022388087E-2</v>
      </c>
      <c r="N2442" s="4">
        <f>IF(SUMPRODUCT($O$2:$AD$2,O2442:AD2442)&lt;=Kalkulačka!$B$4,SUMPRODUCT($O$2:$AD$2,O2442:AD2442)*Kalkulačka!$B$5,SUMPRODUCT($O$2:$AD$2,O2442:AD2442))</f>
        <v>2146</v>
      </c>
      <c r="O2442" s="4">
        <v>422</v>
      </c>
      <c r="P2442" s="4">
        <v>0</v>
      </c>
      <c r="Q2442" s="4">
        <v>13</v>
      </c>
      <c r="R2442" s="4">
        <v>0</v>
      </c>
      <c r="S2442" s="4">
        <v>1522</v>
      </c>
      <c r="T2442" s="4">
        <v>67</v>
      </c>
      <c r="U2442" s="4">
        <v>2181</v>
      </c>
      <c r="V2442" s="4">
        <v>519</v>
      </c>
      <c r="W2442" s="4">
        <v>154</v>
      </c>
      <c r="X2442" s="4">
        <v>0</v>
      </c>
      <c r="Y2442" s="4">
        <v>0</v>
      </c>
      <c r="Z2442" s="4">
        <v>0</v>
      </c>
      <c r="AA2442" s="4">
        <v>550</v>
      </c>
      <c r="AB2442" s="4">
        <v>0</v>
      </c>
      <c r="AC2442" s="4">
        <v>0</v>
      </c>
      <c r="AD2442" s="4">
        <v>0</v>
      </c>
    </row>
    <row r="2443" spans="1:30" x14ac:dyDescent="0.3">
      <c r="A2443" s="16" t="s">
        <v>41</v>
      </c>
      <c r="B2443" s="7">
        <v>581208</v>
      </c>
      <c r="C2443" s="7">
        <v>279790</v>
      </c>
      <c r="D2443" s="7" t="s">
        <v>1424</v>
      </c>
      <c r="E2443" s="7">
        <v>2</v>
      </c>
      <c r="F2443" s="4">
        <v>1200907</v>
      </c>
      <c r="G2443" s="4">
        <v>47957</v>
      </c>
      <c r="H2443" s="4">
        <f t="shared" si="230"/>
        <v>1428038.1290163528</v>
      </c>
      <c r="I2443" s="4">
        <f t="shared" si="231"/>
        <v>227131.12901635282</v>
      </c>
      <c r="J2443" s="5">
        <f t="shared" si="232"/>
        <v>0.18913298783032562</v>
      </c>
      <c r="K2443" s="4">
        <f t="shared" si="233"/>
        <v>79436.935020313307</v>
      </c>
      <c r="L2443" s="4">
        <f t="shared" si="234"/>
        <v>31479.935020313307</v>
      </c>
      <c r="M2443" s="5">
        <f t="shared" si="235"/>
        <v>0.65642002252670739</v>
      </c>
      <c r="N2443" s="4">
        <f>IF(SUMPRODUCT($O$2:$AD$2,O2443:AD2443)&lt;=Kalkulačka!$B$4,SUMPRODUCT($O$2:$AD$2,O2443:AD2443)*Kalkulačka!$B$5,SUMPRODUCT($O$2:$AD$2,O2443:AD2443))</f>
        <v>100.5</v>
      </c>
      <c r="O2443" s="4">
        <v>25</v>
      </c>
      <c r="P2443" s="4">
        <v>0</v>
      </c>
      <c r="Q2443" s="4">
        <v>0</v>
      </c>
      <c r="R2443" s="4">
        <v>0</v>
      </c>
      <c r="S2443" s="4">
        <v>42</v>
      </c>
      <c r="T2443" s="4">
        <v>0</v>
      </c>
      <c r="U2443" s="4">
        <v>68</v>
      </c>
      <c r="V2443" s="4">
        <v>30</v>
      </c>
      <c r="W2443" s="4">
        <v>0</v>
      </c>
      <c r="X2443" s="4">
        <v>0</v>
      </c>
      <c r="Y2443" s="4">
        <v>0</v>
      </c>
      <c r="Z2443" s="4">
        <v>0</v>
      </c>
      <c r="AA2443" s="4">
        <v>0</v>
      </c>
      <c r="AB2443" s="4">
        <v>0</v>
      </c>
      <c r="AC2443" s="4">
        <v>0</v>
      </c>
      <c r="AD2443" s="4">
        <v>0</v>
      </c>
    </row>
    <row r="2444" spans="1:30" x14ac:dyDescent="0.3">
      <c r="A2444" s="16" t="s">
        <v>38</v>
      </c>
      <c r="B2444" s="7">
        <v>573809</v>
      </c>
      <c r="C2444" s="7">
        <v>272418</v>
      </c>
      <c r="D2444" s="7" t="s">
        <v>2481</v>
      </c>
      <c r="E2444" s="7">
        <v>2</v>
      </c>
      <c r="F2444" s="4">
        <v>2885443</v>
      </c>
      <c r="G2444" s="4">
        <v>144811</v>
      </c>
      <c r="H2444" s="4">
        <f t="shared" si="230"/>
        <v>3431554.31002437</v>
      </c>
      <c r="I2444" s="4">
        <f t="shared" si="231"/>
        <v>546111.31002436997</v>
      </c>
      <c r="J2444" s="5">
        <f t="shared" si="232"/>
        <v>0.18926428628961656</v>
      </c>
      <c r="K2444" s="4">
        <f t="shared" si="233"/>
        <v>190885.76922791707</v>
      </c>
      <c r="L2444" s="4">
        <f t="shared" si="234"/>
        <v>46074.769227917073</v>
      </c>
      <c r="M2444" s="5">
        <f t="shared" si="235"/>
        <v>0.31817174957646222</v>
      </c>
      <c r="N2444" s="4">
        <f>IF(SUMPRODUCT($O$2:$AD$2,O2444:AD2444)&lt;=Kalkulačka!$B$4,SUMPRODUCT($O$2:$AD$2,O2444:AD2444)*Kalkulačka!$B$5,SUMPRODUCT($O$2:$AD$2,O2444:AD2444))</f>
        <v>241.5</v>
      </c>
      <c r="O2444" s="4">
        <v>33</v>
      </c>
      <c r="P2444" s="4">
        <v>0</v>
      </c>
      <c r="Q2444" s="4">
        <v>0</v>
      </c>
      <c r="R2444" s="4">
        <v>0</v>
      </c>
      <c r="S2444" s="4">
        <v>128</v>
      </c>
      <c r="T2444" s="4">
        <v>0</v>
      </c>
      <c r="U2444" s="4">
        <v>184</v>
      </c>
      <c r="V2444" s="4">
        <v>49</v>
      </c>
      <c r="W2444" s="4">
        <v>0</v>
      </c>
      <c r="X2444" s="4">
        <v>0</v>
      </c>
      <c r="Y2444" s="4">
        <v>0</v>
      </c>
      <c r="Z2444" s="4">
        <v>0</v>
      </c>
      <c r="AA2444" s="4">
        <v>0</v>
      </c>
      <c r="AB2444" s="4">
        <v>0</v>
      </c>
      <c r="AC2444" s="4">
        <v>0</v>
      </c>
      <c r="AD2444" s="4">
        <v>0</v>
      </c>
    </row>
    <row r="2445" spans="1:30" x14ac:dyDescent="0.3">
      <c r="A2445" s="16" t="s">
        <v>47</v>
      </c>
      <c r="B2445" s="7">
        <v>583448</v>
      </c>
      <c r="C2445" s="7">
        <v>282154</v>
      </c>
      <c r="D2445" s="7" t="s">
        <v>2482</v>
      </c>
      <c r="E2445" s="7">
        <v>2</v>
      </c>
      <c r="F2445" s="4">
        <v>1881781</v>
      </c>
      <c r="G2445" s="4">
        <v>70905</v>
      </c>
      <c r="H2445" s="4">
        <f t="shared" si="230"/>
        <v>2237970.2021898064</v>
      </c>
      <c r="I2445" s="4">
        <f t="shared" si="231"/>
        <v>356189.20218980638</v>
      </c>
      <c r="J2445" s="5">
        <f t="shared" si="232"/>
        <v>0.18928302612780468</v>
      </c>
      <c r="K2445" s="4">
        <f t="shared" si="233"/>
        <v>124490.71906168504</v>
      </c>
      <c r="L2445" s="4">
        <f t="shared" si="234"/>
        <v>53585.719061685042</v>
      </c>
      <c r="M2445" s="5">
        <f t="shared" si="235"/>
        <v>0.75573963841315894</v>
      </c>
      <c r="N2445" s="4">
        <f>IF(SUMPRODUCT($O$2:$AD$2,O2445:AD2445)&lt;=Kalkulačka!$B$4,SUMPRODUCT($O$2:$AD$2,O2445:AD2445)*Kalkulačka!$B$5,SUMPRODUCT($O$2:$AD$2,O2445:AD2445))</f>
        <v>157.5</v>
      </c>
      <c r="O2445" s="4">
        <v>50</v>
      </c>
      <c r="P2445" s="4">
        <v>0</v>
      </c>
      <c r="Q2445" s="4">
        <v>0</v>
      </c>
      <c r="R2445" s="4">
        <v>0</v>
      </c>
      <c r="S2445" s="4">
        <v>55</v>
      </c>
      <c r="T2445" s="4">
        <v>0</v>
      </c>
      <c r="U2445" s="4">
        <v>105</v>
      </c>
      <c r="V2445" s="4">
        <v>49</v>
      </c>
      <c r="W2445" s="4">
        <v>0</v>
      </c>
      <c r="X2445" s="4">
        <v>0</v>
      </c>
      <c r="Y2445" s="4">
        <v>0</v>
      </c>
      <c r="Z2445" s="4">
        <v>0</v>
      </c>
      <c r="AA2445" s="4">
        <v>0</v>
      </c>
      <c r="AB2445" s="4">
        <v>0</v>
      </c>
      <c r="AC2445" s="4">
        <v>0</v>
      </c>
      <c r="AD2445" s="4">
        <v>0</v>
      </c>
    </row>
    <row r="2446" spans="1:30" x14ac:dyDescent="0.3">
      <c r="A2446" s="16" t="s">
        <v>44</v>
      </c>
      <c r="B2446" s="7">
        <v>591904</v>
      </c>
      <c r="C2446" s="7">
        <v>290661</v>
      </c>
      <c r="D2446" s="7" t="s">
        <v>2483</v>
      </c>
      <c r="E2446" s="7">
        <v>2</v>
      </c>
      <c r="F2446" s="4">
        <v>3064489</v>
      </c>
      <c r="G2446" s="4">
        <v>143592</v>
      </c>
      <c r="H2446" s="4">
        <f t="shared" si="230"/>
        <v>3644694.3292805422</v>
      </c>
      <c r="I2446" s="4">
        <f t="shared" si="231"/>
        <v>580205.32928054221</v>
      </c>
      <c r="J2446" s="5">
        <f t="shared" si="232"/>
        <v>0.18933183616601079</v>
      </c>
      <c r="K2446" s="4">
        <f t="shared" si="233"/>
        <v>202742.02818617277</v>
      </c>
      <c r="L2446" s="4">
        <f t="shared" si="234"/>
        <v>59150.028186172771</v>
      </c>
      <c r="M2446" s="5">
        <f t="shared" si="235"/>
        <v>0.41193122309162611</v>
      </c>
      <c r="N2446" s="4">
        <f>IF(SUMPRODUCT($O$2:$AD$2,O2446:AD2446)&lt;=Kalkulačka!$B$4,SUMPRODUCT($O$2:$AD$2,O2446:AD2446)*Kalkulačka!$B$5,SUMPRODUCT($O$2:$AD$2,O2446:AD2446))</f>
        <v>256.5</v>
      </c>
      <c r="O2446" s="4">
        <v>48</v>
      </c>
      <c r="P2446" s="4">
        <v>0</v>
      </c>
      <c r="Q2446" s="4">
        <v>0</v>
      </c>
      <c r="R2446" s="4">
        <v>0</v>
      </c>
      <c r="S2446" s="4">
        <v>123</v>
      </c>
      <c r="T2446" s="4">
        <v>0</v>
      </c>
      <c r="U2446" s="4">
        <v>184</v>
      </c>
      <c r="V2446" s="4">
        <v>30</v>
      </c>
      <c r="W2446" s="4">
        <v>0</v>
      </c>
      <c r="X2446" s="4">
        <v>0</v>
      </c>
      <c r="Y2446" s="4">
        <v>0</v>
      </c>
      <c r="Z2446" s="4">
        <v>0</v>
      </c>
      <c r="AA2446" s="4">
        <v>0</v>
      </c>
      <c r="AB2446" s="4">
        <v>0</v>
      </c>
      <c r="AC2446" s="4">
        <v>0</v>
      </c>
      <c r="AD2446" s="4">
        <v>0</v>
      </c>
    </row>
    <row r="2447" spans="1:30" x14ac:dyDescent="0.3">
      <c r="A2447" s="16" t="s">
        <v>53</v>
      </c>
      <c r="B2447" s="7">
        <v>588890</v>
      </c>
      <c r="C2447" s="7">
        <v>544566</v>
      </c>
      <c r="D2447" s="7" t="s">
        <v>2484</v>
      </c>
      <c r="E2447" s="7">
        <v>2</v>
      </c>
      <c r="F2447" s="4">
        <v>627130</v>
      </c>
      <c r="G2447" s="4">
        <v>20603</v>
      </c>
      <c r="H2447" s="4">
        <f t="shared" si="230"/>
        <v>745990.06739660224</v>
      </c>
      <c r="I2447" s="4">
        <f t="shared" si="231"/>
        <v>118860.06739660224</v>
      </c>
      <c r="J2447" s="5">
        <f t="shared" si="232"/>
        <v>0.18953018895061979</v>
      </c>
      <c r="K2447" s="4">
        <f t="shared" si="233"/>
        <v>41496.906353895014</v>
      </c>
      <c r="L2447" s="4">
        <f t="shared" si="234"/>
        <v>20893.906353895014</v>
      </c>
      <c r="M2447" s="5">
        <f t="shared" si="235"/>
        <v>1.0141196114107176</v>
      </c>
      <c r="N2447" s="4">
        <f>IF(SUMPRODUCT($O$2:$AD$2,O2447:AD2447)&lt;=Kalkulačka!$B$4,SUMPRODUCT($O$2:$AD$2,O2447:AD2447)*Kalkulačka!$B$5,SUMPRODUCT($O$2:$AD$2,O2447:AD2447))</f>
        <v>52.5</v>
      </c>
      <c r="O2447" s="4">
        <v>25</v>
      </c>
      <c r="P2447" s="4">
        <v>0</v>
      </c>
      <c r="Q2447" s="4">
        <v>0</v>
      </c>
      <c r="R2447" s="4">
        <v>0</v>
      </c>
      <c r="S2447" s="4">
        <v>10</v>
      </c>
      <c r="T2447" s="4">
        <v>0</v>
      </c>
      <c r="U2447" s="4">
        <v>0</v>
      </c>
      <c r="V2447" s="4">
        <v>10</v>
      </c>
      <c r="W2447" s="4">
        <v>0</v>
      </c>
      <c r="X2447" s="4">
        <v>0</v>
      </c>
      <c r="Y2447" s="4">
        <v>0</v>
      </c>
      <c r="Z2447" s="4">
        <v>0</v>
      </c>
      <c r="AA2447" s="4">
        <v>0</v>
      </c>
      <c r="AB2447" s="4">
        <v>0</v>
      </c>
      <c r="AC2447" s="4">
        <v>0</v>
      </c>
      <c r="AD2447" s="4">
        <v>0</v>
      </c>
    </row>
    <row r="2448" spans="1:30" x14ac:dyDescent="0.3">
      <c r="A2448" s="16" t="s">
        <v>50</v>
      </c>
      <c r="B2448" s="7">
        <v>514152</v>
      </c>
      <c r="C2448" s="7">
        <v>301388</v>
      </c>
      <c r="D2448" s="7" t="s">
        <v>2485</v>
      </c>
      <c r="E2448" s="7">
        <v>2</v>
      </c>
      <c r="F2448" s="4">
        <v>3386186</v>
      </c>
      <c r="G2448" s="4">
        <v>162932</v>
      </c>
      <c r="H2448" s="4">
        <f t="shared" si="230"/>
        <v>4028346.3639416518</v>
      </c>
      <c r="I2448" s="4">
        <f t="shared" si="231"/>
        <v>642160.36394165177</v>
      </c>
      <c r="J2448" s="5">
        <f t="shared" si="232"/>
        <v>0.18964119630216758</v>
      </c>
      <c r="K2448" s="4">
        <f t="shared" si="233"/>
        <v>224083.29431103307</v>
      </c>
      <c r="L2448" s="4">
        <f t="shared" si="234"/>
        <v>61151.294311033067</v>
      </c>
      <c r="M2448" s="5">
        <f t="shared" si="235"/>
        <v>0.37531788912572761</v>
      </c>
      <c r="N2448" s="4">
        <f>IF(SUMPRODUCT($O$2:$AD$2,O2448:AD2448)&lt;=Kalkulačka!$B$4,SUMPRODUCT($O$2:$AD$2,O2448:AD2448)*Kalkulačka!$B$5,SUMPRODUCT($O$2:$AD$2,O2448:AD2448))</f>
        <v>283.5</v>
      </c>
      <c r="O2448" s="4">
        <v>42</v>
      </c>
      <c r="P2448" s="4">
        <v>0</v>
      </c>
      <c r="Q2448" s="4">
        <v>11</v>
      </c>
      <c r="R2448" s="4">
        <v>0</v>
      </c>
      <c r="S2448" s="4">
        <v>136</v>
      </c>
      <c r="T2448" s="4">
        <v>0</v>
      </c>
      <c r="U2448" s="4">
        <v>157</v>
      </c>
      <c r="V2448" s="4">
        <v>52</v>
      </c>
      <c r="W2448" s="4">
        <v>0</v>
      </c>
      <c r="X2448" s="4">
        <v>0</v>
      </c>
      <c r="Y2448" s="4">
        <v>0</v>
      </c>
      <c r="Z2448" s="4">
        <v>0</v>
      </c>
      <c r="AA2448" s="4">
        <v>0</v>
      </c>
      <c r="AB2448" s="4">
        <v>0</v>
      </c>
      <c r="AC2448" s="4">
        <v>0</v>
      </c>
      <c r="AD2448" s="4">
        <v>0</v>
      </c>
    </row>
    <row r="2449" spans="1:30" x14ac:dyDescent="0.3">
      <c r="A2449" s="16" t="s">
        <v>56</v>
      </c>
      <c r="B2449" s="7">
        <v>555312</v>
      </c>
      <c r="C2449" s="7">
        <v>67340474</v>
      </c>
      <c r="D2449" s="7" t="s">
        <v>2486</v>
      </c>
      <c r="E2449" s="7">
        <v>2</v>
      </c>
      <c r="F2449" s="4">
        <v>841989</v>
      </c>
      <c r="G2449" s="4">
        <v>31403</v>
      </c>
      <c r="H2449" s="4">
        <f t="shared" si="230"/>
        <v>1001758.0905040087</v>
      </c>
      <c r="I2449" s="4">
        <f t="shared" si="231"/>
        <v>159769.09050400869</v>
      </c>
      <c r="J2449" s="5">
        <f t="shared" si="232"/>
        <v>0.18975199260798981</v>
      </c>
      <c r="K2449" s="4">
        <f t="shared" si="233"/>
        <v>55724.417103801876</v>
      </c>
      <c r="L2449" s="4">
        <f t="shared" si="234"/>
        <v>24321.417103801876</v>
      </c>
      <c r="M2449" s="5">
        <f t="shared" si="235"/>
        <v>0.774493427500617</v>
      </c>
      <c r="N2449" s="4">
        <f>IF(SUMPRODUCT($O$2:$AD$2,O2449:AD2449)&lt;=Kalkulačka!$B$4,SUMPRODUCT($O$2:$AD$2,O2449:AD2449)*Kalkulačka!$B$5,SUMPRODUCT($O$2:$AD$2,O2449:AD2449))</f>
        <v>70.5</v>
      </c>
      <c r="O2449" s="4">
        <v>23</v>
      </c>
      <c r="P2449" s="4">
        <v>0</v>
      </c>
      <c r="Q2449" s="4">
        <v>0</v>
      </c>
      <c r="R2449" s="4">
        <v>0</v>
      </c>
      <c r="S2449" s="4">
        <v>24</v>
      </c>
      <c r="T2449" s="4">
        <v>0</v>
      </c>
      <c r="U2449" s="4">
        <v>0</v>
      </c>
      <c r="V2449" s="4">
        <v>22</v>
      </c>
      <c r="W2449" s="4">
        <v>0</v>
      </c>
      <c r="X2449" s="4">
        <v>0</v>
      </c>
      <c r="Y2449" s="4">
        <v>0</v>
      </c>
      <c r="Z2449" s="4">
        <v>0</v>
      </c>
      <c r="AA2449" s="4">
        <v>0</v>
      </c>
      <c r="AB2449" s="4">
        <v>0</v>
      </c>
      <c r="AC2449" s="4">
        <v>0</v>
      </c>
      <c r="AD2449" s="4">
        <v>0</v>
      </c>
    </row>
    <row r="2450" spans="1:30" x14ac:dyDescent="0.3">
      <c r="A2450" s="16" t="s">
        <v>47</v>
      </c>
      <c r="B2450" s="7">
        <v>593664</v>
      </c>
      <c r="C2450" s="7">
        <v>368725</v>
      </c>
      <c r="D2450" s="7" t="s">
        <v>2487</v>
      </c>
      <c r="E2450" s="7">
        <v>2</v>
      </c>
      <c r="F2450" s="4">
        <v>698660</v>
      </c>
      <c r="G2450" s="4">
        <v>18674</v>
      </c>
      <c r="H2450" s="4">
        <f t="shared" si="230"/>
        <v>831246.07509907102</v>
      </c>
      <c r="I2450" s="4">
        <f t="shared" si="231"/>
        <v>132586.07509907102</v>
      </c>
      <c r="J2450" s="5">
        <f t="shared" si="232"/>
        <v>0.18977195645817857</v>
      </c>
      <c r="K2450" s="4">
        <f t="shared" si="233"/>
        <v>46239.409937197299</v>
      </c>
      <c r="L2450" s="4">
        <f t="shared" si="234"/>
        <v>27565.409937197299</v>
      </c>
      <c r="M2450" s="5">
        <f t="shared" si="235"/>
        <v>1.4761384779478042</v>
      </c>
      <c r="N2450" s="4">
        <f>IF(SUMPRODUCT($O$2:$AD$2,O2450:AD2450)&lt;=Kalkulačka!$B$4,SUMPRODUCT($O$2:$AD$2,O2450:AD2450)*Kalkulačka!$B$5,SUMPRODUCT($O$2:$AD$2,O2450:AD2450))</f>
        <v>58.5</v>
      </c>
      <c r="O2450" s="4">
        <v>39</v>
      </c>
      <c r="P2450" s="4">
        <v>0</v>
      </c>
      <c r="Q2450" s="4">
        <v>0</v>
      </c>
      <c r="R2450" s="4">
        <v>0</v>
      </c>
      <c r="S2450" s="4">
        <v>0</v>
      </c>
      <c r="T2450" s="4">
        <v>0</v>
      </c>
      <c r="U2450" s="4">
        <v>39</v>
      </c>
      <c r="V2450" s="4">
        <v>0</v>
      </c>
      <c r="W2450" s="4">
        <v>0</v>
      </c>
      <c r="X2450" s="4">
        <v>0</v>
      </c>
      <c r="Y2450" s="4">
        <v>0</v>
      </c>
      <c r="Z2450" s="4">
        <v>0</v>
      </c>
      <c r="AA2450" s="4">
        <v>0</v>
      </c>
      <c r="AB2450" s="4">
        <v>0</v>
      </c>
      <c r="AC2450" s="4">
        <v>0</v>
      </c>
      <c r="AD2450" s="4">
        <v>0</v>
      </c>
    </row>
    <row r="2451" spans="1:30" x14ac:dyDescent="0.3">
      <c r="A2451" s="16" t="s">
        <v>20</v>
      </c>
      <c r="B2451" s="7">
        <v>533327</v>
      </c>
      <c r="C2451" s="7">
        <v>235385</v>
      </c>
      <c r="D2451" s="7" t="s">
        <v>2488</v>
      </c>
      <c r="E2451" s="7">
        <v>2</v>
      </c>
      <c r="F2451" s="4">
        <v>1182304</v>
      </c>
      <c r="G2451" s="4">
        <v>58572</v>
      </c>
      <c r="H2451" s="4">
        <f t="shared" si="230"/>
        <v>1406724.1270907356</v>
      </c>
      <c r="I2451" s="4">
        <f t="shared" si="231"/>
        <v>224420.12709073559</v>
      </c>
      <c r="J2451" s="5">
        <f t="shared" si="232"/>
        <v>0.18981592474586528</v>
      </c>
      <c r="K2451" s="4">
        <f t="shared" si="233"/>
        <v>78251.309124487743</v>
      </c>
      <c r="L2451" s="4">
        <f t="shared" si="234"/>
        <v>19679.309124487743</v>
      </c>
      <c r="M2451" s="5">
        <f t="shared" si="235"/>
        <v>0.3359849266627013</v>
      </c>
      <c r="N2451" s="4">
        <f>IF(SUMPRODUCT($O$2:$AD$2,O2451:AD2451)&lt;=Kalkulačka!$B$4,SUMPRODUCT($O$2:$AD$2,O2451:AD2451)*Kalkulačka!$B$5,SUMPRODUCT($O$2:$AD$2,O2451:AD2451))</f>
        <v>99</v>
      </c>
      <c r="O2451" s="4">
        <v>23</v>
      </c>
      <c r="P2451" s="4">
        <v>0</v>
      </c>
      <c r="Q2451" s="4">
        <v>0</v>
      </c>
      <c r="R2451" s="4">
        <v>0</v>
      </c>
      <c r="S2451" s="4">
        <v>43</v>
      </c>
      <c r="T2451" s="4">
        <v>0</v>
      </c>
      <c r="U2451" s="4">
        <v>65</v>
      </c>
      <c r="V2451" s="4">
        <v>43</v>
      </c>
      <c r="W2451" s="4">
        <v>0</v>
      </c>
      <c r="X2451" s="4">
        <v>0</v>
      </c>
      <c r="Y2451" s="4">
        <v>0</v>
      </c>
      <c r="Z2451" s="4">
        <v>0</v>
      </c>
      <c r="AA2451" s="4">
        <v>0</v>
      </c>
      <c r="AB2451" s="4">
        <v>0</v>
      </c>
      <c r="AC2451" s="4">
        <v>0</v>
      </c>
      <c r="AD2451" s="4">
        <v>0</v>
      </c>
    </row>
    <row r="2452" spans="1:30" x14ac:dyDescent="0.3">
      <c r="A2452" s="16" t="s">
        <v>41</v>
      </c>
      <c r="B2452" s="7">
        <v>580627</v>
      </c>
      <c r="C2452" s="7">
        <v>279200</v>
      </c>
      <c r="D2452" s="7" t="s">
        <v>1164</v>
      </c>
      <c r="E2452" s="7">
        <v>2</v>
      </c>
      <c r="F2452" s="4">
        <v>1844813</v>
      </c>
      <c r="G2452" s="4">
        <v>72012</v>
      </c>
      <c r="H2452" s="4">
        <f t="shared" si="230"/>
        <v>2195342.1983385719</v>
      </c>
      <c r="I2452" s="4">
        <f t="shared" si="231"/>
        <v>350529.19833857194</v>
      </c>
      <c r="J2452" s="5">
        <f t="shared" si="232"/>
        <v>0.19000798364851712</v>
      </c>
      <c r="K2452" s="4">
        <f t="shared" si="233"/>
        <v>122119.4672700339</v>
      </c>
      <c r="L2452" s="4">
        <f t="shared" si="234"/>
        <v>50107.4672700339</v>
      </c>
      <c r="M2452" s="5">
        <f t="shared" si="235"/>
        <v>0.69582107523793124</v>
      </c>
      <c r="N2452" s="4">
        <f>IF(SUMPRODUCT($O$2:$AD$2,O2452:AD2452)&lt;=Kalkulačka!$B$4,SUMPRODUCT($O$2:$AD$2,O2452:AD2452)*Kalkulačka!$B$5,SUMPRODUCT($O$2:$AD$2,O2452:AD2452))</f>
        <v>154.5</v>
      </c>
      <c r="O2452" s="4">
        <v>43</v>
      </c>
      <c r="P2452" s="4">
        <v>0</v>
      </c>
      <c r="Q2452" s="4">
        <v>0</v>
      </c>
      <c r="R2452" s="4">
        <v>0</v>
      </c>
      <c r="S2452" s="4">
        <v>60</v>
      </c>
      <c r="T2452" s="4">
        <v>0</v>
      </c>
      <c r="U2452" s="4">
        <v>102</v>
      </c>
      <c r="V2452" s="4">
        <v>40</v>
      </c>
      <c r="W2452" s="4">
        <v>0</v>
      </c>
      <c r="X2452" s="4">
        <v>0</v>
      </c>
      <c r="Y2452" s="4">
        <v>0</v>
      </c>
      <c r="Z2452" s="4">
        <v>0</v>
      </c>
      <c r="AA2452" s="4">
        <v>0</v>
      </c>
      <c r="AB2452" s="4">
        <v>0</v>
      </c>
      <c r="AC2452" s="4">
        <v>0</v>
      </c>
      <c r="AD2452" s="4">
        <v>0</v>
      </c>
    </row>
    <row r="2453" spans="1:30" x14ac:dyDescent="0.3">
      <c r="A2453" s="16" t="s">
        <v>25</v>
      </c>
      <c r="B2453" s="7">
        <v>558630</v>
      </c>
      <c r="C2453" s="7">
        <v>257508</v>
      </c>
      <c r="D2453" s="7" t="s">
        <v>2489</v>
      </c>
      <c r="E2453" s="7">
        <v>2</v>
      </c>
      <c r="F2453" s="4">
        <v>2632504</v>
      </c>
      <c r="G2453" s="4">
        <v>139161</v>
      </c>
      <c r="H2453" s="4">
        <f t="shared" si="230"/>
        <v>3133158.2830657293</v>
      </c>
      <c r="I2453" s="4">
        <f t="shared" si="231"/>
        <v>500654.28306572931</v>
      </c>
      <c r="J2453" s="5">
        <f t="shared" si="232"/>
        <v>0.19018177486747567</v>
      </c>
      <c r="K2453" s="4">
        <f t="shared" si="233"/>
        <v>174287.00668635906</v>
      </c>
      <c r="L2453" s="4">
        <f t="shared" si="234"/>
        <v>35126.006686359062</v>
      </c>
      <c r="M2453" s="5">
        <f t="shared" si="235"/>
        <v>0.25241272113853053</v>
      </c>
      <c r="N2453" s="4">
        <f>IF(SUMPRODUCT($O$2:$AD$2,O2453:AD2453)&lt;=Kalkulačka!$B$4,SUMPRODUCT($O$2:$AD$2,O2453:AD2453)*Kalkulačka!$B$5,SUMPRODUCT($O$2:$AD$2,O2453:AD2453))</f>
        <v>220.5</v>
      </c>
      <c r="O2453" s="4">
        <v>19</v>
      </c>
      <c r="P2453" s="4">
        <v>0</v>
      </c>
      <c r="Q2453" s="4">
        <v>0</v>
      </c>
      <c r="R2453" s="4">
        <v>0</v>
      </c>
      <c r="S2453" s="4">
        <v>128</v>
      </c>
      <c r="T2453" s="4">
        <v>0</v>
      </c>
      <c r="U2453" s="4">
        <v>139</v>
      </c>
      <c r="V2453" s="4">
        <v>49</v>
      </c>
      <c r="W2453" s="4">
        <v>0</v>
      </c>
      <c r="X2453" s="4">
        <v>0</v>
      </c>
      <c r="Y2453" s="4">
        <v>0</v>
      </c>
      <c r="Z2453" s="4">
        <v>0</v>
      </c>
      <c r="AA2453" s="4">
        <v>0</v>
      </c>
      <c r="AB2453" s="4">
        <v>0</v>
      </c>
      <c r="AC2453" s="4">
        <v>0</v>
      </c>
      <c r="AD2453" s="4">
        <v>0</v>
      </c>
    </row>
    <row r="2454" spans="1:30" x14ac:dyDescent="0.3">
      <c r="A2454" s="16" t="s">
        <v>41</v>
      </c>
      <c r="B2454" s="7">
        <v>572624</v>
      </c>
      <c r="C2454" s="7">
        <v>579653</v>
      </c>
      <c r="D2454" s="7" t="s">
        <v>2490</v>
      </c>
      <c r="E2454" s="7">
        <v>2</v>
      </c>
      <c r="F2454" s="4">
        <v>376072</v>
      </c>
      <c r="G2454" s="4">
        <v>10095</v>
      </c>
      <c r="H2454" s="4">
        <f t="shared" si="230"/>
        <v>447594.04043796129</v>
      </c>
      <c r="I2454" s="4">
        <f t="shared" si="231"/>
        <v>71522.040437961288</v>
      </c>
      <c r="J2454" s="5">
        <f t="shared" si="232"/>
        <v>0.19018177486747567</v>
      </c>
      <c r="K2454" s="4">
        <f t="shared" si="233"/>
        <v>24898.14381233701</v>
      </c>
      <c r="L2454" s="4">
        <f t="shared" si="234"/>
        <v>14803.14381233701</v>
      </c>
      <c r="M2454" s="5">
        <f t="shared" si="235"/>
        <v>1.4663837357441318</v>
      </c>
      <c r="N2454" s="4">
        <f>IF(SUMPRODUCT($O$2:$AD$2,O2454:AD2454)&lt;=Kalkulačka!$B$4,SUMPRODUCT($O$2:$AD$2,O2454:AD2454)*Kalkulačka!$B$5,SUMPRODUCT($O$2:$AD$2,O2454:AD2454))</f>
        <v>31.5</v>
      </c>
      <c r="O2454" s="4">
        <v>21</v>
      </c>
      <c r="P2454" s="4">
        <v>0</v>
      </c>
      <c r="Q2454" s="4">
        <v>0</v>
      </c>
      <c r="R2454" s="4">
        <v>0</v>
      </c>
      <c r="S2454" s="4">
        <v>0</v>
      </c>
      <c r="T2454" s="4">
        <v>0</v>
      </c>
      <c r="U2454" s="4">
        <v>0</v>
      </c>
      <c r="V2454" s="4">
        <v>0</v>
      </c>
      <c r="W2454" s="4">
        <v>0</v>
      </c>
      <c r="X2454" s="4">
        <v>0</v>
      </c>
      <c r="Y2454" s="4">
        <v>0</v>
      </c>
      <c r="Z2454" s="4">
        <v>0</v>
      </c>
      <c r="AA2454" s="4">
        <v>0</v>
      </c>
      <c r="AB2454" s="4">
        <v>0</v>
      </c>
      <c r="AC2454" s="4">
        <v>0</v>
      </c>
      <c r="AD2454" s="4">
        <v>0</v>
      </c>
    </row>
    <row r="2455" spans="1:30" x14ac:dyDescent="0.3">
      <c r="A2455" s="16" t="s">
        <v>41</v>
      </c>
      <c r="B2455" s="7">
        <v>574864</v>
      </c>
      <c r="C2455" s="7">
        <v>273457</v>
      </c>
      <c r="D2455" s="7" t="s">
        <v>2491</v>
      </c>
      <c r="E2455" s="7">
        <v>2</v>
      </c>
      <c r="F2455" s="4">
        <v>376072</v>
      </c>
      <c r="G2455" s="4">
        <v>10095</v>
      </c>
      <c r="H2455" s="4">
        <f t="shared" si="230"/>
        <v>447594.04043796129</v>
      </c>
      <c r="I2455" s="4">
        <f t="shared" si="231"/>
        <v>71522.040437961288</v>
      </c>
      <c r="J2455" s="5">
        <f t="shared" si="232"/>
        <v>0.19018177486747567</v>
      </c>
      <c r="K2455" s="4">
        <f t="shared" si="233"/>
        <v>24898.14381233701</v>
      </c>
      <c r="L2455" s="4">
        <f t="shared" si="234"/>
        <v>14803.14381233701</v>
      </c>
      <c r="M2455" s="5">
        <f t="shared" si="235"/>
        <v>1.4663837357441318</v>
      </c>
      <c r="N2455" s="4">
        <f>IF(SUMPRODUCT($O$2:$AD$2,O2455:AD2455)&lt;=Kalkulačka!$B$4,SUMPRODUCT($O$2:$AD$2,O2455:AD2455)*Kalkulačka!$B$5,SUMPRODUCT($O$2:$AD$2,O2455:AD2455))</f>
        <v>31.5</v>
      </c>
      <c r="O2455" s="4">
        <v>21</v>
      </c>
      <c r="P2455" s="4">
        <v>0</v>
      </c>
      <c r="Q2455" s="4">
        <v>0</v>
      </c>
      <c r="R2455" s="4">
        <v>0</v>
      </c>
      <c r="S2455" s="4">
        <v>0</v>
      </c>
      <c r="T2455" s="4">
        <v>0</v>
      </c>
      <c r="U2455" s="4">
        <v>21</v>
      </c>
      <c r="V2455" s="4">
        <v>0</v>
      </c>
      <c r="W2455" s="4">
        <v>0</v>
      </c>
      <c r="X2455" s="4">
        <v>0</v>
      </c>
      <c r="Y2455" s="4">
        <v>0</v>
      </c>
      <c r="Z2455" s="4">
        <v>0</v>
      </c>
      <c r="AA2455" s="4">
        <v>0</v>
      </c>
      <c r="AB2455" s="4">
        <v>0</v>
      </c>
      <c r="AC2455" s="4">
        <v>0</v>
      </c>
      <c r="AD2455" s="4">
        <v>0</v>
      </c>
    </row>
    <row r="2456" spans="1:30" x14ac:dyDescent="0.3">
      <c r="A2456" s="16" t="s">
        <v>41</v>
      </c>
      <c r="B2456" s="7">
        <v>578339</v>
      </c>
      <c r="C2456" s="7">
        <v>276936</v>
      </c>
      <c r="D2456" s="7" t="s">
        <v>2492</v>
      </c>
      <c r="E2456" s="7">
        <v>2</v>
      </c>
      <c r="F2456" s="4">
        <v>376072</v>
      </c>
      <c r="G2456" s="4">
        <v>10095</v>
      </c>
      <c r="H2456" s="4">
        <f t="shared" si="230"/>
        <v>447594.04043796129</v>
      </c>
      <c r="I2456" s="4">
        <f t="shared" si="231"/>
        <v>71522.040437961288</v>
      </c>
      <c r="J2456" s="5">
        <f t="shared" si="232"/>
        <v>0.19018177486747567</v>
      </c>
      <c r="K2456" s="4">
        <f t="shared" si="233"/>
        <v>24898.14381233701</v>
      </c>
      <c r="L2456" s="4">
        <f t="shared" si="234"/>
        <v>14803.14381233701</v>
      </c>
      <c r="M2456" s="5">
        <f t="shared" si="235"/>
        <v>1.4663837357441318</v>
      </c>
      <c r="N2456" s="4">
        <f>IF(SUMPRODUCT($O$2:$AD$2,O2456:AD2456)&lt;=Kalkulačka!$B$4,SUMPRODUCT($O$2:$AD$2,O2456:AD2456)*Kalkulačka!$B$5,SUMPRODUCT($O$2:$AD$2,O2456:AD2456))</f>
        <v>31.5</v>
      </c>
      <c r="O2456" s="4">
        <v>21</v>
      </c>
      <c r="P2456" s="4">
        <v>0</v>
      </c>
      <c r="Q2456" s="4">
        <v>0</v>
      </c>
      <c r="R2456" s="4">
        <v>0</v>
      </c>
      <c r="S2456" s="4">
        <v>0</v>
      </c>
      <c r="T2456" s="4">
        <v>0</v>
      </c>
      <c r="U2456" s="4">
        <v>20</v>
      </c>
      <c r="V2456" s="4">
        <v>0</v>
      </c>
      <c r="W2456" s="4">
        <v>0</v>
      </c>
      <c r="X2456" s="4">
        <v>0</v>
      </c>
      <c r="Y2456" s="4">
        <v>0</v>
      </c>
      <c r="Z2456" s="4">
        <v>0</v>
      </c>
      <c r="AA2456" s="4">
        <v>0</v>
      </c>
      <c r="AB2456" s="4">
        <v>0</v>
      </c>
      <c r="AC2456" s="4">
        <v>0</v>
      </c>
      <c r="AD2456" s="4">
        <v>0</v>
      </c>
    </row>
    <row r="2457" spans="1:30" x14ac:dyDescent="0.3">
      <c r="A2457" s="16" t="s">
        <v>41</v>
      </c>
      <c r="B2457" s="7">
        <v>578711</v>
      </c>
      <c r="C2457" s="7">
        <v>277312</v>
      </c>
      <c r="D2457" s="7" t="s">
        <v>2493</v>
      </c>
      <c r="E2457" s="7">
        <v>2</v>
      </c>
      <c r="F2457" s="4">
        <v>376072</v>
      </c>
      <c r="G2457" s="4">
        <v>10095</v>
      </c>
      <c r="H2457" s="4">
        <f t="shared" si="230"/>
        <v>447594.04043796129</v>
      </c>
      <c r="I2457" s="4">
        <f t="shared" si="231"/>
        <v>71522.040437961288</v>
      </c>
      <c r="J2457" s="5">
        <f t="shared" si="232"/>
        <v>0.19018177486747567</v>
      </c>
      <c r="K2457" s="4">
        <f t="shared" si="233"/>
        <v>24898.14381233701</v>
      </c>
      <c r="L2457" s="4">
        <f t="shared" si="234"/>
        <v>14803.14381233701</v>
      </c>
      <c r="M2457" s="5">
        <f t="shared" si="235"/>
        <v>1.4663837357441318</v>
      </c>
      <c r="N2457" s="4">
        <f>IF(SUMPRODUCT($O$2:$AD$2,O2457:AD2457)&lt;=Kalkulačka!$B$4,SUMPRODUCT($O$2:$AD$2,O2457:AD2457)*Kalkulačka!$B$5,SUMPRODUCT($O$2:$AD$2,O2457:AD2457))</f>
        <v>31.5</v>
      </c>
      <c r="O2457" s="4">
        <v>21</v>
      </c>
      <c r="P2457" s="4">
        <v>0</v>
      </c>
      <c r="Q2457" s="4">
        <v>0</v>
      </c>
      <c r="R2457" s="4">
        <v>0</v>
      </c>
      <c r="S2457" s="4">
        <v>0</v>
      </c>
      <c r="T2457" s="4">
        <v>0</v>
      </c>
      <c r="U2457" s="4">
        <v>21</v>
      </c>
      <c r="V2457" s="4">
        <v>0</v>
      </c>
      <c r="W2457" s="4">
        <v>0</v>
      </c>
      <c r="X2457" s="4">
        <v>0</v>
      </c>
      <c r="Y2457" s="4">
        <v>0</v>
      </c>
      <c r="Z2457" s="4">
        <v>0</v>
      </c>
      <c r="AA2457" s="4">
        <v>0</v>
      </c>
      <c r="AB2457" s="4">
        <v>0</v>
      </c>
      <c r="AC2457" s="4">
        <v>0</v>
      </c>
      <c r="AD2457" s="4">
        <v>0</v>
      </c>
    </row>
    <row r="2458" spans="1:30" x14ac:dyDescent="0.3">
      <c r="A2458" s="16" t="s">
        <v>41</v>
      </c>
      <c r="B2458" s="7">
        <v>578746</v>
      </c>
      <c r="C2458" s="7">
        <v>277347</v>
      </c>
      <c r="D2458" s="7" t="s">
        <v>1486</v>
      </c>
      <c r="E2458" s="7">
        <v>2</v>
      </c>
      <c r="F2458" s="4">
        <v>376072</v>
      </c>
      <c r="G2458" s="4">
        <v>10095</v>
      </c>
      <c r="H2458" s="4">
        <f t="shared" si="230"/>
        <v>447594.04043796129</v>
      </c>
      <c r="I2458" s="4">
        <f t="shared" si="231"/>
        <v>71522.040437961288</v>
      </c>
      <c r="J2458" s="5">
        <f t="shared" si="232"/>
        <v>0.19018177486747567</v>
      </c>
      <c r="K2458" s="4">
        <f t="shared" si="233"/>
        <v>24898.14381233701</v>
      </c>
      <c r="L2458" s="4">
        <f t="shared" si="234"/>
        <v>14803.14381233701</v>
      </c>
      <c r="M2458" s="5">
        <f t="shared" si="235"/>
        <v>1.4663837357441318</v>
      </c>
      <c r="N2458" s="4">
        <f>IF(SUMPRODUCT($O$2:$AD$2,O2458:AD2458)&lt;=Kalkulačka!$B$4,SUMPRODUCT($O$2:$AD$2,O2458:AD2458)*Kalkulačka!$B$5,SUMPRODUCT($O$2:$AD$2,O2458:AD2458))</f>
        <v>31.5</v>
      </c>
      <c r="O2458" s="4">
        <v>21</v>
      </c>
      <c r="P2458" s="4">
        <v>0</v>
      </c>
      <c r="Q2458" s="4">
        <v>0</v>
      </c>
      <c r="R2458" s="4">
        <v>0</v>
      </c>
      <c r="S2458" s="4">
        <v>0</v>
      </c>
      <c r="T2458" s="4">
        <v>0</v>
      </c>
      <c r="U2458" s="4">
        <v>21</v>
      </c>
      <c r="V2458" s="4">
        <v>0</v>
      </c>
      <c r="W2458" s="4">
        <v>0</v>
      </c>
      <c r="X2458" s="4">
        <v>0</v>
      </c>
      <c r="Y2458" s="4">
        <v>0</v>
      </c>
      <c r="Z2458" s="4">
        <v>0</v>
      </c>
      <c r="AA2458" s="4">
        <v>0</v>
      </c>
      <c r="AB2458" s="4">
        <v>0</v>
      </c>
      <c r="AC2458" s="4">
        <v>0</v>
      </c>
      <c r="AD2458" s="4">
        <v>0</v>
      </c>
    </row>
    <row r="2459" spans="1:30" x14ac:dyDescent="0.3">
      <c r="A2459" s="16" t="s">
        <v>20</v>
      </c>
      <c r="B2459" s="7">
        <v>537977</v>
      </c>
      <c r="C2459" s="7">
        <v>239933</v>
      </c>
      <c r="D2459" s="7" t="s">
        <v>2494</v>
      </c>
      <c r="E2459" s="7">
        <v>2</v>
      </c>
      <c r="F2459" s="4">
        <v>1217753</v>
      </c>
      <c r="G2459" s="4">
        <v>42244</v>
      </c>
      <c r="H2459" s="4">
        <f t="shared" si="230"/>
        <v>1449352.13094197</v>
      </c>
      <c r="I2459" s="4">
        <f t="shared" si="231"/>
        <v>231599.13094197004</v>
      </c>
      <c r="J2459" s="5">
        <f t="shared" si="232"/>
        <v>0.19018563776231301</v>
      </c>
      <c r="K2459" s="4">
        <f t="shared" si="233"/>
        <v>80622.560916138886</v>
      </c>
      <c r="L2459" s="4">
        <f t="shared" si="234"/>
        <v>38378.560916138886</v>
      </c>
      <c r="M2459" s="5">
        <f t="shared" si="235"/>
        <v>0.90849732307875408</v>
      </c>
      <c r="N2459" s="4">
        <f>IF(SUMPRODUCT($O$2:$AD$2,O2459:AD2459)&lt;=Kalkulačka!$B$4,SUMPRODUCT($O$2:$AD$2,O2459:AD2459)*Kalkulačka!$B$5,SUMPRODUCT($O$2:$AD$2,O2459:AD2459))</f>
        <v>102</v>
      </c>
      <c r="O2459" s="4">
        <v>42</v>
      </c>
      <c r="P2459" s="4">
        <v>0</v>
      </c>
      <c r="Q2459" s="4">
        <v>0</v>
      </c>
      <c r="R2459" s="4">
        <v>0</v>
      </c>
      <c r="S2459" s="4">
        <v>26</v>
      </c>
      <c r="T2459" s="4">
        <v>0</v>
      </c>
      <c r="U2459" s="4">
        <v>67</v>
      </c>
      <c r="V2459" s="4">
        <v>25</v>
      </c>
      <c r="W2459" s="4">
        <v>0</v>
      </c>
      <c r="X2459" s="4">
        <v>0</v>
      </c>
      <c r="Y2459" s="4">
        <v>0</v>
      </c>
      <c r="Z2459" s="4">
        <v>0</v>
      </c>
      <c r="AA2459" s="4">
        <v>0</v>
      </c>
      <c r="AB2459" s="4">
        <v>0</v>
      </c>
      <c r="AC2459" s="4">
        <v>0</v>
      </c>
      <c r="AD2459" s="4">
        <v>0</v>
      </c>
    </row>
    <row r="2460" spans="1:30" x14ac:dyDescent="0.3">
      <c r="A2460" s="16" t="s">
        <v>38</v>
      </c>
      <c r="B2460" s="7">
        <v>576565</v>
      </c>
      <c r="C2460" s="7">
        <v>275166</v>
      </c>
      <c r="D2460" s="7" t="s">
        <v>2495</v>
      </c>
      <c r="E2460" s="7">
        <v>2</v>
      </c>
      <c r="F2460" s="4">
        <v>1002765</v>
      </c>
      <c r="G2460" s="4">
        <v>40027</v>
      </c>
      <c r="H2460" s="4">
        <f t="shared" si="230"/>
        <v>1193584.1078345636</v>
      </c>
      <c r="I2460" s="4">
        <f t="shared" si="231"/>
        <v>190819.10783456359</v>
      </c>
      <c r="J2460" s="5">
        <f t="shared" si="232"/>
        <v>0.19029294783380313</v>
      </c>
      <c r="K2460" s="4">
        <f t="shared" si="233"/>
        <v>66395.050166232017</v>
      </c>
      <c r="L2460" s="4">
        <f t="shared" si="234"/>
        <v>26368.050166232017</v>
      </c>
      <c r="M2460" s="5">
        <f t="shared" si="235"/>
        <v>0.6587565934552182</v>
      </c>
      <c r="N2460" s="4">
        <f>IF(SUMPRODUCT($O$2:$AD$2,O2460:AD2460)&lt;=Kalkulačka!$B$4,SUMPRODUCT($O$2:$AD$2,O2460:AD2460)*Kalkulačka!$B$5,SUMPRODUCT($O$2:$AD$2,O2460:AD2460))</f>
        <v>84</v>
      </c>
      <c r="O2460" s="4">
        <v>21</v>
      </c>
      <c r="P2460" s="4">
        <v>0</v>
      </c>
      <c r="Q2460" s="4">
        <v>0</v>
      </c>
      <c r="R2460" s="4">
        <v>0</v>
      </c>
      <c r="S2460" s="4">
        <v>35</v>
      </c>
      <c r="T2460" s="4">
        <v>0</v>
      </c>
      <c r="U2460" s="4">
        <v>56</v>
      </c>
      <c r="V2460" s="4">
        <v>22</v>
      </c>
      <c r="W2460" s="4">
        <v>0</v>
      </c>
      <c r="X2460" s="4">
        <v>0</v>
      </c>
      <c r="Y2460" s="4">
        <v>0</v>
      </c>
      <c r="Z2460" s="4">
        <v>0</v>
      </c>
      <c r="AA2460" s="4">
        <v>0</v>
      </c>
      <c r="AB2460" s="4">
        <v>0</v>
      </c>
      <c r="AC2460" s="4">
        <v>0</v>
      </c>
      <c r="AD2460" s="4">
        <v>0</v>
      </c>
    </row>
    <row r="2461" spans="1:30" x14ac:dyDescent="0.3">
      <c r="A2461" s="16" t="s">
        <v>56</v>
      </c>
      <c r="B2461" s="7">
        <v>599107</v>
      </c>
      <c r="C2461" s="7">
        <v>297615</v>
      </c>
      <c r="D2461" s="7" t="s">
        <v>497</v>
      </c>
      <c r="E2461" s="7">
        <v>2</v>
      </c>
      <c r="F2461" s="4">
        <v>12270355</v>
      </c>
      <c r="G2461" s="4">
        <v>765772</v>
      </c>
      <c r="H2461" s="4">
        <f t="shared" si="230"/>
        <v>12660517.14381662</v>
      </c>
      <c r="I2461" s="4">
        <f t="shared" si="231"/>
        <v>390162.14381662011</v>
      </c>
      <c r="J2461" s="5">
        <f t="shared" si="232"/>
        <v>3.1797135764745299E-2</v>
      </c>
      <c r="K2461" s="4">
        <f t="shared" si="233"/>
        <v>704261.78212038963</v>
      </c>
      <c r="L2461" s="4">
        <f t="shared" si="234"/>
        <v>-61510.217879610369</v>
      </c>
      <c r="M2461" s="5">
        <f t="shared" si="235"/>
        <v>-8.0324454118994137E-2</v>
      </c>
      <c r="N2461" s="4">
        <f>IF(SUMPRODUCT($O$2:$AD$2,O2461:AD2461)&lt;=Kalkulačka!$B$4,SUMPRODUCT($O$2:$AD$2,O2461:AD2461)*Kalkulačka!$B$5,SUMPRODUCT($O$2:$AD$2,O2461:AD2461))</f>
        <v>891</v>
      </c>
      <c r="O2461" s="4">
        <v>204</v>
      </c>
      <c r="P2461" s="4">
        <v>0</v>
      </c>
      <c r="Q2461" s="4">
        <v>0</v>
      </c>
      <c r="R2461" s="4">
        <v>0</v>
      </c>
      <c r="S2461" s="4">
        <v>687</v>
      </c>
      <c r="T2461" s="4">
        <v>0</v>
      </c>
      <c r="U2461" s="4">
        <v>767</v>
      </c>
      <c r="V2461" s="4">
        <v>201</v>
      </c>
      <c r="W2461" s="4">
        <v>0</v>
      </c>
      <c r="X2461" s="4">
        <v>371</v>
      </c>
      <c r="Y2461" s="4">
        <v>0</v>
      </c>
      <c r="Z2461" s="4">
        <v>0</v>
      </c>
      <c r="AA2461" s="4">
        <v>0</v>
      </c>
      <c r="AB2461" s="4">
        <v>0</v>
      </c>
      <c r="AC2461" s="4">
        <v>0</v>
      </c>
      <c r="AD2461" s="4">
        <v>0</v>
      </c>
    </row>
    <row r="2462" spans="1:30" x14ac:dyDescent="0.3">
      <c r="A2462" s="16" t="s">
        <v>56</v>
      </c>
      <c r="B2462" s="7">
        <v>511951</v>
      </c>
      <c r="C2462" s="7">
        <v>535966</v>
      </c>
      <c r="D2462" s="7" t="s">
        <v>2496</v>
      </c>
      <c r="E2462" s="7">
        <v>2</v>
      </c>
      <c r="F2462" s="4">
        <v>1593141</v>
      </c>
      <c r="G2462" s="4">
        <v>60426</v>
      </c>
      <c r="H2462" s="4">
        <f t="shared" si="230"/>
        <v>1896946.1713799313</v>
      </c>
      <c r="I2462" s="4">
        <f t="shared" si="231"/>
        <v>303805.17137993127</v>
      </c>
      <c r="J2462" s="5">
        <f t="shared" si="232"/>
        <v>0.19069572083069319</v>
      </c>
      <c r="K2462" s="4">
        <f t="shared" si="233"/>
        <v>105520.70472847589</v>
      </c>
      <c r="L2462" s="4">
        <f t="shared" si="234"/>
        <v>45094.704728475888</v>
      </c>
      <c r="M2462" s="5">
        <f t="shared" si="235"/>
        <v>0.74627982538105919</v>
      </c>
      <c r="N2462" s="4">
        <f>IF(SUMPRODUCT($O$2:$AD$2,O2462:AD2462)&lt;=Kalkulačka!$B$4,SUMPRODUCT($O$2:$AD$2,O2462:AD2462)*Kalkulačka!$B$5,SUMPRODUCT($O$2:$AD$2,O2462:AD2462))</f>
        <v>133.5</v>
      </c>
      <c r="O2462" s="4">
        <v>41</v>
      </c>
      <c r="P2462" s="4">
        <v>0</v>
      </c>
      <c r="Q2462" s="4">
        <v>0</v>
      </c>
      <c r="R2462" s="4">
        <v>0</v>
      </c>
      <c r="S2462" s="4">
        <v>48</v>
      </c>
      <c r="T2462" s="4">
        <v>0</v>
      </c>
      <c r="U2462" s="4">
        <v>124</v>
      </c>
      <c r="V2462" s="4">
        <v>38</v>
      </c>
      <c r="W2462" s="4">
        <v>0</v>
      </c>
      <c r="X2462" s="4">
        <v>0</v>
      </c>
      <c r="Y2462" s="4">
        <v>0</v>
      </c>
      <c r="Z2462" s="4">
        <v>0</v>
      </c>
      <c r="AA2462" s="4">
        <v>0</v>
      </c>
      <c r="AB2462" s="4">
        <v>0</v>
      </c>
      <c r="AC2462" s="4">
        <v>0</v>
      </c>
      <c r="AD2462" s="4">
        <v>0</v>
      </c>
    </row>
    <row r="2463" spans="1:30" x14ac:dyDescent="0.3">
      <c r="A2463" s="16" t="s">
        <v>32</v>
      </c>
      <c r="B2463" s="7">
        <v>567442</v>
      </c>
      <c r="C2463" s="7">
        <v>266621</v>
      </c>
      <c r="D2463" s="7" t="s">
        <v>336</v>
      </c>
      <c r="E2463" s="7">
        <v>2</v>
      </c>
      <c r="F2463" s="4">
        <v>88069456</v>
      </c>
      <c r="G2463" s="4">
        <v>5635467</v>
      </c>
      <c r="H2463" s="4">
        <f t="shared" si="230"/>
        <v>90882904.210831761</v>
      </c>
      <c r="I2463" s="4">
        <f t="shared" si="231"/>
        <v>2813448.2108317614</v>
      </c>
      <c r="J2463" s="5">
        <f t="shared" si="232"/>
        <v>3.1945788456235746E-2</v>
      </c>
      <c r="K2463" s="4">
        <f t="shared" si="233"/>
        <v>5055508.8198002381</v>
      </c>
      <c r="L2463" s="4">
        <f t="shared" si="234"/>
        <v>-579958.18019976187</v>
      </c>
      <c r="M2463" s="5">
        <f t="shared" si="235"/>
        <v>-0.10291217750006554</v>
      </c>
      <c r="N2463" s="4">
        <f>IF(SUMPRODUCT($O$2:$AD$2,O2463:AD2463)&lt;=Kalkulačka!$B$4,SUMPRODUCT($O$2:$AD$2,O2463:AD2463)*Kalkulačka!$B$5,SUMPRODUCT($O$2:$AD$2,O2463:AD2463))</f>
        <v>6396</v>
      </c>
      <c r="O2463" s="4">
        <v>1249</v>
      </c>
      <c r="P2463" s="4">
        <v>0</v>
      </c>
      <c r="Q2463" s="4">
        <v>16</v>
      </c>
      <c r="R2463" s="4">
        <v>0</v>
      </c>
      <c r="S2463" s="4">
        <v>5131</v>
      </c>
      <c r="T2463" s="4">
        <v>0</v>
      </c>
      <c r="U2463" s="4">
        <v>5342</v>
      </c>
      <c r="V2463" s="4">
        <v>1358</v>
      </c>
      <c r="W2463" s="4">
        <v>0</v>
      </c>
      <c r="X2463" s="4">
        <v>0</v>
      </c>
      <c r="Y2463" s="4">
        <v>0</v>
      </c>
      <c r="Z2463" s="4">
        <v>0</v>
      </c>
      <c r="AA2463" s="4">
        <v>0</v>
      </c>
      <c r="AB2463" s="4">
        <v>0</v>
      </c>
      <c r="AC2463" s="4">
        <v>0</v>
      </c>
      <c r="AD2463" s="4">
        <v>0</v>
      </c>
    </row>
    <row r="2464" spans="1:30" x14ac:dyDescent="0.3">
      <c r="A2464" s="16" t="s">
        <v>23</v>
      </c>
      <c r="B2464" s="7">
        <v>550540</v>
      </c>
      <c r="C2464" s="7">
        <v>250708</v>
      </c>
      <c r="D2464" s="7" t="s">
        <v>251</v>
      </c>
      <c r="E2464" s="7">
        <v>2</v>
      </c>
      <c r="F2464" s="4">
        <v>3024822</v>
      </c>
      <c r="G2464" s="4">
        <v>145115</v>
      </c>
      <c r="H2464" s="4">
        <f t="shared" si="230"/>
        <v>3602066.3254293078</v>
      </c>
      <c r="I2464" s="4">
        <f t="shared" si="231"/>
        <v>577244.32542930776</v>
      </c>
      <c r="J2464" s="5">
        <f t="shared" si="232"/>
        <v>0.19083579973608611</v>
      </c>
      <c r="K2464" s="4">
        <f t="shared" si="233"/>
        <v>200370.77639452164</v>
      </c>
      <c r="L2464" s="4">
        <f t="shared" si="234"/>
        <v>55255.776394521643</v>
      </c>
      <c r="M2464" s="5">
        <f t="shared" si="235"/>
        <v>0.38077232811578154</v>
      </c>
      <c r="N2464" s="4">
        <f>IF(SUMPRODUCT($O$2:$AD$2,O2464:AD2464)&lt;=Kalkulačka!$B$4,SUMPRODUCT($O$2:$AD$2,O2464:AD2464)*Kalkulačka!$B$5,SUMPRODUCT($O$2:$AD$2,O2464:AD2464))</f>
        <v>253.5</v>
      </c>
      <c r="O2464" s="4">
        <v>46</v>
      </c>
      <c r="P2464" s="4">
        <v>0</v>
      </c>
      <c r="Q2464" s="4">
        <v>0</v>
      </c>
      <c r="R2464" s="4">
        <v>0</v>
      </c>
      <c r="S2464" s="4">
        <v>123</v>
      </c>
      <c r="T2464" s="4">
        <v>0</v>
      </c>
      <c r="U2464" s="4">
        <v>159</v>
      </c>
      <c r="V2464" s="4">
        <v>42</v>
      </c>
      <c r="W2464" s="4">
        <v>0</v>
      </c>
      <c r="X2464" s="4">
        <v>0</v>
      </c>
      <c r="Y2464" s="4">
        <v>0</v>
      </c>
      <c r="Z2464" s="4">
        <v>0</v>
      </c>
      <c r="AA2464" s="4">
        <v>0</v>
      </c>
      <c r="AB2464" s="4">
        <v>0</v>
      </c>
      <c r="AC2464" s="4">
        <v>0</v>
      </c>
      <c r="AD2464" s="4">
        <v>0</v>
      </c>
    </row>
    <row r="2465" spans="1:30" x14ac:dyDescent="0.3">
      <c r="A2465" s="16" t="s">
        <v>23</v>
      </c>
      <c r="B2465" s="7">
        <v>550922</v>
      </c>
      <c r="C2465" s="7">
        <v>251054</v>
      </c>
      <c r="D2465" s="7" t="s">
        <v>2497</v>
      </c>
      <c r="E2465" s="7">
        <v>2</v>
      </c>
      <c r="F2465" s="4">
        <v>733804</v>
      </c>
      <c r="G2465" s="4">
        <v>19872</v>
      </c>
      <c r="H2465" s="4">
        <f t="shared" si="230"/>
        <v>873874.07895030547</v>
      </c>
      <c r="I2465" s="4">
        <f t="shared" si="231"/>
        <v>140070.07895030547</v>
      </c>
      <c r="J2465" s="5">
        <f t="shared" si="232"/>
        <v>0.19088214148506344</v>
      </c>
      <c r="K2465" s="4">
        <f t="shared" si="233"/>
        <v>48610.661728848449</v>
      </c>
      <c r="L2465" s="4">
        <f t="shared" si="234"/>
        <v>28738.661728848449</v>
      </c>
      <c r="M2465" s="5">
        <f t="shared" si="235"/>
        <v>1.4461886940845639</v>
      </c>
      <c r="N2465" s="4">
        <f>IF(SUMPRODUCT($O$2:$AD$2,O2465:AD2465)&lt;=Kalkulačka!$B$4,SUMPRODUCT($O$2:$AD$2,O2465:AD2465)*Kalkulačka!$B$5,SUMPRODUCT($O$2:$AD$2,O2465:AD2465))</f>
        <v>61.5</v>
      </c>
      <c r="O2465" s="4">
        <v>41</v>
      </c>
      <c r="P2465" s="4">
        <v>0</v>
      </c>
      <c r="Q2465" s="4">
        <v>0</v>
      </c>
      <c r="R2465" s="4">
        <v>0</v>
      </c>
      <c r="S2465" s="4">
        <v>0</v>
      </c>
      <c r="T2465" s="4">
        <v>0</v>
      </c>
      <c r="U2465" s="4">
        <v>42</v>
      </c>
      <c r="V2465" s="4">
        <v>0</v>
      </c>
      <c r="W2465" s="4">
        <v>0</v>
      </c>
      <c r="X2465" s="4">
        <v>0</v>
      </c>
      <c r="Y2465" s="4">
        <v>0</v>
      </c>
      <c r="Z2465" s="4">
        <v>0</v>
      </c>
      <c r="AA2465" s="4">
        <v>0</v>
      </c>
      <c r="AB2465" s="4">
        <v>0</v>
      </c>
      <c r="AC2465" s="4">
        <v>0</v>
      </c>
      <c r="AD2465" s="4">
        <v>0</v>
      </c>
    </row>
    <row r="2466" spans="1:30" x14ac:dyDescent="0.3">
      <c r="A2466" s="16" t="s">
        <v>44</v>
      </c>
      <c r="B2466" s="7">
        <v>548774</v>
      </c>
      <c r="C2466" s="7">
        <v>249050</v>
      </c>
      <c r="D2466" s="7" t="s">
        <v>246</v>
      </c>
      <c r="E2466" s="7">
        <v>2</v>
      </c>
      <c r="F2466" s="4">
        <v>2952997</v>
      </c>
      <c r="G2466" s="4">
        <v>142369</v>
      </c>
      <c r="H2466" s="4">
        <f t="shared" si="230"/>
        <v>3516810.3177268389</v>
      </c>
      <c r="I2466" s="4">
        <f t="shared" si="231"/>
        <v>563813.31772683887</v>
      </c>
      <c r="J2466" s="5">
        <f t="shared" si="232"/>
        <v>0.1909291874413821</v>
      </c>
      <c r="K2466" s="4">
        <f t="shared" si="233"/>
        <v>195628.27281121936</v>
      </c>
      <c r="L2466" s="4">
        <f t="shared" si="234"/>
        <v>53259.272811219358</v>
      </c>
      <c r="M2466" s="5">
        <f t="shared" si="235"/>
        <v>0.37409318609542352</v>
      </c>
      <c r="N2466" s="4">
        <f>IF(SUMPRODUCT($O$2:$AD$2,O2466:AD2466)&lt;=Kalkulačka!$B$4,SUMPRODUCT($O$2:$AD$2,O2466:AD2466)*Kalkulačka!$B$5,SUMPRODUCT($O$2:$AD$2,O2466:AD2466))</f>
        <v>247.5</v>
      </c>
      <c r="O2466" s="4">
        <v>42</v>
      </c>
      <c r="P2466" s="4">
        <v>0</v>
      </c>
      <c r="Q2466" s="4">
        <v>0</v>
      </c>
      <c r="R2466" s="4">
        <v>0</v>
      </c>
      <c r="S2466" s="4">
        <v>123</v>
      </c>
      <c r="T2466" s="4">
        <v>0</v>
      </c>
      <c r="U2466" s="4">
        <v>182</v>
      </c>
      <c r="V2466" s="4">
        <v>57</v>
      </c>
      <c r="W2466" s="4">
        <v>0</v>
      </c>
      <c r="X2466" s="4">
        <v>0</v>
      </c>
      <c r="Y2466" s="4">
        <v>0</v>
      </c>
      <c r="Z2466" s="4">
        <v>0</v>
      </c>
      <c r="AA2466" s="4">
        <v>0</v>
      </c>
      <c r="AB2466" s="4">
        <v>0</v>
      </c>
      <c r="AC2466" s="4">
        <v>0</v>
      </c>
      <c r="AD2466" s="4">
        <v>0</v>
      </c>
    </row>
    <row r="2467" spans="1:30" x14ac:dyDescent="0.3">
      <c r="A2467" s="16" t="s">
        <v>44</v>
      </c>
      <c r="B2467" s="7">
        <v>596884</v>
      </c>
      <c r="C2467" s="7">
        <v>295558</v>
      </c>
      <c r="D2467" s="7" t="s">
        <v>2498</v>
      </c>
      <c r="E2467" s="7">
        <v>2</v>
      </c>
      <c r="F2467" s="4">
        <v>3346268</v>
      </c>
      <c r="G2467" s="4">
        <v>164807</v>
      </c>
      <c r="H2467" s="4">
        <f t="shared" si="230"/>
        <v>3985718.3600904173</v>
      </c>
      <c r="I2467" s="4">
        <f t="shared" si="231"/>
        <v>639450.36009041732</v>
      </c>
      <c r="J2467" s="5">
        <f t="shared" si="232"/>
        <v>0.19109358846643998</v>
      </c>
      <c r="K2467" s="4">
        <f t="shared" si="233"/>
        <v>221712.04251938194</v>
      </c>
      <c r="L2467" s="4">
        <f t="shared" si="234"/>
        <v>56905.042519381939</v>
      </c>
      <c r="M2467" s="5">
        <f t="shared" si="235"/>
        <v>0.34528292195951593</v>
      </c>
      <c r="N2467" s="4">
        <f>IF(SUMPRODUCT($O$2:$AD$2,O2467:AD2467)&lt;=Kalkulačka!$B$4,SUMPRODUCT($O$2:$AD$2,O2467:AD2467)*Kalkulačka!$B$5,SUMPRODUCT($O$2:$AD$2,O2467:AD2467))</f>
        <v>280.5</v>
      </c>
      <c r="O2467" s="4">
        <v>40</v>
      </c>
      <c r="P2467" s="4">
        <v>0</v>
      </c>
      <c r="Q2467" s="4">
        <v>0</v>
      </c>
      <c r="R2467" s="4">
        <v>0</v>
      </c>
      <c r="S2467" s="4">
        <v>147</v>
      </c>
      <c r="T2467" s="4">
        <v>0</v>
      </c>
      <c r="U2467" s="4">
        <v>187</v>
      </c>
      <c r="V2467" s="4">
        <v>55</v>
      </c>
      <c r="W2467" s="4">
        <v>0</v>
      </c>
      <c r="X2467" s="4">
        <v>0</v>
      </c>
      <c r="Y2467" s="4">
        <v>0</v>
      </c>
      <c r="Z2467" s="4">
        <v>0</v>
      </c>
      <c r="AA2467" s="4">
        <v>0</v>
      </c>
      <c r="AB2467" s="4">
        <v>0</v>
      </c>
      <c r="AC2467" s="4">
        <v>0</v>
      </c>
      <c r="AD2467" s="4">
        <v>0</v>
      </c>
    </row>
    <row r="2468" spans="1:30" x14ac:dyDescent="0.3">
      <c r="A2468" s="16" t="s">
        <v>25</v>
      </c>
      <c r="B2468" s="7">
        <v>556912</v>
      </c>
      <c r="C2468" s="7">
        <v>255963</v>
      </c>
      <c r="D2468" s="7" t="s">
        <v>2499</v>
      </c>
      <c r="E2468" s="7">
        <v>2</v>
      </c>
      <c r="F2468" s="4">
        <v>2898808</v>
      </c>
      <c r="G2468" s="4">
        <v>140515</v>
      </c>
      <c r="H2468" s="4">
        <f t="shared" si="230"/>
        <v>3452868.3119499874</v>
      </c>
      <c r="I2468" s="4">
        <f t="shared" si="231"/>
        <v>554060.31194998743</v>
      </c>
      <c r="J2468" s="5">
        <f t="shared" si="232"/>
        <v>0.19113384258287791</v>
      </c>
      <c r="K2468" s="4">
        <f t="shared" si="233"/>
        <v>192071.39512374264</v>
      </c>
      <c r="L2468" s="4">
        <f t="shared" si="234"/>
        <v>51556.395123742637</v>
      </c>
      <c r="M2468" s="5">
        <f t="shared" si="235"/>
        <v>0.36691025957187939</v>
      </c>
      <c r="N2468" s="4">
        <f>IF(SUMPRODUCT($O$2:$AD$2,O2468:AD2468)&lt;=Kalkulačka!$B$4,SUMPRODUCT($O$2:$AD$2,O2468:AD2468)*Kalkulačka!$B$5,SUMPRODUCT($O$2:$AD$2,O2468:AD2468))</f>
        <v>243</v>
      </c>
      <c r="O2468" s="4">
        <v>41</v>
      </c>
      <c r="P2468" s="4">
        <v>0</v>
      </c>
      <c r="Q2468" s="4">
        <v>0</v>
      </c>
      <c r="R2468" s="4">
        <v>0</v>
      </c>
      <c r="S2468" s="4">
        <v>121</v>
      </c>
      <c r="T2468" s="4">
        <v>0</v>
      </c>
      <c r="U2468" s="4">
        <v>158</v>
      </c>
      <c r="V2468" s="4">
        <v>53</v>
      </c>
      <c r="W2468" s="4">
        <v>0</v>
      </c>
      <c r="X2468" s="4">
        <v>0</v>
      </c>
      <c r="Y2468" s="4">
        <v>0</v>
      </c>
      <c r="Z2468" s="4">
        <v>0</v>
      </c>
      <c r="AA2468" s="4">
        <v>0</v>
      </c>
      <c r="AB2468" s="4">
        <v>0</v>
      </c>
      <c r="AC2468" s="4">
        <v>0</v>
      </c>
      <c r="AD2468" s="4">
        <v>0</v>
      </c>
    </row>
    <row r="2469" spans="1:30" x14ac:dyDescent="0.3">
      <c r="A2469" s="16" t="s">
        <v>44</v>
      </c>
      <c r="B2469" s="7">
        <v>591874</v>
      </c>
      <c r="C2469" s="7">
        <v>290637</v>
      </c>
      <c r="D2469" s="7" t="s">
        <v>1996</v>
      </c>
      <c r="E2469" s="7">
        <v>2</v>
      </c>
      <c r="F2469" s="4">
        <v>3345900</v>
      </c>
      <c r="G2469" s="4">
        <v>164273</v>
      </c>
      <c r="H2469" s="4">
        <f t="shared" si="230"/>
        <v>3985718.3600904173</v>
      </c>
      <c r="I2469" s="4">
        <f t="shared" si="231"/>
        <v>639818.36009041732</v>
      </c>
      <c r="J2469" s="5">
        <f t="shared" si="232"/>
        <v>0.19122459131785696</v>
      </c>
      <c r="K2469" s="4">
        <f t="shared" si="233"/>
        <v>221712.04251938194</v>
      </c>
      <c r="L2469" s="4">
        <f t="shared" si="234"/>
        <v>57439.042519381939</v>
      </c>
      <c r="M2469" s="5">
        <f t="shared" si="235"/>
        <v>0.34965601480086161</v>
      </c>
      <c r="N2469" s="4">
        <f>IF(SUMPRODUCT($O$2:$AD$2,O2469:AD2469)&lt;=Kalkulačka!$B$4,SUMPRODUCT($O$2:$AD$2,O2469:AD2469)*Kalkulačka!$B$5,SUMPRODUCT($O$2:$AD$2,O2469:AD2469))</f>
        <v>280.5</v>
      </c>
      <c r="O2469" s="4">
        <v>39</v>
      </c>
      <c r="P2469" s="4">
        <v>0</v>
      </c>
      <c r="Q2469" s="4">
        <v>0</v>
      </c>
      <c r="R2469" s="4">
        <v>0</v>
      </c>
      <c r="S2469" s="4">
        <v>148</v>
      </c>
      <c r="T2469" s="4">
        <v>0</v>
      </c>
      <c r="U2469" s="4">
        <v>175</v>
      </c>
      <c r="V2469" s="4">
        <v>60</v>
      </c>
      <c r="W2469" s="4">
        <v>0</v>
      </c>
      <c r="X2469" s="4">
        <v>0</v>
      </c>
      <c r="Y2469" s="4">
        <v>0</v>
      </c>
      <c r="Z2469" s="4">
        <v>0</v>
      </c>
      <c r="AA2469" s="4">
        <v>0</v>
      </c>
      <c r="AB2469" s="4">
        <v>0</v>
      </c>
      <c r="AC2469" s="4">
        <v>0</v>
      </c>
      <c r="AD2469" s="4">
        <v>0</v>
      </c>
    </row>
    <row r="2470" spans="1:30" x14ac:dyDescent="0.3">
      <c r="A2470" s="16" t="s">
        <v>35</v>
      </c>
      <c r="B2470" s="7">
        <v>563633</v>
      </c>
      <c r="C2470" s="7">
        <v>262391</v>
      </c>
      <c r="D2470" s="7" t="s">
        <v>2500</v>
      </c>
      <c r="E2470" s="7">
        <v>2</v>
      </c>
      <c r="F2470" s="4">
        <v>2361492</v>
      </c>
      <c r="G2470" s="4">
        <v>110715</v>
      </c>
      <c r="H2470" s="4">
        <f t="shared" si="230"/>
        <v>2813448.2541814712</v>
      </c>
      <c r="I2470" s="4">
        <f t="shared" si="231"/>
        <v>451956.25418147119</v>
      </c>
      <c r="J2470" s="5">
        <f t="shared" si="232"/>
        <v>0.19138589255499117</v>
      </c>
      <c r="K2470" s="4">
        <f t="shared" si="233"/>
        <v>156502.61824897549</v>
      </c>
      <c r="L2470" s="4">
        <f t="shared" si="234"/>
        <v>45787.618248975486</v>
      </c>
      <c r="M2470" s="5">
        <f t="shared" si="235"/>
        <v>0.41356291603644935</v>
      </c>
      <c r="N2470" s="4">
        <f>IF(SUMPRODUCT($O$2:$AD$2,O2470:AD2470)&lt;=Kalkulačka!$B$4,SUMPRODUCT($O$2:$AD$2,O2470:AD2470)*Kalkulačka!$B$5,SUMPRODUCT($O$2:$AD$2,O2470:AD2470))</f>
        <v>198</v>
      </c>
      <c r="O2470" s="4">
        <v>41</v>
      </c>
      <c r="P2470" s="4">
        <v>0</v>
      </c>
      <c r="Q2470" s="4">
        <v>0</v>
      </c>
      <c r="R2470" s="4">
        <v>0</v>
      </c>
      <c r="S2470" s="4">
        <v>91</v>
      </c>
      <c r="T2470" s="4">
        <v>0</v>
      </c>
      <c r="U2470" s="4">
        <v>114</v>
      </c>
      <c r="V2470" s="4">
        <v>22</v>
      </c>
      <c r="W2470" s="4">
        <v>0</v>
      </c>
      <c r="X2470" s="4">
        <v>0</v>
      </c>
      <c r="Y2470" s="4">
        <v>0</v>
      </c>
      <c r="Z2470" s="4">
        <v>0</v>
      </c>
      <c r="AA2470" s="4">
        <v>0</v>
      </c>
      <c r="AB2470" s="4">
        <v>0</v>
      </c>
      <c r="AC2470" s="4">
        <v>0</v>
      </c>
      <c r="AD2470" s="4">
        <v>0</v>
      </c>
    </row>
    <row r="2471" spans="1:30" x14ac:dyDescent="0.3">
      <c r="A2471" s="16" t="s">
        <v>47</v>
      </c>
      <c r="B2471" s="7">
        <v>584452</v>
      </c>
      <c r="C2471" s="7">
        <v>283151</v>
      </c>
      <c r="D2471" s="7" t="s">
        <v>2501</v>
      </c>
      <c r="E2471" s="7">
        <v>2</v>
      </c>
      <c r="F2471" s="4">
        <v>1788685</v>
      </c>
      <c r="G2471" s="4">
        <v>72640</v>
      </c>
      <c r="H2471" s="4">
        <f t="shared" si="230"/>
        <v>2131400.1925617205</v>
      </c>
      <c r="I2471" s="4">
        <f t="shared" si="231"/>
        <v>342715.1925617205</v>
      </c>
      <c r="J2471" s="5">
        <f t="shared" si="232"/>
        <v>0.19160175914804478</v>
      </c>
      <c r="K2471" s="4">
        <f t="shared" si="233"/>
        <v>118562.58958255718</v>
      </c>
      <c r="L2471" s="4">
        <f t="shared" si="234"/>
        <v>45922.589582557179</v>
      </c>
      <c r="M2471" s="5">
        <f t="shared" si="235"/>
        <v>0.63219423984797873</v>
      </c>
      <c r="N2471" s="4">
        <f>IF(SUMPRODUCT($O$2:$AD$2,O2471:AD2471)&lt;=Kalkulačka!$B$4,SUMPRODUCT($O$2:$AD$2,O2471:AD2471)*Kalkulačka!$B$5,SUMPRODUCT($O$2:$AD$2,O2471:AD2471))</f>
        <v>150</v>
      </c>
      <c r="O2471" s="4">
        <v>34</v>
      </c>
      <c r="P2471" s="4">
        <v>0</v>
      </c>
      <c r="Q2471" s="4">
        <v>0</v>
      </c>
      <c r="R2471" s="4">
        <v>0</v>
      </c>
      <c r="S2471" s="4">
        <v>66</v>
      </c>
      <c r="T2471" s="4">
        <v>0</v>
      </c>
      <c r="U2471" s="4">
        <v>79</v>
      </c>
      <c r="V2471" s="4">
        <v>27</v>
      </c>
      <c r="W2471" s="4">
        <v>0</v>
      </c>
      <c r="X2471" s="4">
        <v>0</v>
      </c>
      <c r="Y2471" s="4">
        <v>0</v>
      </c>
      <c r="Z2471" s="4">
        <v>0</v>
      </c>
      <c r="AA2471" s="4">
        <v>0</v>
      </c>
      <c r="AB2471" s="4">
        <v>0</v>
      </c>
      <c r="AC2471" s="4">
        <v>0</v>
      </c>
      <c r="AD2471" s="4">
        <v>0</v>
      </c>
    </row>
    <row r="2472" spans="1:30" x14ac:dyDescent="0.3">
      <c r="A2472" s="16" t="s">
        <v>35</v>
      </c>
      <c r="B2472" s="7">
        <v>563731</v>
      </c>
      <c r="C2472" s="7">
        <v>262498</v>
      </c>
      <c r="D2472" s="7" t="s">
        <v>2502</v>
      </c>
      <c r="E2472" s="7">
        <v>2</v>
      </c>
      <c r="F2472" s="4">
        <v>1448710</v>
      </c>
      <c r="G2472" s="4">
        <v>54146</v>
      </c>
      <c r="H2472" s="4">
        <f t="shared" si="230"/>
        <v>1726434.1559749937</v>
      </c>
      <c r="I2472" s="4">
        <f t="shared" si="231"/>
        <v>277724.15597499372</v>
      </c>
      <c r="J2472" s="5">
        <f t="shared" si="232"/>
        <v>0.19170445152928717</v>
      </c>
      <c r="K2472" s="4">
        <f t="shared" si="233"/>
        <v>96035.697561871319</v>
      </c>
      <c r="L2472" s="4">
        <f t="shared" si="234"/>
        <v>41889.697561871319</v>
      </c>
      <c r="M2472" s="5">
        <f t="shared" si="235"/>
        <v>0.77364343740758912</v>
      </c>
      <c r="N2472" s="4">
        <f>IF(SUMPRODUCT($O$2:$AD$2,O2472:AD2472)&lt;=Kalkulačka!$B$4,SUMPRODUCT($O$2:$AD$2,O2472:AD2472)*Kalkulačka!$B$5,SUMPRODUCT($O$2:$AD$2,O2472:AD2472))</f>
        <v>121.5</v>
      </c>
      <c r="O2472" s="4">
        <v>39</v>
      </c>
      <c r="P2472" s="4">
        <v>0</v>
      </c>
      <c r="Q2472" s="4">
        <v>0</v>
      </c>
      <c r="R2472" s="4">
        <v>0</v>
      </c>
      <c r="S2472" s="4">
        <v>42</v>
      </c>
      <c r="T2472" s="4">
        <v>0</v>
      </c>
      <c r="U2472" s="4">
        <v>81</v>
      </c>
      <c r="V2472" s="4">
        <v>30</v>
      </c>
      <c r="W2472" s="4">
        <v>0</v>
      </c>
      <c r="X2472" s="4">
        <v>0</v>
      </c>
      <c r="Y2472" s="4">
        <v>0</v>
      </c>
      <c r="Z2472" s="4">
        <v>0</v>
      </c>
      <c r="AA2472" s="4">
        <v>0</v>
      </c>
      <c r="AB2472" s="4">
        <v>0</v>
      </c>
      <c r="AC2472" s="4">
        <v>0</v>
      </c>
      <c r="AD2472" s="4">
        <v>0</v>
      </c>
    </row>
    <row r="2473" spans="1:30" x14ac:dyDescent="0.3">
      <c r="A2473" s="16" t="s">
        <v>47</v>
      </c>
      <c r="B2473" s="7">
        <v>584002</v>
      </c>
      <c r="C2473" s="7">
        <v>282707</v>
      </c>
      <c r="D2473" s="7" t="s">
        <v>423</v>
      </c>
      <c r="E2473" s="7">
        <v>2</v>
      </c>
      <c r="F2473" s="4">
        <v>25119402</v>
      </c>
      <c r="G2473" s="4">
        <v>1619920</v>
      </c>
      <c r="H2473" s="4">
        <f t="shared" si="230"/>
        <v>25946245.010784678</v>
      </c>
      <c r="I2473" s="4">
        <f t="shared" si="231"/>
        <v>826843.01078467816</v>
      </c>
      <c r="J2473" s="5">
        <f t="shared" si="232"/>
        <v>3.2916508553216373E-2</v>
      </c>
      <c r="K2473" s="4">
        <f t="shared" si="233"/>
        <v>1443301.9238516628</v>
      </c>
      <c r="L2473" s="4">
        <f t="shared" si="234"/>
        <v>-176618.07614833722</v>
      </c>
      <c r="M2473" s="5">
        <f t="shared" si="235"/>
        <v>-0.10902888793788412</v>
      </c>
      <c r="N2473" s="4">
        <f>IF(SUMPRODUCT($O$2:$AD$2,O2473:AD2473)&lt;=Kalkulačka!$B$4,SUMPRODUCT($O$2:$AD$2,O2473:AD2473)*Kalkulačka!$B$5,SUMPRODUCT($O$2:$AD$2,O2473:AD2473))</f>
        <v>1826</v>
      </c>
      <c r="O2473" s="4">
        <v>371</v>
      </c>
      <c r="P2473" s="4">
        <v>0</v>
      </c>
      <c r="Q2473" s="4">
        <v>0</v>
      </c>
      <c r="R2473" s="4">
        <v>0</v>
      </c>
      <c r="S2473" s="4">
        <v>1455</v>
      </c>
      <c r="T2473" s="4">
        <v>0</v>
      </c>
      <c r="U2473" s="4">
        <v>1852</v>
      </c>
      <c r="V2473" s="4">
        <v>402</v>
      </c>
      <c r="W2473" s="4">
        <v>0</v>
      </c>
      <c r="X2473" s="4">
        <v>920</v>
      </c>
      <c r="Y2473" s="4">
        <v>0</v>
      </c>
      <c r="Z2473" s="4">
        <v>0</v>
      </c>
      <c r="AA2473" s="4">
        <v>0</v>
      </c>
      <c r="AB2473" s="4">
        <v>0</v>
      </c>
      <c r="AC2473" s="4">
        <v>0</v>
      </c>
      <c r="AD2473" s="4">
        <v>0</v>
      </c>
    </row>
    <row r="2474" spans="1:30" x14ac:dyDescent="0.3">
      <c r="A2474" s="16" t="s">
        <v>47</v>
      </c>
      <c r="B2474" s="7">
        <v>581518</v>
      </c>
      <c r="C2474" s="7">
        <v>532118</v>
      </c>
      <c r="D2474" s="7" t="s">
        <v>2202</v>
      </c>
      <c r="E2474" s="7">
        <v>2</v>
      </c>
      <c r="F2474" s="4">
        <v>858344</v>
      </c>
      <c r="G2474" s="4">
        <v>32763</v>
      </c>
      <c r="H2474" s="4">
        <f t="shared" si="230"/>
        <v>1023072.0924296258</v>
      </c>
      <c r="I2474" s="4">
        <f t="shared" si="231"/>
        <v>164728.0924296258</v>
      </c>
      <c r="J2474" s="5">
        <f t="shared" si="232"/>
        <v>0.19191383924117345</v>
      </c>
      <c r="K2474" s="4">
        <f t="shared" si="233"/>
        <v>56910.042999627447</v>
      </c>
      <c r="L2474" s="4">
        <f t="shared" si="234"/>
        <v>24147.042999627447</v>
      </c>
      <c r="M2474" s="5">
        <f t="shared" si="235"/>
        <v>0.73702173182026809</v>
      </c>
      <c r="N2474" s="4">
        <f>IF(SUMPRODUCT($O$2:$AD$2,O2474:AD2474)&lt;=Kalkulačka!$B$4,SUMPRODUCT($O$2:$AD$2,O2474:AD2474)*Kalkulačka!$B$5,SUMPRODUCT($O$2:$AD$2,O2474:AD2474))</f>
        <v>72</v>
      </c>
      <c r="O2474" s="4">
        <v>24</v>
      </c>
      <c r="P2474" s="4">
        <v>0</v>
      </c>
      <c r="Q2474" s="4">
        <v>0</v>
      </c>
      <c r="R2474" s="4">
        <v>0</v>
      </c>
      <c r="S2474" s="4">
        <v>24</v>
      </c>
      <c r="T2474" s="4">
        <v>0</v>
      </c>
      <c r="U2474" s="4">
        <v>48</v>
      </c>
      <c r="V2474" s="4">
        <v>24</v>
      </c>
      <c r="W2474" s="4">
        <v>0</v>
      </c>
      <c r="X2474" s="4">
        <v>0</v>
      </c>
      <c r="Y2474" s="4">
        <v>0</v>
      </c>
      <c r="Z2474" s="4">
        <v>0</v>
      </c>
      <c r="AA2474" s="4">
        <v>0</v>
      </c>
      <c r="AB2474" s="4">
        <v>0</v>
      </c>
      <c r="AC2474" s="4">
        <v>0</v>
      </c>
      <c r="AD2474" s="4">
        <v>0</v>
      </c>
    </row>
    <row r="2475" spans="1:30" x14ac:dyDescent="0.3">
      <c r="A2475" s="16" t="s">
        <v>25</v>
      </c>
      <c r="B2475" s="7">
        <v>559601</v>
      </c>
      <c r="C2475" s="7">
        <v>258491</v>
      </c>
      <c r="D2475" s="7" t="s">
        <v>2503</v>
      </c>
      <c r="E2475" s="7">
        <v>2</v>
      </c>
      <c r="F2475" s="4">
        <v>751050</v>
      </c>
      <c r="G2475" s="4">
        <v>20177</v>
      </c>
      <c r="H2475" s="4">
        <f t="shared" si="230"/>
        <v>895188.08087592258</v>
      </c>
      <c r="I2475" s="4">
        <f t="shared" si="231"/>
        <v>144138.08087592258</v>
      </c>
      <c r="J2475" s="5">
        <f t="shared" si="232"/>
        <v>0.19191542623783042</v>
      </c>
      <c r="K2475" s="4">
        <f t="shared" si="233"/>
        <v>49796.28762467402</v>
      </c>
      <c r="L2475" s="4">
        <f t="shared" si="234"/>
        <v>29619.28762467402</v>
      </c>
      <c r="M2475" s="5">
        <f t="shared" si="235"/>
        <v>1.4679728217611152</v>
      </c>
      <c r="N2475" s="4">
        <f>IF(SUMPRODUCT($O$2:$AD$2,O2475:AD2475)&lt;=Kalkulačka!$B$4,SUMPRODUCT($O$2:$AD$2,O2475:AD2475)*Kalkulačka!$B$5,SUMPRODUCT($O$2:$AD$2,O2475:AD2475))</f>
        <v>63</v>
      </c>
      <c r="O2475" s="4">
        <v>42</v>
      </c>
      <c r="P2475" s="4">
        <v>0</v>
      </c>
      <c r="Q2475" s="4">
        <v>0</v>
      </c>
      <c r="R2475" s="4">
        <v>0</v>
      </c>
      <c r="S2475" s="4">
        <v>0</v>
      </c>
      <c r="T2475" s="4">
        <v>0</v>
      </c>
      <c r="U2475" s="4">
        <v>0</v>
      </c>
      <c r="V2475" s="4">
        <v>0</v>
      </c>
      <c r="W2475" s="4">
        <v>0</v>
      </c>
      <c r="X2475" s="4">
        <v>0</v>
      </c>
      <c r="Y2475" s="4">
        <v>0</v>
      </c>
      <c r="Z2475" s="4">
        <v>0</v>
      </c>
      <c r="AA2475" s="4">
        <v>0</v>
      </c>
      <c r="AB2475" s="4">
        <v>0</v>
      </c>
      <c r="AC2475" s="4">
        <v>0</v>
      </c>
      <c r="AD2475" s="4">
        <v>0</v>
      </c>
    </row>
    <row r="2476" spans="1:30" x14ac:dyDescent="0.3">
      <c r="A2476" s="16" t="s">
        <v>47</v>
      </c>
      <c r="B2476" s="7">
        <v>581542</v>
      </c>
      <c r="C2476" s="7">
        <v>280143</v>
      </c>
      <c r="D2476" s="7" t="s">
        <v>2504</v>
      </c>
      <c r="E2476" s="7">
        <v>2</v>
      </c>
      <c r="F2476" s="4">
        <v>2664342</v>
      </c>
      <c r="G2476" s="4">
        <v>102907</v>
      </c>
      <c r="H2476" s="4">
        <f t="shared" si="230"/>
        <v>3175786.2869169638</v>
      </c>
      <c r="I2476" s="4">
        <f t="shared" si="231"/>
        <v>511444.28691696376</v>
      </c>
      <c r="J2476" s="5">
        <f t="shared" si="232"/>
        <v>0.19195894780661171</v>
      </c>
      <c r="K2476" s="4">
        <f t="shared" si="233"/>
        <v>176658.25847801019</v>
      </c>
      <c r="L2476" s="4">
        <f t="shared" si="234"/>
        <v>73751.25847801019</v>
      </c>
      <c r="M2476" s="5">
        <f t="shared" si="235"/>
        <v>0.71667873398320991</v>
      </c>
      <c r="N2476" s="4">
        <f>IF(SUMPRODUCT($O$2:$AD$2,O2476:AD2476)&lt;=Kalkulačka!$B$4,SUMPRODUCT($O$2:$AD$2,O2476:AD2476)*Kalkulačka!$B$5,SUMPRODUCT($O$2:$AD$2,O2476:AD2476))</f>
        <v>223.5</v>
      </c>
      <c r="O2476" s="4">
        <v>69</v>
      </c>
      <c r="P2476" s="4">
        <v>0</v>
      </c>
      <c r="Q2476" s="4">
        <v>0</v>
      </c>
      <c r="R2476" s="4">
        <v>0</v>
      </c>
      <c r="S2476" s="4">
        <v>80</v>
      </c>
      <c r="T2476" s="4">
        <v>0</v>
      </c>
      <c r="U2476" s="4">
        <v>147</v>
      </c>
      <c r="V2476" s="4">
        <v>50</v>
      </c>
      <c r="W2476" s="4">
        <v>0</v>
      </c>
      <c r="X2476" s="4">
        <v>0</v>
      </c>
      <c r="Y2476" s="4">
        <v>0</v>
      </c>
      <c r="Z2476" s="4">
        <v>0</v>
      </c>
      <c r="AA2476" s="4">
        <v>0</v>
      </c>
      <c r="AB2476" s="4">
        <v>0</v>
      </c>
      <c r="AC2476" s="4">
        <v>0</v>
      </c>
      <c r="AD2476" s="4">
        <v>0</v>
      </c>
    </row>
    <row r="2477" spans="1:30" x14ac:dyDescent="0.3">
      <c r="A2477" s="16" t="s">
        <v>50</v>
      </c>
      <c r="B2477" s="7">
        <v>504785</v>
      </c>
      <c r="C2477" s="7">
        <v>299316</v>
      </c>
      <c r="D2477" s="7" t="s">
        <v>2505</v>
      </c>
      <c r="E2477" s="7">
        <v>2</v>
      </c>
      <c r="F2477" s="4">
        <v>2360311</v>
      </c>
      <c r="G2477" s="4">
        <v>88383</v>
      </c>
      <c r="H2477" s="4">
        <f t="shared" si="230"/>
        <v>2813448.2541814712</v>
      </c>
      <c r="I2477" s="4">
        <f t="shared" si="231"/>
        <v>453137.25418147119</v>
      </c>
      <c r="J2477" s="5">
        <f t="shared" si="232"/>
        <v>0.19198201176941132</v>
      </c>
      <c r="K2477" s="4">
        <f t="shared" si="233"/>
        <v>156502.61824897549</v>
      </c>
      <c r="L2477" s="4">
        <f t="shared" si="234"/>
        <v>68119.618248975486</v>
      </c>
      <c r="M2477" s="5">
        <f t="shared" si="235"/>
        <v>0.77073213456179901</v>
      </c>
      <c r="N2477" s="4">
        <f>IF(SUMPRODUCT($O$2:$AD$2,O2477:AD2477)&lt;=Kalkulačka!$B$4,SUMPRODUCT($O$2:$AD$2,O2477:AD2477)*Kalkulačka!$B$5,SUMPRODUCT($O$2:$AD$2,O2477:AD2477))</f>
        <v>198</v>
      </c>
      <c r="O2477" s="4">
        <v>65</v>
      </c>
      <c r="P2477" s="4">
        <v>0</v>
      </c>
      <c r="Q2477" s="4">
        <v>0</v>
      </c>
      <c r="R2477" s="4">
        <v>0</v>
      </c>
      <c r="S2477" s="4">
        <v>67</v>
      </c>
      <c r="T2477" s="4">
        <v>0</v>
      </c>
      <c r="U2477" s="4">
        <v>0</v>
      </c>
      <c r="V2477" s="4">
        <v>40</v>
      </c>
      <c r="W2477" s="4">
        <v>0</v>
      </c>
      <c r="X2477" s="4">
        <v>0</v>
      </c>
      <c r="Y2477" s="4">
        <v>0</v>
      </c>
      <c r="Z2477" s="4">
        <v>0</v>
      </c>
      <c r="AA2477" s="4">
        <v>0</v>
      </c>
      <c r="AB2477" s="4">
        <v>0</v>
      </c>
      <c r="AC2477" s="4">
        <v>0</v>
      </c>
      <c r="AD2477" s="4">
        <v>0</v>
      </c>
    </row>
    <row r="2478" spans="1:30" x14ac:dyDescent="0.3">
      <c r="A2478" s="16" t="s">
        <v>53</v>
      </c>
      <c r="B2478" s="7">
        <v>544434</v>
      </c>
      <c r="C2478" s="7">
        <v>304077</v>
      </c>
      <c r="D2478" s="7" t="s">
        <v>991</v>
      </c>
      <c r="E2478" s="7">
        <v>2</v>
      </c>
      <c r="F2478" s="4">
        <v>357590</v>
      </c>
      <c r="G2478" s="4">
        <v>9631</v>
      </c>
      <c r="H2478" s="4">
        <f t="shared" si="230"/>
        <v>426280.03851234412</v>
      </c>
      <c r="I2478" s="4">
        <f t="shared" si="231"/>
        <v>68690.038512344123</v>
      </c>
      <c r="J2478" s="5">
        <f t="shared" si="232"/>
        <v>0.19209160913992029</v>
      </c>
      <c r="K2478" s="4">
        <f t="shared" si="233"/>
        <v>23712.517916511435</v>
      </c>
      <c r="L2478" s="4">
        <f t="shared" si="234"/>
        <v>14081.517916511435</v>
      </c>
      <c r="M2478" s="5">
        <f t="shared" si="235"/>
        <v>1.4621034073835983</v>
      </c>
      <c r="N2478" s="4">
        <f>IF(SUMPRODUCT($O$2:$AD$2,O2478:AD2478)&lt;=Kalkulačka!$B$4,SUMPRODUCT($O$2:$AD$2,O2478:AD2478)*Kalkulačka!$B$5,SUMPRODUCT($O$2:$AD$2,O2478:AD2478))</f>
        <v>30</v>
      </c>
      <c r="O2478" s="4">
        <v>20</v>
      </c>
      <c r="P2478" s="4">
        <v>0</v>
      </c>
      <c r="Q2478" s="4">
        <v>0</v>
      </c>
      <c r="R2478" s="4">
        <v>0</v>
      </c>
      <c r="S2478" s="4">
        <v>0</v>
      </c>
      <c r="T2478" s="4">
        <v>0</v>
      </c>
      <c r="U2478" s="4">
        <v>21</v>
      </c>
      <c r="V2478" s="4">
        <v>0</v>
      </c>
      <c r="W2478" s="4">
        <v>0</v>
      </c>
      <c r="X2478" s="4">
        <v>0</v>
      </c>
      <c r="Y2478" s="4">
        <v>0</v>
      </c>
      <c r="Z2478" s="4">
        <v>0</v>
      </c>
      <c r="AA2478" s="4">
        <v>0</v>
      </c>
      <c r="AB2478" s="4">
        <v>0</v>
      </c>
      <c r="AC2478" s="4">
        <v>0</v>
      </c>
      <c r="AD2478" s="4">
        <v>0</v>
      </c>
    </row>
    <row r="2479" spans="1:30" x14ac:dyDescent="0.3">
      <c r="A2479" s="16" t="s">
        <v>53</v>
      </c>
      <c r="B2479" s="7">
        <v>553026</v>
      </c>
      <c r="C2479" s="7">
        <v>635774</v>
      </c>
      <c r="D2479" s="7" t="s">
        <v>2506</v>
      </c>
      <c r="E2479" s="7">
        <v>2</v>
      </c>
      <c r="F2479" s="4">
        <v>357590</v>
      </c>
      <c r="G2479" s="4">
        <v>9631</v>
      </c>
      <c r="H2479" s="4">
        <f t="shared" si="230"/>
        <v>426280.03851234412</v>
      </c>
      <c r="I2479" s="4">
        <f t="shared" si="231"/>
        <v>68690.038512344123</v>
      </c>
      <c r="J2479" s="5">
        <f t="shared" si="232"/>
        <v>0.19209160913992029</v>
      </c>
      <c r="K2479" s="4">
        <f t="shared" si="233"/>
        <v>23712.517916511435</v>
      </c>
      <c r="L2479" s="4">
        <f t="shared" si="234"/>
        <v>14081.517916511435</v>
      </c>
      <c r="M2479" s="5">
        <f t="shared" si="235"/>
        <v>1.4621034073835983</v>
      </c>
      <c r="N2479" s="4">
        <f>IF(SUMPRODUCT($O$2:$AD$2,O2479:AD2479)&lt;=Kalkulačka!$B$4,SUMPRODUCT($O$2:$AD$2,O2479:AD2479)*Kalkulačka!$B$5,SUMPRODUCT($O$2:$AD$2,O2479:AD2479))</f>
        <v>30</v>
      </c>
      <c r="O2479" s="4">
        <v>20</v>
      </c>
      <c r="P2479" s="4">
        <v>0</v>
      </c>
      <c r="Q2479" s="4">
        <v>0</v>
      </c>
      <c r="R2479" s="4">
        <v>0</v>
      </c>
      <c r="S2479" s="4">
        <v>0</v>
      </c>
      <c r="T2479" s="4">
        <v>0</v>
      </c>
      <c r="U2479" s="4">
        <v>20</v>
      </c>
      <c r="V2479" s="4">
        <v>0</v>
      </c>
      <c r="W2479" s="4">
        <v>0</v>
      </c>
      <c r="X2479" s="4">
        <v>0</v>
      </c>
      <c r="Y2479" s="4">
        <v>0</v>
      </c>
      <c r="Z2479" s="4">
        <v>0</v>
      </c>
      <c r="AA2479" s="4">
        <v>0</v>
      </c>
      <c r="AB2479" s="4">
        <v>0</v>
      </c>
      <c r="AC2479" s="4">
        <v>0</v>
      </c>
      <c r="AD2479" s="4">
        <v>0</v>
      </c>
    </row>
    <row r="2480" spans="1:30" x14ac:dyDescent="0.3">
      <c r="A2480" s="16" t="s">
        <v>53</v>
      </c>
      <c r="B2480" s="7">
        <v>585203</v>
      </c>
      <c r="C2480" s="7">
        <v>568546</v>
      </c>
      <c r="D2480" s="7" t="s">
        <v>2507</v>
      </c>
      <c r="E2480" s="7">
        <v>2</v>
      </c>
      <c r="F2480" s="4">
        <v>357590</v>
      </c>
      <c r="G2480" s="4">
        <v>9631</v>
      </c>
      <c r="H2480" s="4">
        <f t="shared" si="230"/>
        <v>426280.03851234412</v>
      </c>
      <c r="I2480" s="4">
        <f t="shared" si="231"/>
        <v>68690.038512344123</v>
      </c>
      <c r="J2480" s="5">
        <f t="shared" si="232"/>
        <v>0.19209160913992029</v>
      </c>
      <c r="K2480" s="4">
        <f t="shared" si="233"/>
        <v>23712.517916511435</v>
      </c>
      <c r="L2480" s="4">
        <f t="shared" si="234"/>
        <v>14081.517916511435</v>
      </c>
      <c r="M2480" s="5">
        <f t="shared" si="235"/>
        <v>1.4621034073835983</v>
      </c>
      <c r="N2480" s="4">
        <f>IF(SUMPRODUCT($O$2:$AD$2,O2480:AD2480)&lt;=Kalkulačka!$B$4,SUMPRODUCT($O$2:$AD$2,O2480:AD2480)*Kalkulačka!$B$5,SUMPRODUCT($O$2:$AD$2,O2480:AD2480))</f>
        <v>30</v>
      </c>
      <c r="O2480" s="4">
        <v>20</v>
      </c>
      <c r="P2480" s="4">
        <v>0</v>
      </c>
      <c r="Q2480" s="4">
        <v>0</v>
      </c>
      <c r="R2480" s="4">
        <v>0</v>
      </c>
      <c r="S2480" s="4">
        <v>0</v>
      </c>
      <c r="T2480" s="4">
        <v>0</v>
      </c>
      <c r="U2480" s="4">
        <v>20</v>
      </c>
      <c r="V2480" s="4">
        <v>0</v>
      </c>
      <c r="W2480" s="4">
        <v>0</v>
      </c>
      <c r="X2480" s="4">
        <v>0</v>
      </c>
      <c r="Y2480" s="4">
        <v>0</v>
      </c>
      <c r="Z2480" s="4">
        <v>0</v>
      </c>
      <c r="AA2480" s="4">
        <v>0</v>
      </c>
      <c r="AB2480" s="4">
        <v>0</v>
      </c>
      <c r="AC2480" s="4">
        <v>0</v>
      </c>
      <c r="AD2480" s="4">
        <v>0</v>
      </c>
    </row>
    <row r="2481" spans="1:30" x14ac:dyDescent="0.3">
      <c r="A2481" s="16" t="s">
        <v>53</v>
      </c>
      <c r="B2481" s="7">
        <v>588989</v>
      </c>
      <c r="C2481" s="7">
        <v>488909</v>
      </c>
      <c r="D2481" s="7" t="s">
        <v>2508</v>
      </c>
      <c r="E2481" s="7">
        <v>2</v>
      </c>
      <c r="F2481" s="4">
        <v>357590</v>
      </c>
      <c r="G2481" s="4">
        <v>9631</v>
      </c>
      <c r="H2481" s="4">
        <f t="shared" si="230"/>
        <v>426280.03851234412</v>
      </c>
      <c r="I2481" s="4">
        <f t="shared" si="231"/>
        <v>68690.038512344123</v>
      </c>
      <c r="J2481" s="5">
        <f t="shared" si="232"/>
        <v>0.19209160913992029</v>
      </c>
      <c r="K2481" s="4">
        <f t="shared" si="233"/>
        <v>23712.517916511435</v>
      </c>
      <c r="L2481" s="4">
        <f t="shared" si="234"/>
        <v>14081.517916511435</v>
      </c>
      <c r="M2481" s="5">
        <f t="shared" si="235"/>
        <v>1.4621034073835983</v>
      </c>
      <c r="N2481" s="4">
        <f>IF(SUMPRODUCT($O$2:$AD$2,O2481:AD2481)&lt;=Kalkulačka!$B$4,SUMPRODUCT($O$2:$AD$2,O2481:AD2481)*Kalkulačka!$B$5,SUMPRODUCT($O$2:$AD$2,O2481:AD2481))</f>
        <v>30</v>
      </c>
      <c r="O2481" s="4">
        <v>20</v>
      </c>
      <c r="P2481" s="4">
        <v>0</v>
      </c>
      <c r="Q2481" s="4">
        <v>0</v>
      </c>
      <c r="R2481" s="4">
        <v>0</v>
      </c>
      <c r="S2481" s="4">
        <v>0</v>
      </c>
      <c r="T2481" s="4">
        <v>0</v>
      </c>
      <c r="U2481" s="4">
        <v>0</v>
      </c>
      <c r="V2481" s="4">
        <v>0</v>
      </c>
      <c r="W2481" s="4">
        <v>0</v>
      </c>
      <c r="X2481" s="4">
        <v>0</v>
      </c>
      <c r="Y2481" s="4">
        <v>0</v>
      </c>
      <c r="Z2481" s="4">
        <v>0</v>
      </c>
      <c r="AA2481" s="4">
        <v>0</v>
      </c>
      <c r="AB2481" s="4">
        <v>0</v>
      </c>
      <c r="AC2481" s="4">
        <v>0</v>
      </c>
      <c r="AD2481" s="4">
        <v>0</v>
      </c>
    </row>
    <row r="2482" spans="1:30" x14ac:dyDescent="0.3">
      <c r="A2482" s="16" t="s">
        <v>44</v>
      </c>
      <c r="B2482" s="7">
        <v>596906</v>
      </c>
      <c r="C2482" s="7">
        <v>842575</v>
      </c>
      <c r="D2482" s="7" t="s">
        <v>2509</v>
      </c>
      <c r="E2482" s="7">
        <v>2</v>
      </c>
      <c r="F2482" s="4">
        <v>768686</v>
      </c>
      <c r="G2482" s="4">
        <v>20777</v>
      </c>
      <c r="H2482" s="4">
        <f t="shared" si="230"/>
        <v>916502.0828015398</v>
      </c>
      <c r="I2482" s="4">
        <f t="shared" si="231"/>
        <v>147816.0828015398</v>
      </c>
      <c r="J2482" s="5">
        <f t="shared" si="232"/>
        <v>0.19229709244286974</v>
      </c>
      <c r="K2482" s="4">
        <f t="shared" si="233"/>
        <v>50981.913520499591</v>
      </c>
      <c r="L2482" s="4">
        <f t="shared" si="234"/>
        <v>30204.913520499591</v>
      </c>
      <c r="M2482" s="5">
        <f t="shared" si="235"/>
        <v>1.4537668345044805</v>
      </c>
      <c r="N2482" s="4">
        <f>IF(SUMPRODUCT($O$2:$AD$2,O2482:AD2482)&lt;=Kalkulačka!$B$4,SUMPRODUCT($O$2:$AD$2,O2482:AD2482)*Kalkulačka!$B$5,SUMPRODUCT($O$2:$AD$2,O2482:AD2482))</f>
        <v>64.5</v>
      </c>
      <c r="O2482" s="4">
        <v>43</v>
      </c>
      <c r="P2482" s="4">
        <v>0</v>
      </c>
      <c r="Q2482" s="4">
        <v>0</v>
      </c>
      <c r="R2482" s="4">
        <v>0</v>
      </c>
      <c r="S2482" s="4">
        <v>0</v>
      </c>
      <c r="T2482" s="4">
        <v>0</v>
      </c>
      <c r="U2482" s="4">
        <v>43</v>
      </c>
      <c r="V2482" s="4">
        <v>0</v>
      </c>
      <c r="W2482" s="4">
        <v>0</v>
      </c>
      <c r="X2482" s="4">
        <v>0</v>
      </c>
      <c r="Y2482" s="4">
        <v>0</v>
      </c>
      <c r="Z2482" s="4">
        <v>0</v>
      </c>
      <c r="AA2482" s="4">
        <v>0</v>
      </c>
      <c r="AB2482" s="4">
        <v>0</v>
      </c>
      <c r="AC2482" s="4">
        <v>0</v>
      </c>
      <c r="AD2482" s="4">
        <v>0</v>
      </c>
    </row>
    <row r="2483" spans="1:30" x14ac:dyDescent="0.3">
      <c r="A2483" s="16" t="s">
        <v>56</v>
      </c>
      <c r="B2483" s="7">
        <v>507181</v>
      </c>
      <c r="C2483" s="7">
        <v>494216</v>
      </c>
      <c r="D2483" s="7" t="s">
        <v>1795</v>
      </c>
      <c r="E2483" s="7">
        <v>2</v>
      </c>
      <c r="F2483" s="4">
        <v>1751822</v>
      </c>
      <c r="G2483" s="4">
        <v>70337</v>
      </c>
      <c r="H2483" s="4">
        <f t="shared" si="230"/>
        <v>2088772.1887104861</v>
      </c>
      <c r="I2483" s="4">
        <f t="shared" si="231"/>
        <v>336950.18871048605</v>
      </c>
      <c r="J2483" s="5">
        <f t="shared" si="232"/>
        <v>0.19234270874009241</v>
      </c>
      <c r="K2483" s="4">
        <f t="shared" si="233"/>
        <v>116191.33779090604</v>
      </c>
      <c r="L2483" s="4">
        <f t="shared" si="234"/>
        <v>45854.337790906036</v>
      </c>
      <c r="M2483" s="5">
        <f t="shared" si="235"/>
        <v>0.65192342282022309</v>
      </c>
      <c r="N2483" s="4">
        <f>IF(SUMPRODUCT($O$2:$AD$2,O2483:AD2483)&lt;=Kalkulačka!$B$4,SUMPRODUCT($O$2:$AD$2,O2483:AD2483)*Kalkulačka!$B$5,SUMPRODUCT($O$2:$AD$2,O2483:AD2483))</f>
        <v>147</v>
      </c>
      <c r="O2483" s="4">
        <v>35</v>
      </c>
      <c r="P2483" s="4">
        <v>0</v>
      </c>
      <c r="Q2483" s="4">
        <v>0</v>
      </c>
      <c r="R2483" s="4">
        <v>0</v>
      </c>
      <c r="S2483" s="4">
        <v>63</v>
      </c>
      <c r="T2483" s="4">
        <v>0</v>
      </c>
      <c r="U2483" s="4">
        <v>0</v>
      </c>
      <c r="V2483" s="4">
        <v>57</v>
      </c>
      <c r="W2483" s="4">
        <v>0</v>
      </c>
      <c r="X2483" s="4">
        <v>0</v>
      </c>
      <c r="Y2483" s="4">
        <v>0</v>
      </c>
      <c r="Z2483" s="4">
        <v>0</v>
      </c>
      <c r="AA2483" s="4">
        <v>0</v>
      </c>
      <c r="AB2483" s="4">
        <v>0</v>
      </c>
      <c r="AC2483" s="4">
        <v>0</v>
      </c>
      <c r="AD2483" s="4">
        <v>0</v>
      </c>
    </row>
    <row r="2484" spans="1:30" x14ac:dyDescent="0.3">
      <c r="A2484" s="16" t="s">
        <v>56</v>
      </c>
      <c r="B2484" s="7">
        <v>552658</v>
      </c>
      <c r="C2484" s="7">
        <v>576905</v>
      </c>
      <c r="D2484" s="7" t="s">
        <v>2510</v>
      </c>
      <c r="E2484" s="7">
        <v>2</v>
      </c>
      <c r="F2484" s="4">
        <v>2091452</v>
      </c>
      <c r="G2484" s="4">
        <v>76397</v>
      </c>
      <c r="H2484" s="4">
        <f t="shared" si="230"/>
        <v>2493738.2252972131</v>
      </c>
      <c r="I2484" s="4">
        <f t="shared" si="231"/>
        <v>402286.22529721307</v>
      </c>
      <c r="J2484" s="5">
        <f t="shared" si="232"/>
        <v>0.19234781639607945</v>
      </c>
      <c r="K2484" s="4">
        <f t="shared" si="233"/>
        <v>138718.22981159191</v>
      </c>
      <c r="L2484" s="4">
        <f t="shared" si="234"/>
        <v>62321.229811591911</v>
      </c>
      <c r="M2484" s="5">
        <f t="shared" si="235"/>
        <v>0.81575493555495515</v>
      </c>
      <c r="N2484" s="4">
        <f>IF(SUMPRODUCT($O$2:$AD$2,O2484:AD2484)&lt;=Kalkulačka!$B$4,SUMPRODUCT($O$2:$AD$2,O2484:AD2484)*Kalkulačka!$B$5,SUMPRODUCT($O$2:$AD$2,O2484:AD2484))</f>
        <v>175.5</v>
      </c>
      <c r="O2484" s="4">
        <v>62</v>
      </c>
      <c r="P2484" s="4">
        <v>0</v>
      </c>
      <c r="Q2484" s="4">
        <v>0</v>
      </c>
      <c r="R2484" s="4">
        <v>0</v>
      </c>
      <c r="S2484" s="4">
        <v>55</v>
      </c>
      <c r="T2484" s="4">
        <v>0</v>
      </c>
      <c r="U2484" s="4">
        <v>115</v>
      </c>
      <c r="V2484" s="4">
        <v>51</v>
      </c>
      <c r="W2484" s="4">
        <v>0</v>
      </c>
      <c r="X2484" s="4">
        <v>0</v>
      </c>
      <c r="Y2484" s="4">
        <v>0</v>
      </c>
      <c r="Z2484" s="4">
        <v>0</v>
      </c>
      <c r="AA2484" s="4">
        <v>0</v>
      </c>
      <c r="AB2484" s="4">
        <v>0</v>
      </c>
      <c r="AC2484" s="4">
        <v>0</v>
      </c>
      <c r="AD2484" s="4">
        <v>0</v>
      </c>
    </row>
    <row r="2485" spans="1:30" x14ac:dyDescent="0.3">
      <c r="A2485" s="16" t="s">
        <v>38</v>
      </c>
      <c r="B2485" s="7">
        <v>573612</v>
      </c>
      <c r="C2485" s="7">
        <v>272221</v>
      </c>
      <c r="D2485" s="7" t="s">
        <v>2511</v>
      </c>
      <c r="E2485" s="7">
        <v>2</v>
      </c>
      <c r="F2485" s="4">
        <v>375376</v>
      </c>
      <c r="G2485" s="4">
        <v>10087</v>
      </c>
      <c r="H2485" s="4">
        <f t="shared" si="230"/>
        <v>447594.04043796129</v>
      </c>
      <c r="I2485" s="4">
        <f t="shared" si="231"/>
        <v>72218.040437961288</v>
      </c>
      <c r="J2485" s="5">
        <f t="shared" si="232"/>
        <v>0.19238853959219893</v>
      </c>
      <c r="K2485" s="4">
        <f t="shared" si="233"/>
        <v>24898.14381233701</v>
      </c>
      <c r="L2485" s="4">
        <f t="shared" si="234"/>
        <v>14811.14381233701</v>
      </c>
      <c r="M2485" s="5">
        <f t="shared" si="235"/>
        <v>1.4683398247583037</v>
      </c>
      <c r="N2485" s="4">
        <f>IF(SUMPRODUCT($O$2:$AD$2,O2485:AD2485)&lt;=Kalkulačka!$B$4,SUMPRODUCT($O$2:$AD$2,O2485:AD2485)*Kalkulačka!$B$5,SUMPRODUCT($O$2:$AD$2,O2485:AD2485))</f>
        <v>31.5</v>
      </c>
      <c r="O2485" s="4">
        <v>21</v>
      </c>
      <c r="P2485" s="4">
        <v>0</v>
      </c>
      <c r="Q2485" s="4">
        <v>0</v>
      </c>
      <c r="R2485" s="4">
        <v>0</v>
      </c>
      <c r="S2485" s="4">
        <v>0</v>
      </c>
      <c r="T2485" s="4">
        <v>0</v>
      </c>
      <c r="U2485" s="4">
        <v>0</v>
      </c>
      <c r="V2485" s="4">
        <v>0</v>
      </c>
      <c r="W2485" s="4">
        <v>0</v>
      </c>
      <c r="X2485" s="4">
        <v>0</v>
      </c>
      <c r="Y2485" s="4">
        <v>0</v>
      </c>
      <c r="Z2485" s="4">
        <v>0</v>
      </c>
      <c r="AA2485" s="4">
        <v>0</v>
      </c>
      <c r="AB2485" s="4">
        <v>0</v>
      </c>
      <c r="AC2485" s="4">
        <v>0</v>
      </c>
      <c r="AD2485" s="4">
        <v>0</v>
      </c>
    </row>
    <row r="2486" spans="1:30" x14ac:dyDescent="0.3">
      <c r="A2486" s="16" t="s">
        <v>38</v>
      </c>
      <c r="B2486" s="7">
        <v>574066</v>
      </c>
      <c r="C2486" s="7">
        <v>272663</v>
      </c>
      <c r="D2486" s="7" t="s">
        <v>2512</v>
      </c>
      <c r="E2486" s="7">
        <v>2</v>
      </c>
      <c r="F2486" s="4">
        <v>375376</v>
      </c>
      <c r="G2486" s="4">
        <v>10087</v>
      </c>
      <c r="H2486" s="4">
        <f t="shared" si="230"/>
        <v>447594.04043796129</v>
      </c>
      <c r="I2486" s="4">
        <f t="shared" si="231"/>
        <v>72218.040437961288</v>
      </c>
      <c r="J2486" s="5">
        <f t="shared" si="232"/>
        <v>0.19238853959219893</v>
      </c>
      <c r="K2486" s="4">
        <f t="shared" si="233"/>
        <v>24898.14381233701</v>
      </c>
      <c r="L2486" s="4">
        <f t="shared" si="234"/>
        <v>14811.14381233701</v>
      </c>
      <c r="M2486" s="5">
        <f t="shared" si="235"/>
        <v>1.4683398247583037</v>
      </c>
      <c r="N2486" s="4">
        <f>IF(SUMPRODUCT($O$2:$AD$2,O2486:AD2486)&lt;=Kalkulačka!$B$4,SUMPRODUCT($O$2:$AD$2,O2486:AD2486)*Kalkulačka!$B$5,SUMPRODUCT($O$2:$AD$2,O2486:AD2486))</f>
        <v>31.5</v>
      </c>
      <c r="O2486" s="4">
        <v>21</v>
      </c>
      <c r="P2486" s="4">
        <v>0</v>
      </c>
      <c r="Q2486" s="4">
        <v>0</v>
      </c>
      <c r="R2486" s="4">
        <v>0</v>
      </c>
      <c r="S2486" s="4">
        <v>0</v>
      </c>
      <c r="T2486" s="4">
        <v>0</v>
      </c>
      <c r="U2486" s="4">
        <v>21</v>
      </c>
      <c r="V2486" s="4">
        <v>0</v>
      </c>
      <c r="W2486" s="4">
        <v>0</v>
      </c>
      <c r="X2486" s="4">
        <v>0</v>
      </c>
      <c r="Y2486" s="4">
        <v>0</v>
      </c>
      <c r="Z2486" s="4">
        <v>0</v>
      </c>
      <c r="AA2486" s="4">
        <v>0</v>
      </c>
      <c r="AB2486" s="4">
        <v>0</v>
      </c>
      <c r="AC2486" s="4">
        <v>0</v>
      </c>
      <c r="AD2486" s="4">
        <v>0</v>
      </c>
    </row>
    <row r="2487" spans="1:30" x14ac:dyDescent="0.3">
      <c r="A2487" s="16" t="s">
        <v>35</v>
      </c>
      <c r="B2487" s="7">
        <v>563781</v>
      </c>
      <c r="C2487" s="7">
        <v>262544</v>
      </c>
      <c r="D2487" s="7" t="s">
        <v>2513</v>
      </c>
      <c r="E2487" s="7">
        <v>2</v>
      </c>
      <c r="F2487" s="4">
        <v>2001922</v>
      </c>
      <c r="G2487" s="4">
        <v>79341</v>
      </c>
      <c r="H2487" s="4">
        <f t="shared" si="230"/>
        <v>2387168.2156691272</v>
      </c>
      <c r="I2487" s="4">
        <f t="shared" si="231"/>
        <v>385246.21566912718</v>
      </c>
      <c r="J2487" s="5">
        <f t="shared" si="232"/>
        <v>0.19243817474863012</v>
      </c>
      <c r="K2487" s="4">
        <f t="shared" si="233"/>
        <v>132790.10033246403</v>
      </c>
      <c r="L2487" s="4">
        <f t="shared" si="234"/>
        <v>53449.100332464033</v>
      </c>
      <c r="M2487" s="5">
        <f t="shared" si="235"/>
        <v>0.67366305355949674</v>
      </c>
      <c r="N2487" s="4">
        <f>IF(SUMPRODUCT($O$2:$AD$2,O2487:AD2487)&lt;=Kalkulačka!$B$4,SUMPRODUCT($O$2:$AD$2,O2487:AD2487)*Kalkulačka!$B$5,SUMPRODUCT($O$2:$AD$2,O2487:AD2487))</f>
        <v>168</v>
      </c>
      <c r="O2487" s="4">
        <v>42</v>
      </c>
      <c r="P2487" s="4">
        <v>0</v>
      </c>
      <c r="Q2487" s="4">
        <v>0</v>
      </c>
      <c r="R2487" s="4">
        <v>0</v>
      </c>
      <c r="S2487" s="4">
        <v>70</v>
      </c>
      <c r="T2487" s="4">
        <v>0</v>
      </c>
      <c r="U2487" s="4">
        <v>112</v>
      </c>
      <c r="V2487" s="4">
        <v>25</v>
      </c>
      <c r="W2487" s="4">
        <v>0</v>
      </c>
      <c r="X2487" s="4">
        <v>0</v>
      </c>
      <c r="Y2487" s="4">
        <v>0</v>
      </c>
      <c r="Z2487" s="4">
        <v>0</v>
      </c>
      <c r="AA2487" s="4">
        <v>0</v>
      </c>
      <c r="AB2487" s="4">
        <v>0</v>
      </c>
      <c r="AC2487" s="4">
        <v>0</v>
      </c>
      <c r="AD2487" s="4">
        <v>0</v>
      </c>
    </row>
    <row r="2488" spans="1:30" x14ac:dyDescent="0.3">
      <c r="A2488" s="16" t="s">
        <v>47</v>
      </c>
      <c r="B2488" s="7">
        <v>583219</v>
      </c>
      <c r="C2488" s="7">
        <v>488160</v>
      </c>
      <c r="D2488" s="7" t="s">
        <v>2514</v>
      </c>
      <c r="E2488" s="7">
        <v>2</v>
      </c>
      <c r="F2488" s="4">
        <v>2180512</v>
      </c>
      <c r="G2488" s="4">
        <v>88421</v>
      </c>
      <c r="H2488" s="4">
        <f t="shared" si="230"/>
        <v>2600308.234925299</v>
      </c>
      <c r="I2488" s="4">
        <f t="shared" si="231"/>
        <v>419796.23492529895</v>
      </c>
      <c r="J2488" s="5">
        <f t="shared" si="232"/>
        <v>0.19252186409673455</v>
      </c>
      <c r="K2488" s="4">
        <f t="shared" si="233"/>
        <v>144646.35929071976</v>
      </c>
      <c r="L2488" s="4">
        <f t="shared" si="234"/>
        <v>56225.35929071976</v>
      </c>
      <c r="M2488" s="5">
        <f t="shared" si="235"/>
        <v>0.63588241809886514</v>
      </c>
      <c r="N2488" s="4">
        <f>IF(SUMPRODUCT($O$2:$AD$2,O2488:AD2488)&lt;=Kalkulačka!$B$4,SUMPRODUCT($O$2:$AD$2,O2488:AD2488)*Kalkulačka!$B$5,SUMPRODUCT($O$2:$AD$2,O2488:AD2488))</f>
        <v>183</v>
      </c>
      <c r="O2488" s="4">
        <v>42</v>
      </c>
      <c r="P2488" s="4">
        <v>0</v>
      </c>
      <c r="Q2488" s="4">
        <v>0</v>
      </c>
      <c r="R2488" s="4">
        <v>0</v>
      </c>
      <c r="S2488" s="4">
        <v>80</v>
      </c>
      <c r="T2488" s="4">
        <v>0</v>
      </c>
      <c r="U2488" s="4">
        <v>121</v>
      </c>
      <c r="V2488" s="4">
        <v>68</v>
      </c>
      <c r="W2488" s="4">
        <v>0</v>
      </c>
      <c r="X2488" s="4">
        <v>0</v>
      </c>
      <c r="Y2488" s="4">
        <v>0</v>
      </c>
      <c r="Z2488" s="4">
        <v>0</v>
      </c>
      <c r="AA2488" s="4">
        <v>0</v>
      </c>
      <c r="AB2488" s="4">
        <v>0</v>
      </c>
      <c r="AC2488" s="4">
        <v>0</v>
      </c>
      <c r="AD2488" s="4">
        <v>0</v>
      </c>
    </row>
    <row r="2489" spans="1:30" x14ac:dyDescent="0.3">
      <c r="A2489" s="16" t="s">
        <v>44</v>
      </c>
      <c r="B2489" s="7">
        <v>569682</v>
      </c>
      <c r="C2489" s="7">
        <v>268445</v>
      </c>
      <c r="D2489" s="7" t="s">
        <v>2515</v>
      </c>
      <c r="E2489" s="7">
        <v>2</v>
      </c>
      <c r="F2489" s="4">
        <v>947072</v>
      </c>
      <c r="G2489" s="4">
        <v>36483</v>
      </c>
      <c r="H2489" s="4">
        <f t="shared" si="230"/>
        <v>1129642.1020577119</v>
      </c>
      <c r="I2489" s="4">
        <f t="shared" si="231"/>
        <v>182570.10205771192</v>
      </c>
      <c r="J2489" s="5">
        <f t="shared" si="232"/>
        <v>0.19277320209837479</v>
      </c>
      <c r="K2489" s="4">
        <f t="shared" si="233"/>
        <v>62838.17247875531</v>
      </c>
      <c r="L2489" s="4">
        <f t="shared" si="234"/>
        <v>26355.17247875531</v>
      </c>
      <c r="M2489" s="5">
        <f t="shared" si="235"/>
        <v>0.72239597836678215</v>
      </c>
      <c r="N2489" s="4">
        <f>IF(SUMPRODUCT($O$2:$AD$2,O2489:AD2489)&lt;=Kalkulačka!$B$4,SUMPRODUCT($O$2:$AD$2,O2489:AD2489)*Kalkulačka!$B$5,SUMPRODUCT($O$2:$AD$2,O2489:AD2489))</f>
        <v>79.5</v>
      </c>
      <c r="O2489" s="4">
        <v>24</v>
      </c>
      <c r="P2489" s="4">
        <v>0</v>
      </c>
      <c r="Q2489" s="4">
        <v>0</v>
      </c>
      <c r="R2489" s="4">
        <v>0</v>
      </c>
      <c r="S2489" s="4">
        <v>29</v>
      </c>
      <c r="T2489" s="4">
        <v>0</v>
      </c>
      <c r="U2489" s="4">
        <v>53</v>
      </c>
      <c r="V2489" s="4">
        <v>15</v>
      </c>
      <c r="W2489" s="4">
        <v>0</v>
      </c>
      <c r="X2489" s="4">
        <v>0</v>
      </c>
      <c r="Y2489" s="4">
        <v>0</v>
      </c>
      <c r="Z2489" s="4">
        <v>0</v>
      </c>
      <c r="AA2489" s="4">
        <v>0</v>
      </c>
      <c r="AB2489" s="4">
        <v>0</v>
      </c>
      <c r="AC2489" s="4">
        <v>0</v>
      </c>
      <c r="AD2489" s="4">
        <v>0</v>
      </c>
    </row>
    <row r="2490" spans="1:30" x14ac:dyDescent="0.3">
      <c r="A2490" s="16" t="s">
        <v>41</v>
      </c>
      <c r="B2490" s="7">
        <v>578967</v>
      </c>
      <c r="C2490" s="7">
        <v>277576</v>
      </c>
      <c r="D2490" s="7" t="s">
        <v>2516</v>
      </c>
      <c r="E2490" s="7">
        <v>2</v>
      </c>
      <c r="F2490" s="4">
        <v>1929369</v>
      </c>
      <c r="G2490" s="4">
        <v>106976</v>
      </c>
      <c r="H2490" s="4">
        <f t="shared" si="230"/>
        <v>2301912.2079666583</v>
      </c>
      <c r="I2490" s="4">
        <f t="shared" si="231"/>
        <v>372543.20796665829</v>
      </c>
      <c r="J2490" s="5">
        <f t="shared" si="232"/>
        <v>0.19309069854789751</v>
      </c>
      <c r="K2490" s="4">
        <f t="shared" si="233"/>
        <v>128047.59674916176</v>
      </c>
      <c r="L2490" s="4">
        <f t="shared" si="234"/>
        <v>21071.596749161763</v>
      </c>
      <c r="M2490" s="5">
        <f t="shared" si="235"/>
        <v>0.19697499204645674</v>
      </c>
      <c r="N2490" s="4">
        <f>IF(SUMPRODUCT($O$2:$AD$2,O2490:AD2490)&lt;=Kalkulačka!$B$4,SUMPRODUCT($O$2:$AD$2,O2490:AD2490)*Kalkulačka!$B$5,SUMPRODUCT($O$2:$AD$2,O2490:AD2490))</f>
        <v>162</v>
      </c>
      <c r="O2490" s="4">
        <v>0</v>
      </c>
      <c r="P2490" s="4">
        <v>0</v>
      </c>
      <c r="Q2490" s="4">
        <v>0</v>
      </c>
      <c r="R2490" s="4">
        <v>0</v>
      </c>
      <c r="S2490" s="4">
        <v>108</v>
      </c>
      <c r="T2490" s="4">
        <v>0</v>
      </c>
      <c r="U2490" s="4">
        <v>105</v>
      </c>
      <c r="V2490" s="4">
        <v>25</v>
      </c>
      <c r="W2490" s="4">
        <v>0</v>
      </c>
      <c r="X2490" s="4">
        <v>0</v>
      </c>
      <c r="Y2490" s="4">
        <v>0</v>
      </c>
      <c r="Z2490" s="4">
        <v>0</v>
      </c>
      <c r="AA2490" s="4">
        <v>0</v>
      </c>
      <c r="AB2490" s="4">
        <v>0</v>
      </c>
      <c r="AC2490" s="4">
        <v>0</v>
      </c>
      <c r="AD2490" s="4">
        <v>0</v>
      </c>
    </row>
    <row r="2491" spans="1:30" x14ac:dyDescent="0.3">
      <c r="A2491" s="16" t="s">
        <v>47</v>
      </c>
      <c r="B2491" s="7">
        <v>582964</v>
      </c>
      <c r="C2491" s="7">
        <v>281719</v>
      </c>
      <c r="D2491" s="7" t="s">
        <v>2517</v>
      </c>
      <c r="E2491" s="7">
        <v>2</v>
      </c>
      <c r="F2491" s="4">
        <v>2947348</v>
      </c>
      <c r="G2491" s="4">
        <v>116881</v>
      </c>
      <c r="H2491" s="4">
        <f t="shared" si="230"/>
        <v>3516810.3177268389</v>
      </c>
      <c r="I2491" s="4">
        <f t="shared" si="231"/>
        <v>569462.31772683887</v>
      </c>
      <c r="J2491" s="5">
        <f t="shared" si="232"/>
        <v>0.1932117679102836</v>
      </c>
      <c r="K2491" s="4">
        <f t="shared" si="233"/>
        <v>195628.27281121936</v>
      </c>
      <c r="L2491" s="4">
        <f t="shared" si="234"/>
        <v>78747.272811219358</v>
      </c>
      <c r="M2491" s="5">
        <f t="shared" si="235"/>
        <v>0.67373886954440287</v>
      </c>
      <c r="N2491" s="4">
        <f>IF(SUMPRODUCT($O$2:$AD$2,O2491:AD2491)&lt;=Kalkulačka!$B$4,SUMPRODUCT($O$2:$AD$2,O2491:AD2491)*Kalkulačka!$B$5,SUMPRODUCT($O$2:$AD$2,O2491:AD2491))</f>
        <v>247.5</v>
      </c>
      <c r="O2491" s="4">
        <v>64</v>
      </c>
      <c r="P2491" s="4">
        <v>0</v>
      </c>
      <c r="Q2491" s="4">
        <v>0</v>
      </c>
      <c r="R2491" s="4">
        <v>0</v>
      </c>
      <c r="S2491" s="4">
        <v>101</v>
      </c>
      <c r="T2491" s="4">
        <v>0</v>
      </c>
      <c r="U2491" s="4">
        <v>141</v>
      </c>
      <c r="V2491" s="4">
        <v>52</v>
      </c>
      <c r="W2491" s="4">
        <v>0</v>
      </c>
      <c r="X2491" s="4">
        <v>0</v>
      </c>
      <c r="Y2491" s="4">
        <v>0</v>
      </c>
      <c r="Z2491" s="4">
        <v>0</v>
      </c>
      <c r="AA2491" s="4">
        <v>0</v>
      </c>
      <c r="AB2491" s="4">
        <v>0</v>
      </c>
      <c r="AC2491" s="4">
        <v>0</v>
      </c>
      <c r="AD2491" s="4">
        <v>0</v>
      </c>
    </row>
    <row r="2492" spans="1:30" x14ac:dyDescent="0.3">
      <c r="A2492" s="16" t="s">
        <v>53</v>
      </c>
      <c r="B2492" s="7">
        <v>543021</v>
      </c>
      <c r="C2492" s="7">
        <v>635812</v>
      </c>
      <c r="D2492" s="7" t="s">
        <v>1573</v>
      </c>
      <c r="E2492" s="7">
        <v>2</v>
      </c>
      <c r="F2492" s="4">
        <v>875251</v>
      </c>
      <c r="G2492" s="4">
        <v>32220</v>
      </c>
      <c r="H2492" s="4">
        <f t="shared" si="230"/>
        <v>1044386.094355243</v>
      </c>
      <c r="I2492" s="4">
        <f t="shared" si="231"/>
        <v>169135.09435524303</v>
      </c>
      <c r="J2492" s="5">
        <f t="shared" si="232"/>
        <v>0.19324181789594408</v>
      </c>
      <c r="K2492" s="4">
        <f t="shared" si="233"/>
        <v>58095.668895453018</v>
      </c>
      <c r="L2492" s="4">
        <f t="shared" si="234"/>
        <v>25875.668895453018</v>
      </c>
      <c r="M2492" s="5">
        <f t="shared" si="235"/>
        <v>0.80309338595446977</v>
      </c>
      <c r="N2492" s="4">
        <f>IF(SUMPRODUCT($O$2:$AD$2,O2492:AD2492)&lt;=Kalkulačka!$B$4,SUMPRODUCT($O$2:$AD$2,O2492:AD2492)*Kalkulačka!$B$5,SUMPRODUCT($O$2:$AD$2,O2492:AD2492))</f>
        <v>73.5</v>
      </c>
      <c r="O2492" s="4">
        <v>26</v>
      </c>
      <c r="P2492" s="4">
        <v>0</v>
      </c>
      <c r="Q2492" s="4">
        <v>0</v>
      </c>
      <c r="R2492" s="4">
        <v>0</v>
      </c>
      <c r="S2492" s="4">
        <v>23</v>
      </c>
      <c r="T2492" s="4">
        <v>0</v>
      </c>
      <c r="U2492" s="4">
        <v>49</v>
      </c>
      <c r="V2492" s="4">
        <v>19</v>
      </c>
      <c r="W2492" s="4">
        <v>0</v>
      </c>
      <c r="X2492" s="4">
        <v>0</v>
      </c>
      <c r="Y2492" s="4">
        <v>0</v>
      </c>
      <c r="Z2492" s="4">
        <v>0</v>
      </c>
      <c r="AA2492" s="4">
        <v>0</v>
      </c>
      <c r="AB2492" s="4">
        <v>0</v>
      </c>
      <c r="AC2492" s="4">
        <v>0</v>
      </c>
      <c r="AD2492" s="4">
        <v>0</v>
      </c>
    </row>
    <row r="2493" spans="1:30" x14ac:dyDescent="0.3">
      <c r="A2493" s="16" t="s">
        <v>41</v>
      </c>
      <c r="B2493" s="7">
        <v>578151</v>
      </c>
      <c r="C2493" s="7">
        <v>276758</v>
      </c>
      <c r="D2493" s="7" t="s">
        <v>2518</v>
      </c>
      <c r="E2493" s="7">
        <v>2</v>
      </c>
      <c r="F2493" s="4">
        <v>3518691</v>
      </c>
      <c r="G2493" s="4">
        <v>177293</v>
      </c>
      <c r="H2493" s="4">
        <f t="shared" si="230"/>
        <v>4198858.3793465896</v>
      </c>
      <c r="I2493" s="4">
        <f t="shared" si="231"/>
        <v>680167.37934658956</v>
      </c>
      <c r="J2493" s="5">
        <f t="shared" si="232"/>
        <v>0.19330125303602652</v>
      </c>
      <c r="K2493" s="4">
        <f t="shared" si="233"/>
        <v>233568.30147763764</v>
      </c>
      <c r="L2493" s="4">
        <f t="shared" si="234"/>
        <v>56275.301477637637</v>
      </c>
      <c r="M2493" s="5">
        <f t="shared" si="235"/>
        <v>0.31741411943865594</v>
      </c>
      <c r="N2493" s="4">
        <f>IF(SUMPRODUCT($O$2:$AD$2,O2493:AD2493)&lt;=Kalkulačka!$B$4,SUMPRODUCT($O$2:$AD$2,O2493:AD2493)*Kalkulačka!$B$5,SUMPRODUCT($O$2:$AD$2,O2493:AD2493))</f>
        <v>295.5</v>
      </c>
      <c r="O2493" s="4">
        <v>32</v>
      </c>
      <c r="P2493" s="4">
        <v>0</v>
      </c>
      <c r="Q2493" s="4">
        <v>0</v>
      </c>
      <c r="R2493" s="4">
        <v>0</v>
      </c>
      <c r="S2493" s="4">
        <v>165</v>
      </c>
      <c r="T2493" s="4">
        <v>0</v>
      </c>
      <c r="U2493" s="4">
        <v>214</v>
      </c>
      <c r="V2493" s="4">
        <v>61</v>
      </c>
      <c r="W2493" s="4">
        <v>0</v>
      </c>
      <c r="X2493" s="4">
        <v>0</v>
      </c>
      <c r="Y2493" s="4">
        <v>0</v>
      </c>
      <c r="Z2493" s="4">
        <v>0</v>
      </c>
      <c r="AA2493" s="4">
        <v>0</v>
      </c>
      <c r="AB2493" s="4">
        <v>0</v>
      </c>
      <c r="AC2493" s="4">
        <v>0</v>
      </c>
      <c r="AD2493" s="4">
        <v>0</v>
      </c>
    </row>
    <row r="2494" spans="1:30" x14ac:dyDescent="0.3">
      <c r="A2494" s="16" t="s">
        <v>32</v>
      </c>
      <c r="B2494" s="7">
        <v>567868</v>
      </c>
      <c r="C2494" s="7">
        <v>266647</v>
      </c>
      <c r="D2494" s="7" t="s">
        <v>2519</v>
      </c>
      <c r="E2494" s="7">
        <v>2</v>
      </c>
      <c r="F2494" s="4">
        <v>1839627</v>
      </c>
      <c r="G2494" s="4">
        <v>70284</v>
      </c>
      <c r="H2494" s="4">
        <f t="shared" si="230"/>
        <v>2195342.1983385719</v>
      </c>
      <c r="I2494" s="4">
        <f t="shared" si="231"/>
        <v>355715.19833857194</v>
      </c>
      <c r="J2494" s="5">
        <f t="shared" si="232"/>
        <v>0.19336267533503904</v>
      </c>
      <c r="K2494" s="4">
        <f t="shared" si="233"/>
        <v>122119.4672700339</v>
      </c>
      <c r="L2494" s="4">
        <f t="shared" si="234"/>
        <v>51835.4672700339</v>
      </c>
      <c r="M2494" s="5">
        <f t="shared" si="235"/>
        <v>0.73751447370715817</v>
      </c>
      <c r="N2494" s="4">
        <f>IF(SUMPRODUCT($O$2:$AD$2,O2494:AD2494)&lt;=Kalkulačka!$B$4,SUMPRODUCT($O$2:$AD$2,O2494:AD2494)*Kalkulačka!$B$5,SUMPRODUCT($O$2:$AD$2,O2494:AD2494))</f>
        <v>154.5</v>
      </c>
      <c r="O2494" s="4">
        <v>46</v>
      </c>
      <c r="P2494" s="4">
        <v>0</v>
      </c>
      <c r="Q2494" s="4">
        <v>0</v>
      </c>
      <c r="R2494" s="4">
        <v>0</v>
      </c>
      <c r="S2494" s="4">
        <v>57</v>
      </c>
      <c r="T2494" s="4">
        <v>0</v>
      </c>
      <c r="U2494" s="4">
        <v>104</v>
      </c>
      <c r="V2494" s="4">
        <v>30</v>
      </c>
      <c r="W2494" s="4">
        <v>0</v>
      </c>
      <c r="X2494" s="4">
        <v>0</v>
      </c>
      <c r="Y2494" s="4">
        <v>0</v>
      </c>
      <c r="Z2494" s="4">
        <v>0</v>
      </c>
      <c r="AA2494" s="4">
        <v>0</v>
      </c>
      <c r="AB2494" s="4">
        <v>0</v>
      </c>
      <c r="AC2494" s="4">
        <v>0</v>
      </c>
      <c r="AD2494" s="4">
        <v>0</v>
      </c>
    </row>
    <row r="2495" spans="1:30" x14ac:dyDescent="0.3">
      <c r="A2495" s="16" t="s">
        <v>38</v>
      </c>
      <c r="B2495" s="7">
        <v>574023</v>
      </c>
      <c r="C2495" s="7">
        <v>272621</v>
      </c>
      <c r="D2495" s="7" t="s">
        <v>2520</v>
      </c>
      <c r="E2495" s="7">
        <v>2</v>
      </c>
      <c r="F2495" s="4">
        <v>1178775</v>
      </c>
      <c r="G2495" s="4">
        <v>49326</v>
      </c>
      <c r="H2495" s="4">
        <f t="shared" si="230"/>
        <v>1406724.1270907356</v>
      </c>
      <c r="I2495" s="4">
        <f t="shared" si="231"/>
        <v>227949.12709073559</v>
      </c>
      <c r="J2495" s="5">
        <f t="shared" si="232"/>
        <v>0.19337797891093356</v>
      </c>
      <c r="K2495" s="4">
        <f t="shared" si="233"/>
        <v>78251.309124487743</v>
      </c>
      <c r="L2495" s="4">
        <f t="shared" si="234"/>
        <v>28925.309124487743</v>
      </c>
      <c r="M2495" s="5">
        <f t="shared" si="235"/>
        <v>0.58641100280760128</v>
      </c>
      <c r="N2495" s="4">
        <f>IF(SUMPRODUCT($O$2:$AD$2,O2495:AD2495)&lt;=Kalkulačka!$B$4,SUMPRODUCT($O$2:$AD$2,O2495:AD2495)*Kalkulačka!$B$5,SUMPRODUCT($O$2:$AD$2,O2495:AD2495))</f>
        <v>99</v>
      </c>
      <c r="O2495" s="4">
        <v>19</v>
      </c>
      <c r="P2495" s="4">
        <v>0</v>
      </c>
      <c r="Q2495" s="4">
        <v>0</v>
      </c>
      <c r="R2495" s="4">
        <v>0</v>
      </c>
      <c r="S2495" s="4">
        <v>47</v>
      </c>
      <c r="T2495" s="4">
        <v>0</v>
      </c>
      <c r="U2495" s="4">
        <v>64</v>
      </c>
      <c r="V2495" s="4">
        <v>26</v>
      </c>
      <c r="W2495" s="4">
        <v>0</v>
      </c>
      <c r="X2495" s="4">
        <v>0</v>
      </c>
      <c r="Y2495" s="4">
        <v>0</v>
      </c>
      <c r="Z2495" s="4">
        <v>0</v>
      </c>
      <c r="AA2495" s="4">
        <v>0</v>
      </c>
      <c r="AB2495" s="4">
        <v>0</v>
      </c>
      <c r="AC2495" s="4">
        <v>0</v>
      </c>
      <c r="AD2495" s="4">
        <v>0</v>
      </c>
    </row>
    <row r="2496" spans="1:30" x14ac:dyDescent="0.3">
      <c r="A2496" s="16" t="s">
        <v>47</v>
      </c>
      <c r="B2496" s="7">
        <v>594768</v>
      </c>
      <c r="C2496" s="7">
        <v>293474</v>
      </c>
      <c r="D2496" s="7" t="s">
        <v>2521</v>
      </c>
      <c r="E2496" s="7">
        <v>2</v>
      </c>
      <c r="F2496" s="4">
        <v>892976</v>
      </c>
      <c r="G2496" s="4">
        <v>35192</v>
      </c>
      <c r="H2496" s="4">
        <f t="shared" si="230"/>
        <v>1065700.0962808602</v>
      </c>
      <c r="I2496" s="4">
        <f t="shared" si="231"/>
        <v>172724.09628086025</v>
      </c>
      <c r="J2496" s="5">
        <f t="shared" si="232"/>
        <v>0.19342523906673881</v>
      </c>
      <c r="K2496" s="4">
        <f t="shared" si="233"/>
        <v>59281.294791278589</v>
      </c>
      <c r="L2496" s="4">
        <f t="shared" si="234"/>
        <v>24089.294791278589</v>
      </c>
      <c r="M2496" s="5">
        <f t="shared" si="235"/>
        <v>0.68451053623774127</v>
      </c>
      <c r="N2496" s="4">
        <f>IF(SUMPRODUCT($O$2:$AD$2,O2496:AD2496)&lt;=Kalkulačka!$B$4,SUMPRODUCT($O$2:$AD$2,O2496:AD2496)*Kalkulačka!$B$5,SUMPRODUCT($O$2:$AD$2,O2496:AD2496))</f>
        <v>75</v>
      </c>
      <c r="O2496" s="4">
        <v>20</v>
      </c>
      <c r="P2496" s="4">
        <v>0</v>
      </c>
      <c r="Q2496" s="4">
        <v>0</v>
      </c>
      <c r="R2496" s="4">
        <v>0</v>
      </c>
      <c r="S2496" s="4">
        <v>30</v>
      </c>
      <c r="T2496" s="4">
        <v>0</v>
      </c>
      <c r="U2496" s="4">
        <v>48</v>
      </c>
      <c r="V2496" s="4">
        <v>25</v>
      </c>
      <c r="W2496" s="4">
        <v>0</v>
      </c>
      <c r="X2496" s="4">
        <v>0</v>
      </c>
      <c r="Y2496" s="4">
        <v>0</v>
      </c>
      <c r="Z2496" s="4">
        <v>0</v>
      </c>
      <c r="AA2496" s="4">
        <v>0</v>
      </c>
      <c r="AB2496" s="4">
        <v>0</v>
      </c>
      <c r="AC2496" s="4">
        <v>0</v>
      </c>
      <c r="AD2496" s="4">
        <v>0</v>
      </c>
    </row>
    <row r="2497" spans="1:30" x14ac:dyDescent="0.3">
      <c r="A2497" s="16" t="s">
        <v>35</v>
      </c>
      <c r="B2497" s="7">
        <v>564052</v>
      </c>
      <c r="C2497" s="7">
        <v>672050</v>
      </c>
      <c r="D2497" s="7" t="s">
        <v>2522</v>
      </c>
      <c r="E2497" s="7">
        <v>2</v>
      </c>
      <c r="F2497" s="4">
        <v>571483</v>
      </c>
      <c r="G2497" s="4">
        <v>20043</v>
      </c>
      <c r="H2497" s="4">
        <f t="shared" si="230"/>
        <v>682048.06161975057</v>
      </c>
      <c r="I2497" s="4">
        <f t="shared" si="231"/>
        <v>110565.06161975057</v>
      </c>
      <c r="J2497" s="5">
        <f t="shared" si="232"/>
        <v>0.19347042977612738</v>
      </c>
      <c r="K2497" s="4">
        <f t="shared" si="233"/>
        <v>37940.0286664183</v>
      </c>
      <c r="L2497" s="4">
        <f t="shared" si="234"/>
        <v>17897.0286664183</v>
      </c>
      <c r="M2497" s="5">
        <f t="shared" si="235"/>
        <v>0.89293163031573619</v>
      </c>
      <c r="N2497" s="4">
        <f>IF(SUMPRODUCT($O$2:$AD$2,O2497:AD2497)&lt;=Kalkulačka!$B$4,SUMPRODUCT($O$2:$AD$2,O2497:AD2497)*Kalkulačka!$B$5,SUMPRODUCT($O$2:$AD$2,O2497:AD2497))</f>
        <v>48</v>
      </c>
      <c r="O2497" s="4">
        <v>19</v>
      </c>
      <c r="P2497" s="4">
        <v>0</v>
      </c>
      <c r="Q2497" s="4">
        <v>0</v>
      </c>
      <c r="R2497" s="4">
        <v>0</v>
      </c>
      <c r="S2497" s="4">
        <v>13</v>
      </c>
      <c r="T2497" s="4">
        <v>0</v>
      </c>
      <c r="U2497" s="4">
        <v>31</v>
      </c>
      <c r="V2497" s="4">
        <v>13</v>
      </c>
      <c r="W2497" s="4">
        <v>0</v>
      </c>
      <c r="X2497" s="4">
        <v>0</v>
      </c>
      <c r="Y2497" s="4">
        <v>0</v>
      </c>
      <c r="Z2497" s="4">
        <v>0</v>
      </c>
      <c r="AA2497" s="4">
        <v>0</v>
      </c>
      <c r="AB2497" s="4">
        <v>0</v>
      </c>
      <c r="AC2497" s="4">
        <v>0</v>
      </c>
      <c r="AD2497" s="4">
        <v>0</v>
      </c>
    </row>
    <row r="2498" spans="1:30" x14ac:dyDescent="0.3">
      <c r="A2498" s="16" t="s">
        <v>25</v>
      </c>
      <c r="B2498" s="7">
        <v>559776</v>
      </c>
      <c r="C2498" s="7">
        <v>258679</v>
      </c>
      <c r="D2498" s="7" t="s">
        <v>2523</v>
      </c>
      <c r="E2498" s="7">
        <v>2</v>
      </c>
      <c r="F2498" s="4">
        <v>1803634</v>
      </c>
      <c r="G2498" s="4">
        <v>71358</v>
      </c>
      <c r="H2498" s="4">
        <f t="shared" si="230"/>
        <v>2152714.194487338</v>
      </c>
      <c r="I2498" s="4">
        <f t="shared" si="231"/>
        <v>349080.19448733795</v>
      </c>
      <c r="J2498" s="5">
        <f t="shared" si="232"/>
        <v>0.19354270017494568</v>
      </c>
      <c r="K2498" s="4">
        <f t="shared" si="233"/>
        <v>119748.21547838276</v>
      </c>
      <c r="L2498" s="4">
        <f t="shared" si="234"/>
        <v>48390.215478382757</v>
      </c>
      <c r="M2498" s="5">
        <f t="shared" si="235"/>
        <v>0.67813301211332666</v>
      </c>
      <c r="N2498" s="4">
        <f>IF(SUMPRODUCT($O$2:$AD$2,O2498:AD2498)&lt;=Kalkulačka!$B$4,SUMPRODUCT($O$2:$AD$2,O2498:AD2498)*Kalkulačka!$B$5,SUMPRODUCT($O$2:$AD$2,O2498:AD2498))</f>
        <v>151.5</v>
      </c>
      <c r="O2498" s="4">
        <v>40</v>
      </c>
      <c r="P2498" s="4">
        <v>0</v>
      </c>
      <c r="Q2498" s="4">
        <v>0</v>
      </c>
      <c r="R2498" s="4">
        <v>0</v>
      </c>
      <c r="S2498" s="4">
        <v>61</v>
      </c>
      <c r="T2498" s="4">
        <v>0</v>
      </c>
      <c r="U2498" s="4">
        <v>95</v>
      </c>
      <c r="V2498" s="4">
        <v>44</v>
      </c>
      <c r="W2498" s="4">
        <v>0</v>
      </c>
      <c r="X2498" s="4">
        <v>0</v>
      </c>
      <c r="Y2498" s="4">
        <v>0</v>
      </c>
      <c r="Z2498" s="4">
        <v>0</v>
      </c>
      <c r="AA2498" s="4">
        <v>0</v>
      </c>
      <c r="AB2498" s="4">
        <v>0</v>
      </c>
      <c r="AC2498" s="4">
        <v>0</v>
      </c>
      <c r="AD2498" s="4">
        <v>0</v>
      </c>
    </row>
    <row r="2499" spans="1:30" x14ac:dyDescent="0.3">
      <c r="A2499" s="16" t="s">
        <v>53</v>
      </c>
      <c r="B2499" s="7">
        <v>589039</v>
      </c>
      <c r="C2499" s="7">
        <v>287776</v>
      </c>
      <c r="D2499" s="7" t="s">
        <v>2524</v>
      </c>
      <c r="E2499" s="7">
        <v>2</v>
      </c>
      <c r="F2499" s="4">
        <v>2714311</v>
      </c>
      <c r="G2499" s="4">
        <v>174494</v>
      </c>
      <c r="H2499" s="4">
        <f t="shared" si="230"/>
        <v>3239728.2926938152</v>
      </c>
      <c r="I2499" s="4">
        <f t="shared" si="231"/>
        <v>525417.29269381519</v>
      </c>
      <c r="J2499" s="5">
        <f t="shared" si="232"/>
        <v>0.19357298875987872</v>
      </c>
      <c r="K2499" s="4">
        <f t="shared" si="233"/>
        <v>180215.13616548691</v>
      </c>
      <c r="L2499" s="4">
        <f t="shared" si="234"/>
        <v>5721.1361654869106</v>
      </c>
      <c r="M2499" s="5">
        <f t="shared" si="235"/>
        <v>3.2787007951487812E-2</v>
      </c>
      <c r="N2499" s="4">
        <f>IF(SUMPRODUCT($O$2:$AD$2,O2499:AD2499)&lt;=Kalkulačka!$B$4,SUMPRODUCT($O$2:$AD$2,O2499:AD2499)*Kalkulačka!$B$5,SUMPRODUCT($O$2:$AD$2,O2499:AD2499))</f>
        <v>228</v>
      </c>
      <c r="O2499" s="4">
        <v>44</v>
      </c>
      <c r="P2499" s="4">
        <v>0</v>
      </c>
      <c r="Q2499" s="4">
        <v>0</v>
      </c>
      <c r="R2499" s="4">
        <v>0</v>
      </c>
      <c r="S2499" s="4">
        <v>108</v>
      </c>
      <c r="T2499" s="4">
        <v>0</v>
      </c>
      <c r="U2499" s="4">
        <v>190</v>
      </c>
      <c r="V2499" s="4">
        <v>48</v>
      </c>
      <c r="W2499" s="4">
        <v>0</v>
      </c>
      <c r="X2499" s="4">
        <v>0</v>
      </c>
      <c r="Y2499" s="4">
        <v>0</v>
      </c>
      <c r="Z2499" s="4">
        <v>0</v>
      </c>
      <c r="AA2499" s="4">
        <v>0</v>
      </c>
      <c r="AB2499" s="4">
        <v>0</v>
      </c>
      <c r="AC2499" s="4">
        <v>0</v>
      </c>
      <c r="AD2499" s="4">
        <v>0</v>
      </c>
    </row>
    <row r="2500" spans="1:30" x14ac:dyDescent="0.3">
      <c r="A2500" s="16" t="s">
        <v>53</v>
      </c>
      <c r="B2500" s="7">
        <v>588326</v>
      </c>
      <c r="C2500" s="7">
        <v>287041</v>
      </c>
      <c r="D2500" s="7" t="s">
        <v>2525</v>
      </c>
      <c r="E2500" s="7">
        <v>2</v>
      </c>
      <c r="F2500" s="4">
        <v>1124978</v>
      </c>
      <c r="G2500" s="4">
        <v>45712</v>
      </c>
      <c r="H2500" s="4">
        <f t="shared" si="230"/>
        <v>1342782.1213138839</v>
      </c>
      <c r="I2500" s="4">
        <f t="shared" si="231"/>
        <v>217804.12131388392</v>
      </c>
      <c r="J2500" s="5">
        <f t="shared" si="232"/>
        <v>0.19360744949135356</v>
      </c>
      <c r="K2500" s="4">
        <f t="shared" si="233"/>
        <v>74694.431437011022</v>
      </c>
      <c r="L2500" s="4">
        <f t="shared" si="234"/>
        <v>28982.431437011022</v>
      </c>
      <c r="M2500" s="5">
        <f t="shared" si="235"/>
        <v>0.63402238880405637</v>
      </c>
      <c r="N2500" s="4">
        <f>IF(SUMPRODUCT($O$2:$AD$2,O2500:AD2500)&lt;=Kalkulačka!$B$4,SUMPRODUCT($O$2:$AD$2,O2500:AD2500)*Kalkulačka!$B$5,SUMPRODUCT($O$2:$AD$2,O2500:AD2500))</f>
        <v>94.5</v>
      </c>
      <c r="O2500" s="4">
        <v>22</v>
      </c>
      <c r="P2500" s="4">
        <v>0</v>
      </c>
      <c r="Q2500" s="4">
        <v>0</v>
      </c>
      <c r="R2500" s="4">
        <v>0</v>
      </c>
      <c r="S2500" s="4">
        <v>41</v>
      </c>
      <c r="T2500" s="4">
        <v>0</v>
      </c>
      <c r="U2500" s="4">
        <v>63</v>
      </c>
      <c r="V2500" s="4">
        <v>40</v>
      </c>
      <c r="W2500" s="4">
        <v>0</v>
      </c>
      <c r="X2500" s="4">
        <v>0</v>
      </c>
      <c r="Y2500" s="4">
        <v>0</v>
      </c>
      <c r="Z2500" s="4">
        <v>0</v>
      </c>
      <c r="AA2500" s="4">
        <v>0</v>
      </c>
      <c r="AB2500" s="4">
        <v>0</v>
      </c>
      <c r="AC2500" s="4">
        <v>0</v>
      </c>
      <c r="AD2500" s="4">
        <v>0</v>
      </c>
    </row>
    <row r="2501" spans="1:30" x14ac:dyDescent="0.3">
      <c r="A2501" s="16" t="s">
        <v>32</v>
      </c>
      <c r="B2501" s="7">
        <v>562700</v>
      </c>
      <c r="C2501" s="7">
        <v>525049</v>
      </c>
      <c r="D2501" s="7" t="s">
        <v>2526</v>
      </c>
      <c r="E2501" s="7">
        <v>2</v>
      </c>
      <c r="F2501" s="4">
        <v>339169</v>
      </c>
      <c r="G2501" s="4">
        <v>9022</v>
      </c>
      <c r="H2501" s="4">
        <f t="shared" si="230"/>
        <v>404966.0365867269</v>
      </c>
      <c r="I2501" s="4">
        <f t="shared" si="231"/>
        <v>65797.036586726899</v>
      </c>
      <c r="J2501" s="5">
        <f t="shared" si="232"/>
        <v>0.19399484206023221</v>
      </c>
      <c r="K2501" s="4">
        <f t="shared" si="233"/>
        <v>22526.892020685864</v>
      </c>
      <c r="L2501" s="4">
        <f t="shared" si="234"/>
        <v>13504.892020685864</v>
      </c>
      <c r="M2501" s="5">
        <f t="shared" si="235"/>
        <v>1.4968845068372714</v>
      </c>
      <c r="N2501" s="4">
        <f>IF(SUMPRODUCT($O$2:$AD$2,O2501:AD2501)&lt;=Kalkulačka!$B$4,SUMPRODUCT($O$2:$AD$2,O2501:AD2501)*Kalkulačka!$B$5,SUMPRODUCT($O$2:$AD$2,O2501:AD2501))</f>
        <v>28.5</v>
      </c>
      <c r="O2501" s="4">
        <v>19</v>
      </c>
      <c r="P2501" s="4">
        <v>0</v>
      </c>
      <c r="Q2501" s="4">
        <v>0</v>
      </c>
      <c r="R2501" s="4">
        <v>0</v>
      </c>
      <c r="S2501" s="4">
        <v>0</v>
      </c>
      <c r="T2501" s="4">
        <v>0</v>
      </c>
      <c r="U2501" s="4">
        <v>0</v>
      </c>
      <c r="V2501" s="4">
        <v>0</v>
      </c>
      <c r="W2501" s="4">
        <v>0</v>
      </c>
      <c r="X2501" s="4">
        <v>0</v>
      </c>
      <c r="Y2501" s="4">
        <v>0</v>
      </c>
      <c r="Z2501" s="4">
        <v>0</v>
      </c>
      <c r="AA2501" s="4">
        <v>0</v>
      </c>
      <c r="AB2501" s="4">
        <v>0</v>
      </c>
      <c r="AC2501" s="4">
        <v>0</v>
      </c>
      <c r="AD2501" s="4">
        <v>0</v>
      </c>
    </row>
    <row r="2502" spans="1:30" x14ac:dyDescent="0.3">
      <c r="A2502" s="16" t="s">
        <v>32</v>
      </c>
      <c r="B2502" s="7">
        <v>546160</v>
      </c>
      <c r="C2502" s="7">
        <v>673170</v>
      </c>
      <c r="D2502" s="7" t="s">
        <v>2527</v>
      </c>
      <c r="E2502" s="7">
        <v>2</v>
      </c>
      <c r="F2502" s="4">
        <v>339169</v>
      </c>
      <c r="G2502" s="4">
        <v>9022</v>
      </c>
      <c r="H2502" s="4">
        <f t="shared" ref="H2502:H2565" si="236">N2502*$A$3</f>
        <v>404966.0365867269</v>
      </c>
      <c r="I2502" s="4">
        <f t="shared" ref="I2502:I2565" si="237">H2502-F2502</f>
        <v>65797.036586726899</v>
      </c>
      <c r="J2502" s="5">
        <f t="shared" ref="J2502:J2565" si="238">IFERROR(H2502/F2502-1,0)</f>
        <v>0.19399484206023221</v>
      </c>
      <c r="K2502" s="4">
        <f t="shared" ref="K2502:K2565" si="239">N2502*$A$4</f>
        <v>22526.892020685864</v>
      </c>
      <c r="L2502" s="4">
        <f t="shared" ref="L2502:L2565" si="240">K2502-G2502</f>
        <v>13504.892020685864</v>
      </c>
      <c r="M2502" s="5">
        <f t="shared" ref="M2502:M2565" si="241">IFERROR(K2502/G2502-1,0)</f>
        <v>1.4968845068372714</v>
      </c>
      <c r="N2502" s="4">
        <f>IF(SUMPRODUCT($O$2:$AD$2,O2502:AD2502)&lt;=Kalkulačka!$B$4,SUMPRODUCT($O$2:$AD$2,O2502:AD2502)*Kalkulačka!$B$5,SUMPRODUCT($O$2:$AD$2,O2502:AD2502))</f>
        <v>28.5</v>
      </c>
      <c r="O2502" s="4">
        <v>19</v>
      </c>
      <c r="P2502" s="4">
        <v>0</v>
      </c>
      <c r="Q2502" s="4">
        <v>0</v>
      </c>
      <c r="R2502" s="4">
        <v>0</v>
      </c>
      <c r="S2502" s="4">
        <v>0</v>
      </c>
      <c r="T2502" s="4">
        <v>0</v>
      </c>
      <c r="U2502" s="4">
        <v>19</v>
      </c>
      <c r="V2502" s="4">
        <v>0</v>
      </c>
      <c r="W2502" s="4">
        <v>0</v>
      </c>
      <c r="X2502" s="4">
        <v>0</v>
      </c>
      <c r="Y2502" s="4">
        <v>0</v>
      </c>
      <c r="Z2502" s="4">
        <v>0</v>
      </c>
      <c r="AA2502" s="4">
        <v>0</v>
      </c>
      <c r="AB2502" s="4">
        <v>0</v>
      </c>
      <c r="AC2502" s="4">
        <v>0</v>
      </c>
      <c r="AD2502" s="4">
        <v>0</v>
      </c>
    </row>
    <row r="2503" spans="1:30" x14ac:dyDescent="0.3">
      <c r="A2503" s="16" t="s">
        <v>32</v>
      </c>
      <c r="B2503" s="7">
        <v>562505</v>
      </c>
      <c r="C2503" s="7">
        <v>524221</v>
      </c>
      <c r="D2503" s="7" t="s">
        <v>2528</v>
      </c>
      <c r="E2503" s="7">
        <v>2</v>
      </c>
      <c r="F2503" s="4">
        <v>339169</v>
      </c>
      <c r="G2503" s="4">
        <v>9022</v>
      </c>
      <c r="H2503" s="4">
        <f t="shared" si="236"/>
        <v>404966.0365867269</v>
      </c>
      <c r="I2503" s="4">
        <f t="shared" si="237"/>
        <v>65797.036586726899</v>
      </c>
      <c r="J2503" s="5">
        <f t="shared" si="238"/>
        <v>0.19399484206023221</v>
      </c>
      <c r="K2503" s="4">
        <f t="shared" si="239"/>
        <v>22526.892020685864</v>
      </c>
      <c r="L2503" s="4">
        <f t="shared" si="240"/>
        <v>13504.892020685864</v>
      </c>
      <c r="M2503" s="5">
        <f t="shared" si="241"/>
        <v>1.4968845068372714</v>
      </c>
      <c r="N2503" s="4">
        <f>IF(SUMPRODUCT($O$2:$AD$2,O2503:AD2503)&lt;=Kalkulačka!$B$4,SUMPRODUCT($O$2:$AD$2,O2503:AD2503)*Kalkulačka!$B$5,SUMPRODUCT($O$2:$AD$2,O2503:AD2503))</f>
        <v>28.5</v>
      </c>
      <c r="O2503" s="4">
        <v>19</v>
      </c>
      <c r="P2503" s="4">
        <v>0</v>
      </c>
      <c r="Q2503" s="4">
        <v>0</v>
      </c>
      <c r="R2503" s="4">
        <v>0</v>
      </c>
      <c r="S2503" s="4">
        <v>0</v>
      </c>
      <c r="T2503" s="4">
        <v>0</v>
      </c>
      <c r="U2503" s="4">
        <v>18</v>
      </c>
      <c r="V2503" s="4">
        <v>0</v>
      </c>
      <c r="W2503" s="4">
        <v>0</v>
      </c>
      <c r="X2503" s="4">
        <v>0</v>
      </c>
      <c r="Y2503" s="4">
        <v>0</v>
      </c>
      <c r="Z2503" s="4">
        <v>0</v>
      </c>
      <c r="AA2503" s="4">
        <v>0</v>
      </c>
      <c r="AB2503" s="4">
        <v>0</v>
      </c>
      <c r="AC2503" s="4">
        <v>0</v>
      </c>
      <c r="AD2503" s="4">
        <v>0</v>
      </c>
    </row>
    <row r="2504" spans="1:30" x14ac:dyDescent="0.3">
      <c r="A2504" s="16" t="s">
        <v>32</v>
      </c>
      <c r="B2504" s="7">
        <v>563021</v>
      </c>
      <c r="C2504" s="7">
        <v>261831</v>
      </c>
      <c r="D2504" s="7" t="s">
        <v>916</v>
      </c>
      <c r="E2504" s="7">
        <v>2</v>
      </c>
      <c r="F2504" s="4">
        <v>339169</v>
      </c>
      <c r="G2504" s="4">
        <v>9022</v>
      </c>
      <c r="H2504" s="4">
        <f t="shared" si="236"/>
        <v>404966.0365867269</v>
      </c>
      <c r="I2504" s="4">
        <f t="shared" si="237"/>
        <v>65797.036586726899</v>
      </c>
      <c r="J2504" s="5">
        <f t="shared" si="238"/>
        <v>0.19399484206023221</v>
      </c>
      <c r="K2504" s="4">
        <f t="shared" si="239"/>
        <v>22526.892020685864</v>
      </c>
      <c r="L2504" s="4">
        <f t="shared" si="240"/>
        <v>13504.892020685864</v>
      </c>
      <c r="M2504" s="5">
        <f t="shared" si="241"/>
        <v>1.4968845068372714</v>
      </c>
      <c r="N2504" s="4">
        <f>IF(SUMPRODUCT($O$2:$AD$2,O2504:AD2504)&lt;=Kalkulačka!$B$4,SUMPRODUCT($O$2:$AD$2,O2504:AD2504)*Kalkulačka!$B$5,SUMPRODUCT($O$2:$AD$2,O2504:AD2504))</f>
        <v>28.5</v>
      </c>
      <c r="O2504" s="4">
        <v>19</v>
      </c>
      <c r="P2504" s="4">
        <v>0</v>
      </c>
      <c r="Q2504" s="4">
        <v>0</v>
      </c>
      <c r="R2504" s="4">
        <v>0</v>
      </c>
      <c r="S2504" s="4">
        <v>0</v>
      </c>
      <c r="T2504" s="4">
        <v>0</v>
      </c>
      <c r="U2504" s="4">
        <v>19</v>
      </c>
      <c r="V2504" s="4">
        <v>0</v>
      </c>
      <c r="W2504" s="4">
        <v>0</v>
      </c>
      <c r="X2504" s="4">
        <v>0</v>
      </c>
      <c r="Y2504" s="4">
        <v>0</v>
      </c>
      <c r="Z2504" s="4">
        <v>0</v>
      </c>
      <c r="AA2504" s="4">
        <v>0</v>
      </c>
      <c r="AB2504" s="4">
        <v>0</v>
      </c>
      <c r="AC2504" s="4">
        <v>0</v>
      </c>
      <c r="AD2504" s="4">
        <v>0</v>
      </c>
    </row>
    <row r="2505" spans="1:30" x14ac:dyDescent="0.3">
      <c r="A2505" s="16" t="s">
        <v>32</v>
      </c>
      <c r="B2505" s="7">
        <v>565156</v>
      </c>
      <c r="C2505" s="7">
        <v>263923</v>
      </c>
      <c r="D2505" s="7" t="s">
        <v>2529</v>
      </c>
      <c r="E2505" s="7">
        <v>2</v>
      </c>
      <c r="F2505" s="4">
        <v>339169</v>
      </c>
      <c r="G2505" s="4">
        <v>9022</v>
      </c>
      <c r="H2505" s="4">
        <f t="shared" si="236"/>
        <v>404966.0365867269</v>
      </c>
      <c r="I2505" s="4">
        <f t="shared" si="237"/>
        <v>65797.036586726899</v>
      </c>
      <c r="J2505" s="5">
        <f t="shared" si="238"/>
        <v>0.19399484206023221</v>
      </c>
      <c r="K2505" s="4">
        <f t="shared" si="239"/>
        <v>22526.892020685864</v>
      </c>
      <c r="L2505" s="4">
        <f t="shared" si="240"/>
        <v>13504.892020685864</v>
      </c>
      <c r="M2505" s="5">
        <f t="shared" si="241"/>
        <v>1.4968845068372714</v>
      </c>
      <c r="N2505" s="4">
        <f>IF(SUMPRODUCT($O$2:$AD$2,O2505:AD2505)&lt;=Kalkulačka!$B$4,SUMPRODUCT($O$2:$AD$2,O2505:AD2505)*Kalkulačka!$B$5,SUMPRODUCT($O$2:$AD$2,O2505:AD2505))</f>
        <v>28.5</v>
      </c>
      <c r="O2505" s="4">
        <v>19</v>
      </c>
      <c r="P2505" s="4">
        <v>0</v>
      </c>
      <c r="Q2505" s="4">
        <v>0</v>
      </c>
      <c r="R2505" s="4">
        <v>0</v>
      </c>
      <c r="S2505" s="4">
        <v>0</v>
      </c>
      <c r="T2505" s="4">
        <v>0</v>
      </c>
      <c r="U2505" s="4">
        <v>19</v>
      </c>
      <c r="V2505" s="4">
        <v>0</v>
      </c>
      <c r="W2505" s="4">
        <v>0</v>
      </c>
      <c r="X2505" s="4">
        <v>0</v>
      </c>
      <c r="Y2505" s="4">
        <v>0</v>
      </c>
      <c r="Z2505" s="4">
        <v>0</v>
      </c>
      <c r="AA2505" s="4">
        <v>0</v>
      </c>
      <c r="AB2505" s="4">
        <v>0</v>
      </c>
      <c r="AC2505" s="4">
        <v>0</v>
      </c>
      <c r="AD2505" s="4">
        <v>0</v>
      </c>
    </row>
    <row r="2506" spans="1:30" x14ac:dyDescent="0.3">
      <c r="A2506" s="16" t="s">
        <v>32</v>
      </c>
      <c r="B2506" s="7">
        <v>565253</v>
      </c>
      <c r="C2506" s="7">
        <v>264024</v>
      </c>
      <c r="D2506" s="7" t="s">
        <v>2530</v>
      </c>
      <c r="E2506" s="7">
        <v>2</v>
      </c>
      <c r="F2506" s="4">
        <v>339169</v>
      </c>
      <c r="G2506" s="4">
        <v>9022</v>
      </c>
      <c r="H2506" s="4">
        <f t="shared" si="236"/>
        <v>404966.0365867269</v>
      </c>
      <c r="I2506" s="4">
        <f t="shared" si="237"/>
        <v>65797.036586726899</v>
      </c>
      <c r="J2506" s="5">
        <f t="shared" si="238"/>
        <v>0.19399484206023221</v>
      </c>
      <c r="K2506" s="4">
        <f t="shared" si="239"/>
        <v>22526.892020685864</v>
      </c>
      <c r="L2506" s="4">
        <f t="shared" si="240"/>
        <v>13504.892020685864</v>
      </c>
      <c r="M2506" s="5">
        <f t="shared" si="241"/>
        <v>1.4968845068372714</v>
      </c>
      <c r="N2506" s="4">
        <f>IF(SUMPRODUCT($O$2:$AD$2,O2506:AD2506)&lt;=Kalkulačka!$B$4,SUMPRODUCT($O$2:$AD$2,O2506:AD2506)*Kalkulačka!$B$5,SUMPRODUCT($O$2:$AD$2,O2506:AD2506))</f>
        <v>28.5</v>
      </c>
      <c r="O2506" s="4">
        <v>19</v>
      </c>
      <c r="P2506" s="4">
        <v>0</v>
      </c>
      <c r="Q2506" s="4">
        <v>0</v>
      </c>
      <c r="R2506" s="4">
        <v>0</v>
      </c>
      <c r="S2506" s="4">
        <v>0</v>
      </c>
      <c r="T2506" s="4">
        <v>0</v>
      </c>
      <c r="U2506" s="4">
        <v>19</v>
      </c>
      <c r="V2506" s="4">
        <v>0</v>
      </c>
      <c r="W2506" s="4">
        <v>0</v>
      </c>
      <c r="X2506" s="4">
        <v>0</v>
      </c>
      <c r="Y2506" s="4">
        <v>0</v>
      </c>
      <c r="Z2506" s="4">
        <v>0</v>
      </c>
      <c r="AA2506" s="4">
        <v>0</v>
      </c>
      <c r="AB2506" s="4">
        <v>0</v>
      </c>
      <c r="AC2506" s="4">
        <v>0</v>
      </c>
      <c r="AD2506" s="4">
        <v>0</v>
      </c>
    </row>
    <row r="2507" spans="1:30" x14ac:dyDescent="0.3">
      <c r="A2507" s="16" t="s">
        <v>32</v>
      </c>
      <c r="B2507" s="7">
        <v>565610</v>
      </c>
      <c r="C2507" s="7">
        <v>264385</v>
      </c>
      <c r="D2507" s="7" t="s">
        <v>2531</v>
      </c>
      <c r="E2507" s="7">
        <v>2</v>
      </c>
      <c r="F2507" s="4">
        <v>339169</v>
      </c>
      <c r="G2507" s="4">
        <v>9022</v>
      </c>
      <c r="H2507" s="4">
        <f t="shared" si="236"/>
        <v>404966.0365867269</v>
      </c>
      <c r="I2507" s="4">
        <f t="shared" si="237"/>
        <v>65797.036586726899</v>
      </c>
      <c r="J2507" s="5">
        <f t="shared" si="238"/>
        <v>0.19399484206023221</v>
      </c>
      <c r="K2507" s="4">
        <f t="shared" si="239"/>
        <v>22526.892020685864</v>
      </c>
      <c r="L2507" s="4">
        <f t="shared" si="240"/>
        <v>13504.892020685864</v>
      </c>
      <c r="M2507" s="5">
        <f t="shared" si="241"/>
        <v>1.4968845068372714</v>
      </c>
      <c r="N2507" s="4">
        <f>IF(SUMPRODUCT($O$2:$AD$2,O2507:AD2507)&lt;=Kalkulačka!$B$4,SUMPRODUCT($O$2:$AD$2,O2507:AD2507)*Kalkulačka!$B$5,SUMPRODUCT($O$2:$AD$2,O2507:AD2507))</f>
        <v>28.5</v>
      </c>
      <c r="O2507" s="4">
        <v>19</v>
      </c>
      <c r="P2507" s="4">
        <v>0</v>
      </c>
      <c r="Q2507" s="4">
        <v>0</v>
      </c>
      <c r="R2507" s="4">
        <v>0</v>
      </c>
      <c r="S2507" s="4">
        <v>0</v>
      </c>
      <c r="T2507" s="4">
        <v>0</v>
      </c>
      <c r="U2507" s="4">
        <v>19</v>
      </c>
      <c r="V2507" s="4">
        <v>0</v>
      </c>
      <c r="W2507" s="4">
        <v>0</v>
      </c>
      <c r="X2507" s="4">
        <v>0</v>
      </c>
      <c r="Y2507" s="4">
        <v>0</v>
      </c>
      <c r="Z2507" s="4">
        <v>0</v>
      </c>
      <c r="AA2507" s="4">
        <v>0</v>
      </c>
      <c r="AB2507" s="4">
        <v>0</v>
      </c>
      <c r="AC2507" s="4">
        <v>0</v>
      </c>
      <c r="AD2507" s="4">
        <v>0</v>
      </c>
    </row>
    <row r="2508" spans="1:30" x14ac:dyDescent="0.3">
      <c r="A2508" s="16" t="s">
        <v>47</v>
      </c>
      <c r="B2508" s="7">
        <v>585025</v>
      </c>
      <c r="C2508" s="7">
        <v>283711</v>
      </c>
      <c r="D2508" s="7" t="s">
        <v>2532</v>
      </c>
      <c r="E2508" s="7">
        <v>2</v>
      </c>
      <c r="F2508" s="4">
        <v>2838296</v>
      </c>
      <c r="G2508" s="4">
        <v>135326</v>
      </c>
      <c r="H2508" s="4">
        <f t="shared" si="236"/>
        <v>3388926.3061731355</v>
      </c>
      <c r="I2508" s="4">
        <f t="shared" si="237"/>
        <v>550630.30617313553</v>
      </c>
      <c r="J2508" s="5">
        <f t="shared" si="238"/>
        <v>0.19400031081082991</v>
      </c>
      <c r="K2508" s="4">
        <f t="shared" si="239"/>
        <v>188514.51743626592</v>
      </c>
      <c r="L2508" s="4">
        <f t="shared" si="240"/>
        <v>53188.517436265916</v>
      </c>
      <c r="M2508" s="5">
        <f t="shared" si="241"/>
        <v>0.39303989947435025</v>
      </c>
      <c r="N2508" s="4">
        <f>IF(SUMPRODUCT($O$2:$AD$2,O2508:AD2508)&lt;=Kalkulačka!$B$4,SUMPRODUCT($O$2:$AD$2,O2508:AD2508)*Kalkulačka!$B$5,SUMPRODUCT($O$2:$AD$2,O2508:AD2508))</f>
        <v>238.5</v>
      </c>
      <c r="O2508" s="4">
        <v>40</v>
      </c>
      <c r="P2508" s="4">
        <v>0</v>
      </c>
      <c r="Q2508" s="4">
        <v>0</v>
      </c>
      <c r="R2508" s="4">
        <v>0</v>
      </c>
      <c r="S2508" s="4">
        <v>119</v>
      </c>
      <c r="T2508" s="4">
        <v>0</v>
      </c>
      <c r="U2508" s="4">
        <v>98</v>
      </c>
      <c r="V2508" s="4">
        <v>36</v>
      </c>
      <c r="W2508" s="4">
        <v>0</v>
      </c>
      <c r="X2508" s="4">
        <v>0</v>
      </c>
      <c r="Y2508" s="4">
        <v>0</v>
      </c>
      <c r="Z2508" s="4">
        <v>0</v>
      </c>
      <c r="AA2508" s="4">
        <v>0</v>
      </c>
      <c r="AB2508" s="4">
        <v>0</v>
      </c>
      <c r="AC2508" s="4">
        <v>0</v>
      </c>
      <c r="AD2508" s="4">
        <v>0</v>
      </c>
    </row>
    <row r="2509" spans="1:30" x14ac:dyDescent="0.3">
      <c r="A2509" s="16" t="s">
        <v>25</v>
      </c>
      <c r="B2509" s="7">
        <v>553425</v>
      </c>
      <c r="C2509" s="7">
        <v>253316</v>
      </c>
      <c r="D2509" s="7" t="s">
        <v>265</v>
      </c>
      <c r="E2509" s="7">
        <v>2</v>
      </c>
      <c r="F2509" s="4">
        <v>30454010</v>
      </c>
      <c r="G2509" s="4">
        <v>1906792</v>
      </c>
      <c r="H2509" s="4">
        <f t="shared" si="236"/>
        <v>31516304.180679306</v>
      </c>
      <c r="I2509" s="4">
        <f t="shared" si="237"/>
        <v>1062294.1806793064</v>
      </c>
      <c r="J2509" s="5">
        <f t="shared" si="238"/>
        <v>3.4881914752090237E-2</v>
      </c>
      <c r="K2509" s="4">
        <f t="shared" si="239"/>
        <v>1753145.491294079</v>
      </c>
      <c r="L2509" s="4">
        <f t="shared" si="240"/>
        <v>-153646.50870592101</v>
      </c>
      <c r="M2509" s="5">
        <f t="shared" si="241"/>
        <v>-8.0578536466442641E-2</v>
      </c>
      <c r="N2509" s="4">
        <f>IF(SUMPRODUCT($O$2:$AD$2,O2509:AD2509)&lt;=Kalkulačka!$B$4,SUMPRODUCT($O$2:$AD$2,O2509:AD2509)*Kalkulačka!$B$5,SUMPRODUCT($O$2:$AD$2,O2509:AD2509))</f>
        <v>2218</v>
      </c>
      <c r="O2509" s="4">
        <v>440</v>
      </c>
      <c r="P2509" s="4">
        <v>6</v>
      </c>
      <c r="Q2509" s="4">
        <v>0</v>
      </c>
      <c r="R2509" s="4">
        <v>0</v>
      </c>
      <c r="S2509" s="4">
        <v>1613</v>
      </c>
      <c r="T2509" s="4">
        <v>40</v>
      </c>
      <c r="U2509" s="4">
        <v>1968</v>
      </c>
      <c r="V2509" s="4">
        <v>413</v>
      </c>
      <c r="W2509" s="4">
        <v>120</v>
      </c>
      <c r="X2509" s="4">
        <v>502</v>
      </c>
      <c r="Y2509" s="4">
        <v>0</v>
      </c>
      <c r="Z2509" s="4">
        <v>0</v>
      </c>
      <c r="AA2509" s="4">
        <v>730</v>
      </c>
      <c r="AB2509" s="4">
        <v>0</v>
      </c>
      <c r="AC2509" s="4">
        <v>0</v>
      </c>
      <c r="AD2509" s="4">
        <v>0</v>
      </c>
    </row>
    <row r="2510" spans="1:30" x14ac:dyDescent="0.3">
      <c r="A2510" s="16" t="s">
        <v>25</v>
      </c>
      <c r="B2510" s="7">
        <v>566136</v>
      </c>
      <c r="C2510" s="7">
        <v>572608</v>
      </c>
      <c r="D2510" s="7" t="s">
        <v>2533</v>
      </c>
      <c r="E2510" s="7">
        <v>2</v>
      </c>
      <c r="F2510" s="4">
        <v>374819</v>
      </c>
      <c r="G2510" s="4">
        <v>10081</v>
      </c>
      <c r="H2510" s="4">
        <f t="shared" si="236"/>
        <v>447594.04043796129</v>
      </c>
      <c r="I2510" s="4">
        <f t="shared" si="237"/>
        <v>72775.040437961288</v>
      </c>
      <c r="J2510" s="5">
        <f t="shared" si="238"/>
        <v>0.1941604892973976</v>
      </c>
      <c r="K2510" s="4">
        <f t="shared" si="239"/>
        <v>24898.14381233701</v>
      </c>
      <c r="L2510" s="4">
        <f t="shared" si="240"/>
        <v>14817.14381233701</v>
      </c>
      <c r="M2510" s="5">
        <f t="shared" si="241"/>
        <v>1.4698089289095337</v>
      </c>
      <c r="N2510" s="4">
        <f>IF(SUMPRODUCT($O$2:$AD$2,O2510:AD2510)&lt;=Kalkulačka!$B$4,SUMPRODUCT($O$2:$AD$2,O2510:AD2510)*Kalkulačka!$B$5,SUMPRODUCT($O$2:$AD$2,O2510:AD2510))</f>
        <v>31.5</v>
      </c>
      <c r="O2510" s="4">
        <v>21</v>
      </c>
      <c r="P2510" s="4">
        <v>0</v>
      </c>
      <c r="Q2510" s="4">
        <v>0</v>
      </c>
      <c r="R2510" s="4">
        <v>0</v>
      </c>
      <c r="S2510" s="4">
        <v>0</v>
      </c>
      <c r="T2510" s="4">
        <v>0</v>
      </c>
      <c r="U2510" s="4">
        <v>21</v>
      </c>
      <c r="V2510" s="4">
        <v>0</v>
      </c>
      <c r="W2510" s="4">
        <v>0</v>
      </c>
      <c r="X2510" s="4">
        <v>0</v>
      </c>
      <c r="Y2510" s="4">
        <v>0</v>
      </c>
      <c r="Z2510" s="4">
        <v>0</v>
      </c>
      <c r="AA2510" s="4">
        <v>0</v>
      </c>
      <c r="AB2510" s="4">
        <v>0</v>
      </c>
      <c r="AC2510" s="4">
        <v>0</v>
      </c>
      <c r="AD2510" s="4">
        <v>0</v>
      </c>
    </row>
    <row r="2511" spans="1:30" x14ac:dyDescent="0.3">
      <c r="A2511" s="16" t="s">
        <v>38</v>
      </c>
      <c r="B2511" s="7">
        <v>570397</v>
      </c>
      <c r="C2511" s="7">
        <v>269131</v>
      </c>
      <c r="D2511" s="7" t="s">
        <v>2534</v>
      </c>
      <c r="E2511" s="7">
        <v>2</v>
      </c>
      <c r="F2511" s="4">
        <v>1106358</v>
      </c>
      <c r="G2511" s="4">
        <v>43655</v>
      </c>
      <c r="H2511" s="4">
        <f t="shared" si="236"/>
        <v>1321468.1193882667</v>
      </c>
      <c r="I2511" s="4">
        <f t="shared" si="237"/>
        <v>215110.1193882667</v>
      </c>
      <c r="J2511" s="5">
        <f t="shared" si="238"/>
        <v>0.19443084371267405</v>
      </c>
      <c r="K2511" s="4">
        <f t="shared" si="239"/>
        <v>73508.805541185458</v>
      </c>
      <c r="L2511" s="4">
        <f t="shared" si="240"/>
        <v>29853.805541185458</v>
      </c>
      <c r="M2511" s="5">
        <f t="shared" si="241"/>
        <v>0.6838576461158048</v>
      </c>
      <c r="N2511" s="4">
        <f>IF(SUMPRODUCT($O$2:$AD$2,O2511:AD2511)&lt;=Kalkulačka!$B$4,SUMPRODUCT($O$2:$AD$2,O2511:AD2511)*Kalkulačka!$B$5,SUMPRODUCT($O$2:$AD$2,O2511:AD2511))</f>
        <v>93</v>
      </c>
      <c r="O2511" s="4">
        <v>25</v>
      </c>
      <c r="P2511" s="4">
        <v>0</v>
      </c>
      <c r="Q2511" s="4">
        <v>0</v>
      </c>
      <c r="R2511" s="4">
        <v>0</v>
      </c>
      <c r="S2511" s="4">
        <v>37</v>
      </c>
      <c r="T2511" s="4">
        <v>0</v>
      </c>
      <c r="U2511" s="4">
        <v>0</v>
      </c>
      <c r="V2511" s="4">
        <v>30</v>
      </c>
      <c r="W2511" s="4">
        <v>0</v>
      </c>
      <c r="X2511" s="4">
        <v>0</v>
      </c>
      <c r="Y2511" s="4">
        <v>0</v>
      </c>
      <c r="Z2511" s="4">
        <v>0</v>
      </c>
      <c r="AA2511" s="4">
        <v>0</v>
      </c>
      <c r="AB2511" s="4">
        <v>0</v>
      </c>
      <c r="AC2511" s="4">
        <v>0</v>
      </c>
      <c r="AD2511" s="4">
        <v>0</v>
      </c>
    </row>
    <row r="2512" spans="1:30" x14ac:dyDescent="0.3">
      <c r="A2512" s="16" t="s">
        <v>47</v>
      </c>
      <c r="B2512" s="7">
        <v>593711</v>
      </c>
      <c r="C2512" s="7">
        <v>293881</v>
      </c>
      <c r="D2512" s="7" t="s">
        <v>471</v>
      </c>
      <c r="E2512" s="7">
        <v>2</v>
      </c>
      <c r="F2512" s="4">
        <v>72797714</v>
      </c>
      <c r="G2512" s="4">
        <v>4573987</v>
      </c>
      <c r="H2512" s="4">
        <f t="shared" si="236"/>
        <v>75366310.808982432</v>
      </c>
      <c r="I2512" s="4">
        <f t="shared" si="237"/>
        <v>2568596.8089824319</v>
      </c>
      <c r="J2512" s="5">
        <f t="shared" si="238"/>
        <v>3.5284031157660101E-2</v>
      </c>
      <c r="K2512" s="4">
        <f t="shared" si="239"/>
        <v>4192373.167639222</v>
      </c>
      <c r="L2512" s="4">
        <f t="shared" si="240"/>
        <v>-381613.832360778</v>
      </c>
      <c r="M2512" s="5">
        <f t="shared" si="241"/>
        <v>-8.343133296198213E-2</v>
      </c>
      <c r="N2512" s="4">
        <f>IF(SUMPRODUCT($O$2:$AD$2,O2512:AD2512)&lt;=Kalkulačka!$B$4,SUMPRODUCT($O$2:$AD$2,O2512:AD2512)*Kalkulačka!$B$5,SUMPRODUCT($O$2:$AD$2,O2512:AD2512))</f>
        <v>5304</v>
      </c>
      <c r="O2512" s="4">
        <v>1070</v>
      </c>
      <c r="P2512" s="4">
        <v>74</v>
      </c>
      <c r="Q2512" s="4">
        <v>45</v>
      </c>
      <c r="R2512" s="4">
        <v>0</v>
      </c>
      <c r="S2512" s="4">
        <v>3891</v>
      </c>
      <c r="T2512" s="4">
        <v>75</v>
      </c>
      <c r="U2512" s="4">
        <v>4417</v>
      </c>
      <c r="V2512" s="4">
        <v>1264</v>
      </c>
      <c r="W2512" s="4">
        <v>50</v>
      </c>
      <c r="X2512" s="4">
        <v>0</v>
      </c>
      <c r="Y2512" s="4">
        <v>0</v>
      </c>
      <c r="Z2512" s="4">
        <v>0</v>
      </c>
      <c r="AA2512" s="4">
        <v>0</v>
      </c>
      <c r="AB2512" s="4">
        <v>0</v>
      </c>
      <c r="AC2512" s="4">
        <v>0</v>
      </c>
      <c r="AD2512" s="4">
        <v>0</v>
      </c>
    </row>
    <row r="2513" spans="1:30" x14ac:dyDescent="0.3">
      <c r="A2513" s="16" t="s">
        <v>38</v>
      </c>
      <c r="B2513" s="7">
        <v>572918</v>
      </c>
      <c r="C2513" s="7">
        <v>271551</v>
      </c>
      <c r="D2513" s="7" t="s">
        <v>2535</v>
      </c>
      <c r="E2513" s="7">
        <v>2</v>
      </c>
      <c r="F2513" s="4">
        <v>1106215</v>
      </c>
      <c r="G2513" s="4">
        <v>43292</v>
      </c>
      <c r="H2513" s="4">
        <f t="shared" si="236"/>
        <v>1321468.1193882667</v>
      </c>
      <c r="I2513" s="4">
        <f t="shared" si="237"/>
        <v>215253.1193882667</v>
      </c>
      <c r="J2513" s="5">
        <f t="shared" si="238"/>
        <v>0.1945852473418519</v>
      </c>
      <c r="K2513" s="4">
        <f t="shared" si="239"/>
        <v>73508.805541185458</v>
      </c>
      <c r="L2513" s="4">
        <f t="shared" si="240"/>
        <v>30216.805541185458</v>
      </c>
      <c r="M2513" s="5">
        <f t="shared" si="241"/>
        <v>0.69797665945637677</v>
      </c>
      <c r="N2513" s="4">
        <f>IF(SUMPRODUCT($O$2:$AD$2,O2513:AD2513)&lt;=Kalkulačka!$B$4,SUMPRODUCT($O$2:$AD$2,O2513:AD2513)*Kalkulačka!$B$5,SUMPRODUCT($O$2:$AD$2,O2513:AD2513))</f>
        <v>93</v>
      </c>
      <c r="O2513" s="4">
        <v>26</v>
      </c>
      <c r="P2513" s="4">
        <v>0</v>
      </c>
      <c r="Q2513" s="4">
        <v>0</v>
      </c>
      <c r="R2513" s="4">
        <v>0</v>
      </c>
      <c r="S2513" s="4">
        <v>36</v>
      </c>
      <c r="T2513" s="4">
        <v>0</v>
      </c>
      <c r="U2513" s="4">
        <v>63</v>
      </c>
      <c r="V2513" s="4">
        <v>36</v>
      </c>
      <c r="W2513" s="4">
        <v>0</v>
      </c>
      <c r="X2513" s="4">
        <v>0</v>
      </c>
      <c r="Y2513" s="4">
        <v>0</v>
      </c>
      <c r="Z2513" s="4">
        <v>0</v>
      </c>
      <c r="AA2513" s="4">
        <v>0</v>
      </c>
      <c r="AB2513" s="4">
        <v>0</v>
      </c>
      <c r="AC2513" s="4">
        <v>0</v>
      </c>
      <c r="AD2513" s="4">
        <v>0</v>
      </c>
    </row>
    <row r="2514" spans="1:30" x14ac:dyDescent="0.3">
      <c r="A2514" s="16" t="s">
        <v>20</v>
      </c>
      <c r="B2514" s="7">
        <v>532169</v>
      </c>
      <c r="C2514" s="7">
        <v>234214</v>
      </c>
      <c r="D2514" s="7" t="s">
        <v>2536</v>
      </c>
      <c r="E2514" s="7">
        <v>2</v>
      </c>
      <c r="F2514" s="4">
        <v>10302639</v>
      </c>
      <c r="G2514" s="4">
        <v>646467</v>
      </c>
      <c r="H2514" s="4">
        <f t="shared" si="236"/>
        <v>10666947.497040559</v>
      </c>
      <c r="I2514" s="4">
        <f t="shared" si="237"/>
        <v>364308.49704055861</v>
      </c>
      <c r="J2514" s="5">
        <f t="shared" si="238"/>
        <v>3.5360697103000271E-2</v>
      </c>
      <c r="K2514" s="4">
        <f t="shared" si="239"/>
        <v>593366.23999750451</v>
      </c>
      <c r="L2514" s="4">
        <f t="shared" si="240"/>
        <v>-53100.760002495488</v>
      </c>
      <c r="M2514" s="5">
        <f t="shared" si="241"/>
        <v>-8.2139939088144431E-2</v>
      </c>
      <c r="N2514" s="4">
        <f>IF(SUMPRODUCT($O$2:$AD$2,O2514:AD2514)&lt;=Kalkulačka!$B$4,SUMPRODUCT($O$2:$AD$2,O2514:AD2514)*Kalkulačka!$B$5,SUMPRODUCT($O$2:$AD$2,O2514:AD2514))</f>
        <v>750.7</v>
      </c>
      <c r="O2514" s="4">
        <v>145</v>
      </c>
      <c r="P2514" s="4">
        <v>0</v>
      </c>
      <c r="Q2514" s="4">
        <v>0</v>
      </c>
      <c r="R2514" s="4">
        <v>0</v>
      </c>
      <c r="S2514" s="4">
        <v>567</v>
      </c>
      <c r="T2514" s="4">
        <v>0</v>
      </c>
      <c r="U2514" s="4">
        <v>653</v>
      </c>
      <c r="V2514" s="4">
        <v>178</v>
      </c>
      <c r="W2514" s="4">
        <v>0</v>
      </c>
      <c r="X2514" s="4">
        <v>0</v>
      </c>
      <c r="Y2514" s="4">
        <v>0</v>
      </c>
      <c r="Z2514" s="4">
        <v>0</v>
      </c>
      <c r="AA2514" s="4">
        <v>387</v>
      </c>
      <c r="AB2514" s="4">
        <v>0</v>
      </c>
      <c r="AC2514" s="4">
        <v>0</v>
      </c>
      <c r="AD2514" s="4">
        <v>0</v>
      </c>
    </row>
    <row r="2515" spans="1:30" x14ac:dyDescent="0.3">
      <c r="A2515" s="16" t="s">
        <v>20</v>
      </c>
      <c r="B2515" s="7">
        <v>533386</v>
      </c>
      <c r="C2515" s="7">
        <v>235431</v>
      </c>
      <c r="D2515" s="7" t="s">
        <v>2537</v>
      </c>
      <c r="E2515" s="7">
        <v>2</v>
      </c>
      <c r="F2515" s="4">
        <v>695643</v>
      </c>
      <c r="G2515" s="4">
        <v>18640</v>
      </c>
      <c r="H2515" s="4">
        <f t="shared" si="236"/>
        <v>831246.07509907102</v>
      </c>
      <c r="I2515" s="4">
        <f t="shared" si="237"/>
        <v>135603.07509907102</v>
      </c>
      <c r="J2515" s="5">
        <f t="shared" si="238"/>
        <v>0.1949319911205476</v>
      </c>
      <c r="K2515" s="4">
        <f t="shared" si="239"/>
        <v>46239.409937197299</v>
      </c>
      <c r="L2515" s="4">
        <f t="shared" si="240"/>
        <v>27599.409937197299</v>
      </c>
      <c r="M2515" s="5">
        <f t="shared" si="241"/>
        <v>1.4806550395492115</v>
      </c>
      <c r="N2515" s="4">
        <f>IF(SUMPRODUCT($O$2:$AD$2,O2515:AD2515)&lt;=Kalkulačka!$B$4,SUMPRODUCT($O$2:$AD$2,O2515:AD2515)*Kalkulačka!$B$5,SUMPRODUCT($O$2:$AD$2,O2515:AD2515))</f>
        <v>58.5</v>
      </c>
      <c r="O2515" s="4">
        <v>39</v>
      </c>
      <c r="P2515" s="4">
        <v>0</v>
      </c>
      <c r="Q2515" s="4">
        <v>0</v>
      </c>
      <c r="R2515" s="4">
        <v>0</v>
      </c>
      <c r="S2515" s="4">
        <v>0</v>
      </c>
      <c r="T2515" s="4">
        <v>0</v>
      </c>
      <c r="U2515" s="4">
        <v>0</v>
      </c>
      <c r="V2515" s="4">
        <v>0</v>
      </c>
      <c r="W2515" s="4">
        <v>0</v>
      </c>
      <c r="X2515" s="4">
        <v>0</v>
      </c>
      <c r="Y2515" s="4">
        <v>0</v>
      </c>
      <c r="Z2515" s="4">
        <v>0</v>
      </c>
      <c r="AA2515" s="4">
        <v>0</v>
      </c>
      <c r="AB2515" s="4">
        <v>0</v>
      </c>
      <c r="AC2515" s="4">
        <v>0</v>
      </c>
      <c r="AD2515" s="4">
        <v>0</v>
      </c>
    </row>
    <row r="2516" spans="1:30" x14ac:dyDescent="0.3">
      <c r="A2516" s="16" t="s">
        <v>47</v>
      </c>
      <c r="B2516" s="7">
        <v>593583</v>
      </c>
      <c r="C2516" s="7">
        <v>292311</v>
      </c>
      <c r="D2516" s="7" t="s">
        <v>470</v>
      </c>
      <c r="E2516" s="7">
        <v>2</v>
      </c>
      <c r="F2516" s="4">
        <v>19717954</v>
      </c>
      <c r="G2516" s="4">
        <v>1299022</v>
      </c>
      <c r="H2516" s="4">
        <f t="shared" si="236"/>
        <v>20421655.711664699</v>
      </c>
      <c r="I2516" s="4">
        <f t="shared" si="237"/>
        <v>703701.71166469902</v>
      </c>
      <c r="J2516" s="5">
        <f t="shared" si="238"/>
        <v>3.5688373736174617E-2</v>
      </c>
      <c r="K2516" s="4">
        <f t="shared" si="239"/>
        <v>1135987.6916536747</v>
      </c>
      <c r="L2516" s="4">
        <f t="shared" si="240"/>
        <v>-163034.3083463253</v>
      </c>
      <c r="M2516" s="5">
        <f t="shared" si="241"/>
        <v>-0.12550542511699214</v>
      </c>
      <c r="N2516" s="4">
        <f>IF(SUMPRODUCT($O$2:$AD$2,O2516:AD2516)&lt;=Kalkulačka!$B$4,SUMPRODUCT($O$2:$AD$2,O2516:AD2516)*Kalkulačka!$B$5,SUMPRODUCT($O$2:$AD$2,O2516:AD2516))</f>
        <v>1437.2</v>
      </c>
      <c r="O2516" s="4">
        <v>182</v>
      </c>
      <c r="P2516" s="4">
        <v>14</v>
      </c>
      <c r="Q2516" s="4">
        <v>14</v>
      </c>
      <c r="R2516" s="4">
        <v>0</v>
      </c>
      <c r="S2516" s="4">
        <v>1159</v>
      </c>
      <c r="T2516" s="4">
        <v>0</v>
      </c>
      <c r="U2516" s="4">
        <v>1138</v>
      </c>
      <c r="V2516" s="4">
        <v>247</v>
      </c>
      <c r="W2516" s="4">
        <v>30</v>
      </c>
      <c r="X2516" s="4">
        <v>417</v>
      </c>
      <c r="Y2516" s="4">
        <v>0</v>
      </c>
      <c r="Z2516" s="4">
        <v>0</v>
      </c>
      <c r="AA2516" s="4">
        <v>542</v>
      </c>
      <c r="AB2516" s="4">
        <v>0</v>
      </c>
      <c r="AC2516" s="4">
        <v>0</v>
      </c>
      <c r="AD2516" s="4">
        <v>0</v>
      </c>
    </row>
    <row r="2517" spans="1:30" x14ac:dyDescent="0.3">
      <c r="A2517" s="16" t="s">
        <v>29</v>
      </c>
      <c r="B2517" s="7">
        <v>555185</v>
      </c>
      <c r="C2517" s="7">
        <v>254592</v>
      </c>
      <c r="D2517" s="7" t="s">
        <v>2538</v>
      </c>
      <c r="E2517" s="7">
        <v>2</v>
      </c>
      <c r="F2517" s="4">
        <v>3335220</v>
      </c>
      <c r="G2517" s="4">
        <v>166455</v>
      </c>
      <c r="H2517" s="4">
        <f t="shared" si="236"/>
        <v>3985718.3600904173</v>
      </c>
      <c r="I2517" s="4">
        <f t="shared" si="237"/>
        <v>650498.36009041732</v>
      </c>
      <c r="J2517" s="5">
        <f t="shared" si="238"/>
        <v>0.19503911588753287</v>
      </c>
      <c r="K2517" s="4">
        <f t="shared" si="239"/>
        <v>221712.04251938194</v>
      </c>
      <c r="L2517" s="4">
        <f t="shared" si="240"/>
        <v>55257.042519381939</v>
      </c>
      <c r="M2517" s="5">
        <f t="shared" si="241"/>
        <v>0.33196384920478161</v>
      </c>
      <c r="N2517" s="4">
        <f>IF(SUMPRODUCT($O$2:$AD$2,O2517:AD2517)&lt;=Kalkulačka!$B$4,SUMPRODUCT($O$2:$AD$2,O2517:AD2517)*Kalkulačka!$B$5,SUMPRODUCT($O$2:$AD$2,O2517:AD2517))</f>
        <v>280.5</v>
      </c>
      <c r="O2517" s="4">
        <v>42</v>
      </c>
      <c r="P2517" s="4">
        <v>0</v>
      </c>
      <c r="Q2517" s="4">
        <v>0</v>
      </c>
      <c r="R2517" s="4">
        <v>0</v>
      </c>
      <c r="S2517" s="4">
        <v>145</v>
      </c>
      <c r="T2517" s="4">
        <v>0</v>
      </c>
      <c r="U2517" s="4">
        <v>121</v>
      </c>
      <c r="V2517" s="4">
        <v>40</v>
      </c>
      <c r="W2517" s="4">
        <v>0</v>
      </c>
      <c r="X2517" s="4">
        <v>0</v>
      </c>
      <c r="Y2517" s="4">
        <v>0</v>
      </c>
      <c r="Z2517" s="4">
        <v>0</v>
      </c>
      <c r="AA2517" s="4">
        <v>0</v>
      </c>
      <c r="AB2517" s="4">
        <v>0</v>
      </c>
      <c r="AC2517" s="4">
        <v>0</v>
      </c>
      <c r="AD2517" s="4">
        <v>0</v>
      </c>
    </row>
    <row r="2518" spans="1:30" x14ac:dyDescent="0.3">
      <c r="A2518" s="16" t="s">
        <v>20</v>
      </c>
      <c r="B2518" s="7">
        <v>541982</v>
      </c>
      <c r="C2518" s="7">
        <v>243973</v>
      </c>
      <c r="D2518" s="7" t="s">
        <v>221</v>
      </c>
      <c r="E2518" s="7">
        <v>2</v>
      </c>
      <c r="F2518" s="4">
        <v>3441522</v>
      </c>
      <c r="G2518" s="4">
        <v>171905</v>
      </c>
      <c r="H2518" s="4">
        <f t="shared" si="236"/>
        <v>4113602.3716441207</v>
      </c>
      <c r="I2518" s="4">
        <f t="shared" si="237"/>
        <v>672080.37164412066</v>
      </c>
      <c r="J2518" s="5">
        <f t="shared" si="238"/>
        <v>0.19528579844734995</v>
      </c>
      <c r="K2518" s="4">
        <f t="shared" si="239"/>
        <v>228825.79789433535</v>
      </c>
      <c r="L2518" s="4">
        <f t="shared" si="240"/>
        <v>56920.797894335352</v>
      </c>
      <c r="M2518" s="5">
        <f t="shared" si="241"/>
        <v>0.33111775628594486</v>
      </c>
      <c r="N2518" s="4">
        <f>IF(SUMPRODUCT($O$2:$AD$2,O2518:AD2518)&lt;=Kalkulačka!$B$4,SUMPRODUCT($O$2:$AD$2,O2518:AD2518)*Kalkulačka!$B$5,SUMPRODUCT($O$2:$AD$2,O2518:AD2518))</f>
        <v>289.5</v>
      </c>
      <c r="O2518" s="4">
        <v>41</v>
      </c>
      <c r="P2518" s="4">
        <v>0</v>
      </c>
      <c r="Q2518" s="4">
        <v>0</v>
      </c>
      <c r="R2518" s="4">
        <v>0</v>
      </c>
      <c r="S2518" s="4">
        <v>152</v>
      </c>
      <c r="T2518" s="4">
        <v>0</v>
      </c>
      <c r="U2518" s="4">
        <v>164</v>
      </c>
      <c r="V2518" s="4">
        <v>51</v>
      </c>
      <c r="W2518" s="4">
        <v>0</v>
      </c>
      <c r="X2518" s="4">
        <v>0</v>
      </c>
      <c r="Y2518" s="4">
        <v>0</v>
      </c>
      <c r="Z2518" s="4">
        <v>0</v>
      </c>
      <c r="AA2518" s="4">
        <v>0</v>
      </c>
      <c r="AB2518" s="4">
        <v>0</v>
      </c>
      <c r="AC2518" s="4">
        <v>0</v>
      </c>
      <c r="AD2518" s="4">
        <v>0</v>
      </c>
    </row>
    <row r="2519" spans="1:30" x14ac:dyDescent="0.3">
      <c r="A2519" s="16" t="s">
        <v>20</v>
      </c>
      <c r="B2519" s="7">
        <v>539244</v>
      </c>
      <c r="C2519" s="7">
        <v>241237</v>
      </c>
      <c r="D2519" s="7" t="s">
        <v>204</v>
      </c>
      <c r="E2519" s="7">
        <v>2</v>
      </c>
      <c r="F2519" s="4">
        <v>16417570</v>
      </c>
      <c r="G2519" s="4">
        <v>992734</v>
      </c>
      <c r="H2519" s="4">
        <f t="shared" si="236"/>
        <v>17008573.536642529</v>
      </c>
      <c r="I2519" s="4">
        <f t="shared" si="237"/>
        <v>591003.53664252907</v>
      </c>
      <c r="J2519" s="5">
        <f t="shared" si="238"/>
        <v>3.5998234613437319E-2</v>
      </c>
      <c r="K2519" s="4">
        <f t="shared" si="239"/>
        <v>946129.4648688063</v>
      </c>
      <c r="L2519" s="4">
        <f t="shared" si="240"/>
        <v>-46604.535131193697</v>
      </c>
      <c r="M2519" s="5">
        <f t="shared" si="241"/>
        <v>-4.6945642167180446E-2</v>
      </c>
      <c r="N2519" s="4">
        <f>IF(SUMPRODUCT($O$2:$AD$2,O2519:AD2519)&lt;=Kalkulačka!$B$4,SUMPRODUCT($O$2:$AD$2,O2519:AD2519)*Kalkulačka!$B$5,SUMPRODUCT($O$2:$AD$2,O2519:AD2519))</f>
        <v>1197</v>
      </c>
      <c r="O2519" s="4">
        <v>338</v>
      </c>
      <c r="P2519" s="4">
        <v>0</v>
      </c>
      <c r="Q2519" s="4">
        <v>0</v>
      </c>
      <c r="R2519" s="4">
        <v>0</v>
      </c>
      <c r="S2519" s="4">
        <v>859</v>
      </c>
      <c r="T2519" s="4">
        <v>0</v>
      </c>
      <c r="U2519" s="4">
        <v>1408</v>
      </c>
      <c r="V2519" s="4">
        <v>348</v>
      </c>
      <c r="W2519" s="4">
        <v>0</v>
      </c>
      <c r="X2519" s="4">
        <v>0</v>
      </c>
      <c r="Y2519" s="4">
        <v>0</v>
      </c>
      <c r="Z2519" s="4">
        <v>0</v>
      </c>
      <c r="AA2519" s="4">
        <v>0</v>
      </c>
      <c r="AB2519" s="4">
        <v>0</v>
      </c>
      <c r="AC2519" s="4">
        <v>0</v>
      </c>
      <c r="AD2519" s="4">
        <v>0</v>
      </c>
    </row>
    <row r="2520" spans="1:30" x14ac:dyDescent="0.3">
      <c r="A2520" s="16" t="s">
        <v>53</v>
      </c>
      <c r="B2520" s="7">
        <v>549401</v>
      </c>
      <c r="C2520" s="7">
        <v>568708</v>
      </c>
      <c r="D2520" s="7" t="s">
        <v>2539</v>
      </c>
      <c r="E2520" s="7">
        <v>2</v>
      </c>
      <c r="F2520" s="4">
        <v>2781299</v>
      </c>
      <c r="G2520" s="4">
        <v>110867</v>
      </c>
      <c r="H2520" s="4">
        <f t="shared" si="236"/>
        <v>3324984.3003962841</v>
      </c>
      <c r="I2520" s="4">
        <f t="shared" si="237"/>
        <v>543685.30039628409</v>
      </c>
      <c r="J2520" s="5">
        <f t="shared" si="238"/>
        <v>0.19547891125559813</v>
      </c>
      <c r="K2520" s="4">
        <f t="shared" si="239"/>
        <v>184957.6397487892</v>
      </c>
      <c r="L2520" s="4">
        <f t="shared" si="240"/>
        <v>74090.639748789195</v>
      </c>
      <c r="M2520" s="5">
        <f t="shared" si="241"/>
        <v>0.66828397763797343</v>
      </c>
      <c r="N2520" s="4">
        <f>IF(SUMPRODUCT($O$2:$AD$2,O2520:AD2520)&lt;=Kalkulačka!$B$4,SUMPRODUCT($O$2:$AD$2,O2520:AD2520)*Kalkulačka!$B$5,SUMPRODUCT($O$2:$AD$2,O2520:AD2520))</f>
        <v>234</v>
      </c>
      <c r="O2520" s="4">
        <v>69</v>
      </c>
      <c r="P2520" s="4">
        <v>0</v>
      </c>
      <c r="Q2520" s="4">
        <v>0</v>
      </c>
      <c r="R2520" s="4">
        <v>0</v>
      </c>
      <c r="S2520" s="4">
        <v>87</v>
      </c>
      <c r="T2520" s="4">
        <v>0</v>
      </c>
      <c r="U2520" s="4">
        <v>154</v>
      </c>
      <c r="V2520" s="4">
        <v>62</v>
      </c>
      <c r="W2520" s="4">
        <v>0</v>
      </c>
      <c r="X2520" s="4">
        <v>0</v>
      </c>
      <c r="Y2520" s="4">
        <v>0</v>
      </c>
      <c r="Z2520" s="4">
        <v>0</v>
      </c>
      <c r="AA2520" s="4">
        <v>0</v>
      </c>
      <c r="AB2520" s="4">
        <v>0</v>
      </c>
      <c r="AC2520" s="4">
        <v>0</v>
      </c>
      <c r="AD2520" s="4">
        <v>0</v>
      </c>
    </row>
    <row r="2521" spans="1:30" x14ac:dyDescent="0.3">
      <c r="A2521" s="16" t="s">
        <v>20</v>
      </c>
      <c r="B2521" s="7">
        <v>534528</v>
      </c>
      <c r="C2521" s="7">
        <v>236551</v>
      </c>
      <c r="D2521" s="7" t="s">
        <v>2540</v>
      </c>
      <c r="E2521" s="7">
        <v>2</v>
      </c>
      <c r="F2521" s="4">
        <v>695299</v>
      </c>
      <c r="G2521" s="4">
        <v>18636</v>
      </c>
      <c r="H2521" s="4">
        <f t="shared" si="236"/>
        <v>831246.07509907102</v>
      </c>
      <c r="I2521" s="4">
        <f t="shared" si="237"/>
        <v>135947.07509907102</v>
      </c>
      <c r="J2521" s="5">
        <f t="shared" si="238"/>
        <v>0.19552318513196631</v>
      </c>
      <c r="K2521" s="4">
        <f t="shared" si="239"/>
        <v>46239.409937197299</v>
      </c>
      <c r="L2521" s="4">
        <f t="shared" si="240"/>
        <v>27603.409937197299</v>
      </c>
      <c r="M2521" s="5">
        <f t="shared" si="241"/>
        <v>1.4811874832151375</v>
      </c>
      <c r="N2521" s="4">
        <f>IF(SUMPRODUCT($O$2:$AD$2,O2521:AD2521)&lt;=Kalkulačka!$B$4,SUMPRODUCT($O$2:$AD$2,O2521:AD2521)*Kalkulačka!$B$5,SUMPRODUCT($O$2:$AD$2,O2521:AD2521))</f>
        <v>58.5</v>
      </c>
      <c r="O2521" s="4">
        <v>39</v>
      </c>
      <c r="P2521" s="4">
        <v>0</v>
      </c>
      <c r="Q2521" s="4">
        <v>0</v>
      </c>
      <c r="R2521" s="4">
        <v>0</v>
      </c>
      <c r="S2521" s="4">
        <v>0</v>
      </c>
      <c r="T2521" s="4">
        <v>0</v>
      </c>
      <c r="U2521" s="4">
        <v>0</v>
      </c>
      <c r="V2521" s="4">
        <v>0</v>
      </c>
      <c r="W2521" s="4">
        <v>0</v>
      </c>
      <c r="X2521" s="4">
        <v>0</v>
      </c>
      <c r="Y2521" s="4">
        <v>0</v>
      </c>
      <c r="Z2521" s="4">
        <v>0</v>
      </c>
      <c r="AA2521" s="4">
        <v>0</v>
      </c>
      <c r="AB2521" s="4">
        <v>0</v>
      </c>
      <c r="AC2521" s="4">
        <v>0</v>
      </c>
      <c r="AD2521" s="4">
        <v>0</v>
      </c>
    </row>
    <row r="2522" spans="1:30" x14ac:dyDescent="0.3">
      <c r="A2522" s="16" t="s">
        <v>20</v>
      </c>
      <c r="B2522" s="7">
        <v>539384</v>
      </c>
      <c r="C2522" s="7">
        <v>241377</v>
      </c>
      <c r="D2522" s="7" t="s">
        <v>1113</v>
      </c>
      <c r="E2522" s="7">
        <v>2</v>
      </c>
      <c r="F2522" s="4">
        <v>695299</v>
      </c>
      <c r="G2522" s="4">
        <v>18636</v>
      </c>
      <c r="H2522" s="4">
        <f t="shared" si="236"/>
        <v>831246.07509907102</v>
      </c>
      <c r="I2522" s="4">
        <f t="shared" si="237"/>
        <v>135947.07509907102</v>
      </c>
      <c r="J2522" s="5">
        <f t="shared" si="238"/>
        <v>0.19552318513196631</v>
      </c>
      <c r="K2522" s="4">
        <f t="shared" si="239"/>
        <v>46239.409937197299</v>
      </c>
      <c r="L2522" s="4">
        <f t="shared" si="240"/>
        <v>27603.409937197299</v>
      </c>
      <c r="M2522" s="5">
        <f t="shared" si="241"/>
        <v>1.4811874832151375</v>
      </c>
      <c r="N2522" s="4">
        <f>IF(SUMPRODUCT($O$2:$AD$2,O2522:AD2522)&lt;=Kalkulačka!$B$4,SUMPRODUCT($O$2:$AD$2,O2522:AD2522)*Kalkulačka!$B$5,SUMPRODUCT($O$2:$AD$2,O2522:AD2522))</f>
        <v>58.5</v>
      </c>
      <c r="O2522" s="4">
        <v>39</v>
      </c>
      <c r="P2522" s="4">
        <v>0</v>
      </c>
      <c r="Q2522" s="4">
        <v>0</v>
      </c>
      <c r="R2522" s="4">
        <v>0</v>
      </c>
      <c r="S2522" s="4">
        <v>0</v>
      </c>
      <c r="T2522" s="4">
        <v>0</v>
      </c>
      <c r="U2522" s="4">
        <v>0</v>
      </c>
      <c r="V2522" s="4">
        <v>0</v>
      </c>
      <c r="W2522" s="4">
        <v>0</v>
      </c>
      <c r="X2522" s="4">
        <v>0</v>
      </c>
      <c r="Y2522" s="4">
        <v>0</v>
      </c>
      <c r="Z2522" s="4">
        <v>0</v>
      </c>
      <c r="AA2522" s="4">
        <v>0</v>
      </c>
      <c r="AB2522" s="4">
        <v>0</v>
      </c>
      <c r="AC2522" s="4">
        <v>0</v>
      </c>
      <c r="AD2522" s="4">
        <v>0</v>
      </c>
    </row>
    <row r="2523" spans="1:30" x14ac:dyDescent="0.3">
      <c r="A2523" s="16" t="s">
        <v>38</v>
      </c>
      <c r="B2523" s="7">
        <v>547751</v>
      </c>
      <c r="C2523" s="7">
        <v>653675</v>
      </c>
      <c r="D2523" s="7" t="s">
        <v>2541</v>
      </c>
      <c r="E2523" s="7">
        <v>2</v>
      </c>
      <c r="F2523" s="4">
        <v>1105150</v>
      </c>
      <c r="G2523" s="4">
        <v>43280</v>
      </c>
      <c r="H2523" s="4">
        <f t="shared" si="236"/>
        <v>1321468.1193882667</v>
      </c>
      <c r="I2523" s="4">
        <f t="shared" si="237"/>
        <v>216318.1193882667</v>
      </c>
      <c r="J2523" s="5">
        <f t="shared" si="238"/>
        <v>0.19573643341471003</v>
      </c>
      <c r="K2523" s="4">
        <f t="shared" si="239"/>
        <v>73508.805541185458</v>
      </c>
      <c r="L2523" s="4">
        <f t="shared" si="240"/>
        <v>30228.805541185458</v>
      </c>
      <c r="M2523" s="5">
        <f t="shared" si="241"/>
        <v>0.69844744780927592</v>
      </c>
      <c r="N2523" s="4">
        <f>IF(SUMPRODUCT($O$2:$AD$2,O2523:AD2523)&lt;=Kalkulačka!$B$4,SUMPRODUCT($O$2:$AD$2,O2523:AD2523)*Kalkulačka!$B$5,SUMPRODUCT($O$2:$AD$2,O2523:AD2523))</f>
        <v>93</v>
      </c>
      <c r="O2523" s="4">
        <v>26</v>
      </c>
      <c r="P2523" s="4">
        <v>0</v>
      </c>
      <c r="Q2523" s="4">
        <v>0</v>
      </c>
      <c r="R2523" s="4">
        <v>0</v>
      </c>
      <c r="S2523" s="4">
        <v>36</v>
      </c>
      <c r="T2523" s="4">
        <v>0</v>
      </c>
      <c r="U2523" s="4">
        <v>62</v>
      </c>
      <c r="V2523" s="4">
        <v>27</v>
      </c>
      <c r="W2523" s="4">
        <v>0</v>
      </c>
      <c r="X2523" s="4">
        <v>0</v>
      </c>
      <c r="Y2523" s="4">
        <v>0</v>
      </c>
      <c r="Z2523" s="4">
        <v>0</v>
      </c>
      <c r="AA2523" s="4">
        <v>0</v>
      </c>
      <c r="AB2523" s="4">
        <v>0</v>
      </c>
      <c r="AC2523" s="4">
        <v>0</v>
      </c>
      <c r="AD2523" s="4">
        <v>0</v>
      </c>
    </row>
    <row r="2524" spans="1:30" x14ac:dyDescent="0.3">
      <c r="A2524" s="16" t="s">
        <v>41</v>
      </c>
      <c r="B2524" s="7">
        <v>580422</v>
      </c>
      <c r="C2524" s="7">
        <v>279013</v>
      </c>
      <c r="D2524" s="7" t="s">
        <v>2542</v>
      </c>
      <c r="E2524" s="7">
        <v>2</v>
      </c>
      <c r="F2524" s="4">
        <v>356488</v>
      </c>
      <c r="G2524" s="4">
        <v>9618</v>
      </c>
      <c r="H2524" s="4">
        <f t="shared" si="236"/>
        <v>426280.03851234412</v>
      </c>
      <c r="I2524" s="4">
        <f t="shared" si="237"/>
        <v>69792.038512344123</v>
      </c>
      <c r="J2524" s="5">
        <f t="shared" si="238"/>
        <v>0.19577668396227677</v>
      </c>
      <c r="K2524" s="4">
        <f t="shared" si="239"/>
        <v>23712.517916511435</v>
      </c>
      <c r="L2524" s="4">
        <f t="shared" si="240"/>
        <v>14094.517916511435</v>
      </c>
      <c r="M2524" s="5">
        <f t="shared" si="241"/>
        <v>1.4654312660128337</v>
      </c>
      <c r="N2524" s="4">
        <f>IF(SUMPRODUCT($O$2:$AD$2,O2524:AD2524)&lt;=Kalkulačka!$B$4,SUMPRODUCT($O$2:$AD$2,O2524:AD2524)*Kalkulačka!$B$5,SUMPRODUCT($O$2:$AD$2,O2524:AD2524))</f>
        <v>30</v>
      </c>
      <c r="O2524" s="4">
        <v>20</v>
      </c>
      <c r="P2524" s="4">
        <v>0</v>
      </c>
      <c r="Q2524" s="4">
        <v>0</v>
      </c>
      <c r="R2524" s="4">
        <v>0</v>
      </c>
      <c r="S2524" s="4">
        <v>0</v>
      </c>
      <c r="T2524" s="4">
        <v>0</v>
      </c>
      <c r="U2524" s="4">
        <v>24</v>
      </c>
      <c r="V2524" s="4">
        <v>12</v>
      </c>
      <c r="W2524" s="4">
        <v>0</v>
      </c>
      <c r="X2524" s="4">
        <v>0</v>
      </c>
      <c r="Y2524" s="4">
        <v>0</v>
      </c>
      <c r="Z2524" s="4">
        <v>0</v>
      </c>
      <c r="AA2524" s="4">
        <v>0</v>
      </c>
      <c r="AB2524" s="4">
        <v>0</v>
      </c>
      <c r="AC2524" s="4">
        <v>0</v>
      </c>
      <c r="AD2524" s="4">
        <v>0</v>
      </c>
    </row>
    <row r="2525" spans="1:30" x14ac:dyDescent="0.3">
      <c r="A2525" s="16" t="s">
        <v>20</v>
      </c>
      <c r="B2525" s="7">
        <v>539309</v>
      </c>
      <c r="C2525" s="7">
        <v>241296</v>
      </c>
      <c r="D2525" s="7" t="s">
        <v>2543</v>
      </c>
      <c r="E2525" s="7">
        <v>2</v>
      </c>
      <c r="F2525" s="4">
        <v>11310780</v>
      </c>
      <c r="G2525" s="4">
        <v>667163</v>
      </c>
      <c r="H2525" s="4">
        <f t="shared" si="236"/>
        <v>11722701.059089463</v>
      </c>
      <c r="I2525" s="4">
        <f t="shared" si="237"/>
        <v>411921.0590894632</v>
      </c>
      <c r="J2525" s="5">
        <f t="shared" si="238"/>
        <v>3.6418448514555335E-2</v>
      </c>
      <c r="K2525" s="4">
        <f t="shared" si="239"/>
        <v>652094.24270406447</v>
      </c>
      <c r="L2525" s="4">
        <f t="shared" si="240"/>
        <v>-15068.757295935531</v>
      </c>
      <c r="M2525" s="5">
        <f t="shared" si="241"/>
        <v>-2.2586320428344409E-2</v>
      </c>
      <c r="N2525" s="4">
        <f>IF(SUMPRODUCT($O$2:$AD$2,O2525:AD2525)&lt;=Kalkulačka!$B$4,SUMPRODUCT($O$2:$AD$2,O2525:AD2525)*Kalkulačka!$B$5,SUMPRODUCT($O$2:$AD$2,O2525:AD2525))</f>
        <v>825</v>
      </c>
      <c r="O2525" s="4">
        <v>235</v>
      </c>
      <c r="P2525" s="4">
        <v>0</v>
      </c>
      <c r="Q2525" s="4">
        <v>15</v>
      </c>
      <c r="R2525" s="4">
        <v>0</v>
      </c>
      <c r="S2525" s="4">
        <v>575</v>
      </c>
      <c r="T2525" s="4">
        <v>0</v>
      </c>
      <c r="U2525" s="4">
        <v>847</v>
      </c>
      <c r="V2525" s="4">
        <v>250</v>
      </c>
      <c r="W2525" s="4">
        <v>14</v>
      </c>
      <c r="X2525" s="4">
        <v>0</v>
      </c>
      <c r="Y2525" s="4">
        <v>0</v>
      </c>
      <c r="Z2525" s="4">
        <v>0</v>
      </c>
      <c r="AA2525" s="4">
        <v>0</v>
      </c>
      <c r="AB2525" s="4">
        <v>0</v>
      </c>
      <c r="AC2525" s="4">
        <v>0</v>
      </c>
      <c r="AD2525" s="4">
        <v>0</v>
      </c>
    </row>
    <row r="2526" spans="1:30" x14ac:dyDescent="0.3">
      <c r="A2526" s="16" t="s">
        <v>47</v>
      </c>
      <c r="B2526" s="7">
        <v>584118</v>
      </c>
      <c r="C2526" s="7">
        <v>378640</v>
      </c>
      <c r="D2526" s="7" t="s">
        <v>2544</v>
      </c>
      <c r="E2526" s="7">
        <v>2</v>
      </c>
      <c r="F2526" s="4">
        <v>1675283</v>
      </c>
      <c r="G2526" s="4">
        <v>63010</v>
      </c>
      <c r="H2526" s="4">
        <f t="shared" si="236"/>
        <v>2003516.1810080174</v>
      </c>
      <c r="I2526" s="4">
        <f t="shared" si="237"/>
        <v>328233.18100801739</v>
      </c>
      <c r="J2526" s="5">
        <f t="shared" si="238"/>
        <v>0.19592700517346473</v>
      </c>
      <c r="K2526" s="4">
        <f t="shared" si="239"/>
        <v>111448.83420760375</v>
      </c>
      <c r="L2526" s="4">
        <f t="shared" si="240"/>
        <v>48438.834207603752</v>
      </c>
      <c r="M2526" s="5">
        <f t="shared" si="241"/>
        <v>0.76874836069836139</v>
      </c>
      <c r="N2526" s="4">
        <f>IF(SUMPRODUCT($O$2:$AD$2,O2526:AD2526)&lt;=Kalkulačka!$B$4,SUMPRODUCT($O$2:$AD$2,O2526:AD2526)*Kalkulačka!$B$5,SUMPRODUCT($O$2:$AD$2,O2526:AD2526))</f>
        <v>141</v>
      </c>
      <c r="O2526" s="4">
        <v>46</v>
      </c>
      <c r="P2526" s="4">
        <v>0</v>
      </c>
      <c r="Q2526" s="4">
        <v>0</v>
      </c>
      <c r="R2526" s="4">
        <v>0</v>
      </c>
      <c r="S2526" s="4">
        <v>48</v>
      </c>
      <c r="T2526" s="4">
        <v>0</v>
      </c>
      <c r="U2526" s="4">
        <v>92</v>
      </c>
      <c r="V2526" s="4">
        <v>15</v>
      </c>
      <c r="W2526" s="4">
        <v>0</v>
      </c>
      <c r="X2526" s="4">
        <v>0</v>
      </c>
      <c r="Y2526" s="4">
        <v>0</v>
      </c>
      <c r="Z2526" s="4">
        <v>0</v>
      </c>
      <c r="AA2526" s="4">
        <v>0</v>
      </c>
      <c r="AB2526" s="4">
        <v>0</v>
      </c>
      <c r="AC2526" s="4">
        <v>0</v>
      </c>
      <c r="AD2526" s="4">
        <v>0</v>
      </c>
    </row>
    <row r="2527" spans="1:30" x14ac:dyDescent="0.3">
      <c r="A2527" s="16" t="s">
        <v>20</v>
      </c>
      <c r="B2527" s="7">
        <v>541656</v>
      </c>
      <c r="C2527" s="7">
        <v>244309</v>
      </c>
      <c r="D2527" s="7" t="s">
        <v>219</v>
      </c>
      <c r="E2527" s="7">
        <v>2</v>
      </c>
      <c r="F2527" s="4">
        <v>35532262</v>
      </c>
      <c r="G2527" s="4">
        <v>2258508</v>
      </c>
      <c r="H2527" s="4">
        <f t="shared" si="236"/>
        <v>36830595.327466533</v>
      </c>
      <c r="I2527" s="4">
        <f t="shared" si="237"/>
        <v>1298333.3274665326</v>
      </c>
      <c r="J2527" s="5">
        <f t="shared" si="238"/>
        <v>3.6539563044608148E-2</v>
      </c>
      <c r="K2527" s="4">
        <f t="shared" si="239"/>
        <v>2048761.5479865882</v>
      </c>
      <c r="L2527" s="4">
        <f t="shared" si="240"/>
        <v>-209746.45201341179</v>
      </c>
      <c r="M2527" s="5">
        <f t="shared" si="241"/>
        <v>-9.2869474898212401E-2</v>
      </c>
      <c r="N2527" s="4">
        <f>IF(SUMPRODUCT($O$2:$AD$2,O2527:AD2527)&lt;=Kalkulačka!$B$4,SUMPRODUCT($O$2:$AD$2,O2527:AD2527)*Kalkulačka!$B$5,SUMPRODUCT($O$2:$AD$2,O2527:AD2527))</f>
        <v>2592</v>
      </c>
      <c r="O2527" s="4">
        <v>594</v>
      </c>
      <c r="P2527" s="4">
        <v>0</v>
      </c>
      <c r="Q2527" s="4">
        <v>0</v>
      </c>
      <c r="R2527" s="4">
        <v>0</v>
      </c>
      <c r="S2527" s="4">
        <v>1998</v>
      </c>
      <c r="T2527" s="4">
        <v>0</v>
      </c>
      <c r="U2527" s="4">
        <v>2989</v>
      </c>
      <c r="V2527" s="4">
        <v>580</v>
      </c>
      <c r="W2527" s="4">
        <v>54</v>
      </c>
      <c r="X2527" s="4">
        <v>0</v>
      </c>
      <c r="Y2527" s="4">
        <v>0</v>
      </c>
      <c r="Z2527" s="4">
        <v>0</v>
      </c>
      <c r="AA2527" s="4">
        <v>0</v>
      </c>
      <c r="AB2527" s="4">
        <v>0</v>
      </c>
      <c r="AC2527" s="4">
        <v>0</v>
      </c>
      <c r="AD2527" s="4">
        <v>0</v>
      </c>
    </row>
    <row r="2528" spans="1:30" x14ac:dyDescent="0.3">
      <c r="A2528" s="16" t="s">
        <v>53</v>
      </c>
      <c r="B2528" s="7">
        <v>588962</v>
      </c>
      <c r="C2528" s="7">
        <v>287709</v>
      </c>
      <c r="D2528" s="7" t="s">
        <v>2545</v>
      </c>
      <c r="E2528" s="7">
        <v>2</v>
      </c>
      <c r="F2528" s="4">
        <v>1122562</v>
      </c>
      <c r="G2528" s="4">
        <v>44961</v>
      </c>
      <c r="H2528" s="4">
        <f t="shared" si="236"/>
        <v>1342782.1213138839</v>
      </c>
      <c r="I2528" s="4">
        <f t="shared" si="237"/>
        <v>220220.12131388392</v>
      </c>
      <c r="J2528" s="5">
        <f t="shared" si="238"/>
        <v>0.19617635490412466</v>
      </c>
      <c r="K2528" s="4">
        <f t="shared" si="239"/>
        <v>74694.431437011022</v>
      </c>
      <c r="L2528" s="4">
        <f t="shared" si="240"/>
        <v>29733.431437011022</v>
      </c>
      <c r="M2528" s="5">
        <f t="shared" si="241"/>
        <v>0.66131606140902166</v>
      </c>
      <c r="N2528" s="4">
        <f>IF(SUMPRODUCT($O$2:$AD$2,O2528:AD2528)&lt;=Kalkulačka!$B$4,SUMPRODUCT($O$2:$AD$2,O2528:AD2528)*Kalkulačka!$B$5,SUMPRODUCT($O$2:$AD$2,O2528:AD2528))</f>
        <v>94.5</v>
      </c>
      <c r="O2528" s="4">
        <v>24</v>
      </c>
      <c r="P2528" s="4">
        <v>0</v>
      </c>
      <c r="Q2528" s="4">
        <v>0</v>
      </c>
      <c r="R2528" s="4">
        <v>0</v>
      </c>
      <c r="S2528" s="4">
        <v>39</v>
      </c>
      <c r="T2528" s="4">
        <v>0</v>
      </c>
      <c r="U2528" s="4">
        <v>61</v>
      </c>
      <c r="V2528" s="4">
        <v>20</v>
      </c>
      <c r="W2528" s="4">
        <v>0</v>
      </c>
      <c r="X2528" s="4">
        <v>0</v>
      </c>
      <c r="Y2528" s="4">
        <v>0</v>
      </c>
      <c r="Z2528" s="4">
        <v>0</v>
      </c>
      <c r="AA2528" s="4">
        <v>0</v>
      </c>
      <c r="AB2528" s="4">
        <v>0</v>
      </c>
      <c r="AC2528" s="4">
        <v>0</v>
      </c>
      <c r="AD2528" s="4">
        <v>0</v>
      </c>
    </row>
    <row r="2529" spans="1:30" x14ac:dyDescent="0.3">
      <c r="A2529" s="16" t="s">
        <v>47</v>
      </c>
      <c r="B2529" s="7">
        <v>587907</v>
      </c>
      <c r="C2529" s="7">
        <v>842672</v>
      </c>
      <c r="D2529" s="7" t="s">
        <v>2546</v>
      </c>
      <c r="E2529" s="7">
        <v>2</v>
      </c>
      <c r="F2529" s="4">
        <v>1282918</v>
      </c>
      <c r="G2529" s="4">
        <v>53976</v>
      </c>
      <c r="H2529" s="4">
        <f t="shared" si="236"/>
        <v>1534608.1386444387</v>
      </c>
      <c r="I2529" s="4">
        <f t="shared" si="237"/>
        <v>251690.1386444387</v>
      </c>
      <c r="J2529" s="5">
        <f t="shared" si="238"/>
        <v>0.19618567877638227</v>
      </c>
      <c r="K2529" s="4">
        <f t="shared" si="239"/>
        <v>85365.06449944117</v>
      </c>
      <c r="L2529" s="4">
        <f t="shared" si="240"/>
        <v>31389.06449944117</v>
      </c>
      <c r="M2529" s="5">
        <f t="shared" si="241"/>
        <v>0.58153743329333718</v>
      </c>
      <c r="N2529" s="4">
        <f>IF(SUMPRODUCT($O$2:$AD$2,O2529:AD2529)&lt;=Kalkulačka!$B$4,SUMPRODUCT($O$2:$AD$2,O2529:AD2529)*Kalkulačka!$B$5,SUMPRODUCT($O$2:$AD$2,O2529:AD2529))</f>
        <v>108</v>
      </c>
      <c r="O2529" s="4">
        <v>20</v>
      </c>
      <c r="P2529" s="4">
        <v>0</v>
      </c>
      <c r="Q2529" s="4">
        <v>0</v>
      </c>
      <c r="R2529" s="4">
        <v>0</v>
      </c>
      <c r="S2529" s="4">
        <v>52</v>
      </c>
      <c r="T2529" s="4">
        <v>0</v>
      </c>
      <c r="U2529" s="4">
        <v>0</v>
      </c>
      <c r="V2529" s="4">
        <v>30</v>
      </c>
      <c r="W2529" s="4">
        <v>0</v>
      </c>
      <c r="X2529" s="4">
        <v>0</v>
      </c>
      <c r="Y2529" s="4">
        <v>0</v>
      </c>
      <c r="Z2529" s="4">
        <v>0</v>
      </c>
      <c r="AA2529" s="4">
        <v>0</v>
      </c>
      <c r="AB2529" s="4">
        <v>0</v>
      </c>
      <c r="AC2529" s="4">
        <v>0</v>
      </c>
      <c r="AD2529" s="4">
        <v>0</v>
      </c>
    </row>
    <row r="2530" spans="1:30" x14ac:dyDescent="0.3">
      <c r="A2530" s="16" t="s">
        <v>32</v>
      </c>
      <c r="B2530" s="7">
        <v>565997</v>
      </c>
      <c r="C2530" s="7">
        <v>556238</v>
      </c>
      <c r="D2530" s="7" t="s">
        <v>2547</v>
      </c>
      <c r="E2530" s="7">
        <v>2</v>
      </c>
      <c r="F2530" s="4">
        <v>1585768</v>
      </c>
      <c r="G2530" s="4">
        <v>59512</v>
      </c>
      <c r="H2530" s="4">
        <f t="shared" si="236"/>
        <v>1896946.1713799313</v>
      </c>
      <c r="I2530" s="4">
        <f t="shared" si="237"/>
        <v>311178.17137993127</v>
      </c>
      <c r="J2530" s="5">
        <f t="shared" si="238"/>
        <v>0.19623183932323718</v>
      </c>
      <c r="K2530" s="4">
        <f t="shared" si="239"/>
        <v>105520.70472847589</v>
      </c>
      <c r="L2530" s="4">
        <f t="shared" si="240"/>
        <v>46008.704728475888</v>
      </c>
      <c r="M2530" s="5">
        <f t="shared" si="241"/>
        <v>0.77309962240347985</v>
      </c>
      <c r="N2530" s="4">
        <f>IF(SUMPRODUCT($O$2:$AD$2,O2530:AD2530)&lt;=Kalkulačka!$B$4,SUMPRODUCT($O$2:$AD$2,O2530:AD2530)*Kalkulačka!$B$5,SUMPRODUCT($O$2:$AD$2,O2530:AD2530))</f>
        <v>133.5</v>
      </c>
      <c r="O2530" s="4">
        <v>43</v>
      </c>
      <c r="P2530" s="4">
        <v>0</v>
      </c>
      <c r="Q2530" s="4">
        <v>0</v>
      </c>
      <c r="R2530" s="4">
        <v>0</v>
      </c>
      <c r="S2530" s="4">
        <v>46</v>
      </c>
      <c r="T2530" s="4">
        <v>0</v>
      </c>
      <c r="U2530" s="4">
        <v>89</v>
      </c>
      <c r="V2530" s="4">
        <v>44</v>
      </c>
      <c r="W2530" s="4">
        <v>0</v>
      </c>
      <c r="X2530" s="4">
        <v>0</v>
      </c>
      <c r="Y2530" s="4">
        <v>0</v>
      </c>
      <c r="Z2530" s="4">
        <v>0</v>
      </c>
      <c r="AA2530" s="4">
        <v>0</v>
      </c>
      <c r="AB2530" s="4">
        <v>0</v>
      </c>
      <c r="AC2530" s="4">
        <v>0</v>
      </c>
      <c r="AD2530" s="4">
        <v>0</v>
      </c>
    </row>
    <row r="2531" spans="1:30" x14ac:dyDescent="0.3">
      <c r="A2531" s="16" t="s">
        <v>53</v>
      </c>
      <c r="B2531" s="7">
        <v>592226</v>
      </c>
      <c r="C2531" s="7">
        <v>290980</v>
      </c>
      <c r="D2531" s="7" t="s">
        <v>2548</v>
      </c>
      <c r="E2531" s="7">
        <v>2</v>
      </c>
      <c r="F2531" s="4">
        <v>2779136</v>
      </c>
      <c r="G2531" s="4">
        <v>108868</v>
      </c>
      <c r="H2531" s="4">
        <f t="shared" si="236"/>
        <v>3324984.3003962841</v>
      </c>
      <c r="I2531" s="4">
        <f t="shared" si="237"/>
        <v>545848.30039628409</v>
      </c>
      <c r="J2531" s="5">
        <f t="shared" si="238"/>
        <v>0.19640935182599351</v>
      </c>
      <c r="K2531" s="4">
        <f t="shared" si="239"/>
        <v>184957.6397487892</v>
      </c>
      <c r="L2531" s="4">
        <f t="shared" si="240"/>
        <v>76089.639748789195</v>
      </c>
      <c r="M2531" s="5">
        <f t="shared" si="241"/>
        <v>0.69891648371228632</v>
      </c>
      <c r="N2531" s="4">
        <f>IF(SUMPRODUCT($O$2:$AD$2,O2531:AD2531)&lt;=Kalkulačka!$B$4,SUMPRODUCT($O$2:$AD$2,O2531:AD2531)*Kalkulačka!$B$5,SUMPRODUCT($O$2:$AD$2,O2531:AD2531))</f>
        <v>234</v>
      </c>
      <c r="O2531" s="4">
        <v>66</v>
      </c>
      <c r="P2531" s="4">
        <v>0</v>
      </c>
      <c r="Q2531" s="4">
        <v>0</v>
      </c>
      <c r="R2531" s="4">
        <v>0</v>
      </c>
      <c r="S2531" s="4">
        <v>90</v>
      </c>
      <c r="T2531" s="4">
        <v>0</v>
      </c>
      <c r="U2531" s="4">
        <v>152</v>
      </c>
      <c r="V2531" s="4">
        <v>45</v>
      </c>
      <c r="W2531" s="4">
        <v>0</v>
      </c>
      <c r="X2531" s="4">
        <v>0</v>
      </c>
      <c r="Y2531" s="4">
        <v>0</v>
      </c>
      <c r="Z2531" s="4">
        <v>0</v>
      </c>
      <c r="AA2531" s="4">
        <v>0</v>
      </c>
      <c r="AB2531" s="4">
        <v>0</v>
      </c>
      <c r="AC2531" s="4">
        <v>0</v>
      </c>
      <c r="AD2531" s="4">
        <v>0</v>
      </c>
    </row>
    <row r="2532" spans="1:30" x14ac:dyDescent="0.3">
      <c r="A2532" s="16" t="s">
        <v>29</v>
      </c>
      <c r="B2532" s="7">
        <v>554961</v>
      </c>
      <c r="C2532" s="7">
        <v>254657</v>
      </c>
      <c r="D2532" s="7" t="s">
        <v>275</v>
      </c>
      <c r="E2532" s="7">
        <v>2</v>
      </c>
      <c r="F2532" s="4">
        <v>83765418</v>
      </c>
      <c r="G2532" s="4">
        <v>5167648</v>
      </c>
      <c r="H2532" s="4">
        <f t="shared" si="236"/>
        <v>86861662.514198646</v>
      </c>
      <c r="I2532" s="4">
        <f t="shared" si="237"/>
        <v>3096244.5141986459</v>
      </c>
      <c r="J2532" s="5">
        <f t="shared" si="238"/>
        <v>3.696327897747298E-2</v>
      </c>
      <c r="K2532" s="4">
        <f t="shared" si="239"/>
        <v>4831820.7341211466</v>
      </c>
      <c r="L2532" s="4">
        <f t="shared" si="240"/>
        <v>-335827.26587885339</v>
      </c>
      <c r="M2532" s="5">
        <f t="shared" si="241"/>
        <v>-6.4986482414989055E-2</v>
      </c>
      <c r="N2532" s="4">
        <f>IF(SUMPRODUCT($O$2:$AD$2,O2532:AD2532)&lt;=Kalkulačka!$B$4,SUMPRODUCT($O$2:$AD$2,O2532:AD2532)*Kalkulačka!$B$5,SUMPRODUCT($O$2:$AD$2,O2532:AD2532))</f>
        <v>6113</v>
      </c>
      <c r="O2532" s="4">
        <v>1247</v>
      </c>
      <c r="P2532" s="4">
        <v>0</v>
      </c>
      <c r="Q2532" s="4">
        <v>136</v>
      </c>
      <c r="R2532" s="4">
        <v>0</v>
      </c>
      <c r="S2532" s="4">
        <v>4350</v>
      </c>
      <c r="T2532" s="4">
        <v>91</v>
      </c>
      <c r="U2532" s="4">
        <v>5229</v>
      </c>
      <c r="V2532" s="4">
        <v>1568</v>
      </c>
      <c r="W2532" s="4">
        <v>30</v>
      </c>
      <c r="X2532" s="4">
        <v>1033</v>
      </c>
      <c r="Y2532" s="4">
        <v>0</v>
      </c>
      <c r="Z2532" s="4">
        <v>0</v>
      </c>
      <c r="AA2532" s="4">
        <v>1980</v>
      </c>
      <c r="AB2532" s="4">
        <v>0</v>
      </c>
      <c r="AC2532" s="4">
        <v>0</v>
      </c>
      <c r="AD2532" s="4">
        <v>551</v>
      </c>
    </row>
    <row r="2533" spans="1:30" x14ac:dyDescent="0.3">
      <c r="A2533" s="16" t="s">
        <v>47</v>
      </c>
      <c r="B2533" s="7">
        <v>594067</v>
      </c>
      <c r="C2533" s="7">
        <v>292788</v>
      </c>
      <c r="D2533" s="7" t="s">
        <v>2549</v>
      </c>
      <c r="E2533" s="7">
        <v>2</v>
      </c>
      <c r="F2533" s="4">
        <v>1745574</v>
      </c>
      <c r="G2533" s="4">
        <v>46929</v>
      </c>
      <c r="H2533" s="4">
        <f t="shared" si="236"/>
        <v>2088772.1887104861</v>
      </c>
      <c r="I2533" s="4">
        <f t="shared" si="237"/>
        <v>343198.18871048605</v>
      </c>
      <c r="J2533" s="5">
        <f t="shared" si="238"/>
        <v>0.19661050675049352</v>
      </c>
      <c r="K2533" s="4">
        <f t="shared" si="239"/>
        <v>116191.33779090604</v>
      </c>
      <c r="L2533" s="4">
        <f t="shared" si="240"/>
        <v>69262.337790906036</v>
      </c>
      <c r="M2533" s="5">
        <f t="shared" si="241"/>
        <v>1.4758963069936719</v>
      </c>
      <c r="N2533" s="4">
        <f>IF(SUMPRODUCT($O$2:$AD$2,O2533:AD2533)&lt;=Kalkulačka!$B$4,SUMPRODUCT($O$2:$AD$2,O2533:AD2533)*Kalkulačka!$B$5,SUMPRODUCT($O$2:$AD$2,O2533:AD2533))</f>
        <v>147</v>
      </c>
      <c r="O2533" s="4">
        <v>98</v>
      </c>
      <c r="P2533" s="4">
        <v>0</v>
      </c>
      <c r="Q2533" s="4">
        <v>0</v>
      </c>
      <c r="R2533" s="4">
        <v>0</v>
      </c>
      <c r="S2533" s="4">
        <v>0</v>
      </c>
      <c r="T2533" s="4">
        <v>0</v>
      </c>
      <c r="U2533" s="4">
        <v>98</v>
      </c>
      <c r="V2533" s="4">
        <v>0</v>
      </c>
      <c r="W2533" s="4">
        <v>0</v>
      </c>
      <c r="X2533" s="4">
        <v>0</v>
      </c>
      <c r="Y2533" s="4">
        <v>0</v>
      </c>
      <c r="Z2533" s="4">
        <v>0</v>
      </c>
      <c r="AA2533" s="4">
        <v>0</v>
      </c>
      <c r="AB2533" s="4">
        <v>0</v>
      </c>
      <c r="AC2533" s="4">
        <v>0</v>
      </c>
      <c r="AD2533" s="4">
        <v>0</v>
      </c>
    </row>
    <row r="2534" spans="1:30" x14ac:dyDescent="0.3">
      <c r="A2534" s="16" t="s">
        <v>20</v>
      </c>
      <c r="B2534" s="7">
        <v>532444</v>
      </c>
      <c r="C2534" s="7">
        <v>234494</v>
      </c>
      <c r="D2534" s="7" t="s">
        <v>2550</v>
      </c>
      <c r="E2534" s="7">
        <v>2</v>
      </c>
      <c r="F2534" s="4">
        <v>1887939</v>
      </c>
      <c r="G2534" s="4">
        <v>73931</v>
      </c>
      <c r="H2534" s="4">
        <f t="shared" si="236"/>
        <v>2259284.2041154238</v>
      </c>
      <c r="I2534" s="4">
        <f t="shared" si="237"/>
        <v>371345.20411542384</v>
      </c>
      <c r="J2534" s="5">
        <f t="shared" si="238"/>
        <v>0.19669343348245039</v>
      </c>
      <c r="K2534" s="4">
        <f t="shared" si="239"/>
        <v>125676.34495751062</v>
      </c>
      <c r="L2534" s="4">
        <f t="shared" si="240"/>
        <v>51745.344957510621</v>
      </c>
      <c r="M2534" s="5">
        <f t="shared" si="241"/>
        <v>0.69991404089638465</v>
      </c>
      <c r="N2534" s="4">
        <f>IF(SUMPRODUCT($O$2:$AD$2,O2534:AD2534)&lt;=Kalkulačka!$B$4,SUMPRODUCT($O$2:$AD$2,O2534:AD2534)*Kalkulačka!$B$5,SUMPRODUCT($O$2:$AD$2,O2534:AD2534))</f>
        <v>159</v>
      </c>
      <c r="O2534" s="4">
        <v>46</v>
      </c>
      <c r="P2534" s="4">
        <v>0</v>
      </c>
      <c r="Q2534" s="4">
        <v>0</v>
      </c>
      <c r="R2534" s="4">
        <v>0</v>
      </c>
      <c r="S2534" s="4">
        <v>60</v>
      </c>
      <c r="T2534" s="4">
        <v>0</v>
      </c>
      <c r="U2534" s="4">
        <v>106</v>
      </c>
      <c r="V2534" s="4">
        <v>31</v>
      </c>
      <c r="W2534" s="4">
        <v>0</v>
      </c>
      <c r="X2534" s="4">
        <v>0</v>
      </c>
      <c r="Y2534" s="4">
        <v>0</v>
      </c>
      <c r="Z2534" s="4">
        <v>0</v>
      </c>
      <c r="AA2534" s="4">
        <v>0</v>
      </c>
      <c r="AB2534" s="4">
        <v>0</v>
      </c>
      <c r="AC2534" s="4">
        <v>0</v>
      </c>
      <c r="AD2534" s="4">
        <v>0</v>
      </c>
    </row>
    <row r="2535" spans="1:30" x14ac:dyDescent="0.3">
      <c r="A2535" s="16" t="s">
        <v>41</v>
      </c>
      <c r="B2535" s="7">
        <v>547891</v>
      </c>
      <c r="C2535" s="7">
        <v>654752</v>
      </c>
      <c r="D2535" s="7" t="s">
        <v>2551</v>
      </c>
      <c r="E2535" s="7">
        <v>2</v>
      </c>
      <c r="F2535" s="4">
        <v>1246694</v>
      </c>
      <c r="G2535" s="4">
        <v>41903</v>
      </c>
      <c r="H2535" s="4">
        <f t="shared" si="236"/>
        <v>1491980.1347932045</v>
      </c>
      <c r="I2535" s="4">
        <f t="shared" si="237"/>
        <v>245286.13479320449</v>
      </c>
      <c r="J2535" s="5">
        <f t="shared" si="238"/>
        <v>0.19674927030466538</v>
      </c>
      <c r="K2535" s="4">
        <f t="shared" si="239"/>
        <v>82993.812707790028</v>
      </c>
      <c r="L2535" s="4">
        <f t="shared" si="240"/>
        <v>41090.812707790028</v>
      </c>
      <c r="M2535" s="5">
        <f t="shared" si="241"/>
        <v>0.98061744285110919</v>
      </c>
      <c r="N2535" s="4">
        <f>IF(SUMPRODUCT($O$2:$AD$2,O2535:AD2535)&lt;=Kalkulačka!$B$4,SUMPRODUCT($O$2:$AD$2,O2535:AD2535)*Kalkulačka!$B$5,SUMPRODUCT($O$2:$AD$2,O2535:AD2535))</f>
        <v>105</v>
      </c>
      <c r="O2535" s="4">
        <v>48</v>
      </c>
      <c r="P2535" s="4">
        <v>0</v>
      </c>
      <c r="Q2535" s="4">
        <v>0</v>
      </c>
      <c r="R2535" s="4">
        <v>0</v>
      </c>
      <c r="S2535" s="4">
        <v>22</v>
      </c>
      <c r="T2535" s="4">
        <v>0</v>
      </c>
      <c r="U2535" s="4">
        <v>69</v>
      </c>
      <c r="V2535" s="4">
        <v>22</v>
      </c>
      <c r="W2535" s="4">
        <v>0</v>
      </c>
      <c r="X2535" s="4">
        <v>0</v>
      </c>
      <c r="Y2535" s="4">
        <v>0</v>
      </c>
      <c r="Z2535" s="4">
        <v>0</v>
      </c>
      <c r="AA2535" s="4">
        <v>0</v>
      </c>
      <c r="AB2535" s="4">
        <v>0</v>
      </c>
      <c r="AC2535" s="4">
        <v>0</v>
      </c>
      <c r="AD2535" s="4">
        <v>0</v>
      </c>
    </row>
    <row r="2536" spans="1:30" x14ac:dyDescent="0.3">
      <c r="A2536" s="16" t="s">
        <v>41</v>
      </c>
      <c r="B2536" s="7">
        <v>577774</v>
      </c>
      <c r="C2536" s="7">
        <v>276375</v>
      </c>
      <c r="D2536" s="7" t="s">
        <v>2552</v>
      </c>
      <c r="E2536" s="7">
        <v>2</v>
      </c>
      <c r="F2536" s="4">
        <v>356131</v>
      </c>
      <c r="G2536" s="4">
        <v>9614</v>
      </c>
      <c r="H2536" s="4">
        <f t="shared" si="236"/>
        <v>426280.03851234412</v>
      </c>
      <c r="I2536" s="4">
        <f t="shared" si="237"/>
        <v>70149.038512344123</v>
      </c>
      <c r="J2536" s="5">
        <f t="shared" si="238"/>
        <v>0.19697537847686419</v>
      </c>
      <c r="K2536" s="4">
        <f t="shared" si="239"/>
        <v>23712.517916511435</v>
      </c>
      <c r="L2536" s="4">
        <f t="shared" si="240"/>
        <v>14098.517916511435</v>
      </c>
      <c r="M2536" s="5">
        <f t="shared" si="241"/>
        <v>1.4664570331299598</v>
      </c>
      <c r="N2536" s="4">
        <f>IF(SUMPRODUCT($O$2:$AD$2,O2536:AD2536)&lt;=Kalkulačka!$B$4,SUMPRODUCT($O$2:$AD$2,O2536:AD2536)*Kalkulačka!$B$5,SUMPRODUCT($O$2:$AD$2,O2536:AD2536))</f>
        <v>30</v>
      </c>
      <c r="O2536" s="4">
        <v>20</v>
      </c>
      <c r="P2536" s="4">
        <v>0</v>
      </c>
      <c r="Q2536" s="4">
        <v>0</v>
      </c>
      <c r="R2536" s="4">
        <v>0</v>
      </c>
      <c r="S2536" s="4">
        <v>0</v>
      </c>
      <c r="T2536" s="4">
        <v>0</v>
      </c>
      <c r="U2536" s="4">
        <v>20</v>
      </c>
      <c r="V2536" s="4">
        <v>0</v>
      </c>
      <c r="W2536" s="4">
        <v>0</v>
      </c>
      <c r="X2536" s="4">
        <v>0</v>
      </c>
      <c r="Y2536" s="4">
        <v>0</v>
      </c>
      <c r="Z2536" s="4">
        <v>0</v>
      </c>
      <c r="AA2536" s="4">
        <v>0</v>
      </c>
      <c r="AB2536" s="4">
        <v>0</v>
      </c>
      <c r="AC2536" s="4">
        <v>0</v>
      </c>
      <c r="AD2536" s="4">
        <v>0</v>
      </c>
    </row>
    <row r="2537" spans="1:30" x14ac:dyDescent="0.3">
      <c r="A2537" s="16" t="s">
        <v>41</v>
      </c>
      <c r="B2537" s="7">
        <v>572063</v>
      </c>
      <c r="C2537" s="7">
        <v>270725</v>
      </c>
      <c r="D2537" s="7" t="s">
        <v>2553</v>
      </c>
      <c r="E2537" s="7">
        <v>2</v>
      </c>
      <c r="F2537" s="4">
        <v>712260</v>
      </c>
      <c r="G2537" s="4">
        <v>19228</v>
      </c>
      <c r="H2537" s="4">
        <f t="shared" si="236"/>
        <v>852560.07702468825</v>
      </c>
      <c r="I2537" s="4">
        <f t="shared" si="237"/>
        <v>140300.07702468825</v>
      </c>
      <c r="J2537" s="5">
        <f t="shared" si="238"/>
        <v>0.19697873953989875</v>
      </c>
      <c r="K2537" s="4">
        <f t="shared" si="239"/>
        <v>47425.03583302287</v>
      </c>
      <c r="L2537" s="4">
        <f t="shared" si="240"/>
        <v>28197.03583302287</v>
      </c>
      <c r="M2537" s="5">
        <f t="shared" si="241"/>
        <v>1.4664570331299598</v>
      </c>
      <c r="N2537" s="4">
        <f>IF(SUMPRODUCT($O$2:$AD$2,O2537:AD2537)&lt;=Kalkulačka!$B$4,SUMPRODUCT($O$2:$AD$2,O2537:AD2537)*Kalkulačka!$B$5,SUMPRODUCT($O$2:$AD$2,O2537:AD2537))</f>
        <v>60</v>
      </c>
      <c r="O2537" s="4">
        <v>40</v>
      </c>
      <c r="P2537" s="4">
        <v>0</v>
      </c>
      <c r="Q2537" s="4">
        <v>0</v>
      </c>
      <c r="R2537" s="4">
        <v>0</v>
      </c>
      <c r="S2537" s="4">
        <v>0</v>
      </c>
      <c r="T2537" s="4">
        <v>0</v>
      </c>
      <c r="U2537" s="4">
        <v>39</v>
      </c>
      <c r="V2537" s="4">
        <v>0</v>
      </c>
      <c r="W2537" s="4">
        <v>0</v>
      </c>
      <c r="X2537" s="4">
        <v>0</v>
      </c>
      <c r="Y2537" s="4">
        <v>0</v>
      </c>
      <c r="Z2537" s="4">
        <v>0</v>
      </c>
      <c r="AA2537" s="4">
        <v>0</v>
      </c>
      <c r="AB2537" s="4">
        <v>0</v>
      </c>
      <c r="AC2537" s="4">
        <v>0</v>
      </c>
      <c r="AD2537" s="4">
        <v>0</v>
      </c>
    </row>
    <row r="2538" spans="1:30" x14ac:dyDescent="0.3">
      <c r="A2538" s="16" t="s">
        <v>32</v>
      </c>
      <c r="B2538" s="7">
        <v>562793</v>
      </c>
      <c r="C2538" s="7">
        <v>524212</v>
      </c>
      <c r="D2538" s="7" t="s">
        <v>2554</v>
      </c>
      <c r="E2538" s="7">
        <v>2</v>
      </c>
      <c r="F2538" s="4">
        <v>1281991</v>
      </c>
      <c r="G2538" s="4">
        <v>54501</v>
      </c>
      <c r="H2538" s="4">
        <f t="shared" si="236"/>
        <v>1534608.1386444387</v>
      </c>
      <c r="I2538" s="4">
        <f t="shared" si="237"/>
        <v>252617.1386444387</v>
      </c>
      <c r="J2538" s="5">
        <f t="shared" si="238"/>
        <v>0.19705063346344764</v>
      </c>
      <c r="K2538" s="4">
        <f t="shared" si="239"/>
        <v>85365.06449944117</v>
      </c>
      <c r="L2538" s="4">
        <f t="shared" si="240"/>
        <v>30864.06449944117</v>
      </c>
      <c r="M2538" s="5">
        <f t="shared" si="241"/>
        <v>0.56630271920590758</v>
      </c>
      <c r="N2538" s="4">
        <f>IF(SUMPRODUCT($O$2:$AD$2,O2538:AD2538)&lt;=Kalkulačka!$B$4,SUMPRODUCT($O$2:$AD$2,O2538:AD2538)*Kalkulačka!$B$5,SUMPRODUCT($O$2:$AD$2,O2538:AD2538))</f>
        <v>108</v>
      </c>
      <c r="O2538" s="4">
        <v>22</v>
      </c>
      <c r="P2538" s="4">
        <v>0</v>
      </c>
      <c r="Q2538" s="4">
        <v>0</v>
      </c>
      <c r="R2538" s="4">
        <v>0</v>
      </c>
      <c r="S2538" s="4">
        <v>50</v>
      </c>
      <c r="T2538" s="4">
        <v>0</v>
      </c>
      <c r="U2538" s="4">
        <v>70</v>
      </c>
      <c r="V2538" s="4">
        <v>48</v>
      </c>
      <c r="W2538" s="4">
        <v>0</v>
      </c>
      <c r="X2538" s="4">
        <v>0</v>
      </c>
      <c r="Y2538" s="4">
        <v>0</v>
      </c>
      <c r="Z2538" s="4">
        <v>0</v>
      </c>
      <c r="AA2538" s="4">
        <v>0</v>
      </c>
      <c r="AB2538" s="4">
        <v>0</v>
      </c>
      <c r="AC2538" s="4">
        <v>0</v>
      </c>
      <c r="AD2538" s="4">
        <v>0</v>
      </c>
    </row>
    <row r="2539" spans="1:30" x14ac:dyDescent="0.3">
      <c r="A2539" s="16" t="s">
        <v>53</v>
      </c>
      <c r="B2539" s="7">
        <v>592536</v>
      </c>
      <c r="C2539" s="7">
        <v>291277</v>
      </c>
      <c r="D2539" s="7" t="s">
        <v>2555</v>
      </c>
      <c r="E2539" s="7">
        <v>2</v>
      </c>
      <c r="F2539" s="4">
        <v>3311766</v>
      </c>
      <c r="G2539" s="4">
        <v>168142</v>
      </c>
      <c r="H2539" s="4">
        <f t="shared" si="236"/>
        <v>3964404.3581648003</v>
      </c>
      <c r="I2539" s="4">
        <f t="shared" si="237"/>
        <v>652638.35816480033</v>
      </c>
      <c r="J2539" s="5">
        <f t="shared" si="238"/>
        <v>0.19706656755483332</v>
      </c>
      <c r="K2539" s="4">
        <f t="shared" si="239"/>
        <v>220526.41662355635</v>
      </c>
      <c r="L2539" s="4">
        <f t="shared" si="240"/>
        <v>52384.416623556346</v>
      </c>
      <c r="M2539" s="5">
        <f t="shared" si="241"/>
        <v>0.31154867090647387</v>
      </c>
      <c r="N2539" s="4">
        <f>IF(SUMPRODUCT($O$2:$AD$2,O2539:AD2539)&lt;=Kalkulačka!$B$4,SUMPRODUCT($O$2:$AD$2,O2539:AD2539)*Kalkulačka!$B$5,SUMPRODUCT($O$2:$AD$2,O2539:AD2539))</f>
        <v>279</v>
      </c>
      <c r="O2539" s="4">
        <v>28</v>
      </c>
      <c r="P2539" s="4">
        <v>0</v>
      </c>
      <c r="Q2539" s="4">
        <v>0</v>
      </c>
      <c r="R2539" s="4">
        <v>0</v>
      </c>
      <c r="S2539" s="4">
        <v>158</v>
      </c>
      <c r="T2539" s="4">
        <v>0</v>
      </c>
      <c r="U2539" s="4">
        <v>197</v>
      </c>
      <c r="V2539" s="4">
        <v>48</v>
      </c>
      <c r="W2539" s="4">
        <v>55</v>
      </c>
      <c r="X2539" s="4">
        <v>0</v>
      </c>
      <c r="Y2539" s="4">
        <v>0</v>
      </c>
      <c r="Z2539" s="4">
        <v>0</v>
      </c>
      <c r="AA2539" s="4">
        <v>0</v>
      </c>
      <c r="AB2539" s="4">
        <v>0</v>
      </c>
      <c r="AC2539" s="4">
        <v>0</v>
      </c>
      <c r="AD2539" s="4">
        <v>0</v>
      </c>
    </row>
    <row r="2540" spans="1:30" x14ac:dyDescent="0.3">
      <c r="A2540" s="16" t="s">
        <v>56</v>
      </c>
      <c r="B2540" s="7">
        <v>597554</v>
      </c>
      <c r="C2540" s="7">
        <v>296163</v>
      </c>
      <c r="D2540" s="7" t="s">
        <v>483</v>
      </c>
      <c r="E2540" s="7">
        <v>2</v>
      </c>
      <c r="F2540" s="4">
        <v>3080167</v>
      </c>
      <c r="G2540" s="4">
        <v>145490</v>
      </c>
      <c r="H2540" s="4">
        <f t="shared" si="236"/>
        <v>3687322.3331317767</v>
      </c>
      <c r="I2540" s="4">
        <f t="shared" si="237"/>
        <v>607155.33313177666</v>
      </c>
      <c r="J2540" s="5">
        <f t="shared" si="238"/>
        <v>0.19711766703940947</v>
      </c>
      <c r="K2540" s="4">
        <f t="shared" si="239"/>
        <v>205113.27997782393</v>
      </c>
      <c r="L2540" s="4">
        <f t="shared" si="240"/>
        <v>59623.279977823928</v>
      </c>
      <c r="M2540" s="5">
        <f t="shared" si="241"/>
        <v>0.4098101586213756</v>
      </c>
      <c r="N2540" s="4">
        <f>IF(SUMPRODUCT($O$2:$AD$2,O2540:AD2540)&lt;=Kalkulačka!$B$4,SUMPRODUCT($O$2:$AD$2,O2540:AD2540)*Kalkulačka!$B$5,SUMPRODUCT($O$2:$AD$2,O2540:AD2540))</f>
        <v>259.5</v>
      </c>
      <c r="O2540" s="4">
        <v>46</v>
      </c>
      <c r="P2540" s="4">
        <v>0</v>
      </c>
      <c r="Q2540" s="4">
        <v>0</v>
      </c>
      <c r="R2540" s="4">
        <v>0</v>
      </c>
      <c r="S2540" s="4">
        <v>127</v>
      </c>
      <c r="T2540" s="4">
        <v>0</v>
      </c>
      <c r="U2540" s="4">
        <v>152</v>
      </c>
      <c r="V2540" s="4">
        <v>75</v>
      </c>
      <c r="W2540" s="4">
        <v>0</v>
      </c>
      <c r="X2540" s="4">
        <v>0</v>
      </c>
      <c r="Y2540" s="4">
        <v>0</v>
      </c>
      <c r="Z2540" s="4">
        <v>0</v>
      </c>
      <c r="AA2540" s="4">
        <v>0</v>
      </c>
      <c r="AB2540" s="4">
        <v>0</v>
      </c>
      <c r="AC2540" s="4">
        <v>0</v>
      </c>
      <c r="AD2540" s="4">
        <v>0</v>
      </c>
    </row>
    <row r="2541" spans="1:30" x14ac:dyDescent="0.3">
      <c r="A2541" s="16" t="s">
        <v>35</v>
      </c>
      <c r="B2541" s="7">
        <v>577235</v>
      </c>
      <c r="C2541" s="7">
        <v>275841</v>
      </c>
      <c r="D2541" s="7" t="s">
        <v>2556</v>
      </c>
      <c r="E2541" s="7">
        <v>2</v>
      </c>
      <c r="F2541" s="4">
        <v>2314318</v>
      </c>
      <c r="G2541" s="4">
        <v>88998</v>
      </c>
      <c r="H2541" s="4">
        <f t="shared" si="236"/>
        <v>2770820.2503302367</v>
      </c>
      <c r="I2541" s="4">
        <f t="shared" si="237"/>
        <v>456502.25033023674</v>
      </c>
      <c r="J2541" s="5">
        <f t="shared" si="238"/>
        <v>0.1972513070071773</v>
      </c>
      <c r="K2541" s="4">
        <f t="shared" si="239"/>
        <v>154131.36645732433</v>
      </c>
      <c r="L2541" s="4">
        <f t="shared" si="240"/>
        <v>65133.36645732433</v>
      </c>
      <c r="M2541" s="5">
        <f t="shared" si="241"/>
        <v>0.73185202428508878</v>
      </c>
      <c r="N2541" s="4">
        <f>IF(SUMPRODUCT($O$2:$AD$2,O2541:AD2541)&lt;=Kalkulačka!$B$4,SUMPRODUCT($O$2:$AD$2,O2541:AD2541)*Kalkulačka!$B$5,SUMPRODUCT($O$2:$AD$2,O2541:AD2541))</f>
        <v>195</v>
      </c>
      <c r="O2541" s="4">
        <v>57</v>
      </c>
      <c r="P2541" s="4">
        <v>0</v>
      </c>
      <c r="Q2541" s="4">
        <v>0</v>
      </c>
      <c r="R2541" s="4">
        <v>0</v>
      </c>
      <c r="S2541" s="4">
        <v>73</v>
      </c>
      <c r="T2541" s="4">
        <v>0</v>
      </c>
      <c r="U2541" s="4">
        <v>130</v>
      </c>
      <c r="V2541" s="4">
        <v>30</v>
      </c>
      <c r="W2541" s="4">
        <v>0</v>
      </c>
      <c r="X2541" s="4">
        <v>0</v>
      </c>
      <c r="Y2541" s="4">
        <v>0</v>
      </c>
      <c r="Z2541" s="4">
        <v>0</v>
      </c>
      <c r="AA2541" s="4">
        <v>0</v>
      </c>
      <c r="AB2541" s="4">
        <v>0</v>
      </c>
      <c r="AC2541" s="4">
        <v>0</v>
      </c>
      <c r="AD2541" s="4">
        <v>0</v>
      </c>
    </row>
    <row r="2542" spans="1:30" x14ac:dyDescent="0.3">
      <c r="A2542" s="16" t="s">
        <v>50</v>
      </c>
      <c r="B2542" s="7">
        <v>590207</v>
      </c>
      <c r="C2542" s="7">
        <v>288951</v>
      </c>
      <c r="D2542" s="7" t="s">
        <v>2557</v>
      </c>
      <c r="E2542" s="7">
        <v>2</v>
      </c>
      <c r="F2542" s="4">
        <v>1993800</v>
      </c>
      <c r="G2542" s="4">
        <v>78840</v>
      </c>
      <c r="H2542" s="4">
        <f t="shared" si="236"/>
        <v>2387168.2156691272</v>
      </c>
      <c r="I2542" s="4">
        <f t="shared" si="237"/>
        <v>393368.21566912718</v>
      </c>
      <c r="J2542" s="5">
        <f t="shared" si="238"/>
        <v>0.19729572458076405</v>
      </c>
      <c r="K2542" s="4">
        <f t="shared" si="239"/>
        <v>132790.10033246403</v>
      </c>
      <c r="L2542" s="4">
        <f t="shared" si="240"/>
        <v>53950.100332464033</v>
      </c>
      <c r="M2542" s="5">
        <f t="shared" si="241"/>
        <v>0.68429858361826534</v>
      </c>
      <c r="N2542" s="4">
        <f>IF(SUMPRODUCT($O$2:$AD$2,O2542:AD2542)&lt;=Kalkulačka!$B$4,SUMPRODUCT($O$2:$AD$2,O2542:AD2542)*Kalkulačka!$B$5,SUMPRODUCT($O$2:$AD$2,O2542:AD2542))</f>
        <v>168</v>
      </c>
      <c r="O2542" s="4">
        <v>38</v>
      </c>
      <c r="P2542" s="4">
        <v>0</v>
      </c>
      <c r="Q2542" s="4">
        <v>12</v>
      </c>
      <c r="R2542" s="4">
        <v>0</v>
      </c>
      <c r="S2542" s="4">
        <v>62</v>
      </c>
      <c r="T2542" s="4">
        <v>0</v>
      </c>
      <c r="U2542" s="4">
        <v>0</v>
      </c>
      <c r="V2542" s="4">
        <v>57</v>
      </c>
      <c r="W2542" s="4">
        <v>0</v>
      </c>
      <c r="X2542" s="4">
        <v>0</v>
      </c>
      <c r="Y2542" s="4">
        <v>0</v>
      </c>
      <c r="Z2542" s="4">
        <v>0</v>
      </c>
      <c r="AA2542" s="4">
        <v>0</v>
      </c>
      <c r="AB2542" s="4">
        <v>0</v>
      </c>
      <c r="AC2542" s="4">
        <v>0</v>
      </c>
      <c r="AD2542" s="4">
        <v>0</v>
      </c>
    </row>
    <row r="2543" spans="1:30" x14ac:dyDescent="0.3">
      <c r="A2543" s="16" t="s">
        <v>44</v>
      </c>
      <c r="B2543" s="7">
        <v>596485</v>
      </c>
      <c r="C2543" s="7">
        <v>840670</v>
      </c>
      <c r="D2543" s="7" t="s">
        <v>2558</v>
      </c>
      <c r="E2543" s="7">
        <v>2</v>
      </c>
      <c r="F2543" s="4">
        <v>3114744</v>
      </c>
      <c r="G2543" s="4">
        <v>151796</v>
      </c>
      <c r="H2543" s="4">
        <f t="shared" si="236"/>
        <v>3729950.3369830111</v>
      </c>
      <c r="I2543" s="4">
        <f t="shared" si="237"/>
        <v>615206.3369830111</v>
      </c>
      <c r="J2543" s="5">
        <f t="shared" si="238"/>
        <v>0.19751425381444232</v>
      </c>
      <c r="K2543" s="4">
        <f t="shared" si="239"/>
        <v>207484.53176947508</v>
      </c>
      <c r="L2543" s="4">
        <f t="shared" si="240"/>
        <v>55688.531769475085</v>
      </c>
      <c r="M2543" s="5">
        <f t="shared" si="241"/>
        <v>0.366864290030535</v>
      </c>
      <c r="N2543" s="4">
        <f>IF(SUMPRODUCT($O$2:$AD$2,O2543:AD2543)&lt;=Kalkulačka!$B$4,SUMPRODUCT($O$2:$AD$2,O2543:AD2543)*Kalkulačka!$B$5,SUMPRODUCT($O$2:$AD$2,O2543:AD2543))</f>
        <v>262.5</v>
      </c>
      <c r="O2543" s="4">
        <v>39</v>
      </c>
      <c r="P2543" s="4">
        <v>0</v>
      </c>
      <c r="Q2543" s="4">
        <v>0</v>
      </c>
      <c r="R2543" s="4">
        <v>0</v>
      </c>
      <c r="S2543" s="4">
        <v>136</v>
      </c>
      <c r="T2543" s="4">
        <v>0</v>
      </c>
      <c r="U2543" s="4">
        <v>169</v>
      </c>
      <c r="V2543" s="4">
        <v>48</v>
      </c>
      <c r="W2543" s="4">
        <v>0</v>
      </c>
      <c r="X2543" s="4">
        <v>0</v>
      </c>
      <c r="Y2543" s="4">
        <v>0</v>
      </c>
      <c r="Z2543" s="4">
        <v>0</v>
      </c>
      <c r="AA2543" s="4">
        <v>0</v>
      </c>
      <c r="AB2543" s="4">
        <v>0</v>
      </c>
      <c r="AC2543" s="4">
        <v>0</v>
      </c>
      <c r="AD2543" s="4">
        <v>0</v>
      </c>
    </row>
    <row r="2544" spans="1:30" x14ac:dyDescent="0.3">
      <c r="A2544" s="16" t="s">
        <v>41</v>
      </c>
      <c r="B2544" s="7">
        <v>572578</v>
      </c>
      <c r="C2544" s="7">
        <v>271233</v>
      </c>
      <c r="D2544" s="7" t="s">
        <v>2559</v>
      </c>
      <c r="E2544" s="7">
        <v>2</v>
      </c>
      <c r="F2544" s="4">
        <v>1263524</v>
      </c>
      <c r="G2544" s="4">
        <v>60755</v>
      </c>
      <c r="H2544" s="4">
        <f t="shared" si="236"/>
        <v>1513294.1367188215</v>
      </c>
      <c r="I2544" s="4">
        <f t="shared" si="237"/>
        <v>249770.13671882148</v>
      </c>
      <c r="J2544" s="5">
        <f t="shared" si="238"/>
        <v>0.19767739806985984</v>
      </c>
      <c r="K2544" s="4">
        <f t="shared" si="239"/>
        <v>84179.438603615607</v>
      </c>
      <c r="L2544" s="4">
        <f t="shared" si="240"/>
        <v>23424.438603615607</v>
      </c>
      <c r="M2544" s="5">
        <f t="shared" si="241"/>
        <v>0.38555573374398167</v>
      </c>
      <c r="N2544" s="4">
        <f>IF(SUMPRODUCT($O$2:$AD$2,O2544:AD2544)&lt;=Kalkulačka!$B$4,SUMPRODUCT($O$2:$AD$2,O2544:AD2544)*Kalkulačka!$B$5,SUMPRODUCT($O$2:$AD$2,O2544:AD2544))</f>
        <v>106.5</v>
      </c>
      <c r="O2544" s="4">
        <v>0</v>
      </c>
      <c r="P2544" s="4">
        <v>0</v>
      </c>
      <c r="Q2544" s="4">
        <v>0</v>
      </c>
      <c r="R2544" s="4">
        <v>0</v>
      </c>
      <c r="S2544" s="4">
        <v>71</v>
      </c>
      <c r="T2544" s="4">
        <v>0</v>
      </c>
      <c r="U2544" s="4">
        <v>70</v>
      </c>
      <c r="V2544" s="4">
        <v>42</v>
      </c>
      <c r="W2544" s="4">
        <v>0</v>
      </c>
      <c r="X2544" s="4">
        <v>0</v>
      </c>
      <c r="Y2544" s="4">
        <v>0</v>
      </c>
      <c r="Z2544" s="4">
        <v>0</v>
      </c>
      <c r="AA2544" s="4">
        <v>0</v>
      </c>
      <c r="AB2544" s="4">
        <v>0</v>
      </c>
      <c r="AC2544" s="4">
        <v>0</v>
      </c>
      <c r="AD2544" s="4">
        <v>0</v>
      </c>
    </row>
    <row r="2545" spans="1:30" x14ac:dyDescent="0.3">
      <c r="A2545" s="16" t="s">
        <v>25</v>
      </c>
      <c r="B2545" s="7">
        <v>559580</v>
      </c>
      <c r="C2545" s="7">
        <v>258474</v>
      </c>
      <c r="D2545" s="7" t="s">
        <v>2560</v>
      </c>
      <c r="E2545" s="7">
        <v>2</v>
      </c>
      <c r="F2545" s="4">
        <v>9554618</v>
      </c>
      <c r="G2545" s="4">
        <v>588969</v>
      </c>
      <c r="H2545" s="4">
        <f t="shared" si="236"/>
        <v>9918115.562720539</v>
      </c>
      <c r="I2545" s="4">
        <f t="shared" si="237"/>
        <v>363497.56272053905</v>
      </c>
      <c r="J2545" s="5">
        <f t="shared" si="238"/>
        <v>3.8044175363215915E-2</v>
      </c>
      <c r="K2545" s="4">
        <f t="shared" si="239"/>
        <v>551711.25019083277</v>
      </c>
      <c r="L2545" s="4">
        <f t="shared" si="240"/>
        <v>-37257.749809167231</v>
      </c>
      <c r="M2545" s="5">
        <f t="shared" si="241"/>
        <v>-6.3259271386384097E-2</v>
      </c>
      <c r="N2545" s="4">
        <f>IF(SUMPRODUCT($O$2:$AD$2,O2545:AD2545)&lt;=Kalkulačka!$B$4,SUMPRODUCT($O$2:$AD$2,O2545:AD2545)*Kalkulačka!$B$5,SUMPRODUCT($O$2:$AD$2,O2545:AD2545))</f>
        <v>698</v>
      </c>
      <c r="O2545" s="4">
        <v>189</v>
      </c>
      <c r="P2545" s="4">
        <v>0</v>
      </c>
      <c r="Q2545" s="4">
        <v>0</v>
      </c>
      <c r="R2545" s="4">
        <v>0</v>
      </c>
      <c r="S2545" s="4">
        <v>509</v>
      </c>
      <c r="T2545" s="4">
        <v>0</v>
      </c>
      <c r="U2545" s="4">
        <v>639</v>
      </c>
      <c r="V2545" s="4">
        <v>150</v>
      </c>
      <c r="W2545" s="4">
        <v>0</v>
      </c>
      <c r="X2545" s="4">
        <v>0</v>
      </c>
      <c r="Y2545" s="4">
        <v>0</v>
      </c>
      <c r="Z2545" s="4">
        <v>0</v>
      </c>
      <c r="AA2545" s="4">
        <v>0</v>
      </c>
      <c r="AB2545" s="4">
        <v>0</v>
      </c>
      <c r="AC2545" s="4">
        <v>0</v>
      </c>
      <c r="AD2545" s="4">
        <v>0</v>
      </c>
    </row>
    <row r="2546" spans="1:30" x14ac:dyDescent="0.3">
      <c r="A2546" s="16" t="s">
        <v>44</v>
      </c>
      <c r="B2546" s="7">
        <v>569046</v>
      </c>
      <c r="C2546" s="7">
        <v>267813</v>
      </c>
      <c r="D2546" s="7" t="s">
        <v>2561</v>
      </c>
      <c r="E2546" s="7">
        <v>2</v>
      </c>
      <c r="F2546" s="4">
        <v>2220748</v>
      </c>
      <c r="G2546" s="4">
        <v>112917</v>
      </c>
      <c r="H2546" s="4">
        <f t="shared" si="236"/>
        <v>2659987.4403170273</v>
      </c>
      <c r="I2546" s="4">
        <f t="shared" si="237"/>
        <v>439239.44031702727</v>
      </c>
      <c r="J2546" s="5">
        <f t="shared" si="238"/>
        <v>0.19778896133961488</v>
      </c>
      <c r="K2546" s="4">
        <f t="shared" si="239"/>
        <v>147966.11179903135</v>
      </c>
      <c r="L2546" s="4">
        <f t="shared" si="240"/>
        <v>35049.111799031351</v>
      </c>
      <c r="M2546" s="5">
        <f t="shared" si="241"/>
        <v>0.31039712177113588</v>
      </c>
      <c r="N2546" s="4">
        <f>IF(SUMPRODUCT($O$2:$AD$2,O2546:AD2546)&lt;=Kalkulačka!$B$4,SUMPRODUCT($O$2:$AD$2,O2546:AD2546)*Kalkulačka!$B$5,SUMPRODUCT($O$2:$AD$2,O2546:AD2546))</f>
        <v>187.2</v>
      </c>
      <c r="O2546" s="4">
        <v>20</v>
      </c>
      <c r="P2546" s="4">
        <v>0</v>
      </c>
      <c r="Q2546" s="4">
        <v>0</v>
      </c>
      <c r="R2546" s="4">
        <v>0</v>
      </c>
      <c r="S2546" s="4">
        <v>96</v>
      </c>
      <c r="T2546" s="4">
        <v>0</v>
      </c>
      <c r="U2546" s="4">
        <v>105</v>
      </c>
      <c r="V2546" s="4">
        <v>45</v>
      </c>
      <c r="W2546" s="4">
        <v>0</v>
      </c>
      <c r="X2546" s="4">
        <v>0</v>
      </c>
      <c r="Y2546" s="4">
        <v>0</v>
      </c>
      <c r="Z2546" s="4">
        <v>0</v>
      </c>
      <c r="AA2546" s="4">
        <v>88</v>
      </c>
      <c r="AB2546" s="4">
        <v>0</v>
      </c>
      <c r="AC2546" s="4">
        <v>0</v>
      </c>
      <c r="AD2546" s="4">
        <v>0</v>
      </c>
    </row>
    <row r="2547" spans="1:30" x14ac:dyDescent="0.3">
      <c r="A2547" s="16" t="s">
        <v>53</v>
      </c>
      <c r="B2547" s="7">
        <v>544264</v>
      </c>
      <c r="C2547" s="7">
        <v>303984</v>
      </c>
      <c r="D2547" s="7" t="s">
        <v>2562</v>
      </c>
      <c r="E2547" s="7">
        <v>2</v>
      </c>
      <c r="F2547" s="4">
        <v>1334534</v>
      </c>
      <c r="G2547" s="4">
        <v>54864</v>
      </c>
      <c r="H2547" s="4">
        <f t="shared" si="236"/>
        <v>1598550.1444212904</v>
      </c>
      <c r="I2547" s="4">
        <f t="shared" si="237"/>
        <v>264016.14442129037</v>
      </c>
      <c r="J2547" s="5">
        <f t="shared" si="238"/>
        <v>0.19783395883603583</v>
      </c>
      <c r="K2547" s="4">
        <f t="shared" si="239"/>
        <v>88921.942186917891</v>
      </c>
      <c r="L2547" s="4">
        <f t="shared" si="240"/>
        <v>34057.942186917891</v>
      </c>
      <c r="M2547" s="5">
        <f t="shared" si="241"/>
        <v>0.62077030816050405</v>
      </c>
      <c r="N2547" s="4">
        <f>IF(SUMPRODUCT($O$2:$AD$2,O2547:AD2547)&lt;=Kalkulačka!$B$4,SUMPRODUCT($O$2:$AD$2,O2547:AD2547)*Kalkulačka!$B$5,SUMPRODUCT($O$2:$AD$2,O2547:AD2547))</f>
        <v>112.5</v>
      </c>
      <c r="O2547" s="4">
        <v>25</v>
      </c>
      <c r="P2547" s="4">
        <v>0</v>
      </c>
      <c r="Q2547" s="4">
        <v>0</v>
      </c>
      <c r="R2547" s="4">
        <v>0</v>
      </c>
      <c r="S2547" s="4">
        <v>50</v>
      </c>
      <c r="T2547" s="4">
        <v>0</v>
      </c>
      <c r="U2547" s="4">
        <v>75</v>
      </c>
      <c r="V2547" s="4">
        <v>30</v>
      </c>
      <c r="W2547" s="4">
        <v>0</v>
      </c>
      <c r="X2547" s="4">
        <v>0</v>
      </c>
      <c r="Y2547" s="4">
        <v>0</v>
      </c>
      <c r="Z2547" s="4">
        <v>0</v>
      </c>
      <c r="AA2547" s="4">
        <v>0</v>
      </c>
      <c r="AB2547" s="4">
        <v>0</v>
      </c>
      <c r="AC2547" s="4">
        <v>0</v>
      </c>
      <c r="AD2547" s="4">
        <v>0</v>
      </c>
    </row>
    <row r="2548" spans="1:30" x14ac:dyDescent="0.3">
      <c r="A2548" s="16" t="s">
        <v>20</v>
      </c>
      <c r="B2548" s="7">
        <v>532011</v>
      </c>
      <c r="C2548" s="7">
        <v>234061</v>
      </c>
      <c r="D2548" s="7" t="s">
        <v>2563</v>
      </c>
      <c r="E2548" s="7">
        <v>2</v>
      </c>
      <c r="F2548" s="4">
        <v>10539389</v>
      </c>
      <c r="G2548" s="4">
        <v>672154</v>
      </c>
      <c r="H2548" s="4">
        <f t="shared" si="236"/>
        <v>10941187.655150166</v>
      </c>
      <c r="I2548" s="4">
        <f t="shared" si="237"/>
        <v>401798.65515016578</v>
      </c>
      <c r="J2548" s="5">
        <f t="shared" si="238"/>
        <v>3.8123524537349018E-2</v>
      </c>
      <c r="K2548" s="4">
        <f t="shared" si="239"/>
        <v>608621.29319046019</v>
      </c>
      <c r="L2548" s="4">
        <f t="shared" si="240"/>
        <v>-63532.706809539814</v>
      </c>
      <c r="M2548" s="5">
        <f t="shared" si="241"/>
        <v>-9.4521057390924978E-2</v>
      </c>
      <c r="N2548" s="4">
        <f>IF(SUMPRODUCT($O$2:$AD$2,O2548:AD2548)&lt;=Kalkulačka!$B$4,SUMPRODUCT($O$2:$AD$2,O2548:AD2548)*Kalkulačka!$B$5,SUMPRODUCT($O$2:$AD$2,O2548:AD2548))</f>
        <v>770</v>
      </c>
      <c r="O2548" s="4">
        <v>156</v>
      </c>
      <c r="P2548" s="4">
        <v>0</v>
      </c>
      <c r="Q2548" s="4">
        <v>0</v>
      </c>
      <c r="R2548" s="4">
        <v>0</v>
      </c>
      <c r="S2548" s="4">
        <v>614</v>
      </c>
      <c r="T2548" s="4">
        <v>0</v>
      </c>
      <c r="U2548" s="4">
        <v>811</v>
      </c>
      <c r="V2548" s="4">
        <v>210</v>
      </c>
      <c r="W2548" s="4">
        <v>91</v>
      </c>
      <c r="X2548" s="4">
        <v>0</v>
      </c>
      <c r="Y2548" s="4">
        <v>0</v>
      </c>
      <c r="Z2548" s="4">
        <v>0</v>
      </c>
      <c r="AA2548" s="4">
        <v>0</v>
      </c>
      <c r="AB2548" s="4">
        <v>0</v>
      </c>
      <c r="AC2548" s="4">
        <v>0</v>
      </c>
      <c r="AD2548" s="4">
        <v>0</v>
      </c>
    </row>
    <row r="2549" spans="1:30" x14ac:dyDescent="0.3">
      <c r="A2549" s="16" t="s">
        <v>20</v>
      </c>
      <c r="B2549" s="7">
        <v>532819</v>
      </c>
      <c r="C2549" s="7">
        <v>234877</v>
      </c>
      <c r="D2549" s="7" t="s">
        <v>168</v>
      </c>
      <c r="E2549" s="7">
        <v>2</v>
      </c>
      <c r="F2549" s="4">
        <v>32750095</v>
      </c>
      <c r="G2549" s="4">
        <v>2099282</v>
      </c>
      <c r="H2549" s="4">
        <f t="shared" si="236"/>
        <v>34002937.73866798</v>
      </c>
      <c r="I2549" s="4">
        <f t="shared" si="237"/>
        <v>1252842.7386679798</v>
      </c>
      <c r="J2549" s="5">
        <f t="shared" si="238"/>
        <v>3.8254629144372831E-2</v>
      </c>
      <c r="K2549" s="4">
        <f t="shared" si="239"/>
        <v>1891468.512473729</v>
      </c>
      <c r="L2549" s="4">
        <f t="shared" si="240"/>
        <v>-207813.48752627103</v>
      </c>
      <c r="M2549" s="5">
        <f t="shared" si="241"/>
        <v>-9.8992649642244857E-2</v>
      </c>
      <c r="N2549" s="4">
        <f>IF(SUMPRODUCT($O$2:$AD$2,O2549:AD2549)&lt;=Kalkulačka!$B$4,SUMPRODUCT($O$2:$AD$2,O2549:AD2549)*Kalkulačka!$B$5,SUMPRODUCT($O$2:$AD$2,O2549:AD2549))</f>
        <v>2393</v>
      </c>
      <c r="O2549" s="4">
        <v>472</v>
      </c>
      <c r="P2549" s="4">
        <v>0</v>
      </c>
      <c r="Q2549" s="4">
        <v>11</v>
      </c>
      <c r="R2549" s="4">
        <v>0</v>
      </c>
      <c r="S2549" s="4">
        <v>1910</v>
      </c>
      <c r="T2549" s="4">
        <v>0</v>
      </c>
      <c r="U2549" s="4">
        <v>2731</v>
      </c>
      <c r="V2549" s="4">
        <v>428</v>
      </c>
      <c r="W2549" s="4">
        <v>0</v>
      </c>
      <c r="X2549" s="4">
        <v>0</v>
      </c>
      <c r="Y2549" s="4">
        <v>0</v>
      </c>
      <c r="Z2549" s="4">
        <v>0</v>
      </c>
      <c r="AA2549" s="4">
        <v>0</v>
      </c>
      <c r="AB2549" s="4">
        <v>0</v>
      </c>
      <c r="AC2549" s="4">
        <v>0</v>
      </c>
      <c r="AD2549" s="4">
        <v>0</v>
      </c>
    </row>
    <row r="2550" spans="1:30" x14ac:dyDescent="0.3">
      <c r="A2550" s="16" t="s">
        <v>20</v>
      </c>
      <c r="B2550" s="7">
        <v>533572</v>
      </c>
      <c r="C2550" s="7">
        <v>235628</v>
      </c>
      <c r="D2550" s="7" t="s">
        <v>2564</v>
      </c>
      <c r="E2550" s="7">
        <v>2</v>
      </c>
      <c r="F2550" s="4">
        <v>1280854</v>
      </c>
      <c r="G2550" s="4">
        <v>49175</v>
      </c>
      <c r="H2550" s="4">
        <f t="shared" si="236"/>
        <v>1534608.1386444387</v>
      </c>
      <c r="I2550" s="4">
        <f t="shared" si="237"/>
        <v>253754.1386444387</v>
      </c>
      <c r="J2550" s="5">
        <f t="shared" si="238"/>
        <v>0.19811324213722936</v>
      </c>
      <c r="K2550" s="4">
        <f t="shared" si="239"/>
        <v>85365.06449944117</v>
      </c>
      <c r="L2550" s="4">
        <f t="shared" si="240"/>
        <v>36190.06449944117</v>
      </c>
      <c r="M2550" s="5">
        <f t="shared" si="241"/>
        <v>0.73594437212895114</v>
      </c>
      <c r="N2550" s="4">
        <f>IF(SUMPRODUCT($O$2:$AD$2,O2550:AD2550)&lt;=Kalkulačka!$B$4,SUMPRODUCT($O$2:$AD$2,O2550:AD2550)*Kalkulačka!$B$5,SUMPRODUCT($O$2:$AD$2,O2550:AD2550))</f>
        <v>108</v>
      </c>
      <c r="O2550" s="4">
        <v>43</v>
      </c>
      <c r="P2550" s="4">
        <v>0</v>
      </c>
      <c r="Q2550" s="4">
        <v>0</v>
      </c>
      <c r="R2550" s="4">
        <v>0</v>
      </c>
      <c r="S2550" s="4">
        <v>29</v>
      </c>
      <c r="T2550" s="4">
        <v>0</v>
      </c>
      <c r="U2550" s="4">
        <v>0</v>
      </c>
      <c r="V2550" s="4">
        <v>29</v>
      </c>
      <c r="W2550" s="4">
        <v>0</v>
      </c>
      <c r="X2550" s="4">
        <v>0</v>
      </c>
      <c r="Y2550" s="4">
        <v>0</v>
      </c>
      <c r="Z2550" s="4">
        <v>0</v>
      </c>
      <c r="AA2550" s="4">
        <v>0</v>
      </c>
      <c r="AB2550" s="4">
        <v>0</v>
      </c>
      <c r="AC2550" s="4">
        <v>0</v>
      </c>
      <c r="AD2550" s="4">
        <v>0</v>
      </c>
    </row>
    <row r="2551" spans="1:30" x14ac:dyDescent="0.3">
      <c r="A2551" s="16" t="s">
        <v>56</v>
      </c>
      <c r="B2551" s="7">
        <v>598798</v>
      </c>
      <c r="C2551" s="7">
        <v>297291</v>
      </c>
      <c r="D2551" s="7" t="s">
        <v>2565</v>
      </c>
      <c r="E2551" s="7">
        <v>2</v>
      </c>
      <c r="F2551" s="4">
        <v>13416950</v>
      </c>
      <c r="G2551" s="4">
        <v>869173</v>
      </c>
      <c r="H2551" s="4">
        <f t="shared" si="236"/>
        <v>13932252.592045113</v>
      </c>
      <c r="I2551" s="4">
        <f t="shared" si="237"/>
        <v>515302.59204511344</v>
      </c>
      <c r="J2551" s="5">
        <f t="shared" si="238"/>
        <v>3.8406835536028083E-2</v>
      </c>
      <c r="K2551" s="4">
        <f t="shared" si="239"/>
        <v>775004.12723798212</v>
      </c>
      <c r="L2551" s="4">
        <f t="shared" si="240"/>
        <v>-94168.872762017883</v>
      </c>
      <c r="M2551" s="5">
        <f t="shared" si="241"/>
        <v>-0.10834307181886449</v>
      </c>
      <c r="N2551" s="4">
        <f>IF(SUMPRODUCT($O$2:$AD$2,O2551:AD2551)&lt;=Kalkulačka!$B$4,SUMPRODUCT($O$2:$AD$2,O2551:AD2551)*Kalkulačka!$B$5,SUMPRODUCT($O$2:$AD$2,O2551:AD2551))</f>
        <v>980.5</v>
      </c>
      <c r="O2551" s="4">
        <v>187</v>
      </c>
      <c r="P2551" s="4">
        <v>0</v>
      </c>
      <c r="Q2551" s="4">
        <v>0</v>
      </c>
      <c r="R2551" s="4">
        <v>0</v>
      </c>
      <c r="S2551" s="4">
        <v>771</v>
      </c>
      <c r="T2551" s="4">
        <v>0</v>
      </c>
      <c r="U2551" s="4">
        <v>851</v>
      </c>
      <c r="V2551" s="4">
        <v>233</v>
      </c>
      <c r="W2551" s="4">
        <v>0</v>
      </c>
      <c r="X2551" s="4">
        <v>0</v>
      </c>
      <c r="Y2551" s="4">
        <v>0</v>
      </c>
      <c r="Z2551" s="4">
        <v>0</v>
      </c>
      <c r="AA2551" s="4">
        <v>225</v>
      </c>
      <c r="AB2551" s="4">
        <v>0</v>
      </c>
      <c r="AC2551" s="4">
        <v>0</v>
      </c>
      <c r="AD2551" s="4">
        <v>0</v>
      </c>
    </row>
    <row r="2552" spans="1:30" x14ac:dyDescent="0.3">
      <c r="A2552" s="16" t="s">
        <v>47</v>
      </c>
      <c r="B2552" s="7">
        <v>594822</v>
      </c>
      <c r="C2552" s="7">
        <v>293521</v>
      </c>
      <c r="D2552" s="7" t="s">
        <v>2566</v>
      </c>
      <c r="E2552" s="7">
        <v>2</v>
      </c>
      <c r="F2552" s="4">
        <v>1725447</v>
      </c>
      <c r="G2552" s="4">
        <v>73821</v>
      </c>
      <c r="H2552" s="4">
        <f t="shared" si="236"/>
        <v>2067458.1867848688</v>
      </c>
      <c r="I2552" s="4">
        <f t="shared" si="237"/>
        <v>342011.18678486883</v>
      </c>
      <c r="J2552" s="5">
        <f t="shared" si="238"/>
        <v>0.19821599086200203</v>
      </c>
      <c r="K2552" s="4">
        <f t="shared" si="239"/>
        <v>115005.71189508047</v>
      </c>
      <c r="L2552" s="4">
        <f t="shared" si="240"/>
        <v>41184.711895080472</v>
      </c>
      <c r="M2552" s="5">
        <f t="shared" si="241"/>
        <v>0.55789967482261793</v>
      </c>
      <c r="N2552" s="4">
        <f>IF(SUMPRODUCT($O$2:$AD$2,O2552:AD2552)&lt;=Kalkulačka!$B$4,SUMPRODUCT($O$2:$AD$2,O2552:AD2552)*Kalkulačka!$B$5,SUMPRODUCT($O$2:$AD$2,O2552:AD2552))</f>
        <v>145.5</v>
      </c>
      <c r="O2552" s="4">
        <v>24</v>
      </c>
      <c r="P2552" s="4">
        <v>0</v>
      </c>
      <c r="Q2552" s="4">
        <v>0</v>
      </c>
      <c r="R2552" s="4">
        <v>0</v>
      </c>
      <c r="S2552" s="4">
        <v>73</v>
      </c>
      <c r="T2552" s="4">
        <v>0</v>
      </c>
      <c r="U2552" s="4">
        <v>91</v>
      </c>
      <c r="V2552" s="4">
        <v>54</v>
      </c>
      <c r="W2552" s="4">
        <v>0</v>
      </c>
      <c r="X2552" s="4">
        <v>0</v>
      </c>
      <c r="Y2552" s="4">
        <v>0</v>
      </c>
      <c r="Z2552" s="4">
        <v>0</v>
      </c>
      <c r="AA2552" s="4">
        <v>0</v>
      </c>
      <c r="AB2552" s="4">
        <v>0</v>
      </c>
      <c r="AC2552" s="4">
        <v>0</v>
      </c>
      <c r="AD2552" s="4">
        <v>0</v>
      </c>
    </row>
    <row r="2553" spans="1:30" x14ac:dyDescent="0.3">
      <c r="A2553" s="16" t="s">
        <v>20</v>
      </c>
      <c r="B2553" s="7">
        <v>534781</v>
      </c>
      <c r="C2553" s="7">
        <v>236811</v>
      </c>
      <c r="D2553" s="7" t="s">
        <v>2567</v>
      </c>
      <c r="E2553" s="7">
        <v>2</v>
      </c>
      <c r="F2553" s="4">
        <v>2454284</v>
      </c>
      <c r="G2553" s="4">
        <v>101944</v>
      </c>
      <c r="H2553" s="4">
        <f t="shared" si="236"/>
        <v>2941332.2657351745</v>
      </c>
      <c r="I2553" s="4">
        <f t="shared" si="237"/>
        <v>487048.26573517453</v>
      </c>
      <c r="J2553" s="5">
        <f t="shared" si="238"/>
        <v>0.19844820963473442</v>
      </c>
      <c r="K2553" s="4">
        <f t="shared" si="239"/>
        <v>163616.3736239289</v>
      </c>
      <c r="L2553" s="4">
        <f t="shared" si="240"/>
        <v>61672.373623928899</v>
      </c>
      <c r="M2553" s="5">
        <f t="shared" si="241"/>
        <v>0.60496325064671685</v>
      </c>
      <c r="N2553" s="4">
        <f>IF(SUMPRODUCT($O$2:$AD$2,O2553:AD2553)&lt;=Kalkulačka!$B$4,SUMPRODUCT($O$2:$AD$2,O2553:AD2553)*Kalkulačka!$B$5,SUMPRODUCT($O$2:$AD$2,O2553:AD2553))</f>
        <v>207</v>
      </c>
      <c r="O2553" s="4">
        <v>42</v>
      </c>
      <c r="P2553" s="4">
        <v>0</v>
      </c>
      <c r="Q2553" s="4">
        <v>0</v>
      </c>
      <c r="R2553" s="4">
        <v>0</v>
      </c>
      <c r="S2553" s="4">
        <v>96</v>
      </c>
      <c r="T2553" s="4">
        <v>0</v>
      </c>
      <c r="U2553" s="4">
        <v>148</v>
      </c>
      <c r="V2553" s="4">
        <v>73</v>
      </c>
      <c r="W2553" s="4">
        <v>0</v>
      </c>
      <c r="X2553" s="4">
        <v>0</v>
      </c>
      <c r="Y2553" s="4">
        <v>0</v>
      </c>
      <c r="Z2553" s="4">
        <v>0</v>
      </c>
      <c r="AA2553" s="4">
        <v>0</v>
      </c>
      <c r="AB2553" s="4">
        <v>0</v>
      </c>
      <c r="AC2553" s="4">
        <v>0</v>
      </c>
      <c r="AD2553" s="4">
        <v>0</v>
      </c>
    </row>
    <row r="2554" spans="1:30" x14ac:dyDescent="0.3">
      <c r="A2554" s="16" t="s">
        <v>50</v>
      </c>
      <c r="B2554" s="7">
        <v>502545</v>
      </c>
      <c r="C2554" s="7">
        <v>298948</v>
      </c>
      <c r="D2554" s="7" t="s">
        <v>2568</v>
      </c>
      <c r="E2554" s="7">
        <v>2</v>
      </c>
      <c r="F2554" s="4">
        <v>7646599</v>
      </c>
      <c r="G2554" s="4">
        <v>502778</v>
      </c>
      <c r="H2554" s="4">
        <f t="shared" si="236"/>
        <v>7943018.050946679</v>
      </c>
      <c r="I2554" s="4">
        <f t="shared" si="237"/>
        <v>296419.05094667897</v>
      </c>
      <c r="J2554" s="5">
        <f t="shared" si="238"/>
        <v>3.8764822236222685E-2</v>
      </c>
      <c r="K2554" s="4">
        <f t="shared" si="239"/>
        <v>441843.25051099644</v>
      </c>
      <c r="L2554" s="4">
        <f t="shared" si="240"/>
        <v>-60934.74948900356</v>
      </c>
      <c r="M2554" s="5">
        <f t="shared" si="241"/>
        <v>-0.12119613326160561</v>
      </c>
      <c r="N2554" s="4">
        <f>IF(SUMPRODUCT($O$2:$AD$2,O2554:AD2554)&lt;=Kalkulačka!$B$4,SUMPRODUCT($O$2:$AD$2,O2554:AD2554)*Kalkulačka!$B$5,SUMPRODUCT($O$2:$AD$2,O2554:AD2554))</f>
        <v>559</v>
      </c>
      <c r="O2554" s="4">
        <v>93</v>
      </c>
      <c r="P2554" s="4">
        <v>0</v>
      </c>
      <c r="Q2554" s="4">
        <v>0</v>
      </c>
      <c r="R2554" s="4">
        <v>0</v>
      </c>
      <c r="S2554" s="4">
        <v>466</v>
      </c>
      <c r="T2554" s="4">
        <v>0</v>
      </c>
      <c r="U2554" s="4">
        <v>500</v>
      </c>
      <c r="V2554" s="4">
        <v>188</v>
      </c>
      <c r="W2554" s="4">
        <v>0</v>
      </c>
      <c r="X2554" s="4">
        <v>0</v>
      </c>
      <c r="Y2554" s="4">
        <v>0</v>
      </c>
      <c r="Z2554" s="4">
        <v>0</v>
      </c>
      <c r="AA2554" s="4">
        <v>0</v>
      </c>
      <c r="AB2554" s="4">
        <v>0</v>
      </c>
      <c r="AC2554" s="4">
        <v>0</v>
      </c>
      <c r="AD2554" s="4">
        <v>0</v>
      </c>
    </row>
    <row r="2555" spans="1:30" x14ac:dyDescent="0.3">
      <c r="A2555" s="16" t="s">
        <v>47</v>
      </c>
      <c r="B2555" s="7">
        <v>583693</v>
      </c>
      <c r="C2555" s="7">
        <v>488071</v>
      </c>
      <c r="D2555" s="7" t="s">
        <v>2569</v>
      </c>
      <c r="E2555" s="7">
        <v>2</v>
      </c>
      <c r="F2555" s="4">
        <v>622392</v>
      </c>
      <c r="G2555" s="4">
        <v>29884</v>
      </c>
      <c r="H2555" s="4">
        <f t="shared" si="236"/>
        <v>745990.06739660224</v>
      </c>
      <c r="I2555" s="4">
        <f t="shared" si="237"/>
        <v>123598.06739660224</v>
      </c>
      <c r="J2555" s="5">
        <f t="shared" si="238"/>
        <v>0.19858556568304575</v>
      </c>
      <c r="K2555" s="4">
        <f t="shared" si="239"/>
        <v>41496.906353895014</v>
      </c>
      <c r="L2555" s="4">
        <f t="shared" si="240"/>
        <v>11612.906353895014</v>
      </c>
      <c r="M2555" s="5">
        <f t="shared" si="241"/>
        <v>0.38859946305364113</v>
      </c>
      <c r="N2555" s="4">
        <f>IF(SUMPRODUCT($O$2:$AD$2,O2555:AD2555)&lt;=Kalkulačka!$B$4,SUMPRODUCT($O$2:$AD$2,O2555:AD2555)*Kalkulačka!$B$5,SUMPRODUCT($O$2:$AD$2,O2555:AD2555))</f>
        <v>52.5</v>
      </c>
      <c r="O2555" s="4">
        <v>0</v>
      </c>
      <c r="P2555" s="4">
        <v>0</v>
      </c>
      <c r="Q2555" s="4">
        <v>0</v>
      </c>
      <c r="R2555" s="4">
        <v>0</v>
      </c>
      <c r="S2555" s="4">
        <v>35</v>
      </c>
      <c r="T2555" s="4">
        <v>0</v>
      </c>
      <c r="U2555" s="4">
        <v>0</v>
      </c>
      <c r="V2555" s="4">
        <v>30</v>
      </c>
      <c r="W2555" s="4">
        <v>0</v>
      </c>
      <c r="X2555" s="4">
        <v>0</v>
      </c>
      <c r="Y2555" s="4">
        <v>0</v>
      </c>
      <c r="Z2555" s="4">
        <v>0</v>
      </c>
      <c r="AA2555" s="4">
        <v>0</v>
      </c>
      <c r="AB2555" s="4">
        <v>0</v>
      </c>
      <c r="AC2555" s="4">
        <v>0</v>
      </c>
      <c r="AD2555" s="4">
        <v>0</v>
      </c>
    </row>
    <row r="2556" spans="1:30" x14ac:dyDescent="0.3">
      <c r="A2556" s="16" t="s">
        <v>47</v>
      </c>
      <c r="B2556" s="7">
        <v>593346</v>
      </c>
      <c r="C2556" s="7">
        <v>292079</v>
      </c>
      <c r="D2556" s="7" t="s">
        <v>2570</v>
      </c>
      <c r="E2556" s="7">
        <v>2</v>
      </c>
      <c r="F2556" s="4">
        <v>622392</v>
      </c>
      <c r="G2556" s="4">
        <v>29884</v>
      </c>
      <c r="H2556" s="4">
        <f t="shared" si="236"/>
        <v>745990.06739660224</v>
      </c>
      <c r="I2556" s="4">
        <f t="shared" si="237"/>
        <v>123598.06739660224</v>
      </c>
      <c r="J2556" s="5">
        <f t="shared" si="238"/>
        <v>0.19858556568304575</v>
      </c>
      <c r="K2556" s="4">
        <f t="shared" si="239"/>
        <v>41496.906353895014</v>
      </c>
      <c r="L2556" s="4">
        <f t="shared" si="240"/>
        <v>11612.906353895014</v>
      </c>
      <c r="M2556" s="5">
        <f t="shared" si="241"/>
        <v>0.38859946305364113</v>
      </c>
      <c r="N2556" s="4">
        <f>IF(SUMPRODUCT($O$2:$AD$2,O2556:AD2556)&lt;=Kalkulačka!$B$4,SUMPRODUCT($O$2:$AD$2,O2556:AD2556)*Kalkulačka!$B$5,SUMPRODUCT($O$2:$AD$2,O2556:AD2556))</f>
        <v>52.5</v>
      </c>
      <c r="O2556" s="4">
        <v>0</v>
      </c>
      <c r="P2556" s="4">
        <v>0</v>
      </c>
      <c r="Q2556" s="4">
        <v>0</v>
      </c>
      <c r="R2556" s="4">
        <v>0</v>
      </c>
      <c r="S2556" s="4">
        <v>35</v>
      </c>
      <c r="T2556" s="4">
        <v>0</v>
      </c>
      <c r="U2556" s="4">
        <v>31</v>
      </c>
      <c r="V2556" s="4">
        <v>30</v>
      </c>
      <c r="W2556" s="4">
        <v>0</v>
      </c>
      <c r="X2556" s="4">
        <v>0</v>
      </c>
      <c r="Y2556" s="4">
        <v>0</v>
      </c>
      <c r="Z2556" s="4">
        <v>0</v>
      </c>
      <c r="AA2556" s="4">
        <v>0</v>
      </c>
      <c r="AB2556" s="4">
        <v>0</v>
      </c>
      <c r="AC2556" s="4">
        <v>0</v>
      </c>
      <c r="AD2556" s="4">
        <v>0</v>
      </c>
    </row>
    <row r="2557" spans="1:30" x14ac:dyDescent="0.3">
      <c r="A2557" s="16" t="s">
        <v>17</v>
      </c>
      <c r="B2557" s="7">
        <v>554782</v>
      </c>
      <c r="C2557" s="7">
        <v>64581</v>
      </c>
      <c r="D2557" s="7" t="s">
        <v>271</v>
      </c>
      <c r="E2557" s="7">
        <v>2</v>
      </c>
      <c r="F2557" s="4">
        <v>2041324817</v>
      </c>
      <c r="G2557" s="4">
        <v>125458829</v>
      </c>
      <c r="H2557" s="4">
        <f t="shared" si="236"/>
        <v>2120477477.0415723</v>
      </c>
      <c r="I2557" s="4">
        <f t="shared" si="237"/>
        <v>79152660.041572332</v>
      </c>
      <c r="J2557" s="5">
        <f t="shared" si="238"/>
        <v>3.8775142193145706E-2</v>
      </c>
      <c r="K2557" s="4">
        <f t="shared" si="239"/>
        <v>117954995.83180976</v>
      </c>
      <c r="L2557" s="4">
        <f t="shared" si="240"/>
        <v>-7503833.1681902409</v>
      </c>
      <c r="M2557" s="5">
        <f t="shared" si="241"/>
        <v>-5.9811120731807943E-2</v>
      </c>
      <c r="N2557" s="4">
        <f>IF(SUMPRODUCT($O$2:$AD$2,O2557:AD2557)&lt;=Kalkulačka!$B$4,SUMPRODUCT($O$2:$AD$2,O2557:AD2557)*Kalkulačka!$B$5,SUMPRODUCT($O$2:$AD$2,O2557:AD2557))</f>
        <v>149231.29999999999</v>
      </c>
      <c r="O2557" s="4">
        <v>37498</v>
      </c>
      <c r="P2557" s="4">
        <v>177</v>
      </c>
      <c r="Q2557" s="4">
        <v>1251</v>
      </c>
      <c r="R2557" s="4">
        <v>0</v>
      </c>
      <c r="S2557" s="4">
        <v>109510</v>
      </c>
      <c r="T2557" s="4">
        <v>135</v>
      </c>
      <c r="U2557" s="4">
        <v>148496</v>
      </c>
      <c r="V2557" s="4">
        <v>41945</v>
      </c>
      <c r="W2557" s="4">
        <v>3197</v>
      </c>
      <c r="X2557" s="4">
        <v>2468</v>
      </c>
      <c r="Y2557" s="4">
        <v>268</v>
      </c>
      <c r="Z2557" s="4">
        <v>0</v>
      </c>
      <c r="AA2557" s="4">
        <v>803</v>
      </c>
      <c r="AB2557" s="4">
        <v>0</v>
      </c>
      <c r="AC2557" s="4">
        <v>0</v>
      </c>
      <c r="AD2557" s="4">
        <v>239</v>
      </c>
    </row>
    <row r="2558" spans="1:30" x14ac:dyDescent="0.3">
      <c r="A2558" s="16" t="s">
        <v>53</v>
      </c>
      <c r="B2558" s="7">
        <v>506737</v>
      </c>
      <c r="C2558" s="7">
        <v>488895</v>
      </c>
      <c r="D2558" s="7" t="s">
        <v>2571</v>
      </c>
      <c r="E2558" s="7">
        <v>2</v>
      </c>
      <c r="F2558" s="4">
        <v>1831587</v>
      </c>
      <c r="G2558" s="4">
        <v>73601</v>
      </c>
      <c r="H2558" s="4">
        <f t="shared" si="236"/>
        <v>2195342.1983385719</v>
      </c>
      <c r="I2558" s="4">
        <f t="shared" si="237"/>
        <v>363755.19833857194</v>
      </c>
      <c r="J2558" s="5">
        <f t="shared" si="238"/>
        <v>0.19860110294437106</v>
      </c>
      <c r="K2558" s="4">
        <f t="shared" si="239"/>
        <v>122119.4672700339</v>
      </c>
      <c r="L2558" s="4">
        <f t="shared" si="240"/>
        <v>48518.4672700339</v>
      </c>
      <c r="M2558" s="5">
        <f t="shared" si="241"/>
        <v>0.65920934865061476</v>
      </c>
      <c r="N2558" s="4">
        <f>IF(SUMPRODUCT($O$2:$AD$2,O2558:AD2558)&lt;=Kalkulačka!$B$4,SUMPRODUCT($O$2:$AD$2,O2558:AD2558)*Kalkulačka!$B$5,SUMPRODUCT($O$2:$AD$2,O2558:AD2558))</f>
        <v>154.5</v>
      </c>
      <c r="O2558" s="4">
        <v>39</v>
      </c>
      <c r="P2558" s="4">
        <v>0</v>
      </c>
      <c r="Q2558" s="4">
        <v>0</v>
      </c>
      <c r="R2558" s="4">
        <v>0</v>
      </c>
      <c r="S2558" s="4">
        <v>64</v>
      </c>
      <c r="T2558" s="4">
        <v>0</v>
      </c>
      <c r="U2558" s="4">
        <v>101</v>
      </c>
      <c r="V2558" s="4">
        <v>45</v>
      </c>
      <c r="W2558" s="4">
        <v>0</v>
      </c>
      <c r="X2558" s="4">
        <v>0</v>
      </c>
      <c r="Y2558" s="4">
        <v>0</v>
      </c>
      <c r="Z2558" s="4">
        <v>0</v>
      </c>
      <c r="AA2558" s="4">
        <v>0</v>
      </c>
      <c r="AB2558" s="4">
        <v>0</v>
      </c>
      <c r="AC2558" s="4">
        <v>0</v>
      </c>
      <c r="AD2558" s="4">
        <v>0</v>
      </c>
    </row>
    <row r="2559" spans="1:30" x14ac:dyDescent="0.3">
      <c r="A2559" s="16" t="s">
        <v>44</v>
      </c>
      <c r="B2559" s="7">
        <v>595951</v>
      </c>
      <c r="C2559" s="7">
        <v>545406</v>
      </c>
      <c r="D2559" s="7" t="s">
        <v>2572</v>
      </c>
      <c r="E2559" s="7">
        <v>2</v>
      </c>
      <c r="F2559" s="4">
        <v>1031227</v>
      </c>
      <c r="G2559" s="4">
        <v>40025</v>
      </c>
      <c r="H2559" s="4">
        <f t="shared" si="236"/>
        <v>1236212.1116857978</v>
      </c>
      <c r="I2559" s="4">
        <f t="shared" si="237"/>
        <v>204985.1116857978</v>
      </c>
      <c r="J2559" s="5">
        <f t="shared" si="238"/>
        <v>0.19877787498368238</v>
      </c>
      <c r="K2559" s="4">
        <f t="shared" si="239"/>
        <v>68766.301957883159</v>
      </c>
      <c r="L2559" s="4">
        <f t="shared" si="240"/>
        <v>28741.301957883159</v>
      </c>
      <c r="M2559" s="5">
        <f t="shared" si="241"/>
        <v>0.7180837466054506</v>
      </c>
      <c r="N2559" s="4">
        <f>IF(SUMPRODUCT($O$2:$AD$2,O2559:AD2559)&lt;=Kalkulačka!$B$4,SUMPRODUCT($O$2:$AD$2,O2559:AD2559)*Kalkulačka!$B$5,SUMPRODUCT($O$2:$AD$2,O2559:AD2559))</f>
        <v>87</v>
      </c>
      <c r="O2559" s="4">
        <v>26</v>
      </c>
      <c r="P2559" s="4">
        <v>0</v>
      </c>
      <c r="Q2559" s="4">
        <v>0</v>
      </c>
      <c r="R2559" s="4">
        <v>0</v>
      </c>
      <c r="S2559" s="4">
        <v>32</v>
      </c>
      <c r="T2559" s="4">
        <v>0</v>
      </c>
      <c r="U2559" s="4">
        <v>58</v>
      </c>
      <c r="V2559" s="4">
        <v>25</v>
      </c>
      <c r="W2559" s="4">
        <v>0</v>
      </c>
      <c r="X2559" s="4">
        <v>0</v>
      </c>
      <c r="Y2559" s="4">
        <v>0</v>
      </c>
      <c r="Z2559" s="4">
        <v>0</v>
      </c>
      <c r="AA2559" s="4">
        <v>0</v>
      </c>
      <c r="AB2559" s="4">
        <v>0</v>
      </c>
      <c r="AC2559" s="4">
        <v>0</v>
      </c>
      <c r="AD2559" s="4">
        <v>0</v>
      </c>
    </row>
    <row r="2560" spans="1:30" x14ac:dyDescent="0.3">
      <c r="A2560" s="16" t="s">
        <v>35</v>
      </c>
      <c r="B2560" s="7">
        <v>561851</v>
      </c>
      <c r="C2560" s="7">
        <v>672904</v>
      </c>
      <c r="D2560" s="7" t="s">
        <v>2573</v>
      </c>
      <c r="E2560" s="7">
        <v>2</v>
      </c>
      <c r="F2560" s="4">
        <v>337784</v>
      </c>
      <c r="G2560" s="4">
        <v>9006</v>
      </c>
      <c r="H2560" s="4">
        <f t="shared" si="236"/>
        <v>404966.0365867269</v>
      </c>
      <c r="I2560" s="4">
        <f t="shared" si="237"/>
        <v>67182.036586726899</v>
      </c>
      <c r="J2560" s="5">
        <f t="shared" si="238"/>
        <v>0.19889052349053515</v>
      </c>
      <c r="K2560" s="4">
        <f t="shared" si="239"/>
        <v>22526.892020685864</v>
      </c>
      <c r="L2560" s="4">
        <f t="shared" si="240"/>
        <v>13520.892020685864</v>
      </c>
      <c r="M2560" s="5">
        <f t="shared" si="241"/>
        <v>1.5013204553282105</v>
      </c>
      <c r="N2560" s="4">
        <f>IF(SUMPRODUCT($O$2:$AD$2,O2560:AD2560)&lt;=Kalkulačka!$B$4,SUMPRODUCT($O$2:$AD$2,O2560:AD2560)*Kalkulačka!$B$5,SUMPRODUCT($O$2:$AD$2,O2560:AD2560))</f>
        <v>28.5</v>
      </c>
      <c r="O2560" s="4">
        <v>19</v>
      </c>
      <c r="P2560" s="4">
        <v>0</v>
      </c>
      <c r="Q2560" s="4">
        <v>0</v>
      </c>
      <c r="R2560" s="4">
        <v>0</v>
      </c>
      <c r="S2560" s="4">
        <v>0</v>
      </c>
      <c r="T2560" s="4">
        <v>0</v>
      </c>
      <c r="U2560" s="4">
        <v>19</v>
      </c>
      <c r="V2560" s="4">
        <v>0</v>
      </c>
      <c r="W2560" s="4">
        <v>0</v>
      </c>
      <c r="X2560" s="4">
        <v>0</v>
      </c>
      <c r="Y2560" s="4">
        <v>0</v>
      </c>
      <c r="Z2560" s="4">
        <v>0</v>
      </c>
      <c r="AA2560" s="4">
        <v>0</v>
      </c>
      <c r="AB2560" s="4">
        <v>0</v>
      </c>
      <c r="AC2560" s="4">
        <v>0</v>
      </c>
      <c r="AD2560" s="4">
        <v>0</v>
      </c>
    </row>
    <row r="2561" spans="1:30" x14ac:dyDescent="0.3">
      <c r="A2561" s="16" t="s">
        <v>25</v>
      </c>
      <c r="B2561" s="7">
        <v>559041</v>
      </c>
      <c r="C2561" s="7">
        <v>257931</v>
      </c>
      <c r="D2561" s="7" t="s">
        <v>2574</v>
      </c>
      <c r="E2561" s="7">
        <v>2</v>
      </c>
      <c r="F2561" s="4">
        <v>2755494</v>
      </c>
      <c r="G2561" s="4">
        <v>130118</v>
      </c>
      <c r="H2561" s="4">
        <f t="shared" si="236"/>
        <v>3303670.2984706666</v>
      </c>
      <c r="I2561" s="4">
        <f t="shared" si="237"/>
        <v>548176.29847066663</v>
      </c>
      <c r="J2561" s="5">
        <f t="shared" si="238"/>
        <v>0.19893939107494574</v>
      </c>
      <c r="K2561" s="4">
        <f t="shared" si="239"/>
        <v>183772.01385296363</v>
      </c>
      <c r="L2561" s="4">
        <f t="shared" si="240"/>
        <v>53654.013852963632</v>
      </c>
      <c r="M2561" s="5">
        <f t="shared" si="241"/>
        <v>0.41234889756193316</v>
      </c>
      <c r="N2561" s="4">
        <f>IF(SUMPRODUCT($O$2:$AD$2,O2561:AD2561)&lt;=Kalkulačka!$B$4,SUMPRODUCT($O$2:$AD$2,O2561:AD2561)*Kalkulačka!$B$5,SUMPRODUCT($O$2:$AD$2,O2561:AD2561))</f>
        <v>232.5</v>
      </c>
      <c r="O2561" s="4">
        <v>46</v>
      </c>
      <c r="P2561" s="4">
        <v>0</v>
      </c>
      <c r="Q2561" s="4">
        <v>0</v>
      </c>
      <c r="R2561" s="4">
        <v>0</v>
      </c>
      <c r="S2561" s="4">
        <v>109</v>
      </c>
      <c r="T2561" s="4">
        <v>0</v>
      </c>
      <c r="U2561" s="4">
        <v>149</v>
      </c>
      <c r="V2561" s="4">
        <v>30</v>
      </c>
      <c r="W2561" s="4">
        <v>0</v>
      </c>
      <c r="X2561" s="4">
        <v>0</v>
      </c>
      <c r="Y2561" s="4">
        <v>0</v>
      </c>
      <c r="Z2561" s="4">
        <v>0</v>
      </c>
      <c r="AA2561" s="4">
        <v>0</v>
      </c>
      <c r="AB2561" s="4">
        <v>0</v>
      </c>
      <c r="AC2561" s="4">
        <v>0</v>
      </c>
      <c r="AD2561" s="4">
        <v>0</v>
      </c>
    </row>
    <row r="2562" spans="1:30" x14ac:dyDescent="0.3">
      <c r="A2562" s="16" t="s">
        <v>38</v>
      </c>
      <c r="B2562" s="7">
        <v>572837</v>
      </c>
      <c r="C2562" s="7">
        <v>271489</v>
      </c>
      <c r="D2562" s="7" t="s">
        <v>2575</v>
      </c>
      <c r="E2562" s="7">
        <v>2</v>
      </c>
      <c r="F2562" s="4">
        <v>1244371</v>
      </c>
      <c r="G2562" s="4">
        <v>41877</v>
      </c>
      <c r="H2562" s="4">
        <f t="shared" si="236"/>
        <v>1491980.1347932045</v>
      </c>
      <c r="I2562" s="4">
        <f t="shared" si="237"/>
        <v>247609.13479320449</v>
      </c>
      <c r="J2562" s="5">
        <f t="shared" si="238"/>
        <v>0.19898336974520014</v>
      </c>
      <c r="K2562" s="4">
        <f t="shared" si="239"/>
        <v>82993.812707790028</v>
      </c>
      <c r="L2562" s="4">
        <f t="shared" si="240"/>
        <v>41116.812707790028</v>
      </c>
      <c r="M2562" s="5">
        <f t="shared" si="241"/>
        <v>0.98184714062110534</v>
      </c>
      <c r="N2562" s="4">
        <f>IF(SUMPRODUCT($O$2:$AD$2,O2562:AD2562)&lt;=Kalkulačka!$B$4,SUMPRODUCT($O$2:$AD$2,O2562:AD2562)*Kalkulačka!$B$5,SUMPRODUCT($O$2:$AD$2,O2562:AD2562))</f>
        <v>105</v>
      </c>
      <c r="O2562" s="4">
        <v>48</v>
      </c>
      <c r="P2562" s="4">
        <v>0</v>
      </c>
      <c r="Q2562" s="4">
        <v>0</v>
      </c>
      <c r="R2562" s="4">
        <v>0</v>
      </c>
      <c r="S2562" s="4">
        <v>22</v>
      </c>
      <c r="T2562" s="4">
        <v>0</v>
      </c>
      <c r="U2562" s="4">
        <v>70</v>
      </c>
      <c r="V2562" s="4">
        <v>22</v>
      </c>
      <c r="W2562" s="4">
        <v>0</v>
      </c>
      <c r="X2562" s="4">
        <v>0</v>
      </c>
      <c r="Y2562" s="4">
        <v>0</v>
      </c>
      <c r="Z2562" s="4">
        <v>0</v>
      </c>
      <c r="AA2562" s="4">
        <v>0</v>
      </c>
      <c r="AB2562" s="4">
        <v>0</v>
      </c>
      <c r="AC2562" s="4">
        <v>0</v>
      </c>
      <c r="AD2562" s="4">
        <v>0</v>
      </c>
    </row>
    <row r="2563" spans="1:30" x14ac:dyDescent="0.3">
      <c r="A2563" s="16" t="s">
        <v>47</v>
      </c>
      <c r="B2563" s="7">
        <v>581470</v>
      </c>
      <c r="C2563" s="7">
        <v>280071</v>
      </c>
      <c r="D2563" s="7" t="s">
        <v>2576</v>
      </c>
      <c r="E2563" s="7">
        <v>2</v>
      </c>
      <c r="F2563" s="4">
        <v>1191034</v>
      </c>
      <c r="G2563" s="4">
        <v>42206</v>
      </c>
      <c r="H2563" s="4">
        <f t="shared" si="236"/>
        <v>1428038.1290163528</v>
      </c>
      <c r="I2563" s="4">
        <f t="shared" si="237"/>
        <v>237004.12901635282</v>
      </c>
      <c r="J2563" s="5">
        <f t="shared" si="238"/>
        <v>0.19899022951179623</v>
      </c>
      <c r="K2563" s="4">
        <f t="shared" si="239"/>
        <v>79436.935020313307</v>
      </c>
      <c r="L2563" s="4">
        <f t="shared" si="240"/>
        <v>37230.935020313307</v>
      </c>
      <c r="M2563" s="5">
        <f t="shared" si="241"/>
        <v>0.88212422452526429</v>
      </c>
      <c r="N2563" s="4">
        <f>IF(SUMPRODUCT($O$2:$AD$2,O2563:AD2563)&lt;=Kalkulačka!$B$4,SUMPRODUCT($O$2:$AD$2,O2563:AD2563)*Kalkulačka!$B$5,SUMPRODUCT($O$2:$AD$2,O2563:AD2563))</f>
        <v>100.5</v>
      </c>
      <c r="O2563" s="4">
        <v>40</v>
      </c>
      <c r="P2563" s="4">
        <v>0</v>
      </c>
      <c r="Q2563" s="4">
        <v>0</v>
      </c>
      <c r="R2563" s="4">
        <v>0</v>
      </c>
      <c r="S2563" s="4">
        <v>27</v>
      </c>
      <c r="T2563" s="4">
        <v>0</v>
      </c>
      <c r="U2563" s="4">
        <v>63</v>
      </c>
      <c r="V2563" s="4">
        <v>25</v>
      </c>
      <c r="W2563" s="4">
        <v>0</v>
      </c>
      <c r="X2563" s="4">
        <v>0</v>
      </c>
      <c r="Y2563" s="4">
        <v>0</v>
      </c>
      <c r="Z2563" s="4">
        <v>0</v>
      </c>
      <c r="AA2563" s="4">
        <v>0</v>
      </c>
      <c r="AB2563" s="4">
        <v>0</v>
      </c>
      <c r="AC2563" s="4">
        <v>0</v>
      </c>
      <c r="AD2563" s="4">
        <v>0</v>
      </c>
    </row>
    <row r="2564" spans="1:30" x14ac:dyDescent="0.3">
      <c r="A2564" s="16" t="s">
        <v>50</v>
      </c>
      <c r="B2564" s="7">
        <v>502405</v>
      </c>
      <c r="C2564" s="7">
        <v>298921</v>
      </c>
      <c r="D2564" s="7" t="s">
        <v>2577</v>
      </c>
      <c r="E2564" s="7">
        <v>2</v>
      </c>
      <c r="F2564" s="4">
        <v>373287</v>
      </c>
      <c r="G2564" s="4">
        <v>10063</v>
      </c>
      <c r="H2564" s="4">
        <f t="shared" si="236"/>
        <v>447594.04043796129</v>
      </c>
      <c r="I2564" s="4">
        <f t="shared" si="237"/>
        <v>74307.040437961288</v>
      </c>
      <c r="J2564" s="5">
        <f t="shared" si="238"/>
        <v>0.19906142040296415</v>
      </c>
      <c r="K2564" s="4">
        <f t="shared" si="239"/>
        <v>24898.14381233701</v>
      </c>
      <c r="L2564" s="4">
        <f t="shared" si="240"/>
        <v>14835.14381233701</v>
      </c>
      <c r="M2564" s="5">
        <f t="shared" si="241"/>
        <v>1.474226752691743</v>
      </c>
      <c r="N2564" s="4">
        <f>IF(SUMPRODUCT($O$2:$AD$2,O2564:AD2564)&lt;=Kalkulačka!$B$4,SUMPRODUCT($O$2:$AD$2,O2564:AD2564)*Kalkulačka!$B$5,SUMPRODUCT($O$2:$AD$2,O2564:AD2564))</f>
        <v>31.5</v>
      </c>
      <c r="O2564" s="4">
        <v>21</v>
      </c>
      <c r="P2564" s="4">
        <v>0</v>
      </c>
      <c r="Q2564" s="4">
        <v>0</v>
      </c>
      <c r="R2564" s="4">
        <v>0</v>
      </c>
      <c r="S2564" s="4">
        <v>0</v>
      </c>
      <c r="T2564" s="4">
        <v>0</v>
      </c>
      <c r="U2564" s="4">
        <v>0</v>
      </c>
      <c r="V2564" s="4">
        <v>0</v>
      </c>
      <c r="W2564" s="4">
        <v>0</v>
      </c>
      <c r="X2564" s="4">
        <v>0</v>
      </c>
      <c r="Y2564" s="4">
        <v>0</v>
      </c>
      <c r="Z2564" s="4">
        <v>0</v>
      </c>
      <c r="AA2564" s="4">
        <v>0</v>
      </c>
      <c r="AB2564" s="4">
        <v>0</v>
      </c>
      <c r="AC2564" s="4">
        <v>0</v>
      </c>
      <c r="AD2564" s="4">
        <v>0</v>
      </c>
    </row>
    <row r="2565" spans="1:30" x14ac:dyDescent="0.3">
      <c r="A2565" s="16" t="s">
        <v>50</v>
      </c>
      <c r="B2565" s="7">
        <v>512826</v>
      </c>
      <c r="C2565" s="7">
        <v>636151</v>
      </c>
      <c r="D2565" s="7" t="s">
        <v>2578</v>
      </c>
      <c r="E2565" s="7">
        <v>2</v>
      </c>
      <c r="F2565" s="4">
        <v>373287</v>
      </c>
      <c r="G2565" s="4">
        <v>10063</v>
      </c>
      <c r="H2565" s="4">
        <f t="shared" si="236"/>
        <v>447594.04043796129</v>
      </c>
      <c r="I2565" s="4">
        <f t="shared" si="237"/>
        <v>74307.040437961288</v>
      </c>
      <c r="J2565" s="5">
        <f t="shared" si="238"/>
        <v>0.19906142040296415</v>
      </c>
      <c r="K2565" s="4">
        <f t="shared" si="239"/>
        <v>24898.14381233701</v>
      </c>
      <c r="L2565" s="4">
        <f t="shared" si="240"/>
        <v>14835.14381233701</v>
      </c>
      <c r="M2565" s="5">
        <f t="shared" si="241"/>
        <v>1.474226752691743</v>
      </c>
      <c r="N2565" s="4">
        <f>IF(SUMPRODUCT($O$2:$AD$2,O2565:AD2565)&lt;=Kalkulačka!$B$4,SUMPRODUCT($O$2:$AD$2,O2565:AD2565)*Kalkulačka!$B$5,SUMPRODUCT($O$2:$AD$2,O2565:AD2565))</f>
        <v>31.5</v>
      </c>
      <c r="O2565" s="4">
        <v>21</v>
      </c>
      <c r="P2565" s="4">
        <v>0</v>
      </c>
      <c r="Q2565" s="4">
        <v>0</v>
      </c>
      <c r="R2565" s="4">
        <v>0</v>
      </c>
      <c r="S2565" s="4">
        <v>0</v>
      </c>
      <c r="T2565" s="4">
        <v>0</v>
      </c>
      <c r="U2565" s="4">
        <v>0</v>
      </c>
      <c r="V2565" s="4">
        <v>0</v>
      </c>
      <c r="W2565" s="4">
        <v>0</v>
      </c>
      <c r="X2565" s="4">
        <v>0</v>
      </c>
      <c r="Y2565" s="4">
        <v>0</v>
      </c>
      <c r="Z2565" s="4">
        <v>0</v>
      </c>
      <c r="AA2565" s="4">
        <v>0</v>
      </c>
      <c r="AB2565" s="4">
        <v>0</v>
      </c>
      <c r="AC2565" s="4">
        <v>0</v>
      </c>
      <c r="AD2565" s="4">
        <v>0</v>
      </c>
    </row>
    <row r="2566" spans="1:30" x14ac:dyDescent="0.3">
      <c r="A2566" s="16" t="s">
        <v>50</v>
      </c>
      <c r="B2566" s="7">
        <v>515329</v>
      </c>
      <c r="C2566" s="7">
        <v>636371</v>
      </c>
      <c r="D2566" s="7" t="s">
        <v>2579</v>
      </c>
      <c r="E2566" s="7">
        <v>2</v>
      </c>
      <c r="F2566" s="4">
        <v>373287</v>
      </c>
      <c r="G2566" s="4">
        <v>10063</v>
      </c>
      <c r="H2566" s="4">
        <f t="shared" ref="H2566:H2629" si="242">N2566*$A$3</f>
        <v>447594.04043796129</v>
      </c>
      <c r="I2566" s="4">
        <f t="shared" ref="I2566:I2629" si="243">H2566-F2566</f>
        <v>74307.040437961288</v>
      </c>
      <c r="J2566" s="5">
        <f t="shared" ref="J2566:J2629" si="244">IFERROR(H2566/F2566-1,0)</f>
        <v>0.19906142040296415</v>
      </c>
      <c r="K2566" s="4">
        <f t="shared" ref="K2566:K2629" si="245">N2566*$A$4</f>
        <v>24898.14381233701</v>
      </c>
      <c r="L2566" s="4">
        <f t="shared" ref="L2566:L2629" si="246">K2566-G2566</f>
        <v>14835.14381233701</v>
      </c>
      <c r="M2566" s="5">
        <f t="shared" ref="M2566:M2629" si="247">IFERROR(K2566/G2566-1,0)</f>
        <v>1.474226752691743</v>
      </c>
      <c r="N2566" s="4">
        <f>IF(SUMPRODUCT($O$2:$AD$2,O2566:AD2566)&lt;=Kalkulačka!$B$4,SUMPRODUCT($O$2:$AD$2,O2566:AD2566)*Kalkulačka!$B$5,SUMPRODUCT($O$2:$AD$2,O2566:AD2566))</f>
        <v>31.5</v>
      </c>
      <c r="O2566" s="4">
        <v>21</v>
      </c>
      <c r="P2566" s="4">
        <v>0</v>
      </c>
      <c r="Q2566" s="4">
        <v>0</v>
      </c>
      <c r="R2566" s="4">
        <v>0</v>
      </c>
      <c r="S2566" s="4">
        <v>0</v>
      </c>
      <c r="T2566" s="4">
        <v>0</v>
      </c>
      <c r="U2566" s="4">
        <v>0</v>
      </c>
      <c r="V2566" s="4">
        <v>0</v>
      </c>
      <c r="W2566" s="4">
        <v>0</v>
      </c>
      <c r="X2566" s="4">
        <v>0</v>
      </c>
      <c r="Y2566" s="4">
        <v>0</v>
      </c>
      <c r="Z2566" s="4">
        <v>0</v>
      </c>
      <c r="AA2566" s="4">
        <v>0</v>
      </c>
      <c r="AB2566" s="4">
        <v>0</v>
      </c>
      <c r="AC2566" s="4">
        <v>0</v>
      </c>
      <c r="AD2566" s="4">
        <v>0</v>
      </c>
    </row>
    <row r="2567" spans="1:30" x14ac:dyDescent="0.3">
      <c r="A2567" s="16" t="s">
        <v>50</v>
      </c>
      <c r="B2567" s="7">
        <v>589489</v>
      </c>
      <c r="C2567" s="7">
        <v>547905</v>
      </c>
      <c r="D2567" s="7" t="s">
        <v>2580</v>
      </c>
      <c r="E2567" s="7">
        <v>2</v>
      </c>
      <c r="F2567" s="4">
        <v>373287</v>
      </c>
      <c r="G2567" s="4">
        <v>10063</v>
      </c>
      <c r="H2567" s="4">
        <f t="shared" si="242"/>
        <v>447594.04043796129</v>
      </c>
      <c r="I2567" s="4">
        <f t="shared" si="243"/>
        <v>74307.040437961288</v>
      </c>
      <c r="J2567" s="5">
        <f t="shared" si="244"/>
        <v>0.19906142040296415</v>
      </c>
      <c r="K2567" s="4">
        <f t="shared" si="245"/>
        <v>24898.14381233701</v>
      </c>
      <c r="L2567" s="4">
        <f t="shared" si="246"/>
        <v>14835.14381233701</v>
      </c>
      <c r="M2567" s="5">
        <f t="shared" si="247"/>
        <v>1.474226752691743</v>
      </c>
      <c r="N2567" s="4">
        <f>IF(SUMPRODUCT($O$2:$AD$2,O2567:AD2567)&lt;=Kalkulačka!$B$4,SUMPRODUCT($O$2:$AD$2,O2567:AD2567)*Kalkulačka!$B$5,SUMPRODUCT($O$2:$AD$2,O2567:AD2567))</f>
        <v>31.5</v>
      </c>
      <c r="O2567" s="4">
        <v>21</v>
      </c>
      <c r="P2567" s="4">
        <v>0</v>
      </c>
      <c r="Q2567" s="4">
        <v>0</v>
      </c>
      <c r="R2567" s="4">
        <v>0</v>
      </c>
      <c r="S2567" s="4">
        <v>0</v>
      </c>
      <c r="T2567" s="4">
        <v>0</v>
      </c>
      <c r="U2567" s="4">
        <v>19</v>
      </c>
      <c r="V2567" s="4">
        <v>0</v>
      </c>
      <c r="W2567" s="4">
        <v>0</v>
      </c>
      <c r="X2567" s="4">
        <v>0</v>
      </c>
      <c r="Y2567" s="4">
        <v>0</v>
      </c>
      <c r="Z2567" s="4">
        <v>0</v>
      </c>
      <c r="AA2567" s="4">
        <v>0</v>
      </c>
      <c r="AB2567" s="4">
        <v>0</v>
      </c>
      <c r="AC2567" s="4">
        <v>0</v>
      </c>
      <c r="AD2567" s="4">
        <v>0</v>
      </c>
    </row>
    <row r="2568" spans="1:30" x14ac:dyDescent="0.3">
      <c r="A2568" s="16" t="s">
        <v>50</v>
      </c>
      <c r="B2568" s="7">
        <v>514802</v>
      </c>
      <c r="C2568" s="7">
        <v>636355</v>
      </c>
      <c r="D2568" s="7" t="s">
        <v>2581</v>
      </c>
      <c r="E2568" s="7">
        <v>2</v>
      </c>
      <c r="F2568" s="4">
        <v>746572</v>
      </c>
      <c r="G2568" s="4">
        <v>20126</v>
      </c>
      <c r="H2568" s="4">
        <f t="shared" si="242"/>
        <v>895188.08087592258</v>
      </c>
      <c r="I2568" s="4">
        <f t="shared" si="243"/>
        <v>148616.08087592258</v>
      </c>
      <c r="J2568" s="5">
        <f t="shared" si="244"/>
        <v>0.19906463258188434</v>
      </c>
      <c r="K2568" s="4">
        <f t="shared" si="245"/>
        <v>49796.28762467402</v>
      </c>
      <c r="L2568" s="4">
        <f t="shared" si="246"/>
        <v>29670.28762467402</v>
      </c>
      <c r="M2568" s="5">
        <f t="shared" si="247"/>
        <v>1.474226752691743</v>
      </c>
      <c r="N2568" s="4">
        <f>IF(SUMPRODUCT($O$2:$AD$2,O2568:AD2568)&lt;=Kalkulačka!$B$4,SUMPRODUCT($O$2:$AD$2,O2568:AD2568)*Kalkulačka!$B$5,SUMPRODUCT($O$2:$AD$2,O2568:AD2568))</f>
        <v>63</v>
      </c>
      <c r="O2568" s="4">
        <v>42</v>
      </c>
      <c r="P2568" s="4">
        <v>0</v>
      </c>
      <c r="Q2568" s="4">
        <v>0</v>
      </c>
      <c r="R2568" s="4">
        <v>0</v>
      </c>
      <c r="S2568" s="4">
        <v>0</v>
      </c>
      <c r="T2568" s="4">
        <v>0</v>
      </c>
      <c r="U2568" s="4">
        <v>135</v>
      </c>
      <c r="V2568" s="4">
        <v>0</v>
      </c>
      <c r="W2568" s="4">
        <v>0</v>
      </c>
      <c r="X2568" s="4">
        <v>0</v>
      </c>
      <c r="Y2568" s="4">
        <v>0</v>
      </c>
      <c r="Z2568" s="4">
        <v>0</v>
      </c>
      <c r="AA2568" s="4">
        <v>0</v>
      </c>
      <c r="AB2568" s="4">
        <v>0</v>
      </c>
      <c r="AC2568" s="4">
        <v>0</v>
      </c>
      <c r="AD2568" s="4">
        <v>0</v>
      </c>
    </row>
    <row r="2569" spans="1:30" x14ac:dyDescent="0.3">
      <c r="A2569" s="16" t="s">
        <v>20</v>
      </c>
      <c r="B2569" s="7">
        <v>533041</v>
      </c>
      <c r="C2569" s="7">
        <v>235105</v>
      </c>
      <c r="D2569" s="7" t="s">
        <v>2582</v>
      </c>
      <c r="E2569" s="7">
        <v>2</v>
      </c>
      <c r="F2569" s="4">
        <v>9822811</v>
      </c>
      <c r="G2569" s="4">
        <v>636853</v>
      </c>
      <c r="H2569" s="4">
        <f t="shared" si="242"/>
        <v>10207985.988908933</v>
      </c>
      <c r="I2569" s="4">
        <f t="shared" si="243"/>
        <v>385174.98890893348</v>
      </c>
      <c r="J2569" s="5">
        <f t="shared" si="244"/>
        <v>3.921229767211587E-2</v>
      </c>
      <c r="K2569" s="4">
        <f t="shared" si="245"/>
        <v>567835.76237406046</v>
      </c>
      <c r="L2569" s="4">
        <f t="shared" si="246"/>
        <v>-69017.237625939539</v>
      </c>
      <c r="M2569" s="5">
        <f t="shared" si="247"/>
        <v>-0.10837232081177217</v>
      </c>
      <c r="N2569" s="4">
        <f>IF(SUMPRODUCT($O$2:$AD$2,O2569:AD2569)&lt;=Kalkulačka!$B$4,SUMPRODUCT($O$2:$AD$2,O2569:AD2569)*Kalkulačka!$B$5,SUMPRODUCT($O$2:$AD$2,O2569:AD2569))</f>
        <v>718.4</v>
      </c>
      <c r="O2569" s="4">
        <v>104</v>
      </c>
      <c r="P2569" s="4">
        <v>0</v>
      </c>
      <c r="Q2569" s="4">
        <v>20</v>
      </c>
      <c r="R2569" s="4">
        <v>0</v>
      </c>
      <c r="S2569" s="4">
        <v>567</v>
      </c>
      <c r="T2569" s="4">
        <v>0</v>
      </c>
      <c r="U2569" s="4">
        <v>751</v>
      </c>
      <c r="V2569" s="4">
        <v>127</v>
      </c>
      <c r="W2569" s="4">
        <v>147</v>
      </c>
      <c r="X2569" s="4">
        <v>0</v>
      </c>
      <c r="Y2569" s="4">
        <v>0</v>
      </c>
      <c r="Z2569" s="4">
        <v>0</v>
      </c>
      <c r="AA2569" s="4">
        <v>274</v>
      </c>
      <c r="AB2569" s="4">
        <v>0</v>
      </c>
      <c r="AC2569" s="4">
        <v>0</v>
      </c>
      <c r="AD2569" s="4">
        <v>0</v>
      </c>
    </row>
    <row r="2570" spans="1:30" x14ac:dyDescent="0.3">
      <c r="A2570" s="16" t="s">
        <v>38</v>
      </c>
      <c r="B2570" s="7">
        <v>576891</v>
      </c>
      <c r="C2570" s="7">
        <v>275506</v>
      </c>
      <c r="D2570" s="7" t="s">
        <v>2583</v>
      </c>
      <c r="E2570" s="7">
        <v>2</v>
      </c>
      <c r="F2570" s="4">
        <v>3519371</v>
      </c>
      <c r="G2570" s="4">
        <v>186019</v>
      </c>
      <c r="H2570" s="4">
        <f t="shared" si="242"/>
        <v>4220172.381272207</v>
      </c>
      <c r="I2570" s="4">
        <f t="shared" si="243"/>
        <v>700801.38127220701</v>
      </c>
      <c r="J2570" s="5">
        <f t="shared" si="244"/>
        <v>0.19912688411429391</v>
      </c>
      <c r="K2570" s="4">
        <f t="shared" si="245"/>
        <v>234753.92737346323</v>
      </c>
      <c r="L2570" s="4">
        <f t="shared" si="246"/>
        <v>48734.92737346323</v>
      </c>
      <c r="M2570" s="5">
        <f t="shared" si="247"/>
        <v>0.26198897625222806</v>
      </c>
      <c r="N2570" s="4">
        <f>IF(SUMPRODUCT($O$2:$AD$2,O2570:AD2570)&lt;=Kalkulačka!$B$4,SUMPRODUCT($O$2:$AD$2,O2570:AD2570)*Kalkulačka!$B$5,SUMPRODUCT($O$2:$AD$2,O2570:AD2570))</f>
        <v>297</v>
      </c>
      <c r="O2570" s="4">
        <v>25</v>
      </c>
      <c r="P2570" s="4">
        <v>0</v>
      </c>
      <c r="Q2570" s="4">
        <v>0</v>
      </c>
      <c r="R2570" s="4">
        <v>0</v>
      </c>
      <c r="S2570" s="4">
        <v>173</v>
      </c>
      <c r="T2570" s="4">
        <v>0</v>
      </c>
      <c r="U2570" s="4">
        <v>185</v>
      </c>
      <c r="V2570" s="4">
        <v>47</v>
      </c>
      <c r="W2570" s="4">
        <v>0</v>
      </c>
      <c r="X2570" s="4">
        <v>0</v>
      </c>
      <c r="Y2570" s="4">
        <v>0</v>
      </c>
      <c r="Z2570" s="4">
        <v>0</v>
      </c>
      <c r="AA2570" s="4">
        <v>0</v>
      </c>
      <c r="AB2570" s="4">
        <v>0</v>
      </c>
      <c r="AC2570" s="4">
        <v>0</v>
      </c>
      <c r="AD2570" s="4">
        <v>0</v>
      </c>
    </row>
    <row r="2571" spans="1:30" x14ac:dyDescent="0.3">
      <c r="A2571" s="16" t="s">
        <v>56</v>
      </c>
      <c r="B2571" s="7">
        <v>512184</v>
      </c>
      <c r="C2571" s="7">
        <v>535991</v>
      </c>
      <c r="D2571" s="7" t="s">
        <v>2584</v>
      </c>
      <c r="E2571" s="7">
        <v>2</v>
      </c>
      <c r="F2571" s="4">
        <v>2612830</v>
      </c>
      <c r="G2571" s="4">
        <v>102322</v>
      </c>
      <c r="H2571" s="4">
        <f t="shared" si="242"/>
        <v>3133158.2830657293</v>
      </c>
      <c r="I2571" s="4">
        <f t="shared" si="243"/>
        <v>520328.28306572931</v>
      </c>
      <c r="J2571" s="5">
        <f t="shared" si="244"/>
        <v>0.1991435658139753</v>
      </c>
      <c r="K2571" s="4">
        <f t="shared" si="245"/>
        <v>174287.00668635906</v>
      </c>
      <c r="L2571" s="4">
        <f t="shared" si="246"/>
        <v>71965.006686359062</v>
      </c>
      <c r="M2571" s="5">
        <f t="shared" si="247"/>
        <v>0.70331899969077094</v>
      </c>
      <c r="N2571" s="4">
        <f>IF(SUMPRODUCT($O$2:$AD$2,O2571:AD2571)&lt;=Kalkulačka!$B$4,SUMPRODUCT($O$2:$AD$2,O2571:AD2571)*Kalkulačka!$B$5,SUMPRODUCT($O$2:$AD$2,O2571:AD2571))</f>
        <v>220.5</v>
      </c>
      <c r="O2571" s="4">
        <v>61</v>
      </c>
      <c r="P2571" s="4">
        <v>0</v>
      </c>
      <c r="Q2571" s="4">
        <v>0</v>
      </c>
      <c r="R2571" s="4">
        <v>0</v>
      </c>
      <c r="S2571" s="4">
        <v>86</v>
      </c>
      <c r="T2571" s="4">
        <v>0</v>
      </c>
      <c r="U2571" s="4">
        <v>0</v>
      </c>
      <c r="V2571" s="4">
        <v>66</v>
      </c>
      <c r="W2571" s="4">
        <v>0</v>
      </c>
      <c r="X2571" s="4">
        <v>0</v>
      </c>
      <c r="Y2571" s="4">
        <v>0</v>
      </c>
      <c r="Z2571" s="4">
        <v>0</v>
      </c>
      <c r="AA2571" s="4">
        <v>0</v>
      </c>
      <c r="AB2571" s="4">
        <v>0</v>
      </c>
      <c r="AC2571" s="4">
        <v>0</v>
      </c>
      <c r="AD2571" s="4">
        <v>0</v>
      </c>
    </row>
    <row r="2572" spans="1:30" x14ac:dyDescent="0.3">
      <c r="A2572" s="16" t="s">
        <v>20</v>
      </c>
      <c r="B2572" s="7">
        <v>539571</v>
      </c>
      <c r="C2572" s="7">
        <v>241563</v>
      </c>
      <c r="D2572" s="7" t="s">
        <v>2585</v>
      </c>
      <c r="E2572" s="7">
        <v>2</v>
      </c>
      <c r="F2572" s="4">
        <v>9488654</v>
      </c>
      <c r="G2572" s="4">
        <v>628023</v>
      </c>
      <c r="H2572" s="4">
        <f t="shared" si="242"/>
        <v>9861278.2242522277</v>
      </c>
      <c r="I2572" s="4">
        <f t="shared" si="243"/>
        <v>372624.22425222769</v>
      </c>
      <c r="J2572" s="5">
        <f t="shared" si="244"/>
        <v>3.9270503935777246E-2</v>
      </c>
      <c r="K2572" s="4">
        <f t="shared" si="245"/>
        <v>548549.58113529789</v>
      </c>
      <c r="L2572" s="4">
        <f t="shared" si="246"/>
        <v>-79473.418864702107</v>
      </c>
      <c r="M2572" s="5">
        <f t="shared" si="247"/>
        <v>-0.12654539541498022</v>
      </c>
      <c r="N2572" s="4">
        <f>IF(SUMPRODUCT($O$2:$AD$2,O2572:AD2572)&lt;=Kalkulačka!$B$4,SUMPRODUCT($O$2:$AD$2,O2572:AD2572)*Kalkulačka!$B$5,SUMPRODUCT($O$2:$AD$2,O2572:AD2572))</f>
        <v>694</v>
      </c>
      <c r="O2572" s="4">
        <v>109</v>
      </c>
      <c r="P2572" s="4">
        <v>0</v>
      </c>
      <c r="Q2572" s="4">
        <v>0</v>
      </c>
      <c r="R2572" s="4">
        <v>0</v>
      </c>
      <c r="S2572" s="4">
        <v>585</v>
      </c>
      <c r="T2572" s="4">
        <v>0</v>
      </c>
      <c r="U2572" s="4">
        <v>639</v>
      </c>
      <c r="V2572" s="4">
        <v>175</v>
      </c>
      <c r="W2572" s="4">
        <v>0</v>
      </c>
      <c r="X2572" s="4">
        <v>0</v>
      </c>
      <c r="Y2572" s="4">
        <v>0</v>
      </c>
      <c r="Z2572" s="4">
        <v>0</v>
      </c>
      <c r="AA2572" s="4">
        <v>0</v>
      </c>
      <c r="AB2572" s="4">
        <v>0</v>
      </c>
      <c r="AC2572" s="4">
        <v>0</v>
      </c>
      <c r="AD2572" s="4">
        <v>0</v>
      </c>
    </row>
    <row r="2573" spans="1:30" x14ac:dyDescent="0.3">
      <c r="A2573" s="16" t="s">
        <v>25</v>
      </c>
      <c r="B2573" s="7">
        <v>557684</v>
      </c>
      <c r="C2573" s="7">
        <v>256561</v>
      </c>
      <c r="D2573" s="7" t="s">
        <v>2586</v>
      </c>
      <c r="E2573" s="7">
        <v>2</v>
      </c>
      <c r="F2573" s="4">
        <v>2488360</v>
      </c>
      <c r="G2573" s="4">
        <v>96829</v>
      </c>
      <c r="H2573" s="4">
        <f t="shared" si="242"/>
        <v>2983960.269586409</v>
      </c>
      <c r="I2573" s="4">
        <f t="shared" si="243"/>
        <v>495600.26958640898</v>
      </c>
      <c r="J2573" s="5">
        <f t="shared" si="244"/>
        <v>0.19916743139513926</v>
      </c>
      <c r="K2573" s="4">
        <f t="shared" si="245"/>
        <v>165987.62541558006</v>
      </c>
      <c r="L2573" s="4">
        <f t="shared" si="246"/>
        <v>69158.625415580056</v>
      </c>
      <c r="M2573" s="5">
        <f t="shared" si="247"/>
        <v>0.71423463441303792</v>
      </c>
      <c r="N2573" s="4">
        <f>IF(SUMPRODUCT($O$2:$AD$2,O2573:AD2573)&lt;=Kalkulačka!$B$4,SUMPRODUCT($O$2:$AD$2,O2573:AD2573)*Kalkulačka!$B$5,SUMPRODUCT($O$2:$AD$2,O2573:AD2573))</f>
        <v>210</v>
      </c>
      <c r="O2573" s="4">
        <v>61</v>
      </c>
      <c r="P2573" s="4">
        <v>0</v>
      </c>
      <c r="Q2573" s="4">
        <v>0</v>
      </c>
      <c r="R2573" s="4">
        <v>0</v>
      </c>
      <c r="S2573" s="4">
        <v>79</v>
      </c>
      <c r="T2573" s="4">
        <v>0</v>
      </c>
      <c r="U2573" s="4">
        <v>138</v>
      </c>
      <c r="V2573" s="4">
        <v>60</v>
      </c>
      <c r="W2573" s="4">
        <v>0</v>
      </c>
      <c r="X2573" s="4">
        <v>0</v>
      </c>
      <c r="Y2573" s="4">
        <v>0</v>
      </c>
      <c r="Z2573" s="4">
        <v>0</v>
      </c>
      <c r="AA2573" s="4">
        <v>0</v>
      </c>
      <c r="AB2573" s="4">
        <v>0</v>
      </c>
      <c r="AC2573" s="4">
        <v>0</v>
      </c>
      <c r="AD2573" s="4">
        <v>0</v>
      </c>
    </row>
    <row r="2574" spans="1:30" x14ac:dyDescent="0.3">
      <c r="A2574" s="16" t="s">
        <v>38</v>
      </c>
      <c r="B2574" s="7">
        <v>574651</v>
      </c>
      <c r="C2574" s="7">
        <v>273244</v>
      </c>
      <c r="D2574" s="7" t="s">
        <v>2587</v>
      </c>
      <c r="E2574" s="7">
        <v>2</v>
      </c>
      <c r="F2574" s="4">
        <v>355468</v>
      </c>
      <c r="G2574" s="4">
        <v>9607</v>
      </c>
      <c r="H2574" s="4">
        <f t="shared" si="242"/>
        <v>426280.03851234412</v>
      </c>
      <c r="I2574" s="4">
        <f t="shared" si="243"/>
        <v>70812.038512344123</v>
      </c>
      <c r="J2574" s="5">
        <f t="shared" si="244"/>
        <v>0.19920791326460918</v>
      </c>
      <c r="K2574" s="4">
        <f t="shared" si="245"/>
        <v>23712.517916511435</v>
      </c>
      <c r="L2574" s="4">
        <f t="shared" si="246"/>
        <v>14105.517916511435</v>
      </c>
      <c r="M2574" s="5">
        <f t="shared" si="247"/>
        <v>1.468254180962989</v>
      </c>
      <c r="N2574" s="4">
        <f>IF(SUMPRODUCT($O$2:$AD$2,O2574:AD2574)&lt;=Kalkulačka!$B$4,SUMPRODUCT($O$2:$AD$2,O2574:AD2574)*Kalkulačka!$B$5,SUMPRODUCT($O$2:$AD$2,O2574:AD2574))</f>
        <v>30</v>
      </c>
      <c r="O2574" s="4">
        <v>20</v>
      </c>
      <c r="P2574" s="4">
        <v>0</v>
      </c>
      <c r="Q2574" s="4">
        <v>0</v>
      </c>
      <c r="R2574" s="4">
        <v>0</v>
      </c>
      <c r="S2574" s="4">
        <v>0</v>
      </c>
      <c r="T2574" s="4">
        <v>0</v>
      </c>
      <c r="U2574" s="4">
        <v>20</v>
      </c>
      <c r="V2574" s="4">
        <v>0</v>
      </c>
      <c r="W2574" s="4">
        <v>0</v>
      </c>
      <c r="X2574" s="4">
        <v>0</v>
      </c>
      <c r="Y2574" s="4">
        <v>0</v>
      </c>
      <c r="Z2574" s="4">
        <v>0</v>
      </c>
      <c r="AA2574" s="4">
        <v>0</v>
      </c>
      <c r="AB2574" s="4">
        <v>0</v>
      </c>
      <c r="AC2574" s="4">
        <v>0</v>
      </c>
      <c r="AD2574" s="4">
        <v>0</v>
      </c>
    </row>
    <row r="2575" spans="1:30" x14ac:dyDescent="0.3">
      <c r="A2575" s="16" t="s">
        <v>38</v>
      </c>
      <c r="B2575" s="7">
        <v>573132</v>
      </c>
      <c r="C2575" s="7">
        <v>653420</v>
      </c>
      <c r="D2575" s="7" t="s">
        <v>2588</v>
      </c>
      <c r="E2575" s="7">
        <v>2</v>
      </c>
      <c r="F2575" s="4">
        <v>355468</v>
      </c>
      <c r="G2575" s="4">
        <v>9607</v>
      </c>
      <c r="H2575" s="4">
        <f t="shared" si="242"/>
        <v>426280.03851234412</v>
      </c>
      <c r="I2575" s="4">
        <f t="shared" si="243"/>
        <v>70812.038512344123</v>
      </c>
      <c r="J2575" s="5">
        <f t="shared" si="244"/>
        <v>0.19920791326460918</v>
      </c>
      <c r="K2575" s="4">
        <f t="shared" si="245"/>
        <v>23712.517916511435</v>
      </c>
      <c r="L2575" s="4">
        <f t="shared" si="246"/>
        <v>14105.517916511435</v>
      </c>
      <c r="M2575" s="5">
        <f t="shared" si="247"/>
        <v>1.468254180962989</v>
      </c>
      <c r="N2575" s="4">
        <f>IF(SUMPRODUCT($O$2:$AD$2,O2575:AD2575)&lt;=Kalkulačka!$B$4,SUMPRODUCT($O$2:$AD$2,O2575:AD2575)*Kalkulačka!$B$5,SUMPRODUCT($O$2:$AD$2,O2575:AD2575))</f>
        <v>30</v>
      </c>
      <c r="O2575" s="4">
        <v>20</v>
      </c>
      <c r="P2575" s="4">
        <v>0</v>
      </c>
      <c r="Q2575" s="4">
        <v>0</v>
      </c>
      <c r="R2575" s="4">
        <v>0</v>
      </c>
      <c r="S2575" s="4">
        <v>0</v>
      </c>
      <c r="T2575" s="4">
        <v>0</v>
      </c>
      <c r="U2575" s="4">
        <v>0</v>
      </c>
      <c r="V2575" s="4">
        <v>0</v>
      </c>
      <c r="W2575" s="4">
        <v>0</v>
      </c>
      <c r="X2575" s="4">
        <v>0</v>
      </c>
      <c r="Y2575" s="4">
        <v>0</v>
      </c>
      <c r="Z2575" s="4">
        <v>0</v>
      </c>
      <c r="AA2575" s="4">
        <v>0</v>
      </c>
      <c r="AB2575" s="4">
        <v>0</v>
      </c>
      <c r="AC2575" s="4">
        <v>0</v>
      </c>
      <c r="AD2575" s="4">
        <v>0</v>
      </c>
    </row>
    <row r="2576" spans="1:30" x14ac:dyDescent="0.3">
      <c r="A2576" s="16" t="s">
        <v>38</v>
      </c>
      <c r="B2576" s="7">
        <v>579441</v>
      </c>
      <c r="C2576" s="7">
        <v>580198</v>
      </c>
      <c r="D2576" s="7" t="s">
        <v>2589</v>
      </c>
      <c r="E2576" s="7">
        <v>2</v>
      </c>
      <c r="F2576" s="4">
        <v>355468</v>
      </c>
      <c r="G2576" s="4">
        <v>9607</v>
      </c>
      <c r="H2576" s="4">
        <f t="shared" si="242"/>
        <v>426280.03851234412</v>
      </c>
      <c r="I2576" s="4">
        <f t="shared" si="243"/>
        <v>70812.038512344123</v>
      </c>
      <c r="J2576" s="5">
        <f t="shared" si="244"/>
        <v>0.19920791326460918</v>
      </c>
      <c r="K2576" s="4">
        <f t="shared" si="245"/>
        <v>23712.517916511435</v>
      </c>
      <c r="L2576" s="4">
        <f t="shared" si="246"/>
        <v>14105.517916511435</v>
      </c>
      <c r="M2576" s="5">
        <f t="shared" si="247"/>
        <v>1.468254180962989</v>
      </c>
      <c r="N2576" s="4">
        <f>IF(SUMPRODUCT($O$2:$AD$2,O2576:AD2576)&lt;=Kalkulačka!$B$4,SUMPRODUCT($O$2:$AD$2,O2576:AD2576)*Kalkulačka!$B$5,SUMPRODUCT($O$2:$AD$2,O2576:AD2576))</f>
        <v>30</v>
      </c>
      <c r="O2576" s="4">
        <v>20</v>
      </c>
      <c r="P2576" s="4">
        <v>0</v>
      </c>
      <c r="Q2576" s="4">
        <v>0</v>
      </c>
      <c r="R2576" s="4">
        <v>0</v>
      </c>
      <c r="S2576" s="4">
        <v>0</v>
      </c>
      <c r="T2576" s="4">
        <v>0</v>
      </c>
      <c r="U2576" s="4">
        <v>20</v>
      </c>
      <c r="V2576" s="4">
        <v>0</v>
      </c>
      <c r="W2576" s="4">
        <v>0</v>
      </c>
      <c r="X2576" s="4">
        <v>0</v>
      </c>
      <c r="Y2576" s="4">
        <v>0</v>
      </c>
      <c r="Z2576" s="4">
        <v>0</v>
      </c>
      <c r="AA2576" s="4">
        <v>0</v>
      </c>
      <c r="AB2576" s="4">
        <v>0</v>
      </c>
      <c r="AC2576" s="4">
        <v>0</v>
      </c>
      <c r="AD2576" s="4">
        <v>0</v>
      </c>
    </row>
    <row r="2577" spans="1:30" x14ac:dyDescent="0.3">
      <c r="A2577" s="16" t="s">
        <v>38</v>
      </c>
      <c r="B2577" s="7">
        <v>579769</v>
      </c>
      <c r="C2577" s="7">
        <v>278378</v>
      </c>
      <c r="D2577" s="7" t="s">
        <v>2590</v>
      </c>
      <c r="E2577" s="7">
        <v>2</v>
      </c>
      <c r="F2577" s="4">
        <v>355468</v>
      </c>
      <c r="G2577" s="4">
        <v>9607</v>
      </c>
      <c r="H2577" s="4">
        <f t="shared" si="242"/>
        <v>426280.03851234412</v>
      </c>
      <c r="I2577" s="4">
        <f t="shared" si="243"/>
        <v>70812.038512344123</v>
      </c>
      <c r="J2577" s="5">
        <f t="shared" si="244"/>
        <v>0.19920791326460918</v>
      </c>
      <c r="K2577" s="4">
        <f t="shared" si="245"/>
        <v>23712.517916511435</v>
      </c>
      <c r="L2577" s="4">
        <f t="shared" si="246"/>
        <v>14105.517916511435</v>
      </c>
      <c r="M2577" s="5">
        <f t="shared" si="247"/>
        <v>1.468254180962989</v>
      </c>
      <c r="N2577" s="4">
        <f>IF(SUMPRODUCT($O$2:$AD$2,O2577:AD2577)&lt;=Kalkulačka!$B$4,SUMPRODUCT($O$2:$AD$2,O2577:AD2577)*Kalkulačka!$B$5,SUMPRODUCT($O$2:$AD$2,O2577:AD2577))</f>
        <v>30</v>
      </c>
      <c r="O2577" s="4">
        <v>20</v>
      </c>
      <c r="P2577" s="4">
        <v>0</v>
      </c>
      <c r="Q2577" s="4">
        <v>0</v>
      </c>
      <c r="R2577" s="4">
        <v>0</v>
      </c>
      <c r="S2577" s="4">
        <v>0</v>
      </c>
      <c r="T2577" s="4">
        <v>0</v>
      </c>
      <c r="U2577" s="4">
        <v>22</v>
      </c>
      <c r="V2577" s="4">
        <v>0</v>
      </c>
      <c r="W2577" s="4">
        <v>0</v>
      </c>
      <c r="X2577" s="4">
        <v>0</v>
      </c>
      <c r="Y2577" s="4">
        <v>0</v>
      </c>
      <c r="Z2577" s="4">
        <v>0</v>
      </c>
      <c r="AA2577" s="4">
        <v>0</v>
      </c>
      <c r="AB2577" s="4">
        <v>0</v>
      </c>
      <c r="AC2577" s="4">
        <v>0</v>
      </c>
      <c r="AD2577" s="4">
        <v>0</v>
      </c>
    </row>
    <row r="2578" spans="1:30" x14ac:dyDescent="0.3">
      <c r="A2578" s="16" t="s">
        <v>38</v>
      </c>
      <c r="B2578" s="7">
        <v>570567</v>
      </c>
      <c r="C2578" s="7">
        <v>269301</v>
      </c>
      <c r="D2578" s="7" t="s">
        <v>639</v>
      </c>
      <c r="E2578" s="7">
        <v>2</v>
      </c>
      <c r="F2578" s="4">
        <v>710934</v>
      </c>
      <c r="G2578" s="4">
        <v>19213</v>
      </c>
      <c r="H2578" s="4">
        <f t="shared" si="242"/>
        <v>852560.07702468825</v>
      </c>
      <c r="I2578" s="4">
        <f t="shared" si="243"/>
        <v>141626.07702468825</v>
      </c>
      <c r="J2578" s="5">
        <f t="shared" si="244"/>
        <v>0.19921128687710565</v>
      </c>
      <c r="K2578" s="4">
        <f t="shared" si="245"/>
        <v>47425.03583302287</v>
      </c>
      <c r="L2578" s="4">
        <f t="shared" si="246"/>
        <v>28212.03583302287</v>
      </c>
      <c r="M2578" s="5">
        <f t="shared" si="247"/>
        <v>1.4683826488847589</v>
      </c>
      <c r="N2578" s="4">
        <f>IF(SUMPRODUCT($O$2:$AD$2,O2578:AD2578)&lt;=Kalkulačka!$B$4,SUMPRODUCT($O$2:$AD$2,O2578:AD2578)*Kalkulačka!$B$5,SUMPRODUCT($O$2:$AD$2,O2578:AD2578))</f>
        <v>60</v>
      </c>
      <c r="O2578" s="4">
        <v>40</v>
      </c>
      <c r="P2578" s="4">
        <v>0</v>
      </c>
      <c r="Q2578" s="4">
        <v>0</v>
      </c>
      <c r="R2578" s="4">
        <v>0</v>
      </c>
      <c r="S2578" s="4">
        <v>0</v>
      </c>
      <c r="T2578" s="4">
        <v>0</v>
      </c>
      <c r="U2578" s="4">
        <v>40</v>
      </c>
      <c r="V2578" s="4">
        <v>0</v>
      </c>
      <c r="W2578" s="4">
        <v>0</v>
      </c>
      <c r="X2578" s="4">
        <v>0</v>
      </c>
      <c r="Y2578" s="4">
        <v>0</v>
      </c>
      <c r="Z2578" s="4">
        <v>0</v>
      </c>
      <c r="AA2578" s="4">
        <v>0</v>
      </c>
      <c r="AB2578" s="4">
        <v>0</v>
      </c>
      <c r="AC2578" s="4">
        <v>0</v>
      </c>
      <c r="AD2578" s="4">
        <v>0</v>
      </c>
    </row>
    <row r="2579" spans="1:30" x14ac:dyDescent="0.3">
      <c r="A2579" s="16" t="s">
        <v>41</v>
      </c>
      <c r="B2579" s="7">
        <v>571547</v>
      </c>
      <c r="C2579" s="7">
        <v>270202</v>
      </c>
      <c r="D2579" s="7" t="s">
        <v>354</v>
      </c>
      <c r="E2579" s="7">
        <v>2</v>
      </c>
      <c r="F2579" s="4">
        <v>3020996</v>
      </c>
      <c r="G2579" s="4">
        <v>139150</v>
      </c>
      <c r="H2579" s="4">
        <f t="shared" si="242"/>
        <v>3623380.3273549248</v>
      </c>
      <c r="I2579" s="4">
        <f t="shared" si="243"/>
        <v>602384.32735492475</v>
      </c>
      <c r="J2579" s="5">
        <f t="shared" si="244"/>
        <v>0.19939924692218214</v>
      </c>
      <c r="K2579" s="4">
        <f t="shared" si="245"/>
        <v>201556.40229034721</v>
      </c>
      <c r="L2579" s="4">
        <f t="shared" si="246"/>
        <v>62406.402290347207</v>
      </c>
      <c r="M2579" s="5">
        <f t="shared" si="247"/>
        <v>0.44848294854723103</v>
      </c>
      <c r="N2579" s="4">
        <f>IF(SUMPRODUCT($O$2:$AD$2,O2579:AD2579)&lt;=Kalkulačka!$B$4,SUMPRODUCT($O$2:$AD$2,O2579:AD2579)*Kalkulačka!$B$5,SUMPRODUCT($O$2:$AD$2,O2579:AD2579))</f>
        <v>255</v>
      </c>
      <c r="O2579" s="4">
        <v>49</v>
      </c>
      <c r="P2579" s="4">
        <v>0</v>
      </c>
      <c r="Q2579" s="4">
        <v>0</v>
      </c>
      <c r="R2579" s="4">
        <v>0</v>
      </c>
      <c r="S2579" s="4">
        <v>121</v>
      </c>
      <c r="T2579" s="4">
        <v>0</v>
      </c>
      <c r="U2579" s="4">
        <v>145</v>
      </c>
      <c r="V2579" s="4">
        <v>42</v>
      </c>
      <c r="W2579" s="4">
        <v>0</v>
      </c>
      <c r="X2579" s="4">
        <v>0</v>
      </c>
      <c r="Y2579" s="4">
        <v>0</v>
      </c>
      <c r="Z2579" s="4">
        <v>0</v>
      </c>
      <c r="AA2579" s="4">
        <v>0</v>
      </c>
      <c r="AB2579" s="4">
        <v>0</v>
      </c>
      <c r="AC2579" s="4">
        <v>0</v>
      </c>
      <c r="AD2579" s="4">
        <v>0</v>
      </c>
    </row>
    <row r="2580" spans="1:30" x14ac:dyDescent="0.3">
      <c r="A2580" s="16" t="s">
        <v>23</v>
      </c>
      <c r="B2580" s="7">
        <v>535991</v>
      </c>
      <c r="C2580" s="7">
        <v>581844</v>
      </c>
      <c r="D2580" s="7" t="s">
        <v>2591</v>
      </c>
      <c r="E2580" s="7">
        <v>2</v>
      </c>
      <c r="F2580" s="4">
        <v>390938</v>
      </c>
      <c r="G2580" s="4">
        <v>10663</v>
      </c>
      <c r="H2580" s="4">
        <f t="shared" si="242"/>
        <v>468908.04236357851</v>
      </c>
      <c r="I2580" s="4">
        <f t="shared" si="243"/>
        <v>77970.042363578512</v>
      </c>
      <c r="J2580" s="5">
        <f t="shared" si="244"/>
        <v>0.19944349836439157</v>
      </c>
      <c r="K2580" s="4">
        <f t="shared" si="245"/>
        <v>26083.769708162581</v>
      </c>
      <c r="L2580" s="4">
        <f t="shared" si="246"/>
        <v>15420.769708162581</v>
      </c>
      <c r="M2580" s="5">
        <f t="shared" si="247"/>
        <v>1.4461942894272326</v>
      </c>
      <c r="N2580" s="4">
        <f>IF(SUMPRODUCT($O$2:$AD$2,O2580:AD2580)&lt;=Kalkulačka!$B$4,SUMPRODUCT($O$2:$AD$2,O2580:AD2580)*Kalkulačka!$B$5,SUMPRODUCT($O$2:$AD$2,O2580:AD2580))</f>
        <v>33</v>
      </c>
      <c r="O2580" s="4">
        <v>22</v>
      </c>
      <c r="P2580" s="4">
        <v>0</v>
      </c>
      <c r="Q2580" s="4">
        <v>0</v>
      </c>
      <c r="R2580" s="4">
        <v>0</v>
      </c>
      <c r="S2580" s="4">
        <v>0</v>
      </c>
      <c r="T2580" s="4">
        <v>0</v>
      </c>
      <c r="U2580" s="4">
        <v>0</v>
      </c>
      <c r="V2580" s="4">
        <v>0</v>
      </c>
      <c r="W2580" s="4">
        <v>0</v>
      </c>
      <c r="X2580" s="4">
        <v>0</v>
      </c>
      <c r="Y2580" s="4">
        <v>0</v>
      </c>
      <c r="Z2580" s="4">
        <v>0</v>
      </c>
      <c r="AA2580" s="4">
        <v>0</v>
      </c>
      <c r="AB2580" s="4">
        <v>0</v>
      </c>
      <c r="AC2580" s="4">
        <v>0</v>
      </c>
      <c r="AD2580" s="4">
        <v>0</v>
      </c>
    </row>
    <row r="2581" spans="1:30" x14ac:dyDescent="0.3">
      <c r="A2581" s="16" t="s">
        <v>23</v>
      </c>
      <c r="B2581" s="7">
        <v>544329</v>
      </c>
      <c r="C2581" s="7">
        <v>244724</v>
      </c>
      <c r="D2581" s="7" t="s">
        <v>1020</v>
      </c>
      <c r="E2581" s="7">
        <v>2</v>
      </c>
      <c r="F2581" s="4">
        <v>390938</v>
      </c>
      <c r="G2581" s="4">
        <v>10663</v>
      </c>
      <c r="H2581" s="4">
        <f t="shared" si="242"/>
        <v>468908.04236357851</v>
      </c>
      <c r="I2581" s="4">
        <f t="shared" si="243"/>
        <v>77970.042363578512</v>
      </c>
      <c r="J2581" s="5">
        <f t="shared" si="244"/>
        <v>0.19944349836439157</v>
      </c>
      <c r="K2581" s="4">
        <f t="shared" si="245"/>
        <v>26083.769708162581</v>
      </c>
      <c r="L2581" s="4">
        <f t="shared" si="246"/>
        <v>15420.769708162581</v>
      </c>
      <c r="M2581" s="5">
        <f t="shared" si="247"/>
        <v>1.4461942894272326</v>
      </c>
      <c r="N2581" s="4">
        <f>IF(SUMPRODUCT($O$2:$AD$2,O2581:AD2581)&lt;=Kalkulačka!$B$4,SUMPRODUCT($O$2:$AD$2,O2581:AD2581)*Kalkulačka!$B$5,SUMPRODUCT($O$2:$AD$2,O2581:AD2581))</f>
        <v>33</v>
      </c>
      <c r="O2581" s="4">
        <v>22</v>
      </c>
      <c r="P2581" s="4">
        <v>0</v>
      </c>
      <c r="Q2581" s="4">
        <v>0</v>
      </c>
      <c r="R2581" s="4">
        <v>0</v>
      </c>
      <c r="S2581" s="4">
        <v>0</v>
      </c>
      <c r="T2581" s="4">
        <v>0</v>
      </c>
      <c r="U2581" s="4">
        <v>0</v>
      </c>
      <c r="V2581" s="4">
        <v>0</v>
      </c>
      <c r="W2581" s="4">
        <v>0</v>
      </c>
      <c r="X2581" s="4">
        <v>0</v>
      </c>
      <c r="Y2581" s="4">
        <v>0</v>
      </c>
      <c r="Z2581" s="4">
        <v>0</v>
      </c>
      <c r="AA2581" s="4">
        <v>0</v>
      </c>
      <c r="AB2581" s="4">
        <v>0</v>
      </c>
      <c r="AC2581" s="4">
        <v>0</v>
      </c>
      <c r="AD2581" s="4">
        <v>0</v>
      </c>
    </row>
    <row r="2582" spans="1:30" x14ac:dyDescent="0.3">
      <c r="A2582" s="16" t="s">
        <v>23</v>
      </c>
      <c r="B2582" s="7">
        <v>550248</v>
      </c>
      <c r="C2582" s="7">
        <v>583022</v>
      </c>
      <c r="D2582" s="7" t="s">
        <v>2592</v>
      </c>
      <c r="E2582" s="7">
        <v>2</v>
      </c>
      <c r="F2582" s="4">
        <v>390938</v>
      </c>
      <c r="G2582" s="4">
        <v>10663</v>
      </c>
      <c r="H2582" s="4">
        <f t="shared" si="242"/>
        <v>468908.04236357851</v>
      </c>
      <c r="I2582" s="4">
        <f t="shared" si="243"/>
        <v>77970.042363578512</v>
      </c>
      <c r="J2582" s="5">
        <f t="shared" si="244"/>
        <v>0.19944349836439157</v>
      </c>
      <c r="K2582" s="4">
        <f t="shared" si="245"/>
        <v>26083.769708162581</v>
      </c>
      <c r="L2582" s="4">
        <f t="shared" si="246"/>
        <v>15420.769708162581</v>
      </c>
      <c r="M2582" s="5">
        <f t="shared" si="247"/>
        <v>1.4461942894272326</v>
      </c>
      <c r="N2582" s="4">
        <f>IF(SUMPRODUCT($O$2:$AD$2,O2582:AD2582)&lt;=Kalkulačka!$B$4,SUMPRODUCT($O$2:$AD$2,O2582:AD2582)*Kalkulačka!$B$5,SUMPRODUCT($O$2:$AD$2,O2582:AD2582))</f>
        <v>33</v>
      </c>
      <c r="O2582" s="4">
        <v>22</v>
      </c>
      <c r="P2582" s="4">
        <v>0</v>
      </c>
      <c r="Q2582" s="4">
        <v>0</v>
      </c>
      <c r="R2582" s="4">
        <v>0</v>
      </c>
      <c r="S2582" s="4">
        <v>0</v>
      </c>
      <c r="T2582" s="4">
        <v>0</v>
      </c>
      <c r="U2582" s="4">
        <v>22</v>
      </c>
      <c r="V2582" s="4">
        <v>0</v>
      </c>
      <c r="W2582" s="4">
        <v>0</v>
      </c>
      <c r="X2582" s="4">
        <v>0</v>
      </c>
      <c r="Y2582" s="4">
        <v>0</v>
      </c>
      <c r="Z2582" s="4">
        <v>0</v>
      </c>
      <c r="AA2582" s="4">
        <v>0</v>
      </c>
      <c r="AB2582" s="4">
        <v>0</v>
      </c>
      <c r="AC2582" s="4">
        <v>0</v>
      </c>
      <c r="AD2582" s="4">
        <v>0</v>
      </c>
    </row>
    <row r="2583" spans="1:30" x14ac:dyDescent="0.3">
      <c r="A2583" s="16" t="s">
        <v>47</v>
      </c>
      <c r="B2583" s="7">
        <v>593559</v>
      </c>
      <c r="C2583" s="7">
        <v>292281</v>
      </c>
      <c r="D2583" s="7" t="s">
        <v>2593</v>
      </c>
      <c r="E2583" s="7">
        <v>2</v>
      </c>
      <c r="F2583" s="4">
        <v>11883415</v>
      </c>
      <c r="G2583" s="4">
        <v>730577</v>
      </c>
      <c r="H2583" s="4">
        <f t="shared" si="242"/>
        <v>12355016.44954944</v>
      </c>
      <c r="I2583" s="4">
        <f t="shared" si="243"/>
        <v>471601.44954944029</v>
      </c>
      <c r="J2583" s="5">
        <f t="shared" si="244"/>
        <v>3.9685683749110856E-2</v>
      </c>
      <c r="K2583" s="4">
        <f t="shared" si="245"/>
        <v>687267.8109468898</v>
      </c>
      <c r="L2583" s="4">
        <f t="shared" si="246"/>
        <v>-43309.189053110196</v>
      </c>
      <c r="M2583" s="5">
        <f t="shared" si="247"/>
        <v>-5.9280800043130522E-2</v>
      </c>
      <c r="N2583" s="4">
        <f>IF(SUMPRODUCT($O$2:$AD$2,O2583:AD2583)&lt;=Kalkulačka!$B$4,SUMPRODUCT($O$2:$AD$2,O2583:AD2583)*Kalkulačka!$B$5,SUMPRODUCT($O$2:$AD$2,O2583:AD2583))</f>
        <v>869.5</v>
      </c>
      <c r="O2583" s="4">
        <v>200</v>
      </c>
      <c r="P2583" s="4">
        <v>14</v>
      </c>
      <c r="Q2583" s="4">
        <v>0</v>
      </c>
      <c r="R2583" s="4">
        <v>0</v>
      </c>
      <c r="S2583" s="4">
        <v>613</v>
      </c>
      <c r="T2583" s="4">
        <v>0</v>
      </c>
      <c r="U2583" s="4">
        <v>829</v>
      </c>
      <c r="V2583" s="4">
        <v>161</v>
      </c>
      <c r="W2583" s="4">
        <v>0</v>
      </c>
      <c r="X2583" s="4">
        <v>0</v>
      </c>
      <c r="Y2583" s="4">
        <v>0</v>
      </c>
      <c r="Z2583" s="4">
        <v>0</v>
      </c>
      <c r="AA2583" s="4">
        <v>285</v>
      </c>
      <c r="AB2583" s="4">
        <v>0</v>
      </c>
      <c r="AC2583" s="4">
        <v>0</v>
      </c>
      <c r="AD2583" s="4">
        <v>0</v>
      </c>
    </row>
    <row r="2584" spans="1:30" x14ac:dyDescent="0.3">
      <c r="A2584" s="16" t="s">
        <v>44</v>
      </c>
      <c r="B2584" s="7">
        <v>587401</v>
      </c>
      <c r="C2584" s="7">
        <v>286133</v>
      </c>
      <c r="D2584" s="7" t="s">
        <v>569</v>
      </c>
      <c r="E2584" s="7">
        <v>2</v>
      </c>
      <c r="F2584" s="4">
        <v>1279181</v>
      </c>
      <c r="G2584" s="4">
        <v>44914</v>
      </c>
      <c r="H2584" s="4">
        <f t="shared" si="242"/>
        <v>1534608.1386444387</v>
      </c>
      <c r="I2584" s="4">
        <f t="shared" si="243"/>
        <v>255427.1386444387</v>
      </c>
      <c r="J2584" s="5">
        <f t="shared" si="244"/>
        <v>0.19968021620430476</v>
      </c>
      <c r="K2584" s="4">
        <f t="shared" si="245"/>
        <v>85365.06449944117</v>
      </c>
      <c r="L2584" s="4">
        <f t="shared" si="246"/>
        <v>40451.06449944117</v>
      </c>
      <c r="M2584" s="5">
        <f t="shared" si="247"/>
        <v>0.90063375560941283</v>
      </c>
      <c r="N2584" s="4">
        <f>IF(SUMPRODUCT($O$2:$AD$2,O2584:AD2584)&lt;=Kalkulačka!$B$4,SUMPRODUCT($O$2:$AD$2,O2584:AD2584)*Kalkulačka!$B$5,SUMPRODUCT($O$2:$AD$2,O2584:AD2584))</f>
        <v>108</v>
      </c>
      <c r="O2584" s="4">
        <v>45</v>
      </c>
      <c r="P2584" s="4">
        <v>0</v>
      </c>
      <c r="Q2584" s="4">
        <v>0</v>
      </c>
      <c r="R2584" s="4">
        <v>0</v>
      </c>
      <c r="S2584" s="4">
        <v>27</v>
      </c>
      <c r="T2584" s="4">
        <v>0</v>
      </c>
      <c r="U2584" s="4">
        <v>72</v>
      </c>
      <c r="V2584" s="4">
        <v>25</v>
      </c>
      <c r="W2584" s="4">
        <v>0</v>
      </c>
      <c r="X2584" s="4">
        <v>0</v>
      </c>
      <c r="Y2584" s="4">
        <v>0</v>
      </c>
      <c r="Z2584" s="4">
        <v>0</v>
      </c>
      <c r="AA2584" s="4">
        <v>0</v>
      </c>
      <c r="AB2584" s="4">
        <v>0</v>
      </c>
      <c r="AC2584" s="4">
        <v>0</v>
      </c>
      <c r="AD2584" s="4">
        <v>0</v>
      </c>
    </row>
    <row r="2585" spans="1:30" x14ac:dyDescent="0.3">
      <c r="A2585" s="16" t="s">
        <v>29</v>
      </c>
      <c r="B2585" s="7">
        <v>560383</v>
      </c>
      <c r="C2585" s="7">
        <v>259349</v>
      </c>
      <c r="D2585" s="7" t="s">
        <v>1603</v>
      </c>
      <c r="E2585" s="7">
        <v>2</v>
      </c>
      <c r="F2585" s="4">
        <v>24159621</v>
      </c>
      <c r="G2585" s="4">
        <v>1493713</v>
      </c>
      <c r="H2585" s="4">
        <f t="shared" si="242"/>
        <v>25120682.669532441</v>
      </c>
      <c r="I2585" s="4">
        <f t="shared" si="243"/>
        <v>961061.6695324406</v>
      </c>
      <c r="J2585" s="5">
        <f t="shared" si="244"/>
        <v>3.9779666640153089E-2</v>
      </c>
      <c r="K2585" s="4">
        <f t="shared" si="245"/>
        <v>1397378.680820019</v>
      </c>
      <c r="L2585" s="4">
        <f t="shared" si="246"/>
        <v>-96334.319179981016</v>
      </c>
      <c r="M2585" s="5">
        <f t="shared" si="247"/>
        <v>-6.449319191838121E-2</v>
      </c>
      <c r="N2585" s="4">
        <f>IF(SUMPRODUCT($O$2:$AD$2,O2585:AD2585)&lt;=Kalkulačka!$B$4,SUMPRODUCT($O$2:$AD$2,O2585:AD2585)*Kalkulačka!$B$5,SUMPRODUCT($O$2:$AD$2,O2585:AD2585))</f>
        <v>1767.9</v>
      </c>
      <c r="O2585" s="4">
        <v>341</v>
      </c>
      <c r="P2585" s="4">
        <v>0</v>
      </c>
      <c r="Q2585" s="4">
        <v>28</v>
      </c>
      <c r="R2585" s="4">
        <v>0</v>
      </c>
      <c r="S2585" s="4">
        <v>1095</v>
      </c>
      <c r="T2585" s="4">
        <v>127</v>
      </c>
      <c r="U2585" s="4">
        <v>1029</v>
      </c>
      <c r="V2585" s="4">
        <v>300</v>
      </c>
      <c r="W2585" s="4">
        <v>0</v>
      </c>
      <c r="X2585" s="4">
        <v>740</v>
      </c>
      <c r="Y2585" s="4">
        <v>0</v>
      </c>
      <c r="Z2585" s="4">
        <v>0</v>
      </c>
      <c r="AA2585" s="4">
        <v>499</v>
      </c>
      <c r="AB2585" s="4">
        <v>0</v>
      </c>
      <c r="AC2585" s="4">
        <v>0</v>
      </c>
      <c r="AD2585" s="4">
        <v>0</v>
      </c>
    </row>
    <row r="2586" spans="1:30" x14ac:dyDescent="0.3">
      <c r="A2586" s="16" t="s">
        <v>47</v>
      </c>
      <c r="B2586" s="7">
        <v>583511</v>
      </c>
      <c r="C2586" s="7">
        <v>488224</v>
      </c>
      <c r="D2586" s="7" t="s">
        <v>2594</v>
      </c>
      <c r="E2586" s="7">
        <v>2</v>
      </c>
      <c r="F2586" s="4">
        <v>852702</v>
      </c>
      <c r="G2586" s="4">
        <v>30488</v>
      </c>
      <c r="H2586" s="4">
        <f t="shared" si="242"/>
        <v>1023072.0924296258</v>
      </c>
      <c r="I2586" s="4">
        <f t="shared" si="243"/>
        <v>170370.0924296258</v>
      </c>
      <c r="J2586" s="5">
        <f t="shared" si="244"/>
        <v>0.19980027304923142</v>
      </c>
      <c r="K2586" s="4">
        <f t="shared" si="245"/>
        <v>56910.042999627447</v>
      </c>
      <c r="L2586" s="4">
        <f t="shared" si="246"/>
        <v>26422.042999627447</v>
      </c>
      <c r="M2586" s="5">
        <f t="shared" si="247"/>
        <v>0.86663746390801122</v>
      </c>
      <c r="N2586" s="4">
        <f>IF(SUMPRODUCT($O$2:$AD$2,O2586:AD2586)&lt;=Kalkulačka!$B$4,SUMPRODUCT($O$2:$AD$2,O2586:AD2586)*Kalkulačka!$B$5,SUMPRODUCT($O$2:$AD$2,O2586:AD2586))</f>
        <v>72</v>
      </c>
      <c r="O2586" s="4">
        <v>28</v>
      </c>
      <c r="P2586" s="4">
        <v>0</v>
      </c>
      <c r="Q2586" s="4">
        <v>0</v>
      </c>
      <c r="R2586" s="4">
        <v>0</v>
      </c>
      <c r="S2586" s="4">
        <v>20</v>
      </c>
      <c r="T2586" s="4">
        <v>0</v>
      </c>
      <c r="U2586" s="4">
        <v>47</v>
      </c>
      <c r="V2586" s="4">
        <v>20</v>
      </c>
      <c r="W2586" s="4">
        <v>0</v>
      </c>
      <c r="X2586" s="4">
        <v>0</v>
      </c>
      <c r="Y2586" s="4">
        <v>0</v>
      </c>
      <c r="Z2586" s="4">
        <v>0</v>
      </c>
      <c r="AA2586" s="4">
        <v>0</v>
      </c>
      <c r="AB2586" s="4">
        <v>0</v>
      </c>
      <c r="AC2586" s="4">
        <v>0</v>
      </c>
      <c r="AD2586" s="4">
        <v>0</v>
      </c>
    </row>
    <row r="2587" spans="1:30" x14ac:dyDescent="0.3">
      <c r="A2587" s="16" t="s">
        <v>20</v>
      </c>
      <c r="B2587" s="7">
        <v>537021</v>
      </c>
      <c r="C2587" s="7">
        <v>238988</v>
      </c>
      <c r="D2587" s="7" t="s">
        <v>2595</v>
      </c>
      <c r="E2587" s="7">
        <v>2</v>
      </c>
      <c r="F2587" s="4">
        <v>870342</v>
      </c>
      <c r="G2587" s="4">
        <v>56965</v>
      </c>
      <c r="H2587" s="4">
        <f t="shared" si="242"/>
        <v>1044386.094355243</v>
      </c>
      <c r="I2587" s="4">
        <f t="shared" si="243"/>
        <v>174044.09435524303</v>
      </c>
      <c r="J2587" s="5">
        <f t="shared" si="244"/>
        <v>0.19997207345531187</v>
      </c>
      <c r="K2587" s="4">
        <f t="shared" si="245"/>
        <v>58095.668895453018</v>
      </c>
      <c r="L2587" s="4">
        <f t="shared" si="246"/>
        <v>1130.6688954530182</v>
      </c>
      <c r="M2587" s="5">
        <f t="shared" si="247"/>
        <v>1.9848484077117812E-2</v>
      </c>
      <c r="N2587" s="4">
        <f>IF(SUMPRODUCT($O$2:$AD$2,O2587:AD2587)&lt;=Kalkulačka!$B$4,SUMPRODUCT($O$2:$AD$2,O2587:AD2587)*Kalkulačka!$B$5,SUMPRODUCT($O$2:$AD$2,O2587:AD2587))</f>
        <v>73.5</v>
      </c>
      <c r="O2587" s="4">
        <v>26</v>
      </c>
      <c r="P2587" s="4">
        <v>0</v>
      </c>
      <c r="Q2587" s="4">
        <v>0</v>
      </c>
      <c r="R2587" s="4">
        <v>0</v>
      </c>
      <c r="S2587" s="4">
        <v>23</v>
      </c>
      <c r="T2587" s="4">
        <v>0</v>
      </c>
      <c r="U2587" s="4">
        <v>99</v>
      </c>
      <c r="V2587" s="4">
        <v>23</v>
      </c>
      <c r="W2587" s="4">
        <v>0</v>
      </c>
      <c r="X2587" s="4">
        <v>0</v>
      </c>
      <c r="Y2587" s="4">
        <v>0</v>
      </c>
      <c r="Z2587" s="4">
        <v>0</v>
      </c>
      <c r="AA2587" s="4">
        <v>0</v>
      </c>
      <c r="AB2587" s="4">
        <v>0</v>
      </c>
      <c r="AC2587" s="4">
        <v>0</v>
      </c>
      <c r="AD2587" s="4">
        <v>0</v>
      </c>
    </row>
    <row r="2588" spans="1:30" x14ac:dyDescent="0.3">
      <c r="A2588" s="16" t="s">
        <v>32</v>
      </c>
      <c r="B2588" s="7">
        <v>565776</v>
      </c>
      <c r="C2588" s="7">
        <v>264539</v>
      </c>
      <c r="D2588" s="7" t="s">
        <v>2596</v>
      </c>
      <c r="E2588" s="7">
        <v>2</v>
      </c>
      <c r="F2588" s="4">
        <v>3409989</v>
      </c>
      <c r="G2588" s="4">
        <v>168989</v>
      </c>
      <c r="H2588" s="4">
        <f t="shared" si="242"/>
        <v>4092288.3697185032</v>
      </c>
      <c r="I2588" s="4">
        <f t="shared" si="243"/>
        <v>682299.36971850321</v>
      </c>
      <c r="J2588" s="5">
        <f t="shared" si="244"/>
        <v>0.2000884371528775</v>
      </c>
      <c r="K2588" s="4">
        <f t="shared" si="245"/>
        <v>227640.17199850979</v>
      </c>
      <c r="L2588" s="4">
        <f t="shared" si="246"/>
        <v>58651.171998509788</v>
      </c>
      <c r="M2588" s="5">
        <f t="shared" si="247"/>
        <v>0.34707094543733485</v>
      </c>
      <c r="N2588" s="4">
        <f>IF(SUMPRODUCT($O$2:$AD$2,O2588:AD2588)&lt;=Kalkulačka!$B$4,SUMPRODUCT($O$2:$AD$2,O2588:AD2588)*Kalkulačka!$B$5,SUMPRODUCT($O$2:$AD$2,O2588:AD2588))</f>
        <v>288</v>
      </c>
      <c r="O2588" s="4">
        <v>42</v>
      </c>
      <c r="P2588" s="4">
        <v>0</v>
      </c>
      <c r="Q2588" s="4">
        <v>0</v>
      </c>
      <c r="R2588" s="4">
        <v>0</v>
      </c>
      <c r="S2588" s="4">
        <v>150</v>
      </c>
      <c r="T2588" s="4">
        <v>0</v>
      </c>
      <c r="U2588" s="4">
        <v>146</v>
      </c>
      <c r="V2588" s="4">
        <v>48</v>
      </c>
      <c r="W2588" s="4">
        <v>0</v>
      </c>
      <c r="X2588" s="4">
        <v>0</v>
      </c>
      <c r="Y2588" s="4">
        <v>0</v>
      </c>
      <c r="Z2588" s="4">
        <v>0</v>
      </c>
      <c r="AA2588" s="4">
        <v>0</v>
      </c>
      <c r="AB2588" s="4">
        <v>0</v>
      </c>
      <c r="AC2588" s="4">
        <v>0</v>
      </c>
      <c r="AD2588" s="4">
        <v>0</v>
      </c>
    </row>
    <row r="2589" spans="1:30" x14ac:dyDescent="0.3">
      <c r="A2589" s="16" t="s">
        <v>20</v>
      </c>
      <c r="B2589" s="7">
        <v>539767</v>
      </c>
      <c r="C2589" s="7">
        <v>241750</v>
      </c>
      <c r="D2589" s="7" t="s">
        <v>2597</v>
      </c>
      <c r="E2589" s="7">
        <v>2</v>
      </c>
      <c r="F2589" s="4">
        <v>2397551</v>
      </c>
      <c r="G2589" s="4">
        <v>92639</v>
      </c>
      <c r="H2589" s="4">
        <f t="shared" si="242"/>
        <v>2877390.2599583226</v>
      </c>
      <c r="I2589" s="4">
        <f t="shared" si="243"/>
        <v>479839.25995832263</v>
      </c>
      <c r="J2589" s="5">
        <f t="shared" si="244"/>
        <v>0.2001372483664885</v>
      </c>
      <c r="K2589" s="4">
        <f t="shared" si="245"/>
        <v>160059.49593645221</v>
      </c>
      <c r="L2589" s="4">
        <f t="shared" si="246"/>
        <v>67420.495936452207</v>
      </c>
      <c r="M2589" s="5">
        <f t="shared" si="247"/>
        <v>0.72777659448452825</v>
      </c>
      <c r="N2589" s="4">
        <f>IF(SUMPRODUCT($O$2:$AD$2,O2589:AD2589)&lt;=Kalkulačka!$B$4,SUMPRODUCT($O$2:$AD$2,O2589:AD2589)*Kalkulačka!$B$5,SUMPRODUCT($O$2:$AD$2,O2589:AD2589))</f>
        <v>202.5</v>
      </c>
      <c r="O2589" s="4">
        <v>60</v>
      </c>
      <c r="P2589" s="4">
        <v>0</v>
      </c>
      <c r="Q2589" s="4">
        <v>0</v>
      </c>
      <c r="R2589" s="4">
        <v>0</v>
      </c>
      <c r="S2589" s="4">
        <v>75</v>
      </c>
      <c r="T2589" s="4">
        <v>0</v>
      </c>
      <c r="U2589" s="4">
        <v>132</v>
      </c>
      <c r="V2589" s="4">
        <v>46</v>
      </c>
      <c r="W2589" s="4">
        <v>0</v>
      </c>
      <c r="X2589" s="4">
        <v>0</v>
      </c>
      <c r="Y2589" s="4">
        <v>0</v>
      </c>
      <c r="Z2589" s="4">
        <v>0</v>
      </c>
      <c r="AA2589" s="4">
        <v>0</v>
      </c>
      <c r="AB2589" s="4">
        <v>0</v>
      </c>
      <c r="AC2589" s="4">
        <v>0</v>
      </c>
      <c r="AD2589" s="4">
        <v>0</v>
      </c>
    </row>
    <row r="2590" spans="1:30" x14ac:dyDescent="0.3">
      <c r="A2590" s="16" t="s">
        <v>47</v>
      </c>
      <c r="B2590" s="7">
        <v>584801</v>
      </c>
      <c r="C2590" s="7">
        <v>283509</v>
      </c>
      <c r="D2590" s="7" t="s">
        <v>432</v>
      </c>
      <c r="E2590" s="7">
        <v>2</v>
      </c>
      <c r="F2590" s="4">
        <v>15450529</v>
      </c>
      <c r="G2590" s="4">
        <v>958905</v>
      </c>
      <c r="H2590" s="4">
        <f t="shared" si="242"/>
        <v>16070757.451915372</v>
      </c>
      <c r="I2590" s="4">
        <f t="shared" si="243"/>
        <v>620228.45191537216</v>
      </c>
      <c r="J2590" s="5">
        <f t="shared" si="244"/>
        <v>4.0142861899121529E-2</v>
      </c>
      <c r="K2590" s="4">
        <f t="shared" si="245"/>
        <v>893961.92545248114</v>
      </c>
      <c r="L2590" s="4">
        <f t="shared" si="246"/>
        <v>-64943.07454751886</v>
      </c>
      <c r="M2590" s="5">
        <f t="shared" si="247"/>
        <v>-6.7726286282289494E-2</v>
      </c>
      <c r="N2590" s="4">
        <f>IF(SUMPRODUCT($O$2:$AD$2,O2590:AD2590)&lt;=Kalkulačka!$B$4,SUMPRODUCT($O$2:$AD$2,O2590:AD2590)*Kalkulačka!$B$5,SUMPRODUCT($O$2:$AD$2,O2590:AD2590))</f>
        <v>1131</v>
      </c>
      <c r="O2590" s="4">
        <v>213</v>
      </c>
      <c r="P2590" s="4">
        <v>27</v>
      </c>
      <c r="Q2590" s="4">
        <v>24</v>
      </c>
      <c r="R2590" s="4">
        <v>0</v>
      </c>
      <c r="S2590" s="4">
        <v>840</v>
      </c>
      <c r="T2590" s="4">
        <v>0</v>
      </c>
      <c r="U2590" s="4">
        <v>892</v>
      </c>
      <c r="V2590" s="4">
        <v>300</v>
      </c>
      <c r="W2590" s="4">
        <v>230</v>
      </c>
      <c r="X2590" s="4">
        <v>0</v>
      </c>
      <c r="Y2590" s="4">
        <v>0</v>
      </c>
      <c r="Z2590" s="4">
        <v>0</v>
      </c>
      <c r="AA2590" s="4">
        <v>0</v>
      </c>
      <c r="AB2590" s="4">
        <v>0</v>
      </c>
      <c r="AC2590" s="4">
        <v>0</v>
      </c>
      <c r="AD2590" s="4">
        <v>0</v>
      </c>
    </row>
    <row r="2591" spans="1:30" x14ac:dyDescent="0.3">
      <c r="A2591" s="16" t="s">
        <v>20</v>
      </c>
      <c r="B2591" s="7">
        <v>529303</v>
      </c>
      <c r="C2591" s="7">
        <v>231401</v>
      </c>
      <c r="D2591" s="7" t="s">
        <v>158</v>
      </c>
      <c r="E2591" s="7">
        <v>2</v>
      </c>
      <c r="F2591" s="4">
        <v>43330728</v>
      </c>
      <c r="G2591" s="4">
        <v>2732397</v>
      </c>
      <c r="H2591" s="4">
        <f t="shared" si="242"/>
        <v>45070588.471910141</v>
      </c>
      <c r="I2591" s="4">
        <f t="shared" si="243"/>
        <v>1739860.4719101414</v>
      </c>
      <c r="J2591" s="5">
        <f t="shared" si="244"/>
        <v>4.0153040399186102E-2</v>
      </c>
      <c r="K2591" s="4">
        <f t="shared" si="245"/>
        <v>2507124.5193127543</v>
      </c>
      <c r="L2591" s="4">
        <f t="shared" si="246"/>
        <v>-225272.48068724573</v>
      </c>
      <c r="M2591" s="5">
        <f t="shared" si="247"/>
        <v>-8.2445003667931727E-2</v>
      </c>
      <c r="N2591" s="4">
        <f>IF(SUMPRODUCT($O$2:$AD$2,O2591:AD2591)&lt;=Kalkulačka!$B$4,SUMPRODUCT($O$2:$AD$2,O2591:AD2591)*Kalkulačka!$B$5,SUMPRODUCT($O$2:$AD$2,O2591:AD2591))</f>
        <v>3171.9</v>
      </c>
      <c r="O2591" s="4">
        <v>642</v>
      </c>
      <c r="P2591" s="4">
        <v>0</v>
      </c>
      <c r="Q2591" s="4">
        <v>15</v>
      </c>
      <c r="R2591" s="4">
        <v>4</v>
      </c>
      <c r="S2591" s="4">
        <v>2251</v>
      </c>
      <c r="T2591" s="4">
        <v>68</v>
      </c>
      <c r="U2591" s="4">
        <v>3380</v>
      </c>
      <c r="V2591" s="4">
        <v>740</v>
      </c>
      <c r="W2591" s="4">
        <v>0</v>
      </c>
      <c r="X2591" s="4">
        <v>876</v>
      </c>
      <c r="Y2591" s="4">
        <v>0</v>
      </c>
      <c r="Z2591" s="4">
        <v>8</v>
      </c>
      <c r="AA2591" s="4">
        <v>1039</v>
      </c>
      <c r="AB2591" s="4">
        <v>0</v>
      </c>
      <c r="AC2591" s="4">
        <v>0</v>
      </c>
      <c r="AD2591" s="4">
        <v>160</v>
      </c>
    </row>
    <row r="2592" spans="1:30" x14ac:dyDescent="0.3">
      <c r="A2592" s="16" t="s">
        <v>47</v>
      </c>
      <c r="B2592" s="7">
        <v>594571</v>
      </c>
      <c r="C2592" s="7">
        <v>637475</v>
      </c>
      <c r="D2592" s="7" t="s">
        <v>2598</v>
      </c>
      <c r="E2592" s="7">
        <v>2</v>
      </c>
      <c r="F2592" s="4">
        <v>852354</v>
      </c>
      <c r="G2592" s="4">
        <v>30484</v>
      </c>
      <c r="H2592" s="4">
        <f t="shared" si="242"/>
        <v>1023072.0924296258</v>
      </c>
      <c r="I2592" s="4">
        <f t="shared" si="243"/>
        <v>170718.0924296258</v>
      </c>
      <c r="J2592" s="5">
        <f t="shared" si="244"/>
        <v>0.20029012878408015</v>
      </c>
      <c r="K2592" s="4">
        <f t="shared" si="245"/>
        <v>56910.042999627447</v>
      </c>
      <c r="L2592" s="4">
        <f t="shared" si="246"/>
        <v>26426.042999627447</v>
      </c>
      <c r="M2592" s="5">
        <f t="shared" si="247"/>
        <v>0.86688239731096473</v>
      </c>
      <c r="N2592" s="4">
        <f>IF(SUMPRODUCT($O$2:$AD$2,O2592:AD2592)&lt;=Kalkulačka!$B$4,SUMPRODUCT($O$2:$AD$2,O2592:AD2592)*Kalkulačka!$B$5,SUMPRODUCT($O$2:$AD$2,O2592:AD2592))</f>
        <v>72</v>
      </c>
      <c r="O2592" s="4">
        <v>28</v>
      </c>
      <c r="P2592" s="4">
        <v>0</v>
      </c>
      <c r="Q2592" s="4">
        <v>0</v>
      </c>
      <c r="R2592" s="4">
        <v>0</v>
      </c>
      <c r="S2592" s="4">
        <v>20</v>
      </c>
      <c r="T2592" s="4">
        <v>0</v>
      </c>
      <c r="U2592" s="4">
        <v>0</v>
      </c>
      <c r="V2592" s="4">
        <v>20</v>
      </c>
      <c r="W2592" s="4">
        <v>0</v>
      </c>
      <c r="X2592" s="4">
        <v>0</v>
      </c>
      <c r="Y2592" s="4">
        <v>0</v>
      </c>
      <c r="Z2592" s="4">
        <v>0</v>
      </c>
      <c r="AA2592" s="4">
        <v>0</v>
      </c>
      <c r="AB2592" s="4">
        <v>0</v>
      </c>
      <c r="AC2592" s="4">
        <v>0</v>
      </c>
      <c r="AD2592" s="4">
        <v>0</v>
      </c>
    </row>
    <row r="2593" spans="1:30" x14ac:dyDescent="0.3">
      <c r="A2593" s="16" t="s">
        <v>20</v>
      </c>
      <c r="B2593" s="7">
        <v>534790</v>
      </c>
      <c r="C2593" s="7">
        <v>236829</v>
      </c>
      <c r="D2593" s="7" t="s">
        <v>2599</v>
      </c>
      <c r="E2593" s="7">
        <v>2</v>
      </c>
      <c r="F2593" s="4">
        <v>1633406</v>
      </c>
      <c r="G2593" s="4">
        <v>62338</v>
      </c>
      <c r="H2593" s="4">
        <f t="shared" si="242"/>
        <v>1960888.1771567829</v>
      </c>
      <c r="I2593" s="4">
        <f t="shared" si="243"/>
        <v>327482.17715678294</v>
      </c>
      <c r="J2593" s="5">
        <f t="shared" si="244"/>
        <v>0.20049037236105605</v>
      </c>
      <c r="K2593" s="4">
        <f t="shared" si="245"/>
        <v>109077.58241595261</v>
      </c>
      <c r="L2593" s="4">
        <f t="shared" si="246"/>
        <v>46739.582415952609</v>
      </c>
      <c r="M2593" s="5">
        <f t="shared" si="247"/>
        <v>0.74977673996523153</v>
      </c>
      <c r="N2593" s="4">
        <f>IF(SUMPRODUCT($O$2:$AD$2,O2593:AD2593)&lt;=Kalkulačka!$B$4,SUMPRODUCT($O$2:$AD$2,O2593:AD2593)*Kalkulačka!$B$5,SUMPRODUCT($O$2:$AD$2,O2593:AD2593))</f>
        <v>138</v>
      </c>
      <c r="O2593" s="4">
        <v>43</v>
      </c>
      <c r="P2593" s="4">
        <v>0</v>
      </c>
      <c r="Q2593" s="4">
        <v>0</v>
      </c>
      <c r="R2593" s="4">
        <v>0</v>
      </c>
      <c r="S2593" s="4">
        <v>49</v>
      </c>
      <c r="T2593" s="4">
        <v>0</v>
      </c>
      <c r="U2593" s="4">
        <v>93</v>
      </c>
      <c r="V2593" s="4">
        <v>28</v>
      </c>
      <c r="W2593" s="4">
        <v>0</v>
      </c>
      <c r="X2593" s="4">
        <v>0</v>
      </c>
      <c r="Y2593" s="4">
        <v>0</v>
      </c>
      <c r="Z2593" s="4">
        <v>0</v>
      </c>
      <c r="AA2593" s="4">
        <v>0</v>
      </c>
      <c r="AB2593" s="4">
        <v>0</v>
      </c>
      <c r="AC2593" s="4">
        <v>0</v>
      </c>
      <c r="AD2593" s="4">
        <v>0</v>
      </c>
    </row>
    <row r="2594" spans="1:30" x14ac:dyDescent="0.3">
      <c r="A2594" s="16" t="s">
        <v>53</v>
      </c>
      <c r="B2594" s="7">
        <v>545210</v>
      </c>
      <c r="C2594" s="7">
        <v>304441</v>
      </c>
      <c r="D2594" s="7" t="s">
        <v>2600</v>
      </c>
      <c r="E2594" s="7">
        <v>2</v>
      </c>
      <c r="F2594" s="4">
        <v>1118446</v>
      </c>
      <c r="G2594" s="4">
        <v>43469</v>
      </c>
      <c r="H2594" s="4">
        <f t="shared" si="242"/>
        <v>1342782.1213138839</v>
      </c>
      <c r="I2594" s="4">
        <f t="shared" si="243"/>
        <v>224336.12131388392</v>
      </c>
      <c r="J2594" s="5">
        <f t="shared" si="244"/>
        <v>0.20057841086103756</v>
      </c>
      <c r="K2594" s="4">
        <f t="shared" si="245"/>
        <v>74694.431437011022</v>
      </c>
      <c r="L2594" s="4">
        <f t="shared" si="246"/>
        <v>31225.431437011022</v>
      </c>
      <c r="M2594" s="5">
        <f t="shared" si="247"/>
        <v>0.71833792903013682</v>
      </c>
      <c r="N2594" s="4">
        <f>IF(SUMPRODUCT($O$2:$AD$2,O2594:AD2594)&lt;=Kalkulačka!$B$4,SUMPRODUCT($O$2:$AD$2,O2594:AD2594)*Kalkulačka!$B$5,SUMPRODUCT($O$2:$AD$2,O2594:AD2594))</f>
        <v>94.5</v>
      </c>
      <c r="O2594" s="4">
        <v>28</v>
      </c>
      <c r="P2594" s="4">
        <v>0</v>
      </c>
      <c r="Q2594" s="4">
        <v>0</v>
      </c>
      <c r="R2594" s="4">
        <v>0</v>
      </c>
      <c r="S2594" s="4">
        <v>35</v>
      </c>
      <c r="T2594" s="4">
        <v>0</v>
      </c>
      <c r="U2594" s="4">
        <v>65</v>
      </c>
      <c r="V2594" s="4">
        <v>34</v>
      </c>
      <c r="W2594" s="4">
        <v>0</v>
      </c>
      <c r="X2594" s="4">
        <v>0</v>
      </c>
      <c r="Y2594" s="4">
        <v>0</v>
      </c>
      <c r="Z2594" s="4">
        <v>0</v>
      </c>
      <c r="AA2594" s="4">
        <v>0</v>
      </c>
      <c r="AB2594" s="4">
        <v>0</v>
      </c>
      <c r="AC2594" s="4">
        <v>0</v>
      </c>
      <c r="AD2594" s="4">
        <v>0</v>
      </c>
    </row>
    <row r="2595" spans="1:30" x14ac:dyDescent="0.3">
      <c r="A2595" s="16" t="s">
        <v>25</v>
      </c>
      <c r="B2595" s="7">
        <v>558559</v>
      </c>
      <c r="C2595" s="7">
        <v>257427</v>
      </c>
      <c r="D2595" s="7" t="s">
        <v>2601</v>
      </c>
      <c r="E2595" s="7">
        <v>2</v>
      </c>
      <c r="F2595" s="4">
        <v>2325512</v>
      </c>
      <c r="G2595" s="4">
        <v>94383</v>
      </c>
      <c r="H2595" s="4">
        <f t="shared" si="242"/>
        <v>2792134.2522558537</v>
      </c>
      <c r="I2595" s="4">
        <f t="shared" si="243"/>
        <v>466622.25225585373</v>
      </c>
      <c r="J2595" s="5">
        <f t="shared" si="244"/>
        <v>0.20065355597212742</v>
      </c>
      <c r="K2595" s="4">
        <f t="shared" si="245"/>
        <v>155316.99235314992</v>
      </c>
      <c r="L2595" s="4">
        <f t="shared" si="246"/>
        <v>60933.992353149923</v>
      </c>
      <c r="M2595" s="5">
        <f t="shared" si="247"/>
        <v>0.64560347046766808</v>
      </c>
      <c r="N2595" s="4">
        <f>IF(SUMPRODUCT($O$2:$AD$2,O2595:AD2595)&lt;=Kalkulačka!$B$4,SUMPRODUCT($O$2:$AD$2,O2595:AD2595)*Kalkulačka!$B$5,SUMPRODUCT($O$2:$AD$2,O2595:AD2595))</f>
        <v>196.5</v>
      </c>
      <c r="O2595" s="4">
        <v>47</v>
      </c>
      <c r="P2595" s="4">
        <v>0</v>
      </c>
      <c r="Q2595" s="4">
        <v>0</v>
      </c>
      <c r="R2595" s="4">
        <v>0</v>
      </c>
      <c r="S2595" s="4">
        <v>84</v>
      </c>
      <c r="T2595" s="4">
        <v>0</v>
      </c>
      <c r="U2595" s="4">
        <v>128</v>
      </c>
      <c r="V2595" s="4">
        <v>82</v>
      </c>
      <c r="W2595" s="4">
        <v>0</v>
      </c>
      <c r="X2595" s="4">
        <v>0</v>
      </c>
      <c r="Y2595" s="4">
        <v>0</v>
      </c>
      <c r="Z2595" s="4">
        <v>0</v>
      </c>
      <c r="AA2595" s="4">
        <v>0</v>
      </c>
      <c r="AB2595" s="4">
        <v>0</v>
      </c>
      <c r="AC2595" s="4">
        <v>0</v>
      </c>
      <c r="AD2595" s="4">
        <v>0</v>
      </c>
    </row>
    <row r="2596" spans="1:30" x14ac:dyDescent="0.3">
      <c r="A2596" s="16" t="s">
        <v>44</v>
      </c>
      <c r="B2596" s="7">
        <v>587044</v>
      </c>
      <c r="C2596" s="7">
        <v>285765</v>
      </c>
      <c r="D2596" s="7" t="s">
        <v>2602</v>
      </c>
      <c r="E2596" s="7">
        <v>2</v>
      </c>
      <c r="F2596" s="4">
        <v>2733580</v>
      </c>
      <c r="G2596" s="4">
        <v>130964</v>
      </c>
      <c r="H2596" s="4">
        <f t="shared" si="242"/>
        <v>3282356.2965450496</v>
      </c>
      <c r="I2596" s="4">
        <f t="shared" si="243"/>
        <v>548776.29654504964</v>
      </c>
      <c r="J2596" s="5">
        <f t="shared" si="244"/>
        <v>0.20075369901193652</v>
      </c>
      <c r="K2596" s="4">
        <f t="shared" si="245"/>
        <v>182586.38795713807</v>
      </c>
      <c r="L2596" s="4">
        <f t="shared" si="246"/>
        <v>51622.387957138068</v>
      </c>
      <c r="M2596" s="5">
        <f t="shared" si="247"/>
        <v>0.39417235238033399</v>
      </c>
      <c r="N2596" s="4">
        <f>IF(SUMPRODUCT($O$2:$AD$2,O2596:AD2596)&lt;=Kalkulačka!$B$4,SUMPRODUCT($O$2:$AD$2,O2596:AD2596)*Kalkulačka!$B$5,SUMPRODUCT($O$2:$AD$2,O2596:AD2596))</f>
        <v>231</v>
      </c>
      <c r="O2596" s="4">
        <v>45</v>
      </c>
      <c r="P2596" s="4">
        <v>0</v>
      </c>
      <c r="Q2596" s="4">
        <v>0</v>
      </c>
      <c r="R2596" s="4">
        <v>0</v>
      </c>
      <c r="S2596" s="4">
        <v>109</v>
      </c>
      <c r="T2596" s="4">
        <v>0</v>
      </c>
      <c r="U2596" s="4">
        <v>148</v>
      </c>
      <c r="V2596" s="4">
        <v>38</v>
      </c>
      <c r="W2596" s="4">
        <v>0</v>
      </c>
      <c r="X2596" s="4">
        <v>0</v>
      </c>
      <c r="Y2596" s="4">
        <v>0</v>
      </c>
      <c r="Z2596" s="4">
        <v>0</v>
      </c>
      <c r="AA2596" s="4">
        <v>0</v>
      </c>
      <c r="AB2596" s="4">
        <v>0</v>
      </c>
      <c r="AC2596" s="4">
        <v>0</v>
      </c>
      <c r="AD2596" s="4">
        <v>0</v>
      </c>
    </row>
    <row r="2597" spans="1:30" x14ac:dyDescent="0.3">
      <c r="A2597" s="16" t="s">
        <v>20</v>
      </c>
      <c r="B2597" s="7">
        <v>533998</v>
      </c>
      <c r="C2597" s="7">
        <v>236012</v>
      </c>
      <c r="D2597" s="7" t="s">
        <v>2603</v>
      </c>
      <c r="E2597" s="7">
        <v>2</v>
      </c>
      <c r="F2597" s="4">
        <v>2449503</v>
      </c>
      <c r="G2597" s="4">
        <v>92943</v>
      </c>
      <c r="H2597" s="4">
        <f t="shared" si="242"/>
        <v>2941332.2657351745</v>
      </c>
      <c r="I2597" s="4">
        <f t="shared" si="243"/>
        <v>491829.26573517453</v>
      </c>
      <c r="J2597" s="5">
        <f t="shared" si="244"/>
        <v>0.20078737022782756</v>
      </c>
      <c r="K2597" s="4">
        <f t="shared" si="245"/>
        <v>163616.3736239289</v>
      </c>
      <c r="L2597" s="4">
        <f t="shared" si="246"/>
        <v>70673.373623928899</v>
      </c>
      <c r="M2597" s="5">
        <f t="shared" si="247"/>
        <v>0.7603947970684064</v>
      </c>
      <c r="N2597" s="4">
        <f>IF(SUMPRODUCT($O$2:$AD$2,O2597:AD2597)&lt;=Kalkulačka!$B$4,SUMPRODUCT($O$2:$AD$2,O2597:AD2597)*Kalkulačka!$B$5,SUMPRODUCT($O$2:$AD$2,O2597:AD2597))</f>
        <v>207</v>
      </c>
      <c r="O2597" s="4">
        <v>66</v>
      </c>
      <c r="P2597" s="4">
        <v>0</v>
      </c>
      <c r="Q2597" s="4">
        <v>0</v>
      </c>
      <c r="R2597" s="4">
        <v>0</v>
      </c>
      <c r="S2597" s="4">
        <v>72</v>
      </c>
      <c r="T2597" s="4">
        <v>0</v>
      </c>
      <c r="U2597" s="4">
        <v>153</v>
      </c>
      <c r="V2597" s="4">
        <v>50</v>
      </c>
      <c r="W2597" s="4">
        <v>0</v>
      </c>
      <c r="X2597" s="4">
        <v>0</v>
      </c>
      <c r="Y2597" s="4">
        <v>0</v>
      </c>
      <c r="Z2597" s="4">
        <v>0</v>
      </c>
      <c r="AA2597" s="4">
        <v>0</v>
      </c>
      <c r="AB2597" s="4">
        <v>0</v>
      </c>
      <c r="AC2597" s="4">
        <v>0</v>
      </c>
      <c r="AD2597" s="4">
        <v>0</v>
      </c>
    </row>
    <row r="2598" spans="1:30" x14ac:dyDescent="0.3">
      <c r="A2598" s="16" t="s">
        <v>25</v>
      </c>
      <c r="B2598" s="7">
        <v>539783</v>
      </c>
      <c r="C2598" s="7">
        <v>574147</v>
      </c>
      <c r="D2598" s="7" t="s">
        <v>2604</v>
      </c>
      <c r="E2598" s="7">
        <v>2</v>
      </c>
      <c r="F2598" s="4">
        <v>354938</v>
      </c>
      <c r="G2598" s="4">
        <v>9601</v>
      </c>
      <c r="H2598" s="4">
        <f t="shared" si="242"/>
        <v>426280.03851234412</v>
      </c>
      <c r="I2598" s="4">
        <f t="shared" si="243"/>
        <v>71342.038512344123</v>
      </c>
      <c r="J2598" s="5">
        <f t="shared" si="244"/>
        <v>0.20099859274674481</v>
      </c>
      <c r="K2598" s="4">
        <f t="shared" si="245"/>
        <v>23712.517916511435</v>
      </c>
      <c r="L2598" s="4">
        <f t="shared" si="246"/>
        <v>14111.517916511435</v>
      </c>
      <c r="M2598" s="5">
        <f t="shared" si="247"/>
        <v>1.4697966791491965</v>
      </c>
      <c r="N2598" s="4">
        <f>IF(SUMPRODUCT($O$2:$AD$2,O2598:AD2598)&lt;=Kalkulačka!$B$4,SUMPRODUCT($O$2:$AD$2,O2598:AD2598)*Kalkulačka!$B$5,SUMPRODUCT($O$2:$AD$2,O2598:AD2598))</f>
        <v>30</v>
      </c>
      <c r="O2598" s="4">
        <v>20</v>
      </c>
      <c r="P2598" s="4">
        <v>0</v>
      </c>
      <c r="Q2598" s="4">
        <v>0</v>
      </c>
      <c r="R2598" s="4">
        <v>0</v>
      </c>
      <c r="S2598" s="4">
        <v>0</v>
      </c>
      <c r="T2598" s="4">
        <v>0</v>
      </c>
      <c r="U2598" s="4">
        <v>20</v>
      </c>
      <c r="V2598" s="4">
        <v>0</v>
      </c>
      <c r="W2598" s="4">
        <v>0</v>
      </c>
      <c r="X2598" s="4">
        <v>0</v>
      </c>
      <c r="Y2598" s="4">
        <v>0</v>
      </c>
      <c r="Z2598" s="4">
        <v>0</v>
      </c>
      <c r="AA2598" s="4">
        <v>0</v>
      </c>
      <c r="AB2598" s="4">
        <v>0</v>
      </c>
      <c r="AC2598" s="4">
        <v>0</v>
      </c>
      <c r="AD2598" s="4">
        <v>0</v>
      </c>
    </row>
    <row r="2599" spans="1:30" x14ac:dyDescent="0.3">
      <c r="A2599" s="16" t="s">
        <v>25</v>
      </c>
      <c r="B2599" s="7">
        <v>554154</v>
      </c>
      <c r="C2599" s="7">
        <v>253693</v>
      </c>
      <c r="D2599" s="7" t="s">
        <v>2605</v>
      </c>
      <c r="E2599" s="7">
        <v>2</v>
      </c>
      <c r="F2599" s="4">
        <v>354938</v>
      </c>
      <c r="G2599" s="4">
        <v>9601</v>
      </c>
      <c r="H2599" s="4">
        <f t="shared" si="242"/>
        <v>426280.03851234412</v>
      </c>
      <c r="I2599" s="4">
        <f t="shared" si="243"/>
        <v>71342.038512344123</v>
      </c>
      <c r="J2599" s="5">
        <f t="shared" si="244"/>
        <v>0.20099859274674481</v>
      </c>
      <c r="K2599" s="4">
        <f t="shared" si="245"/>
        <v>23712.517916511435</v>
      </c>
      <c r="L2599" s="4">
        <f t="shared" si="246"/>
        <v>14111.517916511435</v>
      </c>
      <c r="M2599" s="5">
        <f t="shared" si="247"/>
        <v>1.4697966791491965</v>
      </c>
      <c r="N2599" s="4">
        <f>IF(SUMPRODUCT($O$2:$AD$2,O2599:AD2599)&lt;=Kalkulačka!$B$4,SUMPRODUCT($O$2:$AD$2,O2599:AD2599)*Kalkulačka!$B$5,SUMPRODUCT($O$2:$AD$2,O2599:AD2599))</f>
        <v>30</v>
      </c>
      <c r="O2599" s="4">
        <v>20</v>
      </c>
      <c r="P2599" s="4">
        <v>0</v>
      </c>
      <c r="Q2599" s="4">
        <v>0</v>
      </c>
      <c r="R2599" s="4">
        <v>0</v>
      </c>
      <c r="S2599" s="4">
        <v>0</v>
      </c>
      <c r="T2599" s="4">
        <v>0</v>
      </c>
      <c r="U2599" s="4">
        <v>0</v>
      </c>
      <c r="V2599" s="4">
        <v>0</v>
      </c>
      <c r="W2599" s="4">
        <v>0</v>
      </c>
      <c r="X2599" s="4">
        <v>0</v>
      </c>
      <c r="Y2599" s="4">
        <v>0</v>
      </c>
      <c r="Z2599" s="4">
        <v>0</v>
      </c>
      <c r="AA2599" s="4">
        <v>0</v>
      </c>
      <c r="AB2599" s="4">
        <v>0</v>
      </c>
      <c r="AC2599" s="4">
        <v>0</v>
      </c>
      <c r="AD2599" s="4">
        <v>0</v>
      </c>
    </row>
    <row r="2600" spans="1:30" x14ac:dyDescent="0.3">
      <c r="A2600" s="16" t="s">
        <v>25</v>
      </c>
      <c r="B2600" s="7">
        <v>554405</v>
      </c>
      <c r="C2600" s="7">
        <v>572535</v>
      </c>
      <c r="D2600" s="7" t="s">
        <v>2606</v>
      </c>
      <c r="E2600" s="7">
        <v>2</v>
      </c>
      <c r="F2600" s="4">
        <v>354938</v>
      </c>
      <c r="G2600" s="4">
        <v>9601</v>
      </c>
      <c r="H2600" s="4">
        <f t="shared" si="242"/>
        <v>426280.03851234412</v>
      </c>
      <c r="I2600" s="4">
        <f t="shared" si="243"/>
        <v>71342.038512344123</v>
      </c>
      <c r="J2600" s="5">
        <f t="shared" si="244"/>
        <v>0.20099859274674481</v>
      </c>
      <c r="K2600" s="4">
        <f t="shared" si="245"/>
        <v>23712.517916511435</v>
      </c>
      <c r="L2600" s="4">
        <f t="shared" si="246"/>
        <v>14111.517916511435</v>
      </c>
      <c r="M2600" s="5">
        <f t="shared" si="247"/>
        <v>1.4697966791491965</v>
      </c>
      <c r="N2600" s="4">
        <f>IF(SUMPRODUCT($O$2:$AD$2,O2600:AD2600)&lt;=Kalkulačka!$B$4,SUMPRODUCT($O$2:$AD$2,O2600:AD2600)*Kalkulačka!$B$5,SUMPRODUCT($O$2:$AD$2,O2600:AD2600))</f>
        <v>30</v>
      </c>
      <c r="O2600" s="4">
        <v>20</v>
      </c>
      <c r="P2600" s="4">
        <v>0</v>
      </c>
      <c r="Q2600" s="4">
        <v>0</v>
      </c>
      <c r="R2600" s="4">
        <v>0</v>
      </c>
      <c r="S2600" s="4">
        <v>0</v>
      </c>
      <c r="T2600" s="4">
        <v>0</v>
      </c>
      <c r="U2600" s="4">
        <v>21</v>
      </c>
      <c r="V2600" s="4">
        <v>0</v>
      </c>
      <c r="W2600" s="4">
        <v>0</v>
      </c>
      <c r="X2600" s="4">
        <v>0</v>
      </c>
      <c r="Y2600" s="4">
        <v>0</v>
      </c>
      <c r="Z2600" s="4">
        <v>0</v>
      </c>
      <c r="AA2600" s="4">
        <v>0</v>
      </c>
      <c r="AB2600" s="4">
        <v>0</v>
      </c>
      <c r="AC2600" s="4">
        <v>0</v>
      </c>
      <c r="AD2600" s="4">
        <v>0</v>
      </c>
    </row>
    <row r="2601" spans="1:30" x14ac:dyDescent="0.3">
      <c r="A2601" s="16" t="s">
        <v>25</v>
      </c>
      <c r="B2601" s="7">
        <v>556319</v>
      </c>
      <c r="C2601" s="7">
        <v>255548</v>
      </c>
      <c r="D2601" s="7" t="s">
        <v>2607</v>
      </c>
      <c r="E2601" s="7">
        <v>2</v>
      </c>
      <c r="F2601" s="4">
        <v>354938</v>
      </c>
      <c r="G2601" s="4">
        <v>9601</v>
      </c>
      <c r="H2601" s="4">
        <f t="shared" si="242"/>
        <v>426280.03851234412</v>
      </c>
      <c r="I2601" s="4">
        <f t="shared" si="243"/>
        <v>71342.038512344123</v>
      </c>
      <c r="J2601" s="5">
        <f t="shared" si="244"/>
        <v>0.20099859274674481</v>
      </c>
      <c r="K2601" s="4">
        <f t="shared" si="245"/>
        <v>23712.517916511435</v>
      </c>
      <c r="L2601" s="4">
        <f t="shared" si="246"/>
        <v>14111.517916511435</v>
      </c>
      <c r="M2601" s="5">
        <f t="shared" si="247"/>
        <v>1.4697966791491965</v>
      </c>
      <c r="N2601" s="4">
        <f>IF(SUMPRODUCT($O$2:$AD$2,O2601:AD2601)&lt;=Kalkulačka!$B$4,SUMPRODUCT($O$2:$AD$2,O2601:AD2601)*Kalkulačka!$B$5,SUMPRODUCT($O$2:$AD$2,O2601:AD2601))</f>
        <v>30</v>
      </c>
      <c r="O2601" s="4">
        <v>20</v>
      </c>
      <c r="P2601" s="4">
        <v>0</v>
      </c>
      <c r="Q2601" s="4">
        <v>0</v>
      </c>
      <c r="R2601" s="4">
        <v>0</v>
      </c>
      <c r="S2601" s="4">
        <v>0</v>
      </c>
      <c r="T2601" s="4">
        <v>0</v>
      </c>
      <c r="U2601" s="4">
        <v>19</v>
      </c>
      <c r="V2601" s="4">
        <v>0</v>
      </c>
      <c r="W2601" s="4">
        <v>0</v>
      </c>
      <c r="X2601" s="4">
        <v>0</v>
      </c>
      <c r="Y2601" s="4">
        <v>0</v>
      </c>
      <c r="Z2601" s="4">
        <v>0</v>
      </c>
      <c r="AA2601" s="4">
        <v>0</v>
      </c>
      <c r="AB2601" s="4">
        <v>0</v>
      </c>
      <c r="AC2601" s="4">
        <v>0</v>
      </c>
      <c r="AD2601" s="4">
        <v>0</v>
      </c>
    </row>
    <row r="2602" spans="1:30" x14ac:dyDescent="0.3">
      <c r="A2602" s="16" t="s">
        <v>25</v>
      </c>
      <c r="B2602" s="7">
        <v>559423</v>
      </c>
      <c r="C2602" s="7">
        <v>572861</v>
      </c>
      <c r="D2602" s="7" t="s">
        <v>2608</v>
      </c>
      <c r="E2602" s="7">
        <v>2</v>
      </c>
      <c r="F2602" s="4">
        <v>1064810</v>
      </c>
      <c r="G2602" s="4">
        <v>28802</v>
      </c>
      <c r="H2602" s="4">
        <f t="shared" si="242"/>
        <v>1278840.1155370323</v>
      </c>
      <c r="I2602" s="4">
        <f t="shared" si="243"/>
        <v>214030.11553703225</v>
      </c>
      <c r="J2602" s="5">
        <f t="shared" si="244"/>
        <v>0.20100310434446733</v>
      </c>
      <c r="K2602" s="4">
        <f t="shared" si="245"/>
        <v>71137.553749534316</v>
      </c>
      <c r="L2602" s="4">
        <f t="shared" si="246"/>
        <v>42335.553749534316</v>
      </c>
      <c r="M2602" s="5">
        <f t="shared" si="247"/>
        <v>1.4698824300234121</v>
      </c>
      <c r="N2602" s="4">
        <f>IF(SUMPRODUCT($O$2:$AD$2,O2602:AD2602)&lt;=Kalkulačka!$B$4,SUMPRODUCT($O$2:$AD$2,O2602:AD2602)*Kalkulačka!$B$5,SUMPRODUCT($O$2:$AD$2,O2602:AD2602))</f>
        <v>90</v>
      </c>
      <c r="O2602" s="4">
        <v>60</v>
      </c>
      <c r="P2602" s="4">
        <v>0</v>
      </c>
      <c r="Q2602" s="4">
        <v>0</v>
      </c>
      <c r="R2602" s="4">
        <v>0</v>
      </c>
      <c r="S2602" s="4">
        <v>0</v>
      </c>
      <c r="T2602" s="4">
        <v>0</v>
      </c>
      <c r="U2602" s="4">
        <v>60</v>
      </c>
      <c r="V2602" s="4">
        <v>0</v>
      </c>
      <c r="W2602" s="4">
        <v>0</v>
      </c>
      <c r="X2602" s="4">
        <v>0</v>
      </c>
      <c r="Y2602" s="4">
        <v>0</v>
      </c>
      <c r="Z2602" s="4">
        <v>0</v>
      </c>
      <c r="AA2602" s="4">
        <v>0</v>
      </c>
      <c r="AB2602" s="4">
        <v>0</v>
      </c>
      <c r="AC2602" s="4">
        <v>0</v>
      </c>
      <c r="AD2602" s="4">
        <v>0</v>
      </c>
    </row>
    <row r="2603" spans="1:30" x14ac:dyDescent="0.3">
      <c r="A2603" s="16" t="s">
        <v>25</v>
      </c>
      <c r="B2603" s="7">
        <v>558834</v>
      </c>
      <c r="C2603" s="7">
        <v>257729</v>
      </c>
      <c r="D2603" s="7" t="s">
        <v>2609</v>
      </c>
      <c r="E2603" s="7">
        <v>2</v>
      </c>
      <c r="F2603" s="4">
        <v>709873</v>
      </c>
      <c r="G2603" s="4">
        <v>19201</v>
      </c>
      <c r="H2603" s="4">
        <f t="shared" si="242"/>
        <v>852560.07702468825</v>
      </c>
      <c r="I2603" s="4">
        <f t="shared" si="243"/>
        <v>142687.07702468825</v>
      </c>
      <c r="J2603" s="5">
        <f t="shared" si="244"/>
        <v>0.20100366829656613</v>
      </c>
      <c r="K2603" s="4">
        <f t="shared" si="245"/>
        <v>47425.03583302287</v>
      </c>
      <c r="L2603" s="4">
        <f t="shared" si="246"/>
        <v>28224.03583302287</v>
      </c>
      <c r="M2603" s="5">
        <f t="shared" si="247"/>
        <v>1.4699253076934986</v>
      </c>
      <c r="N2603" s="4">
        <f>IF(SUMPRODUCT($O$2:$AD$2,O2603:AD2603)&lt;=Kalkulačka!$B$4,SUMPRODUCT($O$2:$AD$2,O2603:AD2603)*Kalkulačka!$B$5,SUMPRODUCT($O$2:$AD$2,O2603:AD2603))</f>
        <v>60</v>
      </c>
      <c r="O2603" s="4">
        <v>40</v>
      </c>
      <c r="P2603" s="4">
        <v>0</v>
      </c>
      <c r="Q2603" s="4">
        <v>0</v>
      </c>
      <c r="R2603" s="4">
        <v>0</v>
      </c>
      <c r="S2603" s="4">
        <v>0</v>
      </c>
      <c r="T2603" s="4">
        <v>0</v>
      </c>
      <c r="U2603" s="4">
        <v>40</v>
      </c>
      <c r="V2603" s="4">
        <v>0</v>
      </c>
      <c r="W2603" s="4">
        <v>0</v>
      </c>
      <c r="X2603" s="4">
        <v>0</v>
      </c>
      <c r="Y2603" s="4">
        <v>0</v>
      </c>
      <c r="Z2603" s="4">
        <v>0</v>
      </c>
      <c r="AA2603" s="4">
        <v>0</v>
      </c>
      <c r="AB2603" s="4">
        <v>0</v>
      </c>
      <c r="AC2603" s="4">
        <v>0</v>
      </c>
      <c r="AD2603" s="4">
        <v>0</v>
      </c>
    </row>
    <row r="2604" spans="1:30" x14ac:dyDescent="0.3">
      <c r="A2604" s="16" t="s">
        <v>47</v>
      </c>
      <c r="B2604" s="7">
        <v>593907</v>
      </c>
      <c r="C2604" s="7">
        <v>600270</v>
      </c>
      <c r="D2604" s="7" t="s">
        <v>2610</v>
      </c>
      <c r="E2604" s="7">
        <v>2</v>
      </c>
      <c r="F2604" s="4">
        <v>372591</v>
      </c>
      <c r="G2604" s="4">
        <v>10055</v>
      </c>
      <c r="H2604" s="4">
        <f t="shared" si="242"/>
        <v>447594.04043796129</v>
      </c>
      <c r="I2604" s="4">
        <f t="shared" si="243"/>
        <v>75003.040437961288</v>
      </c>
      <c r="J2604" s="5">
        <f t="shared" si="244"/>
        <v>0.20130126717489505</v>
      </c>
      <c r="K2604" s="4">
        <f t="shared" si="245"/>
        <v>24898.14381233701</v>
      </c>
      <c r="L2604" s="4">
        <f t="shared" si="246"/>
        <v>14843.14381233701</v>
      </c>
      <c r="M2604" s="5">
        <f t="shared" si="247"/>
        <v>1.4761953070449536</v>
      </c>
      <c r="N2604" s="4">
        <f>IF(SUMPRODUCT($O$2:$AD$2,O2604:AD2604)&lt;=Kalkulačka!$B$4,SUMPRODUCT($O$2:$AD$2,O2604:AD2604)*Kalkulačka!$B$5,SUMPRODUCT($O$2:$AD$2,O2604:AD2604))</f>
        <v>31.5</v>
      </c>
      <c r="O2604" s="4">
        <v>21</v>
      </c>
      <c r="P2604" s="4">
        <v>0</v>
      </c>
      <c r="Q2604" s="4">
        <v>0</v>
      </c>
      <c r="R2604" s="4">
        <v>0</v>
      </c>
      <c r="S2604" s="4">
        <v>0</v>
      </c>
      <c r="T2604" s="4">
        <v>0</v>
      </c>
      <c r="U2604" s="4">
        <v>0</v>
      </c>
      <c r="V2604" s="4">
        <v>0</v>
      </c>
      <c r="W2604" s="4">
        <v>0</v>
      </c>
      <c r="X2604" s="4">
        <v>0</v>
      </c>
      <c r="Y2604" s="4">
        <v>0</v>
      </c>
      <c r="Z2604" s="4">
        <v>0</v>
      </c>
      <c r="AA2604" s="4">
        <v>0</v>
      </c>
      <c r="AB2604" s="4">
        <v>0</v>
      </c>
      <c r="AC2604" s="4">
        <v>0</v>
      </c>
      <c r="AD2604" s="4">
        <v>0</v>
      </c>
    </row>
    <row r="2605" spans="1:30" x14ac:dyDescent="0.3">
      <c r="A2605" s="16" t="s">
        <v>47</v>
      </c>
      <c r="B2605" s="7">
        <v>582484</v>
      </c>
      <c r="C2605" s="7">
        <v>636690</v>
      </c>
      <c r="D2605" s="7" t="s">
        <v>2611</v>
      </c>
      <c r="E2605" s="7">
        <v>2</v>
      </c>
      <c r="F2605" s="4">
        <v>372591</v>
      </c>
      <c r="G2605" s="4">
        <v>10055</v>
      </c>
      <c r="H2605" s="4">
        <f t="shared" si="242"/>
        <v>447594.04043796129</v>
      </c>
      <c r="I2605" s="4">
        <f t="shared" si="243"/>
        <v>75003.040437961288</v>
      </c>
      <c r="J2605" s="5">
        <f t="shared" si="244"/>
        <v>0.20130126717489505</v>
      </c>
      <c r="K2605" s="4">
        <f t="shared" si="245"/>
        <v>24898.14381233701</v>
      </c>
      <c r="L2605" s="4">
        <f t="shared" si="246"/>
        <v>14843.14381233701</v>
      </c>
      <c r="M2605" s="5">
        <f t="shared" si="247"/>
        <v>1.4761953070449536</v>
      </c>
      <c r="N2605" s="4">
        <f>IF(SUMPRODUCT($O$2:$AD$2,O2605:AD2605)&lt;=Kalkulačka!$B$4,SUMPRODUCT($O$2:$AD$2,O2605:AD2605)*Kalkulačka!$B$5,SUMPRODUCT($O$2:$AD$2,O2605:AD2605))</f>
        <v>31.5</v>
      </c>
      <c r="O2605" s="4">
        <v>21</v>
      </c>
      <c r="P2605" s="4">
        <v>0</v>
      </c>
      <c r="Q2605" s="4">
        <v>0</v>
      </c>
      <c r="R2605" s="4">
        <v>0</v>
      </c>
      <c r="S2605" s="4">
        <v>0</v>
      </c>
      <c r="T2605" s="4">
        <v>0</v>
      </c>
      <c r="U2605" s="4">
        <v>21</v>
      </c>
      <c r="V2605" s="4">
        <v>0</v>
      </c>
      <c r="W2605" s="4">
        <v>0</v>
      </c>
      <c r="X2605" s="4">
        <v>0</v>
      </c>
      <c r="Y2605" s="4">
        <v>0</v>
      </c>
      <c r="Z2605" s="4">
        <v>0</v>
      </c>
      <c r="AA2605" s="4">
        <v>0</v>
      </c>
      <c r="AB2605" s="4">
        <v>0</v>
      </c>
      <c r="AC2605" s="4">
        <v>0</v>
      </c>
      <c r="AD2605" s="4">
        <v>0</v>
      </c>
    </row>
    <row r="2606" spans="1:30" x14ac:dyDescent="0.3">
      <c r="A2606" s="16" t="s">
        <v>47</v>
      </c>
      <c r="B2606" s="7">
        <v>595004</v>
      </c>
      <c r="C2606" s="7">
        <v>293709</v>
      </c>
      <c r="D2606" s="7" t="s">
        <v>1835</v>
      </c>
      <c r="E2606" s="7">
        <v>2</v>
      </c>
      <c r="F2606" s="4">
        <v>372591</v>
      </c>
      <c r="G2606" s="4">
        <v>10055</v>
      </c>
      <c r="H2606" s="4">
        <f t="shared" si="242"/>
        <v>447594.04043796129</v>
      </c>
      <c r="I2606" s="4">
        <f t="shared" si="243"/>
        <v>75003.040437961288</v>
      </c>
      <c r="J2606" s="5">
        <f t="shared" si="244"/>
        <v>0.20130126717489505</v>
      </c>
      <c r="K2606" s="4">
        <f t="shared" si="245"/>
        <v>24898.14381233701</v>
      </c>
      <c r="L2606" s="4">
        <f t="shared" si="246"/>
        <v>14843.14381233701</v>
      </c>
      <c r="M2606" s="5">
        <f t="shared" si="247"/>
        <v>1.4761953070449536</v>
      </c>
      <c r="N2606" s="4">
        <f>IF(SUMPRODUCT($O$2:$AD$2,O2606:AD2606)&lt;=Kalkulačka!$B$4,SUMPRODUCT($O$2:$AD$2,O2606:AD2606)*Kalkulačka!$B$5,SUMPRODUCT($O$2:$AD$2,O2606:AD2606))</f>
        <v>31.5</v>
      </c>
      <c r="O2606" s="4">
        <v>21</v>
      </c>
      <c r="P2606" s="4">
        <v>0</v>
      </c>
      <c r="Q2606" s="4">
        <v>0</v>
      </c>
      <c r="R2606" s="4">
        <v>0</v>
      </c>
      <c r="S2606" s="4">
        <v>0</v>
      </c>
      <c r="T2606" s="4">
        <v>0</v>
      </c>
      <c r="U2606" s="4">
        <v>21</v>
      </c>
      <c r="V2606" s="4">
        <v>0</v>
      </c>
      <c r="W2606" s="4">
        <v>0</v>
      </c>
      <c r="X2606" s="4">
        <v>0</v>
      </c>
      <c r="Y2606" s="4">
        <v>0</v>
      </c>
      <c r="Z2606" s="4">
        <v>0</v>
      </c>
      <c r="AA2606" s="4">
        <v>0</v>
      </c>
      <c r="AB2606" s="4">
        <v>0</v>
      </c>
      <c r="AC2606" s="4">
        <v>0</v>
      </c>
      <c r="AD2606" s="4">
        <v>0</v>
      </c>
    </row>
    <row r="2607" spans="1:30" x14ac:dyDescent="0.3">
      <c r="A2607" s="16" t="s">
        <v>47</v>
      </c>
      <c r="B2607" s="7">
        <v>593354</v>
      </c>
      <c r="C2607" s="7">
        <v>373460</v>
      </c>
      <c r="D2607" s="7" t="s">
        <v>2612</v>
      </c>
      <c r="E2607" s="7">
        <v>2</v>
      </c>
      <c r="F2607" s="4">
        <v>372591</v>
      </c>
      <c r="G2607" s="4">
        <v>10055</v>
      </c>
      <c r="H2607" s="4">
        <f t="shared" si="242"/>
        <v>447594.04043796129</v>
      </c>
      <c r="I2607" s="4">
        <f t="shared" si="243"/>
        <v>75003.040437961288</v>
      </c>
      <c r="J2607" s="5">
        <f t="shared" si="244"/>
        <v>0.20130126717489505</v>
      </c>
      <c r="K2607" s="4">
        <f t="shared" si="245"/>
        <v>24898.14381233701</v>
      </c>
      <c r="L2607" s="4">
        <f t="shared" si="246"/>
        <v>14843.14381233701</v>
      </c>
      <c r="M2607" s="5">
        <f t="shared" si="247"/>
        <v>1.4761953070449536</v>
      </c>
      <c r="N2607" s="4">
        <f>IF(SUMPRODUCT($O$2:$AD$2,O2607:AD2607)&lt;=Kalkulačka!$B$4,SUMPRODUCT($O$2:$AD$2,O2607:AD2607)*Kalkulačka!$B$5,SUMPRODUCT($O$2:$AD$2,O2607:AD2607))</f>
        <v>31.5</v>
      </c>
      <c r="O2607" s="4">
        <v>21</v>
      </c>
      <c r="P2607" s="4">
        <v>0</v>
      </c>
      <c r="Q2607" s="4">
        <v>0</v>
      </c>
      <c r="R2607" s="4">
        <v>0</v>
      </c>
      <c r="S2607" s="4">
        <v>0</v>
      </c>
      <c r="T2607" s="4">
        <v>0</v>
      </c>
      <c r="U2607" s="4">
        <v>0</v>
      </c>
      <c r="V2607" s="4">
        <v>0</v>
      </c>
      <c r="W2607" s="4">
        <v>0</v>
      </c>
      <c r="X2607" s="4">
        <v>0</v>
      </c>
      <c r="Y2607" s="4">
        <v>0</v>
      </c>
      <c r="Z2607" s="4">
        <v>0</v>
      </c>
      <c r="AA2607" s="4">
        <v>0</v>
      </c>
      <c r="AB2607" s="4">
        <v>0</v>
      </c>
      <c r="AC2607" s="4">
        <v>0</v>
      </c>
      <c r="AD2607" s="4">
        <v>0</v>
      </c>
    </row>
    <row r="2608" spans="1:30" x14ac:dyDescent="0.3">
      <c r="A2608" s="16" t="s">
        <v>47</v>
      </c>
      <c r="B2608" s="7">
        <v>582409</v>
      </c>
      <c r="C2608" s="7">
        <v>281000</v>
      </c>
      <c r="D2608" s="7" t="s">
        <v>2613</v>
      </c>
      <c r="E2608" s="7">
        <v>2</v>
      </c>
      <c r="F2608" s="4">
        <v>372591</v>
      </c>
      <c r="G2608" s="4">
        <v>10055</v>
      </c>
      <c r="H2608" s="4">
        <f t="shared" si="242"/>
        <v>447594.04043796129</v>
      </c>
      <c r="I2608" s="4">
        <f t="shared" si="243"/>
        <v>75003.040437961288</v>
      </c>
      <c r="J2608" s="5">
        <f t="shared" si="244"/>
        <v>0.20130126717489505</v>
      </c>
      <c r="K2608" s="4">
        <f t="shared" si="245"/>
        <v>24898.14381233701</v>
      </c>
      <c r="L2608" s="4">
        <f t="shared" si="246"/>
        <v>14843.14381233701</v>
      </c>
      <c r="M2608" s="5">
        <f t="shared" si="247"/>
        <v>1.4761953070449536</v>
      </c>
      <c r="N2608" s="4">
        <f>IF(SUMPRODUCT($O$2:$AD$2,O2608:AD2608)&lt;=Kalkulačka!$B$4,SUMPRODUCT($O$2:$AD$2,O2608:AD2608)*Kalkulačka!$B$5,SUMPRODUCT($O$2:$AD$2,O2608:AD2608))</f>
        <v>31.5</v>
      </c>
      <c r="O2608" s="4">
        <v>21</v>
      </c>
      <c r="P2608" s="4">
        <v>0</v>
      </c>
      <c r="Q2608" s="4">
        <v>0</v>
      </c>
      <c r="R2608" s="4">
        <v>0</v>
      </c>
      <c r="S2608" s="4">
        <v>0</v>
      </c>
      <c r="T2608" s="4">
        <v>0</v>
      </c>
      <c r="U2608" s="4">
        <v>20</v>
      </c>
      <c r="V2608" s="4">
        <v>0</v>
      </c>
      <c r="W2608" s="4">
        <v>0</v>
      </c>
      <c r="X2608" s="4">
        <v>0</v>
      </c>
      <c r="Y2608" s="4">
        <v>0</v>
      </c>
      <c r="Z2608" s="4">
        <v>0</v>
      </c>
      <c r="AA2608" s="4">
        <v>0</v>
      </c>
      <c r="AB2608" s="4">
        <v>0</v>
      </c>
      <c r="AC2608" s="4">
        <v>0</v>
      </c>
      <c r="AD2608" s="4">
        <v>0</v>
      </c>
    </row>
    <row r="2609" spans="1:30" x14ac:dyDescent="0.3">
      <c r="A2609" s="16" t="s">
        <v>47</v>
      </c>
      <c r="B2609" s="7">
        <v>583294</v>
      </c>
      <c r="C2609" s="7">
        <v>637190</v>
      </c>
      <c r="D2609" s="7" t="s">
        <v>2614</v>
      </c>
      <c r="E2609" s="7">
        <v>2</v>
      </c>
      <c r="F2609" s="4">
        <v>372591</v>
      </c>
      <c r="G2609" s="4">
        <v>10055</v>
      </c>
      <c r="H2609" s="4">
        <f t="shared" si="242"/>
        <v>447594.04043796129</v>
      </c>
      <c r="I2609" s="4">
        <f t="shared" si="243"/>
        <v>75003.040437961288</v>
      </c>
      <c r="J2609" s="5">
        <f t="shared" si="244"/>
        <v>0.20130126717489505</v>
      </c>
      <c r="K2609" s="4">
        <f t="shared" si="245"/>
        <v>24898.14381233701</v>
      </c>
      <c r="L2609" s="4">
        <f t="shared" si="246"/>
        <v>14843.14381233701</v>
      </c>
      <c r="M2609" s="5">
        <f t="shared" si="247"/>
        <v>1.4761953070449536</v>
      </c>
      <c r="N2609" s="4">
        <f>IF(SUMPRODUCT($O$2:$AD$2,O2609:AD2609)&lt;=Kalkulačka!$B$4,SUMPRODUCT($O$2:$AD$2,O2609:AD2609)*Kalkulačka!$B$5,SUMPRODUCT($O$2:$AD$2,O2609:AD2609))</f>
        <v>31.5</v>
      </c>
      <c r="O2609" s="4">
        <v>21</v>
      </c>
      <c r="P2609" s="4">
        <v>0</v>
      </c>
      <c r="Q2609" s="4">
        <v>0</v>
      </c>
      <c r="R2609" s="4">
        <v>0</v>
      </c>
      <c r="S2609" s="4">
        <v>0</v>
      </c>
      <c r="T2609" s="4">
        <v>0</v>
      </c>
      <c r="U2609" s="4">
        <v>0</v>
      </c>
      <c r="V2609" s="4">
        <v>0</v>
      </c>
      <c r="W2609" s="4">
        <v>0</v>
      </c>
      <c r="X2609" s="4">
        <v>0</v>
      </c>
      <c r="Y2609" s="4">
        <v>0</v>
      </c>
      <c r="Z2609" s="4">
        <v>0</v>
      </c>
      <c r="AA2609" s="4">
        <v>0</v>
      </c>
      <c r="AB2609" s="4">
        <v>0</v>
      </c>
      <c r="AC2609" s="4">
        <v>0</v>
      </c>
      <c r="AD2609" s="4">
        <v>0</v>
      </c>
    </row>
    <row r="2610" spans="1:30" x14ac:dyDescent="0.3">
      <c r="A2610" s="16" t="s">
        <v>47</v>
      </c>
      <c r="B2610" s="7">
        <v>583928</v>
      </c>
      <c r="C2610" s="7">
        <v>282626</v>
      </c>
      <c r="D2610" s="7" t="s">
        <v>587</v>
      </c>
      <c r="E2610" s="7">
        <v>2</v>
      </c>
      <c r="F2610" s="4">
        <v>372591</v>
      </c>
      <c r="G2610" s="4">
        <v>10055</v>
      </c>
      <c r="H2610" s="4">
        <f t="shared" si="242"/>
        <v>447594.04043796129</v>
      </c>
      <c r="I2610" s="4">
        <f t="shared" si="243"/>
        <v>75003.040437961288</v>
      </c>
      <c r="J2610" s="5">
        <f t="shared" si="244"/>
        <v>0.20130126717489505</v>
      </c>
      <c r="K2610" s="4">
        <f t="shared" si="245"/>
        <v>24898.14381233701</v>
      </c>
      <c r="L2610" s="4">
        <f t="shared" si="246"/>
        <v>14843.14381233701</v>
      </c>
      <c r="M2610" s="5">
        <f t="shared" si="247"/>
        <v>1.4761953070449536</v>
      </c>
      <c r="N2610" s="4">
        <f>IF(SUMPRODUCT($O$2:$AD$2,O2610:AD2610)&lt;=Kalkulačka!$B$4,SUMPRODUCT($O$2:$AD$2,O2610:AD2610)*Kalkulačka!$B$5,SUMPRODUCT($O$2:$AD$2,O2610:AD2610))</f>
        <v>31.5</v>
      </c>
      <c r="O2610" s="4">
        <v>21</v>
      </c>
      <c r="P2610" s="4">
        <v>0</v>
      </c>
      <c r="Q2610" s="4">
        <v>0</v>
      </c>
      <c r="R2610" s="4">
        <v>0</v>
      </c>
      <c r="S2610" s="4">
        <v>0</v>
      </c>
      <c r="T2610" s="4">
        <v>0</v>
      </c>
      <c r="U2610" s="4">
        <v>0</v>
      </c>
      <c r="V2610" s="4">
        <v>0</v>
      </c>
      <c r="W2610" s="4">
        <v>0</v>
      </c>
      <c r="X2610" s="4">
        <v>0</v>
      </c>
      <c r="Y2610" s="4">
        <v>0</v>
      </c>
      <c r="Z2610" s="4">
        <v>0</v>
      </c>
      <c r="AA2610" s="4">
        <v>0</v>
      </c>
      <c r="AB2610" s="4">
        <v>0</v>
      </c>
      <c r="AC2610" s="4">
        <v>0</v>
      </c>
      <c r="AD2610" s="4">
        <v>0</v>
      </c>
    </row>
    <row r="2611" spans="1:30" x14ac:dyDescent="0.3">
      <c r="A2611" s="16" t="s">
        <v>47</v>
      </c>
      <c r="B2611" s="7">
        <v>593460</v>
      </c>
      <c r="C2611" s="7">
        <v>373541</v>
      </c>
      <c r="D2611" s="7" t="s">
        <v>2615</v>
      </c>
      <c r="E2611" s="7">
        <v>2</v>
      </c>
      <c r="F2611" s="4">
        <v>372591</v>
      </c>
      <c r="G2611" s="4">
        <v>10055</v>
      </c>
      <c r="H2611" s="4">
        <f t="shared" si="242"/>
        <v>447594.04043796129</v>
      </c>
      <c r="I2611" s="4">
        <f t="shared" si="243"/>
        <v>75003.040437961288</v>
      </c>
      <c r="J2611" s="5">
        <f t="shared" si="244"/>
        <v>0.20130126717489505</v>
      </c>
      <c r="K2611" s="4">
        <f t="shared" si="245"/>
        <v>24898.14381233701</v>
      </c>
      <c r="L2611" s="4">
        <f t="shared" si="246"/>
        <v>14843.14381233701</v>
      </c>
      <c r="M2611" s="5">
        <f t="shared" si="247"/>
        <v>1.4761953070449536</v>
      </c>
      <c r="N2611" s="4">
        <f>IF(SUMPRODUCT($O$2:$AD$2,O2611:AD2611)&lt;=Kalkulačka!$B$4,SUMPRODUCT($O$2:$AD$2,O2611:AD2611)*Kalkulačka!$B$5,SUMPRODUCT($O$2:$AD$2,O2611:AD2611))</f>
        <v>31.5</v>
      </c>
      <c r="O2611" s="4">
        <v>21</v>
      </c>
      <c r="P2611" s="4">
        <v>0</v>
      </c>
      <c r="Q2611" s="4">
        <v>0</v>
      </c>
      <c r="R2611" s="4">
        <v>0</v>
      </c>
      <c r="S2611" s="4">
        <v>0</v>
      </c>
      <c r="T2611" s="4">
        <v>0</v>
      </c>
      <c r="U2611" s="4">
        <v>21</v>
      </c>
      <c r="V2611" s="4">
        <v>0</v>
      </c>
      <c r="W2611" s="4">
        <v>0</v>
      </c>
      <c r="X2611" s="4">
        <v>0</v>
      </c>
      <c r="Y2611" s="4">
        <v>0</v>
      </c>
      <c r="Z2611" s="4">
        <v>0</v>
      </c>
      <c r="AA2611" s="4">
        <v>0</v>
      </c>
      <c r="AB2611" s="4">
        <v>0</v>
      </c>
      <c r="AC2611" s="4">
        <v>0</v>
      </c>
      <c r="AD2611" s="4">
        <v>0</v>
      </c>
    </row>
    <row r="2612" spans="1:30" x14ac:dyDescent="0.3">
      <c r="A2612" s="16" t="s">
        <v>47</v>
      </c>
      <c r="B2612" s="7">
        <v>593524</v>
      </c>
      <c r="C2612" s="7">
        <v>373567</v>
      </c>
      <c r="D2612" s="7" t="s">
        <v>2062</v>
      </c>
      <c r="E2612" s="7">
        <v>2</v>
      </c>
      <c r="F2612" s="4">
        <v>372591</v>
      </c>
      <c r="G2612" s="4">
        <v>10055</v>
      </c>
      <c r="H2612" s="4">
        <f t="shared" si="242"/>
        <v>447594.04043796129</v>
      </c>
      <c r="I2612" s="4">
        <f t="shared" si="243"/>
        <v>75003.040437961288</v>
      </c>
      <c r="J2612" s="5">
        <f t="shared" si="244"/>
        <v>0.20130126717489505</v>
      </c>
      <c r="K2612" s="4">
        <f t="shared" si="245"/>
        <v>24898.14381233701</v>
      </c>
      <c r="L2612" s="4">
        <f t="shared" si="246"/>
        <v>14843.14381233701</v>
      </c>
      <c r="M2612" s="5">
        <f t="shared" si="247"/>
        <v>1.4761953070449536</v>
      </c>
      <c r="N2612" s="4">
        <f>IF(SUMPRODUCT($O$2:$AD$2,O2612:AD2612)&lt;=Kalkulačka!$B$4,SUMPRODUCT($O$2:$AD$2,O2612:AD2612)*Kalkulačka!$B$5,SUMPRODUCT($O$2:$AD$2,O2612:AD2612))</f>
        <v>31.5</v>
      </c>
      <c r="O2612" s="4">
        <v>21</v>
      </c>
      <c r="P2612" s="4">
        <v>0</v>
      </c>
      <c r="Q2612" s="4">
        <v>0</v>
      </c>
      <c r="R2612" s="4">
        <v>0</v>
      </c>
      <c r="S2612" s="4">
        <v>0</v>
      </c>
      <c r="T2612" s="4">
        <v>0</v>
      </c>
      <c r="U2612" s="4">
        <v>0</v>
      </c>
      <c r="V2612" s="4">
        <v>0</v>
      </c>
      <c r="W2612" s="4">
        <v>0</v>
      </c>
      <c r="X2612" s="4">
        <v>0</v>
      </c>
      <c r="Y2612" s="4">
        <v>0</v>
      </c>
      <c r="Z2612" s="4">
        <v>0</v>
      </c>
      <c r="AA2612" s="4">
        <v>0</v>
      </c>
      <c r="AB2612" s="4">
        <v>0</v>
      </c>
      <c r="AC2612" s="4">
        <v>0</v>
      </c>
      <c r="AD2612" s="4">
        <v>0</v>
      </c>
    </row>
    <row r="2613" spans="1:30" x14ac:dyDescent="0.3">
      <c r="A2613" s="16" t="s">
        <v>47</v>
      </c>
      <c r="B2613" s="7">
        <v>556963</v>
      </c>
      <c r="C2613" s="7">
        <v>70287066</v>
      </c>
      <c r="D2613" s="7" t="s">
        <v>2616</v>
      </c>
      <c r="E2613" s="7">
        <v>2</v>
      </c>
      <c r="F2613" s="4">
        <v>745179</v>
      </c>
      <c r="G2613" s="4">
        <v>20111</v>
      </c>
      <c r="H2613" s="4">
        <f t="shared" si="242"/>
        <v>895188.08087592258</v>
      </c>
      <c r="I2613" s="4">
        <f t="shared" si="243"/>
        <v>150009.08087592258</v>
      </c>
      <c r="J2613" s="5">
        <f t="shared" si="244"/>
        <v>0.20130610346765354</v>
      </c>
      <c r="K2613" s="4">
        <f t="shared" si="245"/>
        <v>49796.28762467402</v>
      </c>
      <c r="L2613" s="4">
        <f t="shared" si="246"/>
        <v>29685.28762467402</v>
      </c>
      <c r="M2613" s="5">
        <f t="shared" si="247"/>
        <v>1.4760721806311978</v>
      </c>
      <c r="N2613" s="4">
        <f>IF(SUMPRODUCT($O$2:$AD$2,O2613:AD2613)&lt;=Kalkulačka!$B$4,SUMPRODUCT($O$2:$AD$2,O2613:AD2613)*Kalkulačka!$B$5,SUMPRODUCT($O$2:$AD$2,O2613:AD2613))</f>
        <v>63</v>
      </c>
      <c r="O2613" s="4">
        <v>42</v>
      </c>
      <c r="P2613" s="4">
        <v>0</v>
      </c>
      <c r="Q2613" s="4">
        <v>0</v>
      </c>
      <c r="R2613" s="4">
        <v>0</v>
      </c>
      <c r="S2613" s="4">
        <v>0</v>
      </c>
      <c r="T2613" s="4">
        <v>0</v>
      </c>
      <c r="U2613" s="4">
        <v>40</v>
      </c>
      <c r="V2613" s="4">
        <v>0</v>
      </c>
      <c r="W2613" s="4">
        <v>0</v>
      </c>
      <c r="X2613" s="4">
        <v>0</v>
      </c>
      <c r="Y2613" s="4">
        <v>0</v>
      </c>
      <c r="Z2613" s="4">
        <v>0</v>
      </c>
      <c r="AA2613" s="4">
        <v>0</v>
      </c>
      <c r="AB2613" s="4">
        <v>0</v>
      </c>
      <c r="AC2613" s="4">
        <v>0</v>
      </c>
      <c r="AD2613" s="4">
        <v>0</v>
      </c>
    </row>
    <row r="2614" spans="1:30" x14ac:dyDescent="0.3">
      <c r="A2614" s="16" t="s">
        <v>47</v>
      </c>
      <c r="B2614" s="7">
        <v>586196</v>
      </c>
      <c r="C2614" s="7">
        <v>284921</v>
      </c>
      <c r="D2614" s="7" t="s">
        <v>2617</v>
      </c>
      <c r="E2614" s="7">
        <v>2</v>
      </c>
      <c r="F2614" s="4">
        <v>745179</v>
      </c>
      <c r="G2614" s="4">
        <v>20111</v>
      </c>
      <c r="H2614" s="4">
        <f t="shared" si="242"/>
        <v>895188.08087592258</v>
      </c>
      <c r="I2614" s="4">
        <f t="shared" si="243"/>
        <v>150009.08087592258</v>
      </c>
      <c r="J2614" s="5">
        <f t="shared" si="244"/>
        <v>0.20130610346765354</v>
      </c>
      <c r="K2614" s="4">
        <f t="shared" si="245"/>
        <v>49796.28762467402</v>
      </c>
      <c r="L2614" s="4">
        <f t="shared" si="246"/>
        <v>29685.28762467402</v>
      </c>
      <c r="M2614" s="5">
        <f t="shared" si="247"/>
        <v>1.4760721806311978</v>
      </c>
      <c r="N2614" s="4">
        <f>IF(SUMPRODUCT($O$2:$AD$2,O2614:AD2614)&lt;=Kalkulačka!$B$4,SUMPRODUCT($O$2:$AD$2,O2614:AD2614)*Kalkulačka!$B$5,SUMPRODUCT($O$2:$AD$2,O2614:AD2614))</f>
        <v>63</v>
      </c>
      <c r="O2614" s="4">
        <v>42</v>
      </c>
      <c r="P2614" s="4">
        <v>0</v>
      </c>
      <c r="Q2614" s="4">
        <v>0</v>
      </c>
      <c r="R2614" s="4">
        <v>0</v>
      </c>
      <c r="S2614" s="4">
        <v>0</v>
      </c>
      <c r="T2614" s="4">
        <v>0</v>
      </c>
      <c r="U2614" s="4">
        <v>42</v>
      </c>
      <c r="V2614" s="4">
        <v>0</v>
      </c>
      <c r="W2614" s="4">
        <v>0</v>
      </c>
      <c r="X2614" s="4">
        <v>0</v>
      </c>
      <c r="Y2614" s="4">
        <v>0</v>
      </c>
      <c r="Z2614" s="4">
        <v>0</v>
      </c>
      <c r="AA2614" s="4">
        <v>0</v>
      </c>
      <c r="AB2614" s="4">
        <v>0</v>
      </c>
      <c r="AC2614" s="4">
        <v>0</v>
      </c>
      <c r="AD2614" s="4">
        <v>0</v>
      </c>
    </row>
    <row r="2615" spans="1:30" x14ac:dyDescent="0.3">
      <c r="A2615" s="16" t="s">
        <v>25</v>
      </c>
      <c r="B2615" s="7">
        <v>556637</v>
      </c>
      <c r="C2615" s="7">
        <v>255785</v>
      </c>
      <c r="D2615" s="7" t="s">
        <v>2618</v>
      </c>
      <c r="E2615" s="7">
        <v>2</v>
      </c>
      <c r="F2615" s="4">
        <v>2749995</v>
      </c>
      <c r="G2615" s="4">
        <v>130969</v>
      </c>
      <c r="H2615" s="4">
        <f t="shared" si="242"/>
        <v>3303670.2984706666</v>
      </c>
      <c r="I2615" s="4">
        <f t="shared" si="243"/>
        <v>553675.29847066663</v>
      </c>
      <c r="J2615" s="5">
        <f t="shared" si="244"/>
        <v>0.2013368382381302</v>
      </c>
      <c r="K2615" s="4">
        <f t="shared" si="245"/>
        <v>183772.01385296363</v>
      </c>
      <c r="L2615" s="4">
        <f t="shared" si="246"/>
        <v>52803.013852963632</v>
      </c>
      <c r="M2615" s="5">
        <f t="shared" si="247"/>
        <v>0.40317184870437761</v>
      </c>
      <c r="N2615" s="4">
        <f>IF(SUMPRODUCT($O$2:$AD$2,O2615:AD2615)&lt;=Kalkulačka!$B$4,SUMPRODUCT($O$2:$AD$2,O2615:AD2615)*Kalkulačka!$B$5,SUMPRODUCT($O$2:$AD$2,O2615:AD2615))</f>
        <v>232.5</v>
      </c>
      <c r="O2615" s="4">
        <v>40</v>
      </c>
      <c r="P2615" s="4">
        <v>0</v>
      </c>
      <c r="Q2615" s="4">
        <v>0</v>
      </c>
      <c r="R2615" s="4">
        <v>0</v>
      </c>
      <c r="S2615" s="4">
        <v>115</v>
      </c>
      <c r="T2615" s="4">
        <v>0</v>
      </c>
      <c r="U2615" s="4">
        <v>142</v>
      </c>
      <c r="V2615" s="4">
        <v>50</v>
      </c>
      <c r="W2615" s="4">
        <v>0</v>
      </c>
      <c r="X2615" s="4">
        <v>0</v>
      </c>
      <c r="Y2615" s="4">
        <v>0</v>
      </c>
      <c r="Z2615" s="4">
        <v>0</v>
      </c>
      <c r="AA2615" s="4">
        <v>0</v>
      </c>
      <c r="AB2615" s="4">
        <v>0</v>
      </c>
      <c r="AC2615" s="4">
        <v>0</v>
      </c>
      <c r="AD2615" s="4">
        <v>0</v>
      </c>
    </row>
    <row r="2616" spans="1:30" x14ac:dyDescent="0.3">
      <c r="A2616" s="16" t="s">
        <v>20</v>
      </c>
      <c r="B2616" s="7">
        <v>542334</v>
      </c>
      <c r="C2616" s="7">
        <v>244341</v>
      </c>
      <c r="D2616" s="7" t="s">
        <v>2619</v>
      </c>
      <c r="E2616" s="7">
        <v>2</v>
      </c>
      <c r="F2616" s="4">
        <v>1046733</v>
      </c>
      <c r="G2616" s="4">
        <v>28197</v>
      </c>
      <c r="H2616" s="4">
        <f t="shared" si="242"/>
        <v>1257526.113611415</v>
      </c>
      <c r="I2616" s="4">
        <f t="shared" si="243"/>
        <v>210793.11361141503</v>
      </c>
      <c r="J2616" s="5">
        <f t="shared" si="244"/>
        <v>0.20138193179293573</v>
      </c>
      <c r="K2616" s="4">
        <f t="shared" si="245"/>
        <v>69951.927853708738</v>
      </c>
      <c r="L2616" s="4">
        <f t="shared" si="246"/>
        <v>41754.927853708738</v>
      </c>
      <c r="M2616" s="5">
        <f t="shared" si="247"/>
        <v>1.4808287354579828</v>
      </c>
      <c r="N2616" s="4">
        <f>IF(SUMPRODUCT($O$2:$AD$2,O2616:AD2616)&lt;=Kalkulačka!$B$4,SUMPRODUCT($O$2:$AD$2,O2616:AD2616)*Kalkulačka!$B$5,SUMPRODUCT($O$2:$AD$2,O2616:AD2616))</f>
        <v>88.5</v>
      </c>
      <c r="O2616" s="4">
        <v>59</v>
      </c>
      <c r="P2616" s="4">
        <v>0</v>
      </c>
      <c r="Q2616" s="4">
        <v>0</v>
      </c>
      <c r="R2616" s="4">
        <v>0</v>
      </c>
      <c r="S2616" s="4">
        <v>0</v>
      </c>
      <c r="T2616" s="4">
        <v>0</v>
      </c>
      <c r="U2616" s="4">
        <v>60</v>
      </c>
      <c r="V2616" s="4">
        <v>0</v>
      </c>
      <c r="W2616" s="4">
        <v>0</v>
      </c>
      <c r="X2616" s="4">
        <v>0</v>
      </c>
      <c r="Y2616" s="4">
        <v>0</v>
      </c>
      <c r="Z2616" s="4">
        <v>0</v>
      </c>
      <c r="AA2616" s="4">
        <v>0</v>
      </c>
      <c r="AB2616" s="4">
        <v>0</v>
      </c>
      <c r="AC2616" s="4">
        <v>0</v>
      </c>
      <c r="AD2616" s="4">
        <v>0</v>
      </c>
    </row>
    <row r="2617" spans="1:30" x14ac:dyDescent="0.3">
      <c r="A2617" s="16" t="s">
        <v>20</v>
      </c>
      <c r="B2617" s="7">
        <v>532215</v>
      </c>
      <c r="C2617" s="7">
        <v>234265</v>
      </c>
      <c r="D2617" s="7" t="s">
        <v>2620</v>
      </c>
      <c r="E2617" s="7">
        <v>2</v>
      </c>
      <c r="F2617" s="4">
        <v>1046733</v>
      </c>
      <c r="G2617" s="4">
        <v>28197</v>
      </c>
      <c r="H2617" s="4">
        <f t="shared" si="242"/>
        <v>1257526.113611415</v>
      </c>
      <c r="I2617" s="4">
        <f t="shared" si="243"/>
        <v>210793.11361141503</v>
      </c>
      <c r="J2617" s="5">
        <f t="shared" si="244"/>
        <v>0.20138193179293573</v>
      </c>
      <c r="K2617" s="4">
        <f t="shared" si="245"/>
        <v>69951.927853708738</v>
      </c>
      <c r="L2617" s="4">
        <f t="shared" si="246"/>
        <v>41754.927853708738</v>
      </c>
      <c r="M2617" s="5">
        <f t="shared" si="247"/>
        <v>1.4808287354579828</v>
      </c>
      <c r="N2617" s="4">
        <f>IF(SUMPRODUCT($O$2:$AD$2,O2617:AD2617)&lt;=Kalkulačka!$B$4,SUMPRODUCT($O$2:$AD$2,O2617:AD2617)*Kalkulačka!$B$5,SUMPRODUCT($O$2:$AD$2,O2617:AD2617))</f>
        <v>88.5</v>
      </c>
      <c r="O2617" s="4">
        <v>59</v>
      </c>
      <c r="P2617" s="4">
        <v>0</v>
      </c>
      <c r="Q2617" s="4">
        <v>0</v>
      </c>
      <c r="R2617" s="4">
        <v>0</v>
      </c>
      <c r="S2617" s="4">
        <v>0</v>
      </c>
      <c r="T2617" s="4">
        <v>0</v>
      </c>
      <c r="U2617" s="4">
        <v>59</v>
      </c>
      <c r="V2617" s="4">
        <v>0</v>
      </c>
      <c r="W2617" s="4">
        <v>0</v>
      </c>
      <c r="X2617" s="4">
        <v>0</v>
      </c>
      <c r="Y2617" s="4">
        <v>0</v>
      </c>
      <c r="Z2617" s="4">
        <v>0</v>
      </c>
      <c r="AA2617" s="4">
        <v>0</v>
      </c>
      <c r="AB2617" s="4">
        <v>0</v>
      </c>
      <c r="AC2617" s="4">
        <v>0</v>
      </c>
      <c r="AD2617" s="4">
        <v>0</v>
      </c>
    </row>
    <row r="2618" spans="1:30" x14ac:dyDescent="0.3">
      <c r="A2618" s="16" t="s">
        <v>44</v>
      </c>
      <c r="B2618" s="7">
        <v>548081</v>
      </c>
      <c r="C2618" s="7">
        <v>248355</v>
      </c>
      <c r="D2618" s="7" t="s">
        <v>2621</v>
      </c>
      <c r="E2618" s="7">
        <v>2</v>
      </c>
      <c r="F2618" s="4">
        <v>1845069</v>
      </c>
      <c r="G2618" s="4">
        <v>72751</v>
      </c>
      <c r="H2618" s="4">
        <f t="shared" si="242"/>
        <v>2216656.2002641894</v>
      </c>
      <c r="I2618" s="4">
        <f t="shared" si="243"/>
        <v>371587.20026418939</v>
      </c>
      <c r="J2618" s="5">
        <f t="shared" si="244"/>
        <v>0.20139474472997443</v>
      </c>
      <c r="K2618" s="4">
        <f t="shared" si="245"/>
        <v>123305.09316585946</v>
      </c>
      <c r="L2618" s="4">
        <f t="shared" si="246"/>
        <v>50554.093165859464</v>
      </c>
      <c r="M2618" s="5">
        <f t="shared" si="247"/>
        <v>0.6948920724919172</v>
      </c>
      <c r="N2618" s="4">
        <f>IF(SUMPRODUCT($O$2:$AD$2,O2618:AD2618)&lt;=Kalkulačka!$B$4,SUMPRODUCT($O$2:$AD$2,O2618:AD2618)*Kalkulačka!$B$5,SUMPRODUCT($O$2:$AD$2,O2618:AD2618))</f>
        <v>156</v>
      </c>
      <c r="O2618" s="4">
        <v>44</v>
      </c>
      <c r="P2618" s="4">
        <v>0</v>
      </c>
      <c r="Q2618" s="4">
        <v>0</v>
      </c>
      <c r="R2618" s="4">
        <v>0</v>
      </c>
      <c r="S2618" s="4">
        <v>60</v>
      </c>
      <c r="T2618" s="4">
        <v>0</v>
      </c>
      <c r="U2618" s="4">
        <v>102</v>
      </c>
      <c r="V2618" s="4">
        <v>34</v>
      </c>
      <c r="W2618" s="4">
        <v>0</v>
      </c>
      <c r="X2618" s="4">
        <v>0</v>
      </c>
      <c r="Y2618" s="4">
        <v>0</v>
      </c>
      <c r="Z2618" s="4">
        <v>0</v>
      </c>
      <c r="AA2618" s="4">
        <v>0</v>
      </c>
      <c r="AB2618" s="4">
        <v>0</v>
      </c>
      <c r="AC2618" s="4">
        <v>0</v>
      </c>
      <c r="AD2618" s="4">
        <v>0</v>
      </c>
    </row>
    <row r="2619" spans="1:30" x14ac:dyDescent="0.3">
      <c r="A2619" s="16" t="s">
        <v>25</v>
      </c>
      <c r="B2619" s="7">
        <v>559148</v>
      </c>
      <c r="C2619" s="7">
        <v>258032</v>
      </c>
      <c r="D2619" s="7" t="s">
        <v>167</v>
      </c>
      <c r="E2619" s="7">
        <v>2</v>
      </c>
      <c r="F2619" s="4">
        <v>1578799</v>
      </c>
      <c r="G2619" s="4">
        <v>59597</v>
      </c>
      <c r="H2619" s="4">
        <f t="shared" si="242"/>
        <v>1896946.1713799313</v>
      </c>
      <c r="I2619" s="4">
        <f t="shared" si="243"/>
        <v>318147.17137993127</v>
      </c>
      <c r="J2619" s="5">
        <f t="shared" si="244"/>
        <v>0.20151214396508443</v>
      </c>
      <c r="K2619" s="4">
        <f t="shared" si="245"/>
        <v>105520.70472847589</v>
      </c>
      <c r="L2619" s="4">
        <f t="shared" si="246"/>
        <v>45923.704728475888</v>
      </c>
      <c r="M2619" s="5">
        <f t="shared" si="247"/>
        <v>0.77057074564954431</v>
      </c>
      <c r="N2619" s="4">
        <f>IF(SUMPRODUCT($O$2:$AD$2,O2619:AD2619)&lt;=Kalkulačka!$B$4,SUMPRODUCT($O$2:$AD$2,O2619:AD2619)*Kalkulačka!$B$5,SUMPRODUCT($O$2:$AD$2,O2619:AD2619))</f>
        <v>133.5</v>
      </c>
      <c r="O2619" s="4">
        <v>44</v>
      </c>
      <c r="P2619" s="4">
        <v>0</v>
      </c>
      <c r="Q2619" s="4">
        <v>0</v>
      </c>
      <c r="R2619" s="4">
        <v>0</v>
      </c>
      <c r="S2619" s="4">
        <v>45</v>
      </c>
      <c r="T2619" s="4">
        <v>0</v>
      </c>
      <c r="U2619" s="4">
        <v>84</v>
      </c>
      <c r="V2619" s="4">
        <v>43</v>
      </c>
      <c r="W2619" s="4">
        <v>0</v>
      </c>
      <c r="X2619" s="4">
        <v>0</v>
      </c>
      <c r="Y2619" s="4">
        <v>0</v>
      </c>
      <c r="Z2619" s="4">
        <v>0</v>
      </c>
      <c r="AA2619" s="4">
        <v>0</v>
      </c>
      <c r="AB2619" s="4">
        <v>0</v>
      </c>
      <c r="AC2619" s="4">
        <v>0</v>
      </c>
      <c r="AD2619" s="4">
        <v>0</v>
      </c>
    </row>
    <row r="2620" spans="1:30" x14ac:dyDescent="0.3">
      <c r="A2620" s="16" t="s">
        <v>53</v>
      </c>
      <c r="B2620" s="7">
        <v>573434</v>
      </c>
      <c r="C2620" s="7">
        <v>568635</v>
      </c>
      <c r="D2620" s="7" t="s">
        <v>2622</v>
      </c>
      <c r="E2620" s="7">
        <v>2</v>
      </c>
      <c r="F2620" s="4">
        <v>762773</v>
      </c>
      <c r="G2620" s="4">
        <v>20710</v>
      </c>
      <c r="H2620" s="4">
        <f t="shared" si="242"/>
        <v>916502.0828015398</v>
      </c>
      <c r="I2620" s="4">
        <f t="shared" si="243"/>
        <v>153729.0828015398</v>
      </c>
      <c r="J2620" s="5">
        <f t="shared" si="244"/>
        <v>0.20153975403106794</v>
      </c>
      <c r="K2620" s="4">
        <f t="shared" si="245"/>
        <v>50981.913520499591</v>
      </c>
      <c r="L2620" s="4">
        <f t="shared" si="246"/>
        <v>30271.913520499591</v>
      </c>
      <c r="M2620" s="5">
        <f t="shared" si="247"/>
        <v>1.4617051434331043</v>
      </c>
      <c r="N2620" s="4">
        <f>IF(SUMPRODUCT($O$2:$AD$2,O2620:AD2620)&lt;=Kalkulačka!$B$4,SUMPRODUCT($O$2:$AD$2,O2620:AD2620)*Kalkulačka!$B$5,SUMPRODUCT($O$2:$AD$2,O2620:AD2620))</f>
        <v>64.5</v>
      </c>
      <c r="O2620" s="4">
        <v>43</v>
      </c>
      <c r="P2620" s="4">
        <v>0</v>
      </c>
      <c r="Q2620" s="4">
        <v>0</v>
      </c>
      <c r="R2620" s="4">
        <v>0</v>
      </c>
      <c r="S2620" s="4">
        <v>0</v>
      </c>
      <c r="T2620" s="4">
        <v>0</v>
      </c>
      <c r="U2620" s="4">
        <v>43</v>
      </c>
      <c r="V2620" s="4">
        <v>0</v>
      </c>
      <c r="W2620" s="4">
        <v>0</v>
      </c>
      <c r="X2620" s="4">
        <v>0</v>
      </c>
      <c r="Y2620" s="4">
        <v>0</v>
      </c>
      <c r="Z2620" s="4">
        <v>0</v>
      </c>
      <c r="AA2620" s="4">
        <v>0</v>
      </c>
      <c r="AB2620" s="4">
        <v>0</v>
      </c>
      <c r="AC2620" s="4">
        <v>0</v>
      </c>
      <c r="AD2620" s="4">
        <v>0</v>
      </c>
    </row>
    <row r="2621" spans="1:30" x14ac:dyDescent="0.3">
      <c r="A2621" s="16" t="s">
        <v>47</v>
      </c>
      <c r="B2621" s="7">
        <v>596302</v>
      </c>
      <c r="C2621" s="7">
        <v>294977</v>
      </c>
      <c r="D2621" s="7" t="s">
        <v>2623</v>
      </c>
      <c r="E2621" s="7">
        <v>2</v>
      </c>
      <c r="F2621" s="4">
        <v>869146</v>
      </c>
      <c r="G2621" s="4">
        <v>42159</v>
      </c>
      <c r="H2621" s="4">
        <f t="shared" si="242"/>
        <v>1044386.094355243</v>
      </c>
      <c r="I2621" s="4">
        <f t="shared" si="243"/>
        <v>175240.09435524303</v>
      </c>
      <c r="J2621" s="5">
        <f t="shared" si="244"/>
        <v>0.20162331110681397</v>
      </c>
      <c r="K2621" s="4">
        <f t="shared" si="245"/>
        <v>58095.668895453018</v>
      </c>
      <c r="L2621" s="4">
        <f t="shared" si="246"/>
        <v>15936.668895453018</v>
      </c>
      <c r="M2621" s="5">
        <f t="shared" si="247"/>
        <v>0.37801344660577851</v>
      </c>
      <c r="N2621" s="4">
        <f>IF(SUMPRODUCT($O$2:$AD$2,O2621:AD2621)&lt;=Kalkulačka!$B$4,SUMPRODUCT($O$2:$AD$2,O2621:AD2621)*Kalkulačka!$B$5,SUMPRODUCT($O$2:$AD$2,O2621:AD2621))</f>
        <v>73.5</v>
      </c>
      <c r="O2621" s="4">
        <v>22</v>
      </c>
      <c r="P2621" s="4">
        <v>0</v>
      </c>
      <c r="Q2621" s="4">
        <v>0</v>
      </c>
      <c r="R2621" s="4">
        <v>0</v>
      </c>
      <c r="S2621" s="4">
        <v>27</v>
      </c>
      <c r="T2621" s="4">
        <v>0</v>
      </c>
      <c r="U2621" s="4">
        <v>42</v>
      </c>
      <c r="V2621" s="4">
        <v>23</v>
      </c>
      <c r="W2621" s="4">
        <v>0</v>
      </c>
      <c r="X2621" s="4">
        <v>0</v>
      </c>
      <c r="Y2621" s="4">
        <v>0</v>
      </c>
      <c r="Z2621" s="4">
        <v>0</v>
      </c>
      <c r="AA2621" s="4">
        <v>0</v>
      </c>
      <c r="AB2621" s="4">
        <v>0</v>
      </c>
      <c r="AC2621" s="4">
        <v>0</v>
      </c>
      <c r="AD2621" s="4">
        <v>0</v>
      </c>
    </row>
    <row r="2622" spans="1:30" x14ac:dyDescent="0.3">
      <c r="A2622" s="16" t="s">
        <v>41</v>
      </c>
      <c r="B2622" s="7">
        <v>580091</v>
      </c>
      <c r="C2622" s="7">
        <v>278718</v>
      </c>
      <c r="D2622" s="7" t="s">
        <v>2624</v>
      </c>
      <c r="E2622" s="7">
        <v>2</v>
      </c>
      <c r="F2622" s="4">
        <v>1347946</v>
      </c>
      <c r="G2622" s="4">
        <v>51537</v>
      </c>
      <c r="H2622" s="4">
        <f t="shared" si="242"/>
        <v>1619864.1463469076</v>
      </c>
      <c r="I2622" s="4">
        <f t="shared" si="243"/>
        <v>271918.1463469076</v>
      </c>
      <c r="J2622" s="5">
        <f t="shared" si="244"/>
        <v>0.20172777421863164</v>
      </c>
      <c r="K2622" s="4">
        <f t="shared" si="245"/>
        <v>90107.568082743455</v>
      </c>
      <c r="L2622" s="4">
        <f t="shared" si="246"/>
        <v>38570.568082743455</v>
      </c>
      <c r="M2622" s="5">
        <f t="shared" si="247"/>
        <v>0.74840538026550751</v>
      </c>
      <c r="N2622" s="4">
        <f>IF(SUMPRODUCT($O$2:$AD$2,O2622:AD2622)&lt;=Kalkulačka!$B$4,SUMPRODUCT($O$2:$AD$2,O2622:AD2622)*Kalkulačka!$B$5,SUMPRODUCT($O$2:$AD$2,O2622:AD2622))</f>
        <v>114</v>
      </c>
      <c r="O2622" s="4">
        <v>36</v>
      </c>
      <c r="P2622" s="4">
        <v>0</v>
      </c>
      <c r="Q2622" s="4">
        <v>0</v>
      </c>
      <c r="R2622" s="4">
        <v>0</v>
      </c>
      <c r="S2622" s="4">
        <v>40</v>
      </c>
      <c r="T2622" s="4">
        <v>0</v>
      </c>
      <c r="U2622" s="4">
        <v>76</v>
      </c>
      <c r="V2622" s="4">
        <v>29</v>
      </c>
      <c r="W2622" s="4">
        <v>0</v>
      </c>
      <c r="X2622" s="4">
        <v>0</v>
      </c>
      <c r="Y2622" s="4">
        <v>0</v>
      </c>
      <c r="Z2622" s="4">
        <v>0</v>
      </c>
      <c r="AA2622" s="4">
        <v>0</v>
      </c>
      <c r="AB2622" s="4">
        <v>0</v>
      </c>
      <c r="AC2622" s="4">
        <v>0</v>
      </c>
      <c r="AD2622" s="4">
        <v>0</v>
      </c>
    </row>
    <row r="2623" spans="1:30" x14ac:dyDescent="0.3">
      <c r="A2623" s="16" t="s">
        <v>20</v>
      </c>
      <c r="B2623" s="7">
        <v>532126</v>
      </c>
      <c r="C2623" s="7">
        <v>234176</v>
      </c>
      <c r="D2623" s="7" t="s">
        <v>2625</v>
      </c>
      <c r="E2623" s="7">
        <v>2</v>
      </c>
      <c r="F2623" s="4">
        <v>1046389</v>
      </c>
      <c r="G2623" s="4">
        <v>28193</v>
      </c>
      <c r="H2623" s="4">
        <f t="shared" si="242"/>
        <v>1257526.113611415</v>
      </c>
      <c r="I2623" s="4">
        <f t="shared" si="243"/>
        <v>211137.11361141503</v>
      </c>
      <c r="J2623" s="5">
        <f t="shared" si="244"/>
        <v>0.20177688566242091</v>
      </c>
      <c r="K2623" s="4">
        <f t="shared" si="245"/>
        <v>69951.927853708738</v>
      </c>
      <c r="L2623" s="4">
        <f t="shared" si="246"/>
        <v>41758.927853708738</v>
      </c>
      <c r="M2623" s="5">
        <f t="shared" si="247"/>
        <v>1.4811807134291755</v>
      </c>
      <c r="N2623" s="4">
        <f>IF(SUMPRODUCT($O$2:$AD$2,O2623:AD2623)&lt;=Kalkulačka!$B$4,SUMPRODUCT($O$2:$AD$2,O2623:AD2623)*Kalkulačka!$B$5,SUMPRODUCT($O$2:$AD$2,O2623:AD2623))</f>
        <v>88.5</v>
      </c>
      <c r="O2623" s="4">
        <v>59</v>
      </c>
      <c r="P2623" s="4">
        <v>0</v>
      </c>
      <c r="Q2623" s="4">
        <v>0</v>
      </c>
      <c r="R2623" s="4">
        <v>0</v>
      </c>
      <c r="S2623" s="4">
        <v>0</v>
      </c>
      <c r="T2623" s="4">
        <v>0</v>
      </c>
      <c r="U2623" s="4">
        <v>60</v>
      </c>
      <c r="V2623" s="4">
        <v>0</v>
      </c>
      <c r="W2623" s="4">
        <v>0</v>
      </c>
      <c r="X2623" s="4">
        <v>0</v>
      </c>
      <c r="Y2623" s="4">
        <v>0</v>
      </c>
      <c r="Z2623" s="4">
        <v>0</v>
      </c>
      <c r="AA2623" s="4">
        <v>0</v>
      </c>
      <c r="AB2623" s="4">
        <v>0</v>
      </c>
      <c r="AC2623" s="4">
        <v>0</v>
      </c>
      <c r="AD2623" s="4">
        <v>0</v>
      </c>
    </row>
    <row r="2624" spans="1:30" x14ac:dyDescent="0.3">
      <c r="A2624" s="16" t="s">
        <v>38</v>
      </c>
      <c r="B2624" s="7">
        <v>574490</v>
      </c>
      <c r="C2624" s="7">
        <v>653683</v>
      </c>
      <c r="D2624" s="7" t="s">
        <v>2626</v>
      </c>
      <c r="E2624" s="7">
        <v>2</v>
      </c>
      <c r="F2624" s="4">
        <v>1205785</v>
      </c>
      <c r="G2624" s="4">
        <v>48787</v>
      </c>
      <c r="H2624" s="4">
        <f t="shared" si="242"/>
        <v>1449352.13094197</v>
      </c>
      <c r="I2624" s="4">
        <f t="shared" si="243"/>
        <v>243567.13094197004</v>
      </c>
      <c r="J2624" s="5">
        <f t="shared" si="244"/>
        <v>0.20199880653845415</v>
      </c>
      <c r="K2624" s="4">
        <f t="shared" si="245"/>
        <v>80622.560916138886</v>
      </c>
      <c r="L2624" s="4">
        <f t="shared" si="246"/>
        <v>31835.560916138886</v>
      </c>
      <c r="M2624" s="5">
        <f t="shared" si="247"/>
        <v>0.65254188443927452</v>
      </c>
      <c r="N2624" s="4">
        <f>IF(SUMPRODUCT($O$2:$AD$2,O2624:AD2624)&lt;=Kalkulačka!$B$4,SUMPRODUCT($O$2:$AD$2,O2624:AD2624)*Kalkulačka!$B$5,SUMPRODUCT($O$2:$AD$2,O2624:AD2624))</f>
        <v>102</v>
      </c>
      <c r="O2624" s="4">
        <v>25</v>
      </c>
      <c r="P2624" s="4">
        <v>0</v>
      </c>
      <c r="Q2624" s="4">
        <v>0</v>
      </c>
      <c r="R2624" s="4">
        <v>0</v>
      </c>
      <c r="S2624" s="4">
        <v>43</v>
      </c>
      <c r="T2624" s="4">
        <v>0</v>
      </c>
      <c r="U2624" s="4">
        <v>65</v>
      </c>
      <c r="V2624" s="4">
        <v>32</v>
      </c>
      <c r="W2624" s="4">
        <v>0</v>
      </c>
      <c r="X2624" s="4">
        <v>0</v>
      </c>
      <c r="Y2624" s="4">
        <v>0</v>
      </c>
      <c r="Z2624" s="4">
        <v>0</v>
      </c>
      <c r="AA2624" s="4">
        <v>0</v>
      </c>
      <c r="AB2624" s="4">
        <v>0</v>
      </c>
      <c r="AC2624" s="4">
        <v>0</v>
      </c>
      <c r="AD2624" s="4">
        <v>0</v>
      </c>
    </row>
    <row r="2625" spans="1:30" x14ac:dyDescent="0.3">
      <c r="A2625" s="16" t="s">
        <v>20</v>
      </c>
      <c r="B2625" s="7">
        <v>534161</v>
      </c>
      <c r="C2625" s="7">
        <v>236187</v>
      </c>
      <c r="D2625" s="7" t="s">
        <v>2627</v>
      </c>
      <c r="E2625" s="7">
        <v>2</v>
      </c>
      <c r="F2625" s="4">
        <v>1276712</v>
      </c>
      <c r="G2625" s="4">
        <v>53905</v>
      </c>
      <c r="H2625" s="4">
        <f t="shared" si="242"/>
        <v>1534608.1386444387</v>
      </c>
      <c r="I2625" s="4">
        <f t="shared" si="243"/>
        <v>257896.1386444387</v>
      </c>
      <c r="J2625" s="5">
        <f t="shared" si="244"/>
        <v>0.20200024644903358</v>
      </c>
      <c r="K2625" s="4">
        <f t="shared" si="245"/>
        <v>85365.06449944117</v>
      </c>
      <c r="L2625" s="4">
        <f t="shared" si="246"/>
        <v>31460.06449944117</v>
      </c>
      <c r="M2625" s="5">
        <f t="shared" si="247"/>
        <v>0.58362052684242971</v>
      </c>
      <c r="N2625" s="4">
        <f>IF(SUMPRODUCT($O$2:$AD$2,O2625:AD2625)&lt;=Kalkulačka!$B$4,SUMPRODUCT($O$2:$AD$2,O2625:AD2625)*Kalkulačka!$B$5,SUMPRODUCT($O$2:$AD$2,O2625:AD2625))</f>
        <v>108</v>
      </c>
      <c r="O2625" s="4">
        <v>20</v>
      </c>
      <c r="P2625" s="4">
        <v>0</v>
      </c>
      <c r="Q2625" s="4">
        <v>0</v>
      </c>
      <c r="R2625" s="4">
        <v>0</v>
      </c>
      <c r="S2625" s="4">
        <v>52</v>
      </c>
      <c r="T2625" s="4">
        <v>0</v>
      </c>
      <c r="U2625" s="4">
        <v>0</v>
      </c>
      <c r="V2625" s="4">
        <v>33</v>
      </c>
      <c r="W2625" s="4">
        <v>0</v>
      </c>
      <c r="X2625" s="4">
        <v>0</v>
      </c>
      <c r="Y2625" s="4">
        <v>0</v>
      </c>
      <c r="Z2625" s="4">
        <v>0</v>
      </c>
      <c r="AA2625" s="4">
        <v>0</v>
      </c>
      <c r="AB2625" s="4">
        <v>0</v>
      </c>
      <c r="AC2625" s="4">
        <v>0</v>
      </c>
      <c r="AD2625" s="4">
        <v>0</v>
      </c>
    </row>
    <row r="2626" spans="1:30" x14ac:dyDescent="0.3">
      <c r="A2626" s="16" t="s">
        <v>29</v>
      </c>
      <c r="B2626" s="7">
        <v>555738</v>
      </c>
      <c r="C2626" s="7">
        <v>255157</v>
      </c>
      <c r="D2626" s="7" t="s">
        <v>2188</v>
      </c>
      <c r="E2626" s="7">
        <v>2</v>
      </c>
      <c r="F2626" s="4">
        <v>336902</v>
      </c>
      <c r="G2626" s="4">
        <v>8997</v>
      </c>
      <c r="H2626" s="4">
        <f t="shared" si="242"/>
        <v>404966.0365867269</v>
      </c>
      <c r="I2626" s="4">
        <f t="shared" si="243"/>
        <v>68064.036586726899</v>
      </c>
      <c r="J2626" s="5">
        <f t="shared" si="244"/>
        <v>0.20202918530233394</v>
      </c>
      <c r="K2626" s="4">
        <f t="shared" si="245"/>
        <v>22526.892020685864</v>
      </c>
      <c r="L2626" s="4">
        <f t="shared" si="246"/>
        <v>13529.892020685864</v>
      </c>
      <c r="M2626" s="5">
        <f t="shared" si="247"/>
        <v>1.5038226098350411</v>
      </c>
      <c r="N2626" s="4">
        <f>IF(SUMPRODUCT($O$2:$AD$2,O2626:AD2626)&lt;=Kalkulačka!$B$4,SUMPRODUCT($O$2:$AD$2,O2626:AD2626)*Kalkulačka!$B$5,SUMPRODUCT($O$2:$AD$2,O2626:AD2626))</f>
        <v>28.5</v>
      </c>
      <c r="O2626" s="4">
        <v>19</v>
      </c>
      <c r="P2626" s="4">
        <v>0</v>
      </c>
      <c r="Q2626" s="4">
        <v>0</v>
      </c>
      <c r="R2626" s="4">
        <v>0</v>
      </c>
      <c r="S2626" s="4">
        <v>0</v>
      </c>
      <c r="T2626" s="4">
        <v>0</v>
      </c>
      <c r="U2626" s="4">
        <v>19</v>
      </c>
      <c r="V2626" s="4">
        <v>0</v>
      </c>
      <c r="W2626" s="4">
        <v>0</v>
      </c>
      <c r="X2626" s="4">
        <v>0</v>
      </c>
      <c r="Y2626" s="4">
        <v>0</v>
      </c>
      <c r="Z2626" s="4">
        <v>0</v>
      </c>
      <c r="AA2626" s="4">
        <v>0</v>
      </c>
      <c r="AB2626" s="4">
        <v>0</v>
      </c>
      <c r="AC2626" s="4">
        <v>0</v>
      </c>
      <c r="AD2626" s="4">
        <v>0</v>
      </c>
    </row>
    <row r="2627" spans="1:30" x14ac:dyDescent="0.3">
      <c r="A2627" s="16" t="s">
        <v>29</v>
      </c>
      <c r="B2627" s="7">
        <v>539023</v>
      </c>
      <c r="C2627" s="7">
        <v>572705</v>
      </c>
      <c r="D2627" s="7" t="s">
        <v>2628</v>
      </c>
      <c r="E2627" s="7">
        <v>2</v>
      </c>
      <c r="F2627" s="4">
        <v>336902</v>
      </c>
      <c r="G2627" s="4">
        <v>8997</v>
      </c>
      <c r="H2627" s="4">
        <f t="shared" si="242"/>
        <v>404966.0365867269</v>
      </c>
      <c r="I2627" s="4">
        <f t="shared" si="243"/>
        <v>68064.036586726899</v>
      </c>
      <c r="J2627" s="5">
        <f t="shared" si="244"/>
        <v>0.20202918530233394</v>
      </c>
      <c r="K2627" s="4">
        <f t="shared" si="245"/>
        <v>22526.892020685864</v>
      </c>
      <c r="L2627" s="4">
        <f t="shared" si="246"/>
        <v>13529.892020685864</v>
      </c>
      <c r="M2627" s="5">
        <f t="shared" si="247"/>
        <v>1.5038226098350411</v>
      </c>
      <c r="N2627" s="4">
        <f>IF(SUMPRODUCT($O$2:$AD$2,O2627:AD2627)&lt;=Kalkulačka!$B$4,SUMPRODUCT($O$2:$AD$2,O2627:AD2627)*Kalkulačka!$B$5,SUMPRODUCT($O$2:$AD$2,O2627:AD2627))</f>
        <v>28.5</v>
      </c>
      <c r="O2627" s="4">
        <v>19</v>
      </c>
      <c r="P2627" s="4">
        <v>0</v>
      </c>
      <c r="Q2627" s="4">
        <v>0</v>
      </c>
      <c r="R2627" s="4">
        <v>0</v>
      </c>
      <c r="S2627" s="4">
        <v>0</v>
      </c>
      <c r="T2627" s="4">
        <v>0</v>
      </c>
      <c r="U2627" s="4">
        <v>19</v>
      </c>
      <c r="V2627" s="4">
        <v>0</v>
      </c>
      <c r="W2627" s="4">
        <v>0</v>
      </c>
      <c r="X2627" s="4">
        <v>0</v>
      </c>
      <c r="Y2627" s="4">
        <v>0</v>
      </c>
      <c r="Z2627" s="4">
        <v>0</v>
      </c>
      <c r="AA2627" s="4">
        <v>0</v>
      </c>
      <c r="AB2627" s="4">
        <v>0</v>
      </c>
      <c r="AC2627" s="4">
        <v>0</v>
      </c>
      <c r="AD2627" s="4">
        <v>0</v>
      </c>
    </row>
    <row r="2628" spans="1:30" x14ac:dyDescent="0.3">
      <c r="A2628" s="16" t="s">
        <v>47</v>
      </c>
      <c r="B2628" s="7">
        <v>584037</v>
      </c>
      <c r="C2628" s="7">
        <v>282731</v>
      </c>
      <c r="D2628" s="7" t="s">
        <v>2629</v>
      </c>
      <c r="E2628" s="7">
        <v>2</v>
      </c>
      <c r="F2628" s="4">
        <v>2304993</v>
      </c>
      <c r="G2628" s="4">
        <v>93002</v>
      </c>
      <c r="H2628" s="4">
        <f t="shared" si="242"/>
        <v>2770820.2503302367</v>
      </c>
      <c r="I2628" s="4">
        <f t="shared" si="243"/>
        <v>465827.25033023674</v>
      </c>
      <c r="J2628" s="5">
        <f t="shared" si="244"/>
        <v>0.2020948655072865</v>
      </c>
      <c r="K2628" s="4">
        <f t="shared" si="245"/>
        <v>154131.36645732433</v>
      </c>
      <c r="L2628" s="4">
        <f t="shared" si="246"/>
        <v>61129.36645732433</v>
      </c>
      <c r="M2628" s="5">
        <f t="shared" si="247"/>
        <v>0.65729088038240402</v>
      </c>
      <c r="N2628" s="4">
        <f>IF(SUMPRODUCT($O$2:$AD$2,O2628:AD2628)&lt;=Kalkulačka!$B$4,SUMPRODUCT($O$2:$AD$2,O2628:AD2628)*Kalkulačka!$B$5,SUMPRODUCT($O$2:$AD$2,O2628:AD2628))</f>
        <v>195</v>
      </c>
      <c r="O2628" s="4">
        <v>48</v>
      </c>
      <c r="P2628" s="4">
        <v>0</v>
      </c>
      <c r="Q2628" s="4">
        <v>0</v>
      </c>
      <c r="R2628" s="4">
        <v>0</v>
      </c>
      <c r="S2628" s="4">
        <v>82</v>
      </c>
      <c r="T2628" s="4">
        <v>0</v>
      </c>
      <c r="U2628" s="4">
        <v>129</v>
      </c>
      <c r="V2628" s="4">
        <v>54</v>
      </c>
      <c r="W2628" s="4">
        <v>0</v>
      </c>
      <c r="X2628" s="4">
        <v>0</v>
      </c>
      <c r="Y2628" s="4">
        <v>0</v>
      </c>
      <c r="Z2628" s="4">
        <v>0</v>
      </c>
      <c r="AA2628" s="4">
        <v>0</v>
      </c>
      <c r="AB2628" s="4">
        <v>0</v>
      </c>
      <c r="AC2628" s="4">
        <v>0</v>
      </c>
      <c r="AD2628" s="4">
        <v>0</v>
      </c>
    </row>
    <row r="2629" spans="1:30" x14ac:dyDescent="0.3">
      <c r="A2629" s="16" t="s">
        <v>29</v>
      </c>
      <c r="B2629" s="7">
        <v>555428</v>
      </c>
      <c r="C2629" s="7">
        <v>254843</v>
      </c>
      <c r="D2629" s="7" t="s">
        <v>279</v>
      </c>
      <c r="E2629" s="7">
        <v>2</v>
      </c>
      <c r="F2629" s="4">
        <v>29461088</v>
      </c>
      <c r="G2629" s="4">
        <v>1791579</v>
      </c>
      <c r="H2629" s="4">
        <f t="shared" si="242"/>
        <v>30693583.706350483</v>
      </c>
      <c r="I2629" s="4">
        <f t="shared" si="243"/>
        <v>1232495.706350483</v>
      </c>
      <c r="J2629" s="5">
        <f t="shared" si="244"/>
        <v>4.1834697562781242E-2</v>
      </c>
      <c r="K2629" s="4">
        <f t="shared" si="245"/>
        <v>1707380.3317152117</v>
      </c>
      <c r="L2629" s="4">
        <f t="shared" si="246"/>
        <v>-84198.668284788262</v>
      </c>
      <c r="M2629" s="5">
        <f t="shared" si="247"/>
        <v>-4.6996905123797617E-2</v>
      </c>
      <c r="N2629" s="4">
        <f>IF(SUMPRODUCT($O$2:$AD$2,O2629:AD2629)&lt;=Kalkulačka!$B$4,SUMPRODUCT($O$2:$AD$2,O2629:AD2629)*Kalkulačka!$B$5,SUMPRODUCT($O$2:$AD$2,O2629:AD2629))</f>
        <v>2160.1</v>
      </c>
      <c r="O2629" s="4">
        <v>504</v>
      </c>
      <c r="P2629" s="4">
        <v>0</v>
      </c>
      <c r="Q2629" s="4">
        <v>15</v>
      </c>
      <c r="R2629" s="4">
        <v>0</v>
      </c>
      <c r="S2629" s="4">
        <v>1445</v>
      </c>
      <c r="T2629" s="4">
        <v>61</v>
      </c>
      <c r="U2629" s="4">
        <v>500</v>
      </c>
      <c r="V2629" s="4">
        <v>461</v>
      </c>
      <c r="W2629" s="4">
        <v>60</v>
      </c>
      <c r="X2629" s="4">
        <v>1555</v>
      </c>
      <c r="Y2629" s="4">
        <v>0</v>
      </c>
      <c r="Z2629" s="4">
        <v>0</v>
      </c>
      <c r="AA2629" s="4">
        <v>741</v>
      </c>
      <c r="AB2629" s="4">
        <v>0</v>
      </c>
      <c r="AC2629" s="4">
        <v>0</v>
      </c>
      <c r="AD2629" s="4">
        <v>0</v>
      </c>
    </row>
    <row r="2630" spans="1:30" x14ac:dyDescent="0.3">
      <c r="A2630" s="16" t="s">
        <v>25</v>
      </c>
      <c r="B2630" s="7">
        <v>556335</v>
      </c>
      <c r="C2630" s="7">
        <v>255556</v>
      </c>
      <c r="D2630" s="7" t="s">
        <v>2630</v>
      </c>
      <c r="E2630" s="7">
        <v>2</v>
      </c>
      <c r="F2630" s="4">
        <v>2889893</v>
      </c>
      <c r="G2630" s="4">
        <v>142978</v>
      </c>
      <c r="H2630" s="4">
        <f t="shared" ref="H2630:H2693" si="248">N2630*$A$3</f>
        <v>3474182.3138756044</v>
      </c>
      <c r="I2630" s="4">
        <f t="shared" ref="I2630:I2693" si="249">H2630-F2630</f>
        <v>584289.31387560442</v>
      </c>
      <c r="J2630" s="5">
        <f t="shared" ref="J2630:J2693" si="250">IFERROR(H2630/F2630-1,0)</f>
        <v>0.2021837188697313</v>
      </c>
      <c r="K2630" s="4">
        <f t="shared" ref="K2630:K2693" si="251">N2630*$A$4</f>
        <v>193257.0210195682</v>
      </c>
      <c r="L2630" s="4">
        <f t="shared" ref="L2630:L2693" si="252">K2630-G2630</f>
        <v>50279.021019568201</v>
      </c>
      <c r="M2630" s="5">
        <f t="shared" ref="M2630:M2693" si="253">IFERROR(K2630/G2630-1,0)</f>
        <v>0.35165564646007219</v>
      </c>
      <c r="N2630" s="4">
        <f>IF(SUMPRODUCT($O$2:$AD$2,O2630:AD2630)&lt;=Kalkulačka!$B$4,SUMPRODUCT($O$2:$AD$2,O2630:AD2630)*Kalkulačka!$B$5,SUMPRODUCT($O$2:$AD$2,O2630:AD2630))</f>
        <v>244.5</v>
      </c>
      <c r="O2630" s="4">
        <v>38</v>
      </c>
      <c r="P2630" s="4">
        <v>0</v>
      </c>
      <c r="Q2630" s="4">
        <v>0</v>
      </c>
      <c r="R2630" s="4">
        <v>0</v>
      </c>
      <c r="S2630" s="4">
        <v>125</v>
      </c>
      <c r="T2630" s="4">
        <v>0</v>
      </c>
      <c r="U2630" s="4">
        <v>162</v>
      </c>
      <c r="V2630" s="4">
        <v>43</v>
      </c>
      <c r="W2630" s="4">
        <v>0</v>
      </c>
      <c r="X2630" s="4">
        <v>0</v>
      </c>
      <c r="Y2630" s="4">
        <v>0</v>
      </c>
      <c r="Z2630" s="4">
        <v>0</v>
      </c>
      <c r="AA2630" s="4">
        <v>0</v>
      </c>
      <c r="AB2630" s="4">
        <v>0</v>
      </c>
      <c r="AC2630" s="4">
        <v>0</v>
      </c>
      <c r="AD2630" s="4">
        <v>0</v>
      </c>
    </row>
    <row r="2631" spans="1:30" x14ac:dyDescent="0.3">
      <c r="A2631" s="16" t="s">
        <v>38</v>
      </c>
      <c r="B2631" s="7">
        <v>570001</v>
      </c>
      <c r="C2631" s="7">
        <v>268763</v>
      </c>
      <c r="D2631" s="7" t="s">
        <v>2631</v>
      </c>
      <c r="E2631" s="7">
        <v>2</v>
      </c>
      <c r="F2631" s="4">
        <v>3528138</v>
      </c>
      <c r="G2631" s="4">
        <v>179784</v>
      </c>
      <c r="H2631" s="4">
        <f t="shared" si="248"/>
        <v>4241486.3831978235</v>
      </c>
      <c r="I2631" s="4">
        <f t="shared" si="249"/>
        <v>713348.38319782354</v>
      </c>
      <c r="J2631" s="5">
        <f t="shared" si="250"/>
        <v>0.20218834501309857</v>
      </c>
      <c r="K2631" s="4">
        <f t="shared" si="251"/>
        <v>235939.55326928879</v>
      </c>
      <c r="L2631" s="4">
        <f t="shared" si="252"/>
        <v>56155.553269288794</v>
      </c>
      <c r="M2631" s="5">
        <f t="shared" si="253"/>
        <v>0.31235011607978902</v>
      </c>
      <c r="N2631" s="4">
        <f>IF(SUMPRODUCT($O$2:$AD$2,O2631:AD2631)&lt;=Kalkulačka!$B$4,SUMPRODUCT($O$2:$AD$2,O2631:AD2631)*Kalkulačka!$B$5,SUMPRODUCT($O$2:$AD$2,O2631:AD2631))</f>
        <v>298.5</v>
      </c>
      <c r="O2631" s="4">
        <v>35</v>
      </c>
      <c r="P2631" s="4">
        <v>0</v>
      </c>
      <c r="Q2631" s="4">
        <v>0</v>
      </c>
      <c r="R2631" s="4">
        <v>0</v>
      </c>
      <c r="S2631" s="4">
        <v>164</v>
      </c>
      <c r="T2631" s="4">
        <v>0</v>
      </c>
      <c r="U2631" s="4">
        <v>230</v>
      </c>
      <c r="V2631" s="4">
        <v>60</v>
      </c>
      <c r="W2631" s="4">
        <v>0</v>
      </c>
      <c r="X2631" s="4">
        <v>0</v>
      </c>
      <c r="Y2631" s="4">
        <v>0</v>
      </c>
      <c r="Z2631" s="4">
        <v>0</v>
      </c>
      <c r="AA2631" s="4">
        <v>0</v>
      </c>
      <c r="AB2631" s="4">
        <v>0</v>
      </c>
      <c r="AC2631" s="4">
        <v>0</v>
      </c>
      <c r="AD2631" s="4">
        <v>0</v>
      </c>
    </row>
    <row r="2632" spans="1:30" x14ac:dyDescent="0.3">
      <c r="A2632" s="16" t="s">
        <v>23</v>
      </c>
      <c r="B2632" s="7">
        <v>552470</v>
      </c>
      <c r="C2632" s="7">
        <v>252361</v>
      </c>
      <c r="D2632" s="7" t="s">
        <v>2632</v>
      </c>
      <c r="E2632" s="7">
        <v>2</v>
      </c>
      <c r="F2632" s="4">
        <v>3332917</v>
      </c>
      <c r="G2632" s="4">
        <v>163409</v>
      </c>
      <c r="H2632" s="4">
        <f t="shared" si="248"/>
        <v>4007032.3620160348</v>
      </c>
      <c r="I2632" s="4">
        <f t="shared" si="249"/>
        <v>674115.36201603478</v>
      </c>
      <c r="J2632" s="5">
        <f t="shared" si="250"/>
        <v>0.20225987086268127</v>
      </c>
      <c r="K2632" s="4">
        <f t="shared" si="251"/>
        <v>222897.6684152075</v>
      </c>
      <c r="L2632" s="4">
        <f t="shared" si="252"/>
        <v>59488.668415207503</v>
      </c>
      <c r="M2632" s="5">
        <f t="shared" si="253"/>
        <v>0.36404768657300091</v>
      </c>
      <c r="N2632" s="4">
        <f>IF(SUMPRODUCT($O$2:$AD$2,O2632:AD2632)&lt;=Kalkulačka!$B$4,SUMPRODUCT($O$2:$AD$2,O2632:AD2632)*Kalkulačka!$B$5,SUMPRODUCT($O$2:$AD$2,O2632:AD2632))</f>
        <v>282</v>
      </c>
      <c r="O2632" s="4">
        <v>46</v>
      </c>
      <c r="P2632" s="4">
        <v>0</v>
      </c>
      <c r="Q2632" s="4">
        <v>0</v>
      </c>
      <c r="R2632" s="4">
        <v>0</v>
      </c>
      <c r="S2632" s="4">
        <v>142</v>
      </c>
      <c r="T2632" s="4">
        <v>0</v>
      </c>
      <c r="U2632" s="4">
        <v>184</v>
      </c>
      <c r="V2632" s="4">
        <v>56</v>
      </c>
      <c r="W2632" s="4">
        <v>0</v>
      </c>
      <c r="X2632" s="4">
        <v>0</v>
      </c>
      <c r="Y2632" s="4">
        <v>0</v>
      </c>
      <c r="Z2632" s="4">
        <v>0</v>
      </c>
      <c r="AA2632" s="4">
        <v>0</v>
      </c>
      <c r="AB2632" s="4">
        <v>0</v>
      </c>
      <c r="AC2632" s="4">
        <v>0</v>
      </c>
      <c r="AD2632" s="4">
        <v>0</v>
      </c>
    </row>
    <row r="2633" spans="1:30" x14ac:dyDescent="0.3">
      <c r="A2633" s="16" t="s">
        <v>47</v>
      </c>
      <c r="B2633" s="7">
        <v>584673</v>
      </c>
      <c r="C2633" s="7">
        <v>283371</v>
      </c>
      <c r="D2633" s="7" t="s">
        <v>2633</v>
      </c>
      <c r="E2633" s="7">
        <v>2</v>
      </c>
      <c r="F2633" s="4">
        <v>3491996</v>
      </c>
      <c r="G2633" s="4">
        <v>169903</v>
      </c>
      <c r="H2633" s="4">
        <f t="shared" si="248"/>
        <v>4198858.3793465896</v>
      </c>
      <c r="I2633" s="4">
        <f t="shared" si="249"/>
        <v>706862.37934658956</v>
      </c>
      <c r="J2633" s="5">
        <f t="shared" si="250"/>
        <v>0.20242359365434259</v>
      </c>
      <c r="K2633" s="4">
        <f t="shared" si="251"/>
        <v>233568.30147763764</v>
      </c>
      <c r="L2633" s="4">
        <f t="shared" si="252"/>
        <v>63665.301477637637</v>
      </c>
      <c r="M2633" s="5">
        <f t="shared" si="253"/>
        <v>0.37471558170036801</v>
      </c>
      <c r="N2633" s="4">
        <f>IF(SUMPRODUCT($O$2:$AD$2,O2633:AD2633)&lt;=Kalkulačka!$B$4,SUMPRODUCT($O$2:$AD$2,O2633:AD2633)*Kalkulačka!$B$5,SUMPRODUCT($O$2:$AD$2,O2633:AD2633))</f>
        <v>295.5</v>
      </c>
      <c r="O2633" s="4">
        <v>47</v>
      </c>
      <c r="P2633" s="4">
        <v>0</v>
      </c>
      <c r="Q2633" s="4">
        <v>0</v>
      </c>
      <c r="R2633" s="4">
        <v>0</v>
      </c>
      <c r="S2633" s="4">
        <v>150</v>
      </c>
      <c r="T2633" s="4">
        <v>0</v>
      </c>
      <c r="U2633" s="4">
        <v>179</v>
      </c>
      <c r="V2633" s="4">
        <v>29</v>
      </c>
      <c r="W2633" s="4">
        <v>62</v>
      </c>
      <c r="X2633" s="4">
        <v>0</v>
      </c>
      <c r="Y2633" s="4">
        <v>0</v>
      </c>
      <c r="Z2633" s="4">
        <v>0</v>
      </c>
      <c r="AA2633" s="4">
        <v>0</v>
      </c>
      <c r="AB2633" s="4">
        <v>0</v>
      </c>
      <c r="AC2633" s="4">
        <v>0</v>
      </c>
      <c r="AD2633" s="4">
        <v>0</v>
      </c>
    </row>
    <row r="2634" spans="1:30" x14ac:dyDescent="0.3">
      <c r="A2634" s="16" t="s">
        <v>20</v>
      </c>
      <c r="B2634" s="7">
        <v>538892</v>
      </c>
      <c r="C2634" s="7">
        <v>240877</v>
      </c>
      <c r="D2634" s="7" t="s">
        <v>2634</v>
      </c>
      <c r="E2634" s="7">
        <v>2</v>
      </c>
      <c r="F2634" s="4">
        <v>2409769</v>
      </c>
      <c r="G2634" s="4">
        <v>99875</v>
      </c>
      <c r="H2634" s="4">
        <f t="shared" si="248"/>
        <v>2898704.2618839401</v>
      </c>
      <c r="I2634" s="4">
        <f t="shared" si="249"/>
        <v>488935.26188394008</v>
      </c>
      <c r="J2634" s="5">
        <f t="shared" si="250"/>
        <v>0.20289714984462837</v>
      </c>
      <c r="K2634" s="4">
        <f t="shared" si="251"/>
        <v>161245.12183227777</v>
      </c>
      <c r="L2634" s="4">
        <f t="shared" si="252"/>
        <v>61370.121832277771</v>
      </c>
      <c r="M2634" s="5">
        <f t="shared" si="253"/>
        <v>0.61446930495397023</v>
      </c>
      <c r="N2634" s="4">
        <f>IF(SUMPRODUCT($O$2:$AD$2,O2634:AD2634)&lt;=Kalkulačka!$B$4,SUMPRODUCT($O$2:$AD$2,O2634:AD2634)*Kalkulačka!$B$5,SUMPRODUCT($O$2:$AD$2,O2634:AD2634))</f>
        <v>204</v>
      </c>
      <c r="O2634" s="4">
        <v>43</v>
      </c>
      <c r="P2634" s="4">
        <v>0</v>
      </c>
      <c r="Q2634" s="4">
        <v>0</v>
      </c>
      <c r="R2634" s="4">
        <v>0</v>
      </c>
      <c r="S2634" s="4">
        <v>93</v>
      </c>
      <c r="T2634" s="4">
        <v>0</v>
      </c>
      <c r="U2634" s="4">
        <v>0</v>
      </c>
      <c r="V2634" s="4">
        <v>81</v>
      </c>
      <c r="W2634" s="4">
        <v>0</v>
      </c>
      <c r="X2634" s="4">
        <v>0</v>
      </c>
      <c r="Y2634" s="4">
        <v>0</v>
      </c>
      <c r="Z2634" s="4">
        <v>0</v>
      </c>
      <c r="AA2634" s="4">
        <v>0</v>
      </c>
      <c r="AB2634" s="4">
        <v>0</v>
      </c>
      <c r="AC2634" s="4">
        <v>0</v>
      </c>
      <c r="AD2634" s="4">
        <v>0</v>
      </c>
    </row>
    <row r="2635" spans="1:30" x14ac:dyDescent="0.3">
      <c r="A2635" s="16" t="s">
        <v>20</v>
      </c>
      <c r="B2635" s="7">
        <v>537314</v>
      </c>
      <c r="C2635" s="7">
        <v>239267</v>
      </c>
      <c r="D2635" s="7" t="s">
        <v>2635</v>
      </c>
      <c r="E2635" s="7">
        <v>2</v>
      </c>
      <c r="F2635" s="4">
        <v>1700944</v>
      </c>
      <c r="G2635" s="4">
        <v>66124</v>
      </c>
      <c r="H2635" s="4">
        <f t="shared" si="248"/>
        <v>2046144.1848592516</v>
      </c>
      <c r="I2635" s="4">
        <f t="shared" si="249"/>
        <v>345200.1848592516</v>
      </c>
      <c r="J2635" s="5">
        <f t="shared" si="250"/>
        <v>0.20294623741831108</v>
      </c>
      <c r="K2635" s="4">
        <f t="shared" si="251"/>
        <v>113820.08599925489</v>
      </c>
      <c r="L2635" s="4">
        <f t="shared" si="252"/>
        <v>47696.085999254894</v>
      </c>
      <c r="M2635" s="5">
        <f t="shared" si="253"/>
        <v>0.72131277598534416</v>
      </c>
      <c r="N2635" s="4">
        <f>IF(SUMPRODUCT($O$2:$AD$2,O2635:AD2635)&lt;=Kalkulačka!$B$4,SUMPRODUCT($O$2:$AD$2,O2635:AD2635)*Kalkulačka!$B$5,SUMPRODUCT($O$2:$AD$2,O2635:AD2635))</f>
        <v>144</v>
      </c>
      <c r="O2635" s="4">
        <v>42</v>
      </c>
      <c r="P2635" s="4">
        <v>0</v>
      </c>
      <c r="Q2635" s="4">
        <v>0</v>
      </c>
      <c r="R2635" s="4">
        <v>0</v>
      </c>
      <c r="S2635" s="4">
        <v>54</v>
      </c>
      <c r="T2635" s="4">
        <v>0</v>
      </c>
      <c r="U2635" s="4">
        <v>94</v>
      </c>
      <c r="V2635" s="4">
        <v>53</v>
      </c>
      <c r="W2635" s="4">
        <v>0</v>
      </c>
      <c r="X2635" s="4">
        <v>0</v>
      </c>
      <c r="Y2635" s="4">
        <v>0</v>
      </c>
      <c r="Z2635" s="4">
        <v>0</v>
      </c>
      <c r="AA2635" s="4">
        <v>0</v>
      </c>
      <c r="AB2635" s="4">
        <v>0</v>
      </c>
      <c r="AC2635" s="4">
        <v>0</v>
      </c>
      <c r="AD2635" s="4">
        <v>0</v>
      </c>
    </row>
    <row r="2636" spans="1:30" x14ac:dyDescent="0.3">
      <c r="A2636" s="16" t="s">
        <v>41</v>
      </c>
      <c r="B2636" s="7">
        <v>580872</v>
      </c>
      <c r="C2636" s="7">
        <v>279447</v>
      </c>
      <c r="D2636" s="7" t="s">
        <v>2636</v>
      </c>
      <c r="E2636" s="7">
        <v>2</v>
      </c>
      <c r="F2636" s="4">
        <v>1700938</v>
      </c>
      <c r="G2636" s="4">
        <v>65655</v>
      </c>
      <c r="H2636" s="4">
        <f t="shared" si="248"/>
        <v>2046144.1848592516</v>
      </c>
      <c r="I2636" s="4">
        <f t="shared" si="249"/>
        <v>345206.1848592516</v>
      </c>
      <c r="J2636" s="5">
        <f t="shared" si="250"/>
        <v>0.20295048076958211</v>
      </c>
      <c r="K2636" s="4">
        <f t="shared" si="251"/>
        <v>113820.08599925489</v>
      </c>
      <c r="L2636" s="4">
        <f t="shared" si="252"/>
        <v>48165.085999254894</v>
      </c>
      <c r="M2636" s="5">
        <f t="shared" si="253"/>
        <v>0.73360880358319847</v>
      </c>
      <c r="N2636" s="4">
        <f>IF(SUMPRODUCT($O$2:$AD$2,O2636:AD2636)&lt;=Kalkulačka!$B$4,SUMPRODUCT($O$2:$AD$2,O2636:AD2636)*Kalkulačka!$B$5,SUMPRODUCT($O$2:$AD$2,O2636:AD2636))</f>
        <v>144</v>
      </c>
      <c r="O2636" s="4">
        <v>44</v>
      </c>
      <c r="P2636" s="4">
        <v>0</v>
      </c>
      <c r="Q2636" s="4">
        <v>0</v>
      </c>
      <c r="R2636" s="4">
        <v>0</v>
      </c>
      <c r="S2636" s="4">
        <v>52</v>
      </c>
      <c r="T2636" s="4">
        <v>0</v>
      </c>
      <c r="U2636" s="4">
        <v>112</v>
      </c>
      <c r="V2636" s="4">
        <v>31</v>
      </c>
      <c r="W2636" s="4">
        <v>0</v>
      </c>
      <c r="X2636" s="4">
        <v>0</v>
      </c>
      <c r="Y2636" s="4">
        <v>0</v>
      </c>
      <c r="Z2636" s="4">
        <v>0</v>
      </c>
      <c r="AA2636" s="4">
        <v>0</v>
      </c>
      <c r="AB2636" s="4">
        <v>0</v>
      </c>
      <c r="AC2636" s="4">
        <v>0</v>
      </c>
      <c r="AD2636" s="4">
        <v>0</v>
      </c>
    </row>
    <row r="2637" spans="1:30" x14ac:dyDescent="0.3">
      <c r="A2637" s="16" t="s">
        <v>20</v>
      </c>
      <c r="B2637" s="7">
        <v>539139</v>
      </c>
      <c r="C2637" s="7">
        <v>241121</v>
      </c>
      <c r="D2637" s="7" t="s">
        <v>2637</v>
      </c>
      <c r="E2637" s="7">
        <v>2</v>
      </c>
      <c r="F2637" s="4">
        <v>16628494</v>
      </c>
      <c r="G2637" s="4">
        <v>1027509</v>
      </c>
      <c r="H2637" s="4">
        <f t="shared" si="248"/>
        <v>17338230.099758744</v>
      </c>
      <c r="I2637" s="4">
        <f t="shared" si="249"/>
        <v>709736.09975874424</v>
      </c>
      <c r="J2637" s="5">
        <f t="shared" si="250"/>
        <v>4.2681922954582951E-2</v>
      </c>
      <c r="K2637" s="4">
        <f t="shared" si="251"/>
        <v>964467.14539090858</v>
      </c>
      <c r="L2637" s="4">
        <f t="shared" si="252"/>
        <v>-63041.854609091417</v>
      </c>
      <c r="M2637" s="5">
        <f t="shared" si="253"/>
        <v>-6.1354065618005715E-2</v>
      </c>
      <c r="N2637" s="4">
        <f>IF(SUMPRODUCT($O$2:$AD$2,O2637:AD2637)&lt;=Kalkulačka!$B$4,SUMPRODUCT($O$2:$AD$2,O2637:AD2637)*Kalkulačka!$B$5,SUMPRODUCT($O$2:$AD$2,O2637:AD2637))</f>
        <v>1220.2</v>
      </c>
      <c r="O2637" s="4">
        <v>265</v>
      </c>
      <c r="P2637" s="4">
        <v>0</v>
      </c>
      <c r="Q2637" s="4">
        <v>13</v>
      </c>
      <c r="R2637" s="4">
        <v>0</v>
      </c>
      <c r="S2637" s="4">
        <v>895</v>
      </c>
      <c r="T2637" s="4">
        <v>0</v>
      </c>
      <c r="U2637" s="4">
        <v>199</v>
      </c>
      <c r="V2637" s="4">
        <v>316</v>
      </c>
      <c r="W2637" s="4">
        <v>0</v>
      </c>
      <c r="X2637" s="4">
        <v>0</v>
      </c>
      <c r="Y2637" s="4">
        <v>0</v>
      </c>
      <c r="Z2637" s="4">
        <v>0</v>
      </c>
      <c r="AA2637" s="4">
        <v>472</v>
      </c>
      <c r="AB2637" s="4">
        <v>0</v>
      </c>
      <c r="AC2637" s="4">
        <v>0</v>
      </c>
      <c r="AD2637" s="4">
        <v>0</v>
      </c>
    </row>
    <row r="2638" spans="1:30" x14ac:dyDescent="0.3">
      <c r="A2638" s="16" t="s">
        <v>56</v>
      </c>
      <c r="B2638" s="7">
        <v>557226</v>
      </c>
      <c r="C2638" s="7">
        <v>70632430</v>
      </c>
      <c r="D2638" s="7" t="s">
        <v>1531</v>
      </c>
      <c r="E2638" s="7">
        <v>2</v>
      </c>
      <c r="F2638" s="4">
        <v>1487838</v>
      </c>
      <c r="G2638" s="4">
        <v>56913</v>
      </c>
      <c r="H2638" s="4">
        <f t="shared" si="248"/>
        <v>1790376.1617518452</v>
      </c>
      <c r="I2638" s="4">
        <f t="shared" si="249"/>
        <v>302538.16175184515</v>
      </c>
      <c r="J2638" s="5">
        <f t="shared" si="250"/>
        <v>0.2033407950004269</v>
      </c>
      <c r="K2638" s="4">
        <f t="shared" si="251"/>
        <v>99592.57524934804</v>
      </c>
      <c r="L2638" s="4">
        <f t="shared" si="252"/>
        <v>42679.57524934804</v>
      </c>
      <c r="M2638" s="5">
        <f t="shared" si="253"/>
        <v>0.74990907612229263</v>
      </c>
      <c r="N2638" s="4">
        <f>IF(SUMPRODUCT($O$2:$AD$2,O2638:AD2638)&lt;=Kalkulačka!$B$4,SUMPRODUCT($O$2:$AD$2,O2638:AD2638)*Kalkulačka!$B$5,SUMPRODUCT($O$2:$AD$2,O2638:AD2638))</f>
        <v>126</v>
      </c>
      <c r="O2638" s="4">
        <v>39</v>
      </c>
      <c r="P2638" s="4">
        <v>0</v>
      </c>
      <c r="Q2638" s="4">
        <v>0</v>
      </c>
      <c r="R2638" s="4">
        <v>0</v>
      </c>
      <c r="S2638" s="4">
        <v>45</v>
      </c>
      <c r="T2638" s="4">
        <v>0</v>
      </c>
      <c r="U2638" s="4">
        <v>82</v>
      </c>
      <c r="V2638" s="4">
        <v>42</v>
      </c>
      <c r="W2638" s="4">
        <v>0</v>
      </c>
      <c r="X2638" s="4">
        <v>0</v>
      </c>
      <c r="Y2638" s="4">
        <v>0</v>
      </c>
      <c r="Z2638" s="4">
        <v>0</v>
      </c>
      <c r="AA2638" s="4">
        <v>0</v>
      </c>
      <c r="AB2638" s="4">
        <v>0</v>
      </c>
      <c r="AC2638" s="4">
        <v>0</v>
      </c>
      <c r="AD2638" s="4">
        <v>0</v>
      </c>
    </row>
    <row r="2639" spans="1:30" x14ac:dyDescent="0.3">
      <c r="A2639" s="16" t="s">
        <v>38</v>
      </c>
      <c r="B2639" s="7">
        <v>574546</v>
      </c>
      <c r="C2639" s="7">
        <v>273147</v>
      </c>
      <c r="D2639" s="7" t="s">
        <v>2638</v>
      </c>
      <c r="E2639" s="7">
        <v>2</v>
      </c>
      <c r="F2639" s="4">
        <v>1133580</v>
      </c>
      <c r="G2639" s="4">
        <v>30745</v>
      </c>
      <c r="H2639" s="4">
        <f t="shared" si="248"/>
        <v>1364096.1232395011</v>
      </c>
      <c r="I2639" s="4">
        <f t="shared" si="249"/>
        <v>230516.12323950115</v>
      </c>
      <c r="J2639" s="5">
        <f t="shared" si="250"/>
        <v>0.20335232029455463</v>
      </c>
      <c r="K2639" s="4">
        <f t="shared" si="251"/>
        <v>75880.057332836601</v>
      </c>
      <c r="L2639" s="4">
        <f t="shared" si="252"/>
        <v>45135.057332836601</v>
      </c>
      <c r="M2639" s="5">
        <f t="shared" si="253"/>
        <v>1.4680454491083625</v>
      </c>
      <c r="N2639" s="4">
        <f>IF(SUMPRODUCT($O$2:$AD$2,O2639:AD2639)&lt;=Kalkulačka!$B$4,SUMPRODUCT($O$2:$AD$2,O2639:AD2639)*Kalkulačka!$B$5,SUMPRODUCT($O$2:$AD$2,O2639:AD2639))</f>
        <v>96</v>
      </c>
      <c r="O2639" s="4">
        <v>64</v>
      </c>
      <c r="P2639" s="4">
        <v>0</v>
      </c>
      <c r="Q2639" s="4">
        <v>0</v>
      </c>
      <c r="R2639" s="4">
        <v>0</v>
      </c>
      <c r="S2639" s="4">
        <v>0</v>
      </c>
      <c r="T2639" s="4">
        <v>0</v>
      </c>
      <c r="U2639" s="4">
        <v>64</v>
      </c>
      <c r="V2639" s="4">
        <v>0</v>
      </c>
      <c r="W2639" s="4">
        <v>0</v>
      </c>
      <c r="X2639" s="4">
        <v>0</v>
      </c>
      <c r="Y2639" s="4">
        <v>0</v>
      </c>
      <c r="Z2639" s="4">
        <v>0</v>
      </c>
      <c r="AA2639" s="4">
        <v>0</v>
      </c>
      <c r="AB2639" s="4">
        <v>0</v>
      </c>
      <c r="AC2639" s="4">
        <v>0</v>
      </c>
      <c r="AD2639" s="4">
        <v>0</v>
      </c>
    </row>
    <row r="2640" spans="1:30" x14ac:dyDescent="0.3">
      <c r="A2640" s="16" t="s">
        <v>29</v>
      </c>
      <c r="B2640" s="7">
        <v>554642</v>
      </c>
      <c r="C2640" s="7">
        <v>254061</v>
      </c>
      <c r="D2640" s="7" t="s">
        <v>270</v>
      </c>
      <c r="E2640" s="7">
        <v>2</v>
      </c>
      <c r="F2640" s="4">
        <v>26415759</v>
      </c>
      <c r="G2640" s="4">
        <v>1658878</v>
      </c>
      <c r="H2640" s="4">
        <f t="shared" si="248"/>
        <v>27550478.889052801</v>
      </c>
      <c r="I2640" s="4">
        <f t="shared" si="249"/>
        <v>1134719.8890528008</v>
      </c>
      <c r="J2640" s="5">
        <f t="shared" si="250"/>
        <v>4.2956172073374876E-2</v>
      </c>
      <c r="K2640" s="4">
        <f t="shared" si="251"/>
        <v>1532540.0329441342</v>
      </c>
      <c r="L2640" s="4">
        <f t="shared" si="252"/>
        <v>-126337.9670558658</v>
      </c>
      <c r="M2640" s="5">
        <f t="shared" si="253"/>
        <v>-7.6158685000262683E-2</v>
      </c>
      <c r="N2640" s="4">
        <f>IF(SUMPRODUCT($O$2:$AD$2,O2640:AD2640)&lt;=Kalkulačka!$B$4,SUMPRODUCT($O$2:$AD$2,O2640:AD2640)*Kalkulačka!$B$5,SUMPRODUCT($O$2:$AD$2,O2640:AD2640))</f>
        <v>1938.9</v>
      </c>
      <c r="O2640" s="4">
        <v>364</v>
      </c>
      <c r="P2640" s="4">
        <v>14</v>
      </c>
      <c r="Q2640" s="4">
        <v>26</v>
      </c>
      <c r="R2640" s="4">
        <v>0</v>
      </c>
      <c r="S2640" s="4">
        <v>1334</v>
      </c>
      <c r="T2640" s="4">
        <v>57</v>
      </c>
      <c r="U2640" s="4">
        <v>1272</v>
      </c>
      <c r="V2640" s="4">
        <v>217</v>
      </c>
      <c r="W2640" s="4">
        <v>0</v>
      </c>
      <c r="X2640" s="4">
        <v>371</v>
      </c>
      <c r="Y2640" s="4">
        <v>0</v>
      </c>
      <c r="Z2640" s="4">
        <v>0</v>
      </c>
      <c r="AA2640" s="4">
        <v>729</v>
      </c>
      <c r="AB2640" s="4">
        <v>0</v>
      </c>
      <c r="AC2640" s="4">
        <v>0</v>
      </c>
      <c r="AD2640" s="4">
        <v>0</v>
      </c>
    </row>
    <row r="2641" spans="1:30" x14ac:dyDescent="0.3">
      <c r="A2641" s="16" t="s">
        <v>41</v>
      </c>
      <c r="B2641" s="7">
        <v>571202</v>
      </c>
      <c r="C2641" s="7">
        <v>269867</v>
      </c>
      <c r="D2641" s="7" t="s">
        <v>2639</v>
      </c>
      <c r="E2641" s="7">
        <v>2</v>
      </c>
      <c r="F2641" s="4">
        <v>3169639</v>
      </c>
      <c r="G2641" s="4">
        <v>164045</v>
      </c>
      <c r="H2641" s="4">
        <f t="shared" si="248"/>
        <v>3815206.34468548</v>
      </c>
      <c r="I2641" s="4">
        <f t="shared" si="249"/>
        <v>645567.34468548</v>
      </c>
      <c r="J2641" s="5">
        <f t="shared" si="250"/>
        <v>0.20367219884834831</v>
      </c>
      <c r="K2641" s="4">
        <f t="shared" si="251"/>
        <v>212227.03535277737</v>
      </c>
      <c r="L2641" s="4">
        <f t="shared" si="252"/>
        <v>48182.03535277737</v>
      </c>
      <c r="M2641" s="5">
        <f t="shared" si="253"/>
        <v>0.29371230670107207</v>
      </c>
      <c r="N2641" s="4">
        <f>IF(SUMPRODUCT($O$2:$AD$2,O2641:AD2641)&lt;=Kalkulačka!$B$4,SUMPRODUCT($O$2:$AD$2,O2641:AD2641)*Kalkulačka!$B$5,SUMPRODUCT($O$2:$AD$2,O2641:AD2641))</f>
        <v>268.5</v>
      </c>
      <c r="O2641" s="4">
        <v>27</v>
      </c>
      <c r="P2641" s="4">
        <v>0</v>
      </c>
      <c r="Q2641" s="4">
        <v>0</v>
      </c>
      <c r="R2641" s="4">
        <v>0</v>
      </c>
      <c r="S2641" s="4">
        <v>152</v>
      </c>
      <c r="T2641" s="4">
        <v>0</v>
      </c>
      <c r="U2641" s="4">
        <v>165</v>
      </c>
      <c r="V2641" s="4">
        <v>75</v>
      </c>
      <c r="W2641" s="4">
        <v>0</v>
      </c>
      <c r="X2641" s="4">
        <v>0</v>
      </c>
      <c r="Y2641" s="4">
        <v>0</v>
      </c>
      <c r="Z2641" s="4">
        <v>0</v>
      </c>
      <c r="AA2641" s="4">
        <v>0</v>
      </c>
      <c r="AB2641" s="4">
        <v>0</v>
      </c>
      <c r="AC2641" s="4">
        <v>0</v>
      </c>
      <c r="AD2641" s="4">
        <v>0</v>
      </c>
    </row>
    <row r="2642" spans="1:30" x14ac:dyDescent="0.3">
      <c r="A2642" s="16" t="s">
        <v>53</v>
      </c>
      <c r="B2642" s="7">
        <v>585939</v>
      </c>
      <c r="C2642" s="7">
        <v>284653</v>
      </c>
      <c r="D2642" s="7" t="s">
        <v>441</v>
      </c>
      <c r="E2642" s="7">
        <v>2</v>
      </c>
      <c r="F2642" s="4">
        <v>11454673</v>
      </c>
      <c r="G2642" s="4">
        <v>741655</v>
      </c>
      <c r="H2642" s="4">
        <f t="shared" si="248"/>
        <v>11950050.412962712</v>
      </c>
      <c r="I2642" s="4">
        <f t="shared" si="249"/>
        <v>495377.41296271235</v>
      </c>
      <c r="J2642" s="5">
        <f t="shared" si="250"/>
        <v>4.324675291583735E-2</v>
      </c>
      <c r="K2642" s="4">
        <f t="shared" si="251"/>
        <v>664740.91892620397</v>
      </c>
      <c r="L2642" s="4">
        <f t="shared" si="252"/>
        <v>-76914.081073796027</v>
      </c>
      <c r="M2642" s="5">
        <f t="shared" si="253"/>
        <v>-0.10370601030640392</v>
      </c>
      <c r="N2642" s="4">
        <f>IF(SUMPRODUCT($O$2:$AD$2,O2642:AD2642)&lt;=Kalkulačka!$B$4,SUMPRODUCT($O$2:$AD$2,O2642:AD2642)*Kalkulačka!$B$5,SUMPRODUCT($O$2:$AD$2,O2642:AD2642))</f>
        <v>841</v>
      </c>
      <c r="O2642" s="4">
        <v>161</v>
      </c>
      <c r="P2642" s="4">
        <v>18</v>
      </c>
      <c r="Q2642" s="4">
        <v>0</v>
      </c>
      <c r="R2642" s="4">
        <v>0</v>
      </c>
      <c r="S2642" s="4">
        <v>644</v>
      </c>
      <c r="T2642" s="4">
        <v>0</v>
      </c>
      <c r="U2642" s="4">
        <v>775</v>
      </c>
      <c r="V2642" s="4">
        <v>170</v>
      </c>
      <c r="W2642" s="4">
        <v>0</v>
      </c>
      <c r="X2642" s="4">
        <v>616</v>
      </c>
      <c r="Y2642" s="4">
        <v>0</v>
      </c>
      <c r="Z2642" s="4">
        <v>0</v>
      </c>
      <c r="AA2642" s="4">
        <v>0</v>
      </c>
      <c r="AB2642" s="4">
        <v>0</v>
      </c>
      <c r="AC2642" s="4">
        <v>0</v>
      </c>
      <c r="AD2642" s="4">
        <v>0</v>
      </c>
    </row>
    <row r="2643" spans="1:30" x14ac:dyDescent="0.3">
      <c r="A2643" s="16" t="s">
        <v>56</v>
      </c>
      <c r="B2643" s="7">
        <v>597449</v>
      </c>
      <c r="C2643" s="7">
        <v>296074</v>
      </c>
      <c r="D2643" s="7" t="s">
        <v>662</v>
      </c>
      <c r="E2643" s="7">
        <v>2</v>
      </c>
      <c r="F2643" s="4">
        <v>3311004</v>
      </c>
      <c r="G2643" s="4">
        <v>152644</v>
      </c>
      <c r="H2643" s="4">
        <f t="shared" si="248"/>
        <v>3985718.3600904173</v>
      </c>
      <c r="I2643" s="4">
        <f t="shared" si="249"/>
        <v>674714.36009041732</v>
      </c>
      <c r="J2643" s="5">
        <f t="shared" si="250"/>
        <v>0.20377938537386764</v>
      </c>
      <c r="K2643" s="4">
        <f t="shared" si="251"/>
        <v>221712.04251938194</v>
      </c>
      <c r="L2643" s="4">
        <f t="shared" si="252"/>
        <v>69068.042519381939</v>
      </c>
      <c r="M2643" s="5">
        <f t="shared" si="253"/>
        <v>0.45247793899126032</v>
      </c>
      <c r="N2643" s="4">
        <f>IF(SUMPRODUCT($O$2:$AD$2,O2643:AD2643)&lt;=Kalkulačka!$B$4,SUMPRODUCT($O$2:$AD$2,O2643:AD2643)*Kalkulačka!$B$5,SUMPRODUCT($O$2:$AD$2,O2643:AD2643))</f>
        <v>280.5</v>
      </c>
      <c r="O2643" s="4">
        <v>55</v>
      </c>
      <c r="P2643" s="4">
        <v>0</v>
      </c>
      <c r="Q2643" s="4">
        <v>0</v>
      </c>
      <c r="R2643" s="4">
        <v>0</v>
      </c>
      <c r="S2643" s="4">
        <v>132</v>
      </c>
      <c r="T2643" s="4">
        <v>0</v>
      </c>
      <c r="U2643" s="4">
        <v>165</v>
      </c>
      <c r="V2643" s="4">
        <v>74</v>
      </c>
      <c r="W2643" s="4">
        <v>0</v>
      </c>
      <c r="X2643" s="4">
        <v>0</v>
      </c>
      <c r="Y2643" s="4">
        <v>0</v>
      </c>
      <c r="Z2643" s="4">
        <v>0</v>
      </c>
      <c r="AA2643" s="4">
        <v>0</v>
      </c>
      <c r="AB2643" s="4">
        <v>0</v>
      </c>
      <c r="AC2643" s="4">
        <v>0</v>
      </c>
      <c r="AD2643" s="4">
        <v>0</v>
      </c>
    </row>
    <row r="2644" spans="1:30" x14ac:dyDescent="0.3">
      <c r="A2644" s="16" t="s">
        <v>20</v>
      </c>
      <c r="B2644" s="7">
        <v>533033</v>
      </c>
      <c r="C2644" s="7">
        <v>235091</v>
      </c>
      <c r="D2644" s="7" t="s">
        <v>2640</v>
      </c>
      <c r="E2644" s="7">
        <v>2</v>
      </c>
      <c r="F2644" s="4">
        <v>2052999</v>
      </c>
      <c r="G2644" s="4">
        <v>83556</v>
      </c>
      <c r="H2644" s="4">
        <f t="shared" si="248"/>
        <v>2472424.2233715956</v>
      </c>
      <c r="I2644" s="4">
        <f t="shared" si="249"/>
        <v>419425.22337159561</v>
      </c>
      <c r="J2644" s="5">
        <f t="shared" si="250"/>
        <v>0.20429879574787702</v>
      </c>
      <c r="K2644" s="4">
        <f t="shared" si="251"/>
        <v>137532.60391576632</v>
      </c>
      <c r="L2644" s="4">
        <f t="shared" si="252"/>
        <v>53976.603915766318</v>
      </c>
      <c r="M2644" s="5">
        <f t="shared" si="253"/>
        <v>0.64599315328362206</v>
      </c>
      <c r="N2644" s="4">
        <f>IF(SUMPRODUCT($O$2:$AD$2,O2644:AD2644)&lt;=Kalkulačka!$B$4,SUMPRODUCT($O$2:$AD$2,O2644:AD2644)*Kalkulačka!$B$5,SUMPRODUCT($O$2:$AD$2,O2644:AD2644))</f>
        <v>174</v>
      </c>
      <c r="O2644" s="4">
        <v>41</v>
      </c>
      <c r="P2644" s="4">
        <v>0</v>
      </c>
      <c r="Q2644" s="4">
        <v>0</v>
      </c>
      <c r="R2644" s="4">
        <v>0</v>
      </c>
      <c r="S2644" s="4">
        <v>75</v>
      </c>
      <c r="T2644" s="4">
        <v>0</v>
      </c>
      <c r="U2644" s="4">
        <v>116</v>
      </c>
      <c r="V2644" s="4">
        <v>60</v>
      </c>
      <c r="W2644" s="4">
        <v>0</v>
      </c>
      <c r="X2644" s="4">
        <v>0</v>
      </c>
      <c r="Y2644" s="4">
        <v>0</v>
      </c>
      <c r="Z2644" s="4">
        <v>0</v>
      </c>
      <c r="AA2644" s="4">
        <v>0</v>
      </c>
      <c r="AB2644" s="4">
        <v>0</v>
      </c>
      <c r="AC2644" s="4">
        <v>0</v>
      </c>
      <c r="AD2644" s="4">
        <v>0</v>
      </c>
    </row>
    <row r="2645" spans="1:30" x14ac:dyDescent="0.3">
      <c r="A2645" s="16" t="s">
        <v>56</v>
      </c>
      <c r="B2645" s="7">
        <v>597317</v>
      </c>
      <c r="C2645" s="7">
        <v>295973</v>
      </c>
      <c r="D2645" s="7" t="s">
        <v>2641</v>
      </c>
      <c r="E2645" s="7">
        <v>2</v>
      </c>
      <c r="F2645" s="4">
        <v>3079384</v>
      </c>
      <c r="G2645" s="4">
        <v>151301</v>
      </c>
      <c r="H2645" s="4">
        <f t="shared" si="248"/>
        <v>3708636.3350573936</v>
      </c>
      <c r="I2645" s="4">
        <f t="shared" si="249"/>
        <v>629252.33505739365</v>
      </c>
      <c r="J2645" s="5">
        <f t="shared" si="250"/>
        <v>0.20434357490244603</v>
      </c>
      <c r="K2645" s="4">
        <f t="shared" si="251"/>
        <v>206298.90587364949</v>
      </c>
      <c r="L2645" s="4">
        <f t="shared" si="252"/>
        <v>54997.905873649492</v>
      </c>
      <c r="M2645" s="5">
        <f t="shared" si="253"/>
        <v>0.36349994959484411</v>
      </c>
      <c r="N2645" s="4">
        <f>IF(SUMPRODUCT($O$2:$AD$2,O2645:AD2645)&lt;=Kalkulačka!$B$4,SUMPRODUCT($O$2:$AD$2,O2645:AD2645)*Kalkulačka!$B$5,SUMPRODUCT($O$2:$AD$2,O2645:AD2645))</f>
        <v>261</v>
      </c>
      <c r="O2645" s="4">
        <v>38</v>
      </c>
      <c r="P2645" s="4">
        <v>0</v>
      </c>
      <c r="Q2645" s="4">
        <v>0</v>
      </c>
      <c r="R2645" s="4">
        <v>0</v>
      </c>
      <c r="S2645" s="4">
        <v>136</v>
      </c>
      <c r="T2645" s="4">
        <v>0</v>
      </c>
      <c r="U2645" s="4">
        <v>154</v>
      </c>
      <c r="V2645" s="4">
        <v>60</v>
      </c>
      <c r="W2645" s="4">
        <v>0</v>
      </c>
      <c r="X2645" s="4">
        <v>0</v>
      </c>
      <c r="Y2645" s="4">
        <v>0</v>
      </c>
      <c r="Z2645" s="4">
        <v>0</v>
      </c>
      <c r="AA2645" s="4">
        <v>0</v>
      </c>
      <c r="AB2645" s="4">
        <v>0</v>
      </c>
      <c r="AC2645" s="4">
        <v>0</v>
      </c>
      <c r="AD2645" s="4">
        <v>0</v>
      </c>
    </row>
    <row r="2646" spans="1:30" x14ac:dyDescent="0.3">
      <c r="A2646" s="16" t="s">
        <v>20</v>
      </c>
      <c r="B2646" s="7">
        <v>538094</v>
      </c>
      <c r="C2646" s="7">
        <v>240079</v>
      </c>
      <c r="D2646" s="7" t="s">
        <v>197</v>
      </c>
      <c r="E2646" s="7">
        <v>2</v>
      </c>
      <c r="F2646" s="4">
        <v>46144433</v>
      </c>
      <c r="G2646" s="4">
        <v>2934083</v>
      </c>
      <c r="H2646" s="4">
        <f t="shared" si="248"/>
        <v>48169644.351894885</v>
      </c>
      <c r="I2646" s="4">
        <f t="shared" si="249"/>
        <v>2025211.3518948853</v>
      </c>
      <c r="J2646" s="5">
        <f t="shared" si="250"/>
        <v>4.3888530429984529E-2</v>
      </c>
      <c r="K2646" s="4">
        <f t="shared" si="251"/>
        <v>2679514.5245657922</v>
      </c>
      <c r="L2646" s="4">
        <f t="shared" si="252"/>
        <v>-254568.47543420782</v>
      </c>
      <c r="M2646" s="5">
        <f t="shared" si="253"/>
        <v>-8.6762533791377994E-2</v>
      </c>
      <c r="N2646" s="4">
        <f>IF(SUMPRODUCT($O$2:$AD$2,O2646:AD2646)&lt;=Kalkulačka!$B$4,SUMPRODUCT($O$2:$AD$2,O2646:AD2646)*Kalkulačka!$B$5,SUMPRODUCT($O$2:$AD$2,O2646:AD2646))</f>
        <v>3390</v>
      </c>
      <c r="O2646" s="4">
        <v>691</v>
      </c>
      <c r="P2646" s="4">
        <v>0</v>
      </c>
      <c r="Q2646" s="4">
        <v>42</v>
      </c>
      <c r="R2646" s="4">
        <v>0</v>
      </c>
      <c r="S2646" s="4">
        <v>2582</v>
      </c>
      <c r="T2646" s="4">
        <v>0</v>
      </c>
      <c r="U2646" s="4">
        <v>2983</v>
      </c>
      <c r="V2646" s="4">
        <v>798</v>
      </c>
      <c r="W2646" s="4">
        <v>0</v>
      </c>
      <c r="X2646" s="4">
        <v>629</v>
      </c>
      <c r="Y2646" s="4">
        <v>0</v>
      </c>
      <c r="Z2646" s="4">
        <v>0</v>
      </c>
      <c r="AA2646" s="4">
        <v>750</v>
      </c>
      <c r="AB2646" s="4">
        <v>0</v>
      </c>
      <c r="AC2646" s="4">
        <v>0</v>
      </c>
      <c r="AD2646" s="4">
        <v>0</v>
      </c>
    </row>
    <row r="2647" spans="1:30" x14ac:dyDescent="0.3">
      <c r="A2647" s="16" t="s">
        <v>47</v>
      </c>
      <c r="B2647" s="7">
        <v>595055</v>
      </c>
      <c r="C2647" s="7">
        <v>293768</v>
      </c>
      <c r="D2647" s="7" t="s">
        <v>2642</v>
      </c>
      <c r="E2647" s="7">
        <v>2</v>
      </c>
      <c r="F2647" s="4">
        <v>2866044</v>
      </c>
      <c r="G2647" s="4">
        <v>149552</v>
      </c>
      <c r="H2647" s="4">
        <f t="shared" si="248"/>
        <v>3452868.3119499874</v>
      </c>
      <c r="I2647" s="4">
        <f t="shared" si="249"/>
        <v>586824.31194998743</v>
      </c>
      <c r="J2647" s="5">
        <f t="shared" si="250"/>
        <v>0.2047506290726826</v>
      </c>
      <c r="K2647" s="4">
        <f t="shared" si="251"/>
        <v>192071.39512374264</v>
      </c>
      <c r="L2647" s="4">
        <f t="shared" si="252"/>
        <v>42519.395123742637</v>
      </c>
      <c r="M2647" s="5">
        <f t="shared" si="253"/>
        <v>0.28431177867058044</v>
      </c>
      <c r="N2647" s="4">
        <f>IF(SUMPRODUCT($O$2:$AD$2,O2647:AD2647)&lt;=Kalkulačka!$B$4,SUMPRODUCT($O$2:$AD$2,O2647:AD2647)*Kalkulačka!$B$5,SUMPRODUCT($O$2:$AD$2,O2647:AD2647))</f>
        <v>243</v>
      </c>
      <c r="O2647" s="4">
        <v>45</v>
      </c>
      <c r="P2647" s="4">
        <v>0</v>
      </c>
      <c r="Q2647" s="4">
        <v>0</v>
      </c>
      <c r="R2647" s="4">
        <v>0</v>
      </c>
      <c r="S2647" s="4">
        <v>117</v>
      </c>
      <c r="T2647" s="4">
        <v>0</v>
      </c>
      <c r="U2647" s="4">
        <v>105</v>
      </c>
      <c r="V2647" s="4">
        <v>55</v>
      </c>
      <c r="W2647" s="4">
        <v>0</v>
      </c>
      <c r="X2647" s="4">
        <v>0</v>
      </c>
      <c r="Y2647" s="4">
        <v>0</v>
      </c>
      <c r="Z2647" s="4">
        <v>0</v>
      </c>
      <c r="AA2647" s="4">
        <v>0</v>
      </c>
      <c r="AB2647" s="4">
        <v>0</v>
      </c>
      <c r="AC2647" s="4">
        <v>0</v>
      </c>
      <c r="AD2647" s="4">
        <v>0</v>
      </c>
    </row>
    <row r="2648" spans="1:30" x14ac:dyDescent="0.3">
      <c r="A2648" s="16" t="s">
        <v>47</v>
      </c>
      <c r="B2648" s="7">
        <v>584142</v>
      </c>
      <c r="C2648" s="7">
        <v>488381</v>
      </c>
      <c r="D2648" s="7" t="s">
        <v>2188</v>
      </c>
      <c r="E2648" s="7">
        <v>2</v>
      </c>
      <c r="F2648" s="4">
        <v>1910670</v>
      </c>
      <c r="G2648" s="4">
        <v>75338</v>
      </c>
      <c r="H2648" s="4">
        <f t="shared" si="248"/>
        <v>2301912.2079666583</v>
      </c>
      <c r="I2648" s="4">
        <f t="shared" si="249"/>
        <v>391242.20796665829</v>
      </c>
      <c r="J2648" s="5">
        <f t="shared" si="250"/>
        <v>0.20476702306869221</v>
      </c>
      <c r="K2648" s="4">
        <f t="shared" si="251"/>
        <v>128047.59674916176</v>
      </c>
      <c r="L2648" s="4">
        <f t="shared" si="252"/>
        <v>52709.596749161763</v>
      </c>
      <c r="M2648" s="5">
        <f t="shared" si="253"/>
        <v>0.69964157197114019</v>
      </c>
      <c r="N2648" s="4">
        <f>IF(SUMPRODUCT($O$2:$AD$2,O2648:AD2648)&lt;=Kalkulačka!$B$4,SUMPRODUCT($O$2:$AD$2,O2648:AD2648)*Kalkulačka!$B$5,SUMPRODUCT($O$2:$AD$2,O2648:AD2648))</f>
        <v>162</v>
      </c>
      <c r="O2648" s="4">
        <v>45</v>
      </c>
      <c r="P2648" s="4">
        <v>0</v>
      </c>
      <c r="Q2648" s="4">
        <v>0</v>
      </c>
      <c r="R2648" s="4">
        <v>0</v>
      </c>
      <c r="S2648" s="4">
        <v>63</v>
      </c>
      <c r="T2648" s="4">
        <v>0</v>
      </c>
      <c r="U2648" s="4">
        <v>103</v>
      </c>
      <c r="V2648" s="4">
        <v>43</v>
      </c>
      <c r="W2648" s="4">
        <v>0</v>
      </c>
      <c r="X2648" s="4">
        <v>0</v>
      </c>
      <c r="Y2648" s="4">
        <v>0</v>
      </c>
      <c r="Z2648" s="4">
        <v>0</v>
      </c>
      <c r="AA2648" s="4">
        <v>0</v>
      </c>
      <c r="AB2648" s="4">
        <v>0</v>
      </c>
      <c r="AC2648" s="4">
        <v>0</v>
      </c>
      <c r="AD2648" s="4">
        <v>0</v>
      </c>
    </row>
    <row r="2649" spans="1:30" x14ac:dyDescent="0.3">
      <c r="A2649" s="16" t="s">
        <v>38</v>
      </c>
      <c r="B2649" s="7">
        <v>572993</v>
      </c>
      <c r="C2649" s="7">
        <v>271624</v>
      </c>
      <c r="D2649" s="7" t="s">
        <v>2643</v>
      </c>
      <c r="E2649" s="7">
        <v>2</v>
      </c>
      <c r="F2649" s="4">
        <v>654546</v>
      </c>
      <c r="G2649" s="4">
        <v>23022</v>
      </c>
      <c r="H2649" s="4">
        <f t="shared" si="248"/>
        <v>788618.07124783657</v>
      </c>
      <c r="I2649" s="4">
        <f t="shared" si="249"/>
        <v>134072.07124783657</v>
      </c>
      <c r="J2649" s="5">
        <f t="shared" si="250"/>
        <v>0.2048321603796166</v>
      </c>
      <c r="K2649" s="4">
        <f t="shared" si="251"/>
        <v>43868.158145546156</v>
      </c>
      <c r="L2649" s="4">
        <f t="shared" si="252"/>
        <v>20846.158145546156</v>
      </c>
      <c r="M2649" s="5">
        <f t="shared" si="253"/>
        <v>0.90548858246660391</v>
      </c>
      <c r="N2649" s="4">
        <f>IF(SUMPRODUCT($O$2:$AD$2,O2649:AD2649)&lt;=Kalkulačka!$B$4,SUMPRODUCT($O$2:$AD$2,O2649:AD2649)*Kalkulačka!$B$5,SUMPRODUCT($O$2:$AD$2,O2649:AD2649))</f>
        <v>55.5</v>
      </c>
      <c r="O2649" s="4">
        <v>23</v>
      </c>
      <c r="P2649" s="4">
        <v>0</v>
      </c>
      <c r="Q2649" s="4">
        <v>0</v>
      </c>
      <c r="R2649" s="4">
        <v>0</v>
      </c>
      <c r="S2649" s="4">
        <v>14</v>
      </c>
      <c r="T2649" s="4">
        <v>0</v>
      </c>
      <c r="U2649" s="4">
        <v>37</v>
      </c>
      <c r="V2649" s="4">
        <v>14</v>
      </c>
      <c r="W2649" s="4">
        <v>0</v>
      </c>
      <c r="X2649" s="4">
        <v>0</v>
      </c>
      <c r="Y2649" s="4">
        <v>0</v>
      </c>
      <c r="Z2649" s="4">
        <v>0</v>
      </c>
      <c r="AA2649" s="4">
        <v>0</v>
      </c>
      <c r="AB2649" s="4">
        <v>0</v>
      </c>
      <c r="AC2649" s="4">
        <v>0</v>
      </c>
      <c r="AD2649" s="4">
        <v>0</v>
      </c>
    </row>
    <row r="2650" spans="1:30" x14ac:dyDescent="0.3">
      <c r="A2650" s="16" t="s">
        <v>25</v>
      </c>
      <c r="B2650" s="7">
        <v>557722</v>
      </c>
      <c r="C2650" s="7">
        <v>256609</v>
      </c>
      <c r="D2650" s="7" t="s">
        <v>2644</v>
      </c>
      <c r="E2650" s="7">
        <v>2</v>
      </c>
      <c r="F2650" s="4">
        <v>1114207</v>
      </c>
      <c r="G2650" s="4">
        <v>44867</v>
      </c>
      <c r="H2650" s="4">
        <f t="shared" si="248"/>
        <v>1342782.1213138839</v>
      </c>
      <c r="I2650" s="4">
        <f t="shared" si="249"/>
        <v>228575.12131388392</v>
      </c>
      <c r="J2650" s="5">
        <f t="shared" si="250"/>
        <v>0.20514601085245743</v>
      </c>
      <c r="K2650" s="4">
        <f t="shared" si="251"/>
        <v>74694.431437011022</v>
      </c>
      <c r="L2650" s="4">
        <f t="shared" si="252"/>
        <v>29827.431437011022</v>
      </c>
      <c r="M2650" s="5">
        <f t="shared" si="253"/>
        <v>0.66479665315289682</v>
      </c>
      <c r="N2650" s="4">
        <f>IF(SUMPRODUCT($O$2:$AD$2,O2650:AD2650)&lt;=Kalkulačka!$B$4,SUMPRODUCT($O$2:$AD$2,O2650:AD2650)*Kalkulačka!$B$5,SUMPRODUCT($O$2:$AD$2,O2650:AD2650))</f>
        <v>94.5</v>
      </c>
      <c r="O2650" s="4">
        <v>24</v>
      </c>
      <c r="P2650" s="4">
        <v>0</v>
      </c>
      <c r="Q2650" s="4">
        <v>0</v>
      </c>
      <c r="R2650" s="4">
        <v>0</v>
      </c>
      <c r="S2650" s="4">
        <v>39</v>
      </c>
      <c r="T2650" s="4">
        <v>0</v>
      </c>
      <c r="U2650" s="4">
        <v>62</v>
      </c>
      <c r="V2650" s="4">
        <v>28</v>
      </c>
      <c r="W2650" s="4">
        <v>0</v>
      </c>
      <c r="X2650" s="4">
        <v>0</v>
      </c>
      <c r="Y2650" s="4">
        <v>0</v>
      </c>
      <c r="Z2650" s="4">
        <v>0</v>
      </c>
      <c r="AA2650" s="4">
        <v>0</v>
      </c>
      <c r="AB2650" s="4">
        <v>0</v>
      </c>
      <c r="AC2650" s="4">
        <v>0</v>
      </c>
      <c r="AD2650" s="4">
        <v>0</v>
      </c>
    </row>
    <row r="2651" spans="1:30" x14ac:dyDescent="0.3">
      <c r="A2651" s="16" t="s">
        <v>50</v>
      </c>
      <c r="B2651" s="7">
        <v>589977</v>
      </c>
      <c r="C2651" s="7">
        <v>288721</v>
      </c>
      <c r="D2651" s="7" t="s">
        <v>2645</v>
      </c>
      <c r="E2651" s="7">
        <v>2</v>
      </c>
      <c r="F2651" s="4">
        <v>866588</v>
      </c>
      <c r="G2651" s="4">
        <v>32856</v>
      </c>
      <c r="H2651" s="4">
        <f t="shared" si="248"/>
        <v>1044386.094355243</v>
      </c>
      <c r="I2651" s="4">
        <f t="shared" si="249"/>
        <v>177798.09435524303</v>
      </c>
      <c r="J2651" s="5">
        <f t="shared" si="250"/>
        <v>0.20517027048060088</v>
      </c>
      <c r="K2651" s="4">
        <f t="shared" si="251"/>
        <v>58095.668895453018</v>
      </c>
      <c r="L2651" s="4">
        <f t="shared" si="252"/>
        <v>25239.668895453018</v>
      </c>
      <c r="M2651" s="5">
        <f t="shared" si="253"/>
        <v>0.76819055562006988</v>
      </c>
      <c r="N2651" s="4">
        <f>IF(SUMPRODUCT($O$2:$AD$2,O2651:AD2651)&lt;=Kalkulačka!$B$4,SUMPRODUCT($O$2:$AD$2,O2651:AD2651)*Kalkulačka!$B$5,SUMPRODUCT($O$2:$AD$2,O2651:AD2651))</f>
        <v>73.5</v>
      </c>
      <c r="O2651" s="4">
        <v>24</v>
      </c>
      <c r="P2651" s="4">
        <v>0</v>
      </c>
      <c r="Q2651" s="4">
        <v>0</v>
      </c>
      <c r="R2651" s="4">
        <v>0</v>
      </c>
      <c r="S2651" s="4">
        <v>25</v>
      </c>
      <c r="T2651" s="4">
        <v>0</v>
      </c>
      <c r="U2651" s="4">
        <v>48</v>
      </c>
      <c r="V2651" s="4">
        <v>25</v>
      </c>
      <c r="W2651" s="4">
        <v>0</v>
      </c>
      <c r="X2651" s="4">
        <v>0</v>
      </c>
      <c r="Y2651" s="4">
        <v>0</v>
      </c>
      <c r="Z2651" s="4">
        <v>0</v>
      </c>
      <c r="AA2651" s="4">
        <v>0</v>
      </c>
      <c r="AB2651" s="4">
        <v>0</v>
      </c>
      <c r="AC2651" s="4">
        <v>0</v>
      </c>
      <c r="AD2651" s="4">
        <v>0</v>
      </c>
    </row>
    <row r="2652" spans="1:30" x14ac:dyDescent="0.3">
      <c r="A2652" s="16" t="s">
        <v>50</v>
      </c>
      <c r="B2652" s="7">
        <v>540480</v>
      </c>
      <c r="C2652" s="7">
        <v>303046</v>
      </c>
      <c r="D2652" s="7" t="s">
        <v>2646</v>
      </c>
      <c r="E2652" s="7">
        <v>2</v>
      </c>
      <c r="F2652" s="4">
        <v>2104437</v>
      </c>
      <c r="G2652" s="4">
        <v>83650</v>
      </c>
      <c r="H2652" s="4">
        <f t="shared" si="248"/>
        <v>2536366.2291484475</v>
      </c>
      <c r="I2652" s="4">
        <f t="shared" si="249"/>
        <v>431929.22914844751</v>
      </c>
      <c r="J2652" s="5">
        <f t="shared" si="250"/>
        <v>0.20524692787118237</v>
      </c>
      <c r="K2652" s="4">
        <f t="shared" si="251"/>
        <v>141089.48160324304</v>
      </c>
      <c r="L2652" s="4">
        <f t="shared" si="252"/>
        <v>57439.481603243039</v>
      </c>
      <c r="M2652" s="5">
        <f t="shared" si="253"/>
        <v>0.68666445431252887</v>
      </c>
      <c r="N2652" s="4">
        <f>IF(SUMPRODUCT($O$2:$AD$2,O2652:AD2652)&lt;=Kalkulačka!$B$4,SUMPRODUCT($O$2:$AD$2,O2652:AD2652)*Kalkulačka!$B$5,SUMPRODUCT($O$2:$AD$2,O2652:AD2652))</f>
        <v>178.5</v>
      </c>
      <c r="O2652" s="4">
        <v>48</v>
      </c>
      <c r="P2652" s="4">
        <v>0</v>
      </c>
      <c r="Q2652" s="4">
        <v>0</v>
      </c>
      <c r="R2652" s="4">
        <v>0</v>
      </c>
      <c r="S2652" s="4">
        <v>71</v>
      </c>
      <c r="T2652" s="4">
        <v>0</v>
      </c>
      <c r="U2652" s="4">
        <v>119</v>
      </c>
      <c r="V2652" s="4">
        <v>71</v>
      </c>
      <c r="W2652" s="4">
        <v>0</v>
      </c>
      <c r="X2652" s="4">
        <v>0</v>
      </c>
      <c r="Y2652" s="4">
        <v>0</v>
      </c>
      <c r="Z2652" s="4">
        <v>0</v>
      </c>
      <c r="AA2652" s="4">
        <v>0</v>
      </c>
      <c r="AB2652" s="4">
        <v>0</v>
      </c>
      <c r="AC2652" s="4">
        <v>0</v>
      </c>
      <c r="AD2652" s="4">
        <v>0</v>
      </c>
    </row>
    <row r="2653" spans="1:30" x14ac:dyDescent="0.3">
      <c r="A2653" s="16" t="s">
        <v>35</v>
      </c>
      <c r="B2653" s="7">
        <v>561746</v>
      </c>
      <c r="C2653" s="7">
        <v>524301</v>
      </c>
      <c r="D2653" s="7" t="s">
        <v>2647</v>
      </c>
      <c r="E2653" s="7">
        <v>2</v>
      </c>
      <c r="F2653" s="4">
        <v>831080</v>
      </c>
      <c r="G2653" s="4">
        <v>31655</v>
      </c>
      <c r="H2653" s="4">
        <f t="shared" si="248"/>
        <v>1001758.0905040087</v>
      </c>
      <c r="I2653" s="4">
        <f t="shared" si="249"/>
        <v>170678.09050400869</v>
      </c>
      <c r="J2653" s="5">
        <f t="shared" si="250"/>
        <v>0.20536902645233757</v>
      </c>
      <c r="K2653" s="4">
        <f t="shared" si="251"/>
        <v>55724.417103801876</v>
      </c>
      <c r="L2653" s="4">
        <f t="shared" si="252"/>
        <v>24069.417103801876</v>
      </c>
      <c r="M2653" s="5">
        <f t="shared" si="253"/>
        <v>0.76036699111678652</v>
      </c>
      <c r="N2653" s="4">
        <f>IF(SUMPRODUCT($O$2:$AD$2,O2653:AD2653)&lt;=Kalkulačka!$B$4,SUMPRODUCT($O$2:$AD$2,O2653:AD2653)*Kalkulačka!$B$5,SUMPRODUCT($O$2:$AD$2,O2653:AD2653))</f>
        <v>70.5</v>
      </c>
      <c r="O2653" s="4">
        <v>22</v>
      </c>
      <c r="P2653" s="4">
        <v>0</v>
      </c>
      <c r="Q2653" s="4">
        <v>0</v>
      </c>
      <c r="R2653" s="4">
        <v>0</v>
      </c>
      <c r="S2653" s="4">
        <v>25</v>
      </c>
      <c r="T2653" s="4">
        <v>0</v>
      </c>
      <c r="U2653" s="4">
        <v>40</v>
      </c>
      <c r="V2653" s="4">
        <v>21</v>
      </c>
      <c r="W2653" s="4">
        <v>0</v>
      </c>
      <c r="X2653" s="4">
        <v>0</v>
      </c>
      <c r="Y2653" s="4">
        <v>0</v>
      </c>
      <c r="Z2653" s="4">
        <v>0</v>
      </c>
      <c r="AA2653" s="4">
        <v>0</v>
      </c>
      <c r="AB2653" s="4">
        <v>0</v>
      </c>
      <c r="AC2653" s="4">
        <v>0</v>
      </c>
      <c r="AD2653" s="4">
        <v>0</v>
      </c>
    </row>
    <row r="2654" spans="1:30" x14ac:dyDescent="0.3">
      <c r="A2654" s="16" t="s">
        <v>25</v>
      </c>
      <c r="B2654" s="7">
        <v>557951</v>
      </c>
      <c r="C2654" s="7">
        <v>256820</v>
      </c>
      <c r="D2654" s="7" t="s">
        <v>2648</v>
      </c>
      <c r="E2654" s="7">
        <v>2</v>
      </c>
      <c r="F2654" s="4">
        <v>2457753</v>
      </c>
      <c r="G2654" s="4">
        <v>115892</v>
      </c>
      <c r="H2654" s="4">
        <f t="shared" si="248"/>
        <v>2962646.2676607915</v>
      </c>
      <c r="I2654" s="4">
        <f t="shared" si="249"/>
        <v>504893.26766079152</v>
      </c>
      <c r="J2654" s="5">
        <f t="shared" si="250"/>
        <v>0.20542880739471858</v>
      </c>
      <c r="K2654" s="4">
        <f t="shared" si="251"/>
        <v>164801.99951975449</v>
      </c>
      <c r="L2654" s="4">
        <f t="shared" si="252"/>
        <v>48909.999519754492</v>
      </c>
      <c r="M2654" s="5">
        <f t="shared" si="253"/>
        <v>0.42203085217059422</v>
      </c>
      <c r="N2654" s="4">
        <f>IF(SUMPRODUCT($O$2:$AD$2,O2654:AD2654)&lt;=Kalkulačka!$B$4,SUMPRODUCT($O$2:$AD$2,O2654:AD2654)*Kalkulačka!$B$5,SUMPRODUCT($O$2:$AD$2,O2654:AD2654))</f>
        <v>208.5</v>
      </c>
      <c r="O2654" s="4">
        <v>40</v>
      </c>
      <c r="P2654" s="4">
        <v>0</v>
      </c>
      <c r="Q2654" s="4">
        <v>0</v>
      </c>
      <c r="R2654" s="4">
        <v>0</v>
      </c>
      <c r="S2654" s="4">
        <v>99</v>
      </c>
      <c r="T2654" s="4">
        <v>0</v>
      </c>
      <c r="U2654" s="4">
        <v>128</v>
      </c>
      <c r="V2654" s="4">
        <v>44</v>
      </c>
      <c r="W2654" s="4">
        <v>0</v>
      </c>
      <c r="X2654" s="4">
        <v>0</v>
      </c>
      <c r="Y2654" s="4">
        <v>0</v>
      </c>
      <c r="Z2654" s="4">
        <v>0</v>
      </c>
      <c r="AA2654" s="4">
        <v>0</v>
      </c>
      <c r="AB2654" s="4">
        <v>0</v>
      </c>
      <c r="AC2654" s="4">
        <v>0</v>
      </c>
      <c r="AD2654" s="4">
        <v>0</v>
      </c>
    </row>
    <row r="2655" spans="1:30" x14ac:dyDescent="0.3">
      <c r="A2655" s="16" t="s">
        <v>32</v>
      </c>
      <c r="B2655" s="7">
        <v>562718</v>
      </c>
      <c r="C2655" s="7">
        <v>261548</v>
      </c>
      <c r="D2655" s="7" t="s">
        <v>2649</v>
      </c>
      <c r="E2655" s="7">
        <v>2</v>
      </c>
      <c r="F2655" s="4">
        <v>1573484</v>
      </c>
      <c r="G2655" s="4">
        <v>67826</v>
      </c>
      <c r="H2655" s="4">
        <f t="shared" si="248"/>
        <v>1896946.1713799313</v>
      </c>
      <c r="I2655" s="4">
        <f t="shared" si="249"/>
        <v>323462.17137993127</v>
      </c>
      <c r="J2655" s="5">
        <f t="shared" si="250"/>
        <v>0.20557067715968591</v>
      </c>
      <c r="K2655" s="4">
        <f t="shared" si="251"/>
        <v>105520.70472847589</v>
      </c>
      <c r="L2655" s="4">
        <f t="shared" si="252"/>
        <v>37694.704728475888</v>
      </c>
      <c r="M2655" s="5">
        <f t="shared" si="253"/>
        <v>0.55575597453006065</v>
      </c>
      <c r="N2655" s="4">
        <f>IF(SUMPRODUCT($O$2:$AD$2,O2655:AD2655)&lt;=Kalkulačka!$B$4,SUMPRODUCT($O$2:$AD$2,O2655:AD2655)*Kalkulačka!$B$5,SUMPRODUCT($O$2:$AD$2,O2655:AD2655))</f>
        <v>133.5</v>
      </c>
      <c r="O2655" s="4">
        <v>25</v>
      </c>
      <c r="P2655" s="4">
        <v>0</v>
      </c>
      <c r="Q2655" s="4">
        <v>0</v>
      </c>
      <c r="R2655" s="4">
        <v>0</v>
      </c>
      <c r="S2655" s="4">
        <v>64</v>
      </c>
      <c r="T2655" s="4">
        <v>0</v>
      </c>
      <c r="U2655" s="4">
        <v>24</v>
      </c>
      <c r="V2655" s="4">
        <v>50</v>
      </c>
      <c r="W2655" s="4">
        <v>0</v>
      </c>
      <c r="X2655" s="4">
        <v>0</v>
      </c>
      <c r="Y2655" s="4">
        <v>0</v>
      </c>
      <c r="Z2655" s="4">
        <v>0</v>
      </c>
      <c r="AA2655" s="4">
        <v>0</v>
      </c>
      <c r="AB2655" s="4">
        <v>0</v>
      </c>
      <c r="AC2655" s="4">
        <v>0</v>
      </c>
      <c r="AD2655" s="4">
        <v>0</v>
      </c>
    </row>
    <row r="2656" spans="1:30" x14ac:dyDescent="0.3">
      <c r="A2656" s="16" t="s">
        <v>50</v>
      </c>
      <c r="B2656" s="7">
        <v>552178</v>
      </c>
      <c r="C2656" s="7">
        <v>635723</v>
      </c>
      <c r="D2656" s="7" t="s">
        <v>2650</v>
      </c>
      <c r="E2656" s="7">
        <v>2</v>
      </c>
      <c r="F2656" s="4">
        <v>1255111</v>
      </c>
      <c r="G2656" s="4">
        <v>45648</v>
      </c>
      <c r="H2656" s="4">
        <f t="shared" si="248"/>
        <v>1513294.1367188215</v>
      </c>
      <c r="I2656" s="4">
        <f t="shared" si="249"/>
        <v>258183.13671882148</v>
      </c>
      <c r="J2656" s="5">
        <f t="shared" si="250"/>
        <v>0.20570542104947021</v>
      </c>
      <c r="K2656" s="4">
        <f t="shared" si="251"/>
        <v>84179.438603615607</v>
      </c>
      <c r="L2656" s="4">
        <f t="shared" si="252"/>
        <v>38531.438603615607</v>
      </c>
      <c r="M2656" s="5">
        <f t="shared" si="253"/>
        <v>0.8440991632407906</v>
      </c>
      <c r="N2656" s="4">
        <f>IF(SUMPRODUCT($O$2:$AD$2,O2656:AD2656)&lt;=Kalkulačka!$B$4,SUMPRODUCT($O$2:$AD$2,O2656:AD2656)*Kalkulačka!$B$5,SUMPRODUCT($O$2:$AD$2,O2656:AD2656))</f>
        <v>106.5</v>
      </c>
      <c r="O2656" s="4">
        <v>40</v>
      </c>
      <c r="P2656" s="4">
        <v>0</v>
      </c>
      <c r="Q2656" s="4">
        <v>0</v>
      </c>
      <c r="R2656" s="4">
        <v>0</v>
      </c>
      <c r="S2656" s="4">
        <v>31</v>
      </c>
      <c r="T2656" s="4">
        <v>0</v>
      </c>
      <c r="U2656" s="4">
        <v>0</v>
      </c>
      <c r="V2656" s="4">
        <v>25</v>
      </c>
      <c r="W2656" s="4">
        <v>0</v>
      </c>
      <c r="X2656" s="4">
        <v>0</v>
      </c>
      <c r="Y2656" s="4">
        <v>0</v>
      </c>
      <c r="Z2656" s="4">
        <v>0</v>
      </c>
      <c r="AA2656" s="4">
        <v>0</v>
      </c>
      <c r="AB2656" s="4">
        <v>0</v>
      </c>
      <c r="AC2656" s="4">
        <v>0</v>
      </c>
      <c r="AD2656" s="4">
        <v>0</v>
      </c>
    </row>
    <row r="2657" spans="1:30" x14ac:dyDescent="0.3">
      <c r="A2657" s="16" t="s">
        <v>50</v>
      </c>
      <c r="B2657" s="7">
        <v>569381</v>
      </c>
      <c r="C2657" s="7">
        <v>635995</v>
      </c>
      <c r="D2657" s="7" t="s">
        <v>2651</v>
      </c>
      <c r="E2657" s="7">
        <v>2</v>
      </c>
      <c r="F2657" s="4">
        <v>353479</v>
      </c>
      <c r="G2657" s="4">
        <v>9584</v>
      </c>
      <c r="H2657" s="4">
        <f t="shared" si="248"/>
        <v>426280.03851234412</v>
      </c>
      <c r="I2657" s="4">
        <f t="shared" si="249"/>
        <v>72801.038512344123</v>
      </c>
      <c r="J2657" s="5">
        <f t="shared" si="250"/>
        <v>0.20595576685558159</v>
      </c>
      <c r="K2657" s="4">
        <f t="shared" si="251"/>
        <v>23712.517916511435</v>
      </c>
      <c r="L2657" s="4">
        <f t="shared" si="252"/>
        <v>14128.517916511435</v>
      </c>
      <c r="M2657" s="5">
        <f t="shared" si="253"/>
        <v>1.4741775789348326</v>
      </c>
      <c r="N2657" s="4">
        <f>IF(SUMPRODUCT($O$2:$AD$2,O2657:AD2657)&lt;=Kalkulačka!$B$4,SUMPRODUCT($O$2:$AD$2,O2657:AD2657)*Kalkulačka!$B$5,SUMPRODUCT($O$2:$AD$2,O2657:AD2657))</f>
        <v>30</v>
      </c>
      <c r="O2657" s="4">
        <v>20</v>
      </c>
      <c r="P2657" s="4">
        <v>0</v>
      </c>
      <c r="Q2657" s="4">
        <v>0</v>
      </c>
      <c r="R2657" s="4">
        <v>0</v>
      </c>
      <c r="S2657" s="4">
        <v>0</v>
      </c>
      <c r="T2657" s="4">
        <v>0</v>
      </c>
      <c r="U2657" s="4">
        <v>0</v>
      </c>
      <c r="V2657" s="4">
        <v>0</v>
      </c>
      <c r="W2657" s="4">
        <v>0</v>
      </c>
      <c r="X2657" s="4">
        <v>0</v>
      </c>
      <c r="Y2657" s="4">
        <v>0</v>
      </c>
      <c r="Z2657" s="4">
        <v>0</v>
      </c>
      <c r="AA2657" s="4">
        <v>0</v>
      </c>
      <c r="AB2657" s="4">
        <v>0</v>
      </c>
      <c r="AC2657" s="4">
        <v>0</v>
      </c>
      <c r="AD2657" s="4">
        <v>0</v>
      </c>
    </row>
    <row r="2658" spans="1:30" x14ac:dyDescent="0.3">
      <c r="A2658" s="16" t="s">
        <v>50</v>
      </c>
      <c r="B2658" s="7">
        <v>512401</v>
      </c>
      <c r="C2658" s="7">
        <v>636118</v>
      </c>
      <c r="D2658" s="7" t="s">
        <v>2652</v>
      </c>
      <c r="E2658" s="7">
        <v>2</v>
      </c>
      <c r="F2658" s="4">
        <v>353479</v>
      </c>
      <c r="G2658" s="4">
        <v>9584</v>
      </c>
      <c r="H2658" s="4">
        <f t="shared" si="248"/>
        <v>426280.03851234412</v>
      </c>
      <c r="I2658" s="4">
        <f t="shared" si="249"/>
        <v>72801.038512344123</v>
      </c>
      <c r="J2658" s="5">
        <f t="shared" si="250"/>
        <v>0.20595576685558159</v>
      </c>
      <c r="K2658" s="4">
        <f t="shared" si="251"/>
        <v>23712.517916511435</v>
      </c>
      <c r="L2658" s="4">
        <f t="shared" si="252"/>
        <v>14128.517916511435</v>
      </c>
      <c r="M2658" s="5">
        <f t="shared" si="253"/>
        <v>1.4741775789348326</v>
      </c>
      <c r="N2658" s="4">
        <f>IF(SUMPRODUCT($O$2:$AD$2,O2658:AD2658)&lt;=Kalkulačka!$B$4,SUMPRODUCT($O$2:$AD$2,O2658:AD2658)*Kalkulačka!$B$5,SUMPRODUCT($O$2:$AD$2,O2658:AD2658))</f>
        <v>30</v>
      </c>
      <c r="O2658" s="4">
        <v>20</v>
      </c>
      <c r="P2658" s="4">
        <v>0</v>
      </c>
      <c r="Q2658" s="4">
        <v>0</v>
      </c>
      <c r="R2658" s="4">
        <v>0</v>
      </c>
      <c r="S2658" s="4">
        <v>0</v>
      </c>
      <c r="T2658" s="4">
        <v>0</v>
      </c>
      <c r="U2658" s="4">
        <v>0</v>
      </c>
      <c r="V2658" s="4">
        <v>0</v>
      </c>
      <c r="W2658" s="4">
        <v>0</v>
      </c>
      <c r="X2658" s="4">
        <v>0</v>
      </c>
      <c r="Y2658" s="4">
        <v>0</v>
      </c>
      <c r="Z2658" s="4">
        <v>0</v>
      </c>
      <c r="AA2658" s="4">
        <v>0</v>
      </c>
      <c r="AB2658" s="4">
        <v>0</v>
      </c>
      <c r="AC2658" s="4">
        <v>0</v>
      </c>
      <c r="AD2658" s="4">
        <v>0</v>
      </c>
    </row>
    <row r="2659" spans="1:30" x14ac:dyDescent="0.3">
      <c r="A2659" s="16" t="s">
        <v>50</v>
      </c>
      <c r="B2659" s="7">
        <v>515477</v>
      </c>
      <c r="C2659" s="7">
        <v>636398</v>
      </c>
      <c r="D2659" s="7" t="s">
        <v>2653</v>
      </c>
      <c r="E2659" s="7">
        <v>2</v>
      </c>
      <c r="F2659" s="4">
        <v>353479</v>
      </c>
      <c r="G2659" s="4">
        <v>9584</v>
      </c>
      <c r="H2659" s="4">
        <f t="shared" si="248"/>
        <v>426280.03851234412</v>
      </c>
      <c r="I2659" s="4">
        <f t="shared" si="249"/>
        <v>72801.038512344123</v>
      </c>
      <c r="J2659" s="5">
        <f t="shared" si="250"/>
        <v>0.20595576685558159</v>
      </c>
      <c r="K2659" s="4">
        <f t="shared" si="251"/>
        <v>23712.517916511435</v>
      </c>
      <c r="L2659" s="4">
        <f t="shared" si="252"/>
        <v>14128.517916511435</v>
      </c>
      <c r="M2659" s="5">
        <f t="shared" si="253"/>
        <v>1.4741775789348326</v>
      </c>
      <c r="N2659" s="4">
        <f>IF(SUMPRODUCT($O$2:$AD$2,O2659:AD2659)&lt;=Kalkulačka!$B$4,SUMPRODUCT($O$2:$AD$2,O2659:AD2659)*Kalkulačka!$B$5,SUMPRODUCT($O$2:$AD$2,O2659:AD2659))</f>
        <v>30</v>
      </c>
      <c r="O2659" s="4">
        <v>20</v>
      </c>
      <c r="P2659" s="4">
        <v>0</v>
      </c>
      <c r="Q2659" s="4">
        <v>0</v>
      </c>
      <c r="R2659" s="4">
        <v>0</v>
      </c>
      <c r="S2659" s="4">
        <v>0</v>
      </c>
      <c r="T2659" s="4">
        <v>0</v>
      </c>
      <c r="U2659" s="4">
        <v>0</v>
      </c>
      <c r="V2659" s="4">
        <v>0</v>
      </c>
      <c r="W2659" s="4">
        <v>0</v>
      </c>
      <c r="X2659" s="4">
        <v>0</v>
      </c>
      <c r="Y2659" s="4">
        <v>0</v>
      </c>
      <c r="Z2659" s="4">
        <v>0</v>
      </c>
      <c r="AA2659" s="4">
        <v>0</v>
      </c>
      <c r="AB2659" s="4">
        <v>0</v>
      </c>
      <c r="AC2659" s="4">
        <v>0</v>
      </c>
      <c r="AD2659" s="4">
        <v>0</v>
      </c>
    </row>
    <row r="2660" spans="1:30" x14ac:dyDescent="0.3">
      <c r="A2660" s="16" t="s">
        <v>50</v>
      </c>
      <c r="B2660" s="7">
        <v>516911</v>
      </c>
      <c r="C2660" s="7">
        <v>850675</v>
      </c>
      <c r="D2660" s="7" t="s">
        <v>2654</v>
      </c>
      <c r="E2660" s="7">
        <v>2</v>
      </c>
      <c r="F2660" s="4">
        <v>353479</v>
      </c>
      <c r="G2660" s="4">
        <v>9584</v>
      </c>
      <c r="H2660" s="4">
        <f t="shared" si="248"/>
        <v>426280.03851234412</v>
      </c>
      <c r="I2660" s="4">
        <f t="shared" si="249"/>
        <v>72801.038512344123</v>
      </c>
      <c r="J2660" s="5">
        <f t="shared" si="250"/>
        <v>0.20595576685558159</v>
      </c>
      <c r="K2660" s="4">
        <f t="shared" si="251"/>
        <v>23712.517916511435</v>
      </c>
      <c r="L2660" s="4">
        <f t="shared" si="252"/>
        <v>14128.517916511435</v>
      </c>
      <c r="M2660" s="5">
        <f t="shared" si="253"/>
        <v>1.4741775789348326</v>
      </c>
      <c r="N2660" s="4">
        <f>IF(SUMPRODUCT($O$2:$AD$2,O2660:AD2660)&lt;=Kalkulačka!$B$4,SUMPRODUCT($O$2:$AD$2,O2660:AD2660)*Kalkulačka!$B$5,SUMPRODUCT($O$2:$AD$2,O2660:AD2660))</f>
        <v>30</v>
      </c>
      <c r="O2660" s="4">
        <v>20</v>
      </c>
      <c r="P2660" s="4">
        <v>0</v>
      </c>
      <c r="Q2660" s="4">
        <v>0</v>
      </c>
      <c r="R2660" s="4">
        <v>0</v>
      </c>
      <c r="S2660" s="4">
        <v>0</v>
      </c>
      <c r="T2660" s="4">
        <v>0</v>
      </c>
      <c r="U2660" s="4">
        <v>16</v>
      </c>
      <c r="V2660" s="4">
        <v>0</v>
      </c>
      <c r="W2660" s="4">
        <v>0</v>
      </c>
      <c r="X2660" s="4">
        <v>0</v>
      </c>
      <c r="Y2660" s="4">
        <v>0</v>
      </c>
      <c r="Z2660" s="4">
        <v>0</v>
      </c>
      <c r="AA2660" s="4">
        <v>0</v>
      </c>
      <c r="AB2660" s="4">
        <v>0</v>
      </c>
      <c r="AC2660" s="4">
        <v>0</v>
      </c>
      <c r="AD2660" s="4">
        <v>0</v>
      </c>
    </row>
    <row r="2661" spans="1:30" x14ac:dyDescent="0.3">
      <c r="A2661" s="16" t="s">
        <v>50</v>
      </c>
      <c r="B2661" s="7">
        <v>536814</v>
      </c>
      <c r="C2661" s="7">
        <v>302813</v>
      </c>
      <c r="D2661" s="7" t="s">
        <v>2655</v>
      </c>
      <c r="E2661" s="7">
        <v>2</v>
      </c>
      <c r="F2661" s="4">
        <v>353479</v>
      </c>
      <c r="G2661" s="4">
        <v>9584</v>
      </c>
      <c r="H2661" s="4">
        <f t="shared" si="248"/>
        <v>426280.03851234412</v>
      </c>
      <c r="I2661" s="4">
        <f t="shared" si="249"/>
        <v>72801.038512344123</v>
      </c>
      <c r="J2661" s="5">
        <f t="shared" si="250"/>
        <v>0.20595576685558159</v>
      </c>
      <c r="K2661" s="4">
        <f t="shared" si="251"/>
        <v>23712.517916511435</v>
      </c>
      <c r="L2661" s="4">
        <f t="shared" si="252"/>
        <v>14128.517916511435</v>
      </c>
      <c r="M2661" s="5">
        <f t="shared" si="253"/>
        <v>1.4741775789348326</v>
      </c>
      <c r="N2661" s="4">
        <f>IF(SUMPRODUCT($O$2:$AD$2,O2661:AD2661)&lt;=Kalkulačka!$B$4,SUMPRODUCT($O$2:$AD$2,O2661:AD2661)*Kalkulačka!$B$5,SUMPRODUCT($O$2:$AD$2,O2661:AD2661))</f>
        <v>30</v>
      </c>
      <c r="O2661" s="4">
        <v>20</v>
      </c>
      <c r="P2661" s="4">
        <v>0</v>
      </c>
      <c r="Q2661" s="4">
        <v>0</v>
      </c>
      <c r="R2661" s="4">
        <v>0</v>
      </c>
      <c r="S2661" s="4">
        <v>0</v>
      </c>
      <c r="T2661" s="4">
        <v>0</v>
      </c>
      <c r="U2661" s="4">
        <v>20</v>
      </c>
      <c r="V2661" s="4">
        <v>0</v>
      </c>
      <c r="W2661" s="4">
        <v>0</v>
      </c>
      <c r="X2661" s="4">
        <v>0</v>
      </c>
      <c r="Y2661" s="4">
        <v>0</v>
      </c>
      <c r="Z2661" s="4">
        <v>0</v>
      </c>
      <c r="AA2661" s="4">
        <v>0</v>
      </c>
      <c r="AB2661" s="4">
        <v>0</v>
      </c>
      <c r="AC2661" s="4">
        <v>0</v>
      </c>
      <c r="AD2661" s="4">
        <v>0</v>
      </c>
    </row>
    <row r="2662" spans="1:30" x14ac:dyDescent="0.3">
      <c r="A2662" s="16" t="s">
        <v>50</v>
      </c>
      <c r="B2662" s="7">
        <v>570061</v>
      </c>
      <c r="C2662" s="7">
        <v>850705</v>
      </c>
      <c r="D2662" s="7" t="s">
        <v>2656</v>
      </c>
      <c r="E2662" s="7">
        <v>2</v>
      </c>
      <c r="F2662" s="4">
        <v>353479</v>
      </c>
      <c r="G2662" s="4">
        <v>9584</v>
      </c>
      <c r="H2662" s="4">
        <f t="shared" si="248"/>
        <v>426280.03851234412</v>
      </c>
      <c r="I2662" s="4">
        <f t="shared" si="249"/>
        <v>72801.038512344123</v>
      </c>
      <c r="J2662" s="5">
        <f t="shared" si="250"/>
        <v>0.20595576685558159</v>
      </c>
      <c r="K2662" s="4">
        <f t="shared" si="251"/>
        <v>23712.517916511435</v>
      </c>
      <c r="L2662" s="4">
        <f t="shared" si="252"/>
        <v>14128.517916511435</v>
      </c>
      <c r="M2662" s="5">
        <f t="shared" si="253"/>
        <v>1.4741775789348326</v>
      </c>
      <c r="N2662" s="4">
        <f>IF(SUMPRODUCT($O$2:$AD$2,O2662:AD2662)&lt;=Kalkulačka!$B$4,SUMPRODUCT($O$2:$AD$2,O2662:AD2662)*Kalkulačka!$B$5,SUMPRODUCT($O$2:$AD$2,O2662:AD2662))</f>
        <v>30</v>
      </c>
      <c r="O2662" s="4">
        <v>20</v>
      </c>
      <c r="P2662" s="4">
        <v>0</v>
      </c>
      <c r="Q2662" s="4">
        <v>0</v>
      </c>
      <c r="R2662" s="4">
        <v>0</v>
      </c>
      <c r="S2662" s="4">
        <v>0</v>
      </c>
      <c r="T2662" s="4">
        <v>0</v>
      </c>
      <c r="U2662" s="4">
        <v>0</v>
      </c>
      <c r="V2662" s="4">
        <v>0</v>
      </c>
      <c r="W2662" s="4">
        <v>0</v>
      </c>
      <c r="X2662" s="4">
        <v>0</v>
      </c>
      <c r="Y2662" s="4">
        <v>0</v>
      </c>
      <c r="Z2662" s="4">
        <v>0</v>
      </c>
      <c r="AA2662" s="4">
        <v>0</v>
      </c>
      <c r="AB2662" s="4">
        <v>0</v>
      </c>
      <c r="AC2662" s="4">
        <v>0</v>
      </c>
      <c r="AD2662" s="4">
        <v>0</v>
      </c>
    </row>
    <row r="2663" spans="1:30" x14ac:dyDescent="0.3">
      <c r="A2663" s="16" t="s">
        <v>50</v>
      </c>
      <c r="B2663" s="7">
        <v>590011</v>
      </c>
      <c r="C2663" s="7">
        <v>288764</v>
      </c>
      <c r="D2663" s="7" t="s">
        <v>2657</v>
      </c>
      <c r="E2663" s="7">
        <v>2</v>
      </c>
      <c r="F2663" s="4">
        <v>353479</v>
      </c>
      <c r="G2663" s="4">
        <v>9584</v>
      </c>
      <c r="H2663" s="4">
        <f t="shared" si="248"/>
        <v>426280.03851234412</v>
      </c>
      <c r="I2663" s="4">
        <f t="shared" si="249"/>
        <v>72801.038512344123</v>
      </c>
      <c r="J2663" s="5">
        <f t="shared" si="250"/>
        <v>0.20595576685558159</v>
      </c>
      <c r="K2663" s="4">
        <f t="shared" si="251"/>
        <v>23712.517916511435</v>
      </c>
      <c r="L2663" s="4">
        <f t="shared" si="252"/>
        <v>14128.517916511435</v>
      </c>
      <c r="M2663" s="5">
        <f t="shared" si="253"/>
        <v>1.4741775789348326</v>
      </c>
      <c r="N2663" s="4">
        <f>IF(SUMPRODUCT($O$2:$AD$2,O2663:AD2663)&lt;=Kalkulačka!$B$4,SUMPRODUCT($O$2:$AD$2,O2663:AD2663)*Kalkulačka!$B$5,SUMPRODUCT($O$2:$AD$2,O2663:AD2663))</f>
        <v>30</v>
      </c>
      <c r="O2663" s="4">
        <v>20</v>
      </c>
      <c r="P2663" s="4">
        <v>0</v>
      </c>
      <c r="Q2663" s="4">
        <v>0</v>
      </c>
      <c r="R2663" s="4">
        <v>0</v>
      </c>
      <c r="S2663" s="4">
        <v>0</v>
      </c>
      <c r="T2663" s="4">
        <v>0</v>
      </c>
      <c r="U2663" s="4">
        <v>21</v>
      </c>
      <c r="V2663" s="4">
        <v>0</v>
      </c>
      <c r="W2663" s="4">
        <v>0</v>
      </c>
      <c r="X2663" s="4">
        <v>0</v>
      </c>
      <c r="Y2663" s="4">
        <v>0</v>
      </c>
      <c r="Z2663" s="4">
        <v>0</v>
      </c>
      <c r="AA2663" s="4">
        <v>0</v>
      </c>
      <c r="AB2663" s="4">
        <v>0</v>
      </c>
      <c r="AC2663" s="4">
        <v>0</v>
      </c>
      <c r="AD2663" s="4">
        <v>0</v>
      </c>
    </row>
    <row r="2664" spans="1:30" x14ac:dyDescent="0.3">
      <c r="A2664" s="16" t="s">
        <v>50</v>
      </c>
      <c r="B2664" s="7">
        <v>515418</v>
      </c>
      <c r="C2664" s="7">
        <v>301582</v>
      </c>
      <c r="D2664" s="7" t="s">
        <v>2658</v>
      </c>
      <c r="E2664" s="7">
        <v>2</v>
      </c>
      <c r="F2664" s="4">
        <v>706955</v>
      </c>
      <c r="G2664" s="4">
        <v>19168</v>
      </c>
      <c r="H2664" s="4">
        <f t="shared" si="248"/>
        <v>852560.07702468825</v>
      </c>
      <c r="I2664" s="4">
        <f t="shared" si="249"/>
        <v>145605.07702468825</v>
      </c>
      <c r="J2664" s="5">
        <f t="shared" si="250"/>
        <v>0.20596088439106919</v>
      </c>
      <c r="K2664" s="4">
        <f t="shared" si="251"/>
        <v>47425.03583302287</v>
      </c>
      <c r="L2664" s="4">
        <f t="shared" si="252"/>
        <v>28257.03583302287</v>
      </c>
      <c r="M2664" s="5">
        <f t="shared" si="253"/>
        <v>1.4741775789348326</v>
      </c>
      <c r="N2664" s="4">
        <f>IF(SUMPRODUCT($O$2:$AD$2,O2664:AD2664)&lt;=Kalkulačka!$B$4,SUMPRODUCT($O$2:$AD$2,O2664:AD2664)*Kalkulačka!$B$5,SUMPRODUCT($O$2:$AD$2,O2664:AD2664))</f>
        <v>60</v>
      </c>
      <c r="O2664" s="4">
        <v>40</v>
      </c>
      <c r="P2664" s="4">
        <v>0</v>
      </c>
      <c r="Q2664" s="4">
        <v>0</v>
      </c>
      <c r="R2664" s="4">
        <v>0</v>
      </c>
      <c r="S2664" s="4">
        <v>0</v>
      </c>
      <c r="T2664" s="4">
        <v>0</v>
      </c>
      <c r="U2664" s="4">
        <v>0</v>
      </c>
      <c r="V2664" s="4">
        <v>0</v>
      </c>
      <c r="W2664" s="4">
        <v>0</v>
      </c>
      <c r="X2664" s="4">
        <v>0</v>
      </c>
      <c r="Y2664" s="4">
        <v>0</v>
      </c>
      <c r="Z2664" s="4">
        <v>0</v>
      </c>
      <c r="AA2664" s="4">
        <v>0</v>
      </c>
      <c r="AB2664" s="4">
        <v>0</v>
      </c>
      <c r="AC2664" s="4">
        <v>0</v>
      </c>
      <c r="AD2664" s="4">
        <v>0</v>
      </c>
    </row>
    <row r="2665" spans="1:30" x14ac:dyDescent="0.3">
      <c r="A2665" s="16" t="s">
        <v>50</v>
      </c>
      <c r="B2665" s="7">
        <v>553468</v>
      </c>
      <c r="C2665" s="7">
        <v>635855</v>
      </c>
      <c r="D2665" s="7" t="s">
        <v>2659</v>
      </c>
      <c r="E2665" s="7">
        <v>2</v>
      </c>
      <c r="F2665" s="4">
        <v>706955</v>
      </c>
      <c r="G2665" s="4">
        <v>19168</v>
      </c>
      <c r="H2665" s="4">
        <f t="shared" si="248"/>
        <v>852560.07702468825</v>
      </c>
      <c r="I2665" s="4">
        <f t="shared" si="249"/>
        <v>145605.07702468825</v>
      </c>
      <c r="J2665" s="5">
        <f t="shared" si="250"/>
        <v>0.20596088439106919</v>
      </c>
      <c r="K2665" s="4">
        <f t="shared" si="251"/>
        <v>47425.03583302287</v>
      </c>
      <c r="L2665" s="4">
        <f t="shared" si="252"/>
        <v>28257.03583302287</v>
      </c>
      <c r="M2665" s="5">
        <f t="shared" si="253"/>
        <v>1.4741775789348326</v>
      </c>
      <c r="N2665" s="4">
        <f>IF(SUMPRODUCT($O$2:$AD$2,O2665:AD2665)&lt;=Kalkulačka!$B$4,SUMPRODUCT($O$2:$AD$2,O2665:AD2665)*Kalkulačka!$B$5,SUMPRODUCT($O$2:$AD$2,O2665:AD2665))</f>
        <v>60</v>
      </c>
      <c r="O2665" s="4">
        <v>40</v>
      </c>
      <c r="P2665" s="4">
        <v>0</v>
      </c>
      <c r="Q2665" s="4">
        <v>0</v>
      </c>
      <c r="R2665" s="4">
        <v>0</v>
      </c>
      <c r="S2665" s="4">
        <v>0</v>
      </c>
      <c r="T2665" s="4">
        <v>0</v>
      </c>
      <c r="U2665" s="4">
        <v>55</v>
      </c>
      <c r="V2665" s="4">
        <v>0</v>
      </c>
      <c r="W2665" s="4">
        <v>0</v>
      </c>
      <c r="X2665" s="4">
        <v>0</v>
      </c>
      <c r="Y2665" s="4">
        <v>0</v>
      </c>
      <c r="Z2665" s="4">
        <v>0</v>
      </c>
      <c r="AA2665" s="4">
        <v>0</v>
      </c>
      <c r="AB2665" s="4">
        <v>0</v>
      </c>
      <c r="AC2665" s="4">
        <v>0</v>
      </c>
      <c r="AD2665" s="4">
        <v>0</v>
      </c>
    </row>
    <row r="2666" spans="1:30" x14ac:dyDescent="0.3">
      <c r="A2666" s="16" t="s">
        <v>20</v>
      </c>
      <c r="B2666" s="7">
        <v>537233</v>
      </c>
      <c r="C2666" s="7">
        <v>239194</v>
      </c>
      <c r="D2666" s="7" t="s">
        <v>1223</v>
      </c>
      <c r="E2666" s="7">
        <v>2</v>
      </c>
      <c r="F2666" s="4">
        <v>371124</v>
      </c>
      <c r="G2666" s="4">
        <v>10039</v>
      </c>
      <c r="H2666" s="4">
        <f t="shared" si="248"/>
        <v>447594.04043796129</v>
      </c>
      <c r="I2666" s="4">
        <f t="shared" si="249"/>
        <v>76470.040437961288</v>
      </c>
      <c r="J2666" s="5">
        <f t="shared" si="250"/>
        <v>0.20604983897015905</v>
      </c>
      <c r="K2666" s="4">
        <f t="shared" si="251"/>
        <v>24898.14381233701</v>
      </c>
      <c r="L2666" s="4">
        <f t="shared" si="252"/>
        <v>14859.14381233701</v>
      </c>
      <c r="M2666" s="5">
        <f t="shared" si="253"/>
        <v>1.4801418281040952</v>
      </c>
      <c r="N2666" s="4">
        <f>IF(SUMPRODUCT($O$2:$AD$2,O2666:AD2666)&lt;=Kalkulačka!$B$4,SUMPRODUCT($O$2:$AD$2,O2666:AD2666)*Kalkulačka!$B$5,SUMPRODUCT($O$2:$AD$2,O2666:AD2666))</f>
        <v>31.5</v>
      </c>
      <c r="O2666" s="4">
        <v>21</v>
      </c>
      <c r="P2666" s="4">
        <v>0</v>
      </c>
      <c r="Q2666" s="4">
        <v>0</v>
      </c>
      <c r="R2666" s="4">
        <v>0</v>
      </c>
      <c r="S2666" s="4">
        <v>0</v>
      </c>
      <c r="T2666" s="4">
        <v>0</v>
      </c>
      <c r="U2666" s="4">
        <v>21</v>
      </c>
      <c r="V2666" s="4">
        <v>0</v>
      </c>
      <c r="W2666" s="4">
        <v>0</v>
      </c>
      <c r="X2666" s="4">
        <v>0</v>
      </c>
      <c r="Y2666" s="4">
        <v>0</v>
      </c>
      <c r="Z2666" s="4">
        <v>0</v>
      </c>
      <c r="AA2666" s="4">
        <v>0</v>
      </c>
      <c r="AB2666" s="4">
        <v>0</v>
      </c>
      <c r="AC2666" s="4">
        <v>0</v>
      </c>
      <c r="AD2666" s="4">
        <v>0</v>
      </c>
    </row>
    <row r="2667" spans="1:30" x14ac:dyDescent="0.3">
      <c r="A2667" s="16" t="s">
        <v>20</v>
      </c>
      <c r="B2667" s="7">
        <v>541729</v>
      </c>
      <c r="C2667" s="7">
        <v>243710</v>
      </c>
      <c r="D2667" s="7" t="s">
        <v>2660</v>
      </c>
      <c r="E2667" s="7">
        <v>2</v>
      </c>
      <c r="F2667" s="4">
        <v>371124</v>
      </c>
      <c r="G2667" s="4">
        <v>10039</v>
      </c>
      <c r="H2667" s="4">
        <f t="shared" si="248"/>
        <v>447594.04043796129</v>
      </c>
      <c r="I2667" s="4">
        <f t="shared" si="249"/>
        <v>76470.040437961288</v>
      </c>
      <c r="J2667" s="5">
        <f t="shared" si="250"/>
        <v>0.20604983897015905</v>
      </c>
      <c r="K2667" s="4">
        <f t="shared" si="251"/>
        <v>24898.14381233701</v>
      </c>
      <c r="L2667" s="4">
        <f t="shared" si="252"/>
        <v>14859.14381233701</v>
      </c>
      <c r="M2667" s="5">
        <f t="shared" si="253"/>
        <v>1.4801418281040952</v>
      </c>
      <c r="N2667" s="4">
        <f>IF(SUMPRODUCT($O$2:$AD$2,O2667:AD2667)&lt;=Kalkulačka!$B$4,SUMPRODUCT($O$2:$AD$2,O2667:AD2667)*Kalkulačka!$B$5,SUMPRODUCT($O$2:$AD$2,O2667:AD2667))</f>
        <v>31.5</v>
      </c>
      <c r="O2667" s="4">
        <v>21</v>
      </c>
      <c r="P2667" s="4">
        <v>0</v>
      </c>
      <c r="Q2667" s="4">
        <v>0</v>
      </c>
      <c r="R2667" s="4">
        <v>0</v>
      </c>
      <c r="S2667" s="4">
        <v>0</v>
      </c>
      <c r="T2667" s="4">
        <v>0</v>
      </c>
      <c r="U2667" s="4">
        <v>19</v>
      </c>
      <c r="V2667" s="4">
        <v>0</v>
      </c>
      <c r="W2667" s="4">
        <v>0</v>
      </c>
      <c r="X2667" s="4">
        <v>0</v>
      </c>
      <c r="Y2667" s="4">
        <v>0</v>
      </c>
      <c r="Z2667" s="4">
        <v>0</v>
      </c>
      <c r="AA2667" s="4">
        <v>0</v>
      </c>
      <c r="AB2667" s="4">
        <v>0</v>
      </c>
      <c r="AC2667" s="4">
        <v>0</v>
      </c>
      <c r="AD2667" s="4">
        <v>0</v>
      </c>
    </row>
    <row r="2668" spans="1:30" x14ac:dyDescent="0.3">
      <c r="A2668" s="16" t="s">
        <v>20</v>
      </c>
      <c r="B2668" s="7">
        <v>533769</v>
      </c>
      <c r="C2668" s="7">
        <v>235806</v>
      </c>
      <c r="D2668" s="7" t="s">
        <v>2661</v>
      </c>
      <c r="E2668" s="7">
        <v>2</v>
      </c>
      <c r="F2668" s="4">
        <v>742247</v>
      </c>
      <c r="G2668" s="4">
        <v>20078</v>
      </c>
      <c r="H2668" s="4">
        <f t="shared" si="248"/>
        <v>895188.08087592258</v>
      </c>
      <c r="I2668" s="4">
        <f t="shared" si="249"/>
        <v>152941.08087592258</v>
      </c>
      <c r="J2668" s="5">
        <f t="shared" si="250"/>
        <v>0.20605146383336348</v>
      </c>
      <c r="K2668" s="4">
        <f t="shared" si="251"/>
        <v>49796.28762467402</v>
      </c>
      <c r="L2668" s="4">
        <f t="shared" si="252"/>
        <v>29718.28762467402</v>
      </c>
      <c r="M2668" s="5">
        <f t="shared" si="253"/>
        <v>1.4801418281040952</v>
      </c>
      <c r="N2668" s="4">
        <f>IF(SUMPRODUCT($O$2:$AD$2,O2668:AD2668)&lt;=Kalkulačka!$B$4,SUMPRODUCT($O$2:$AD$2,O2668:AD2668)*Kalkulačka!$B$5,SUMPRODUCT($O$2:$AD$2,O2668:AD2668))</f>
        <v>63</v>
      </c>
      <c r="O2668" s="4">
        <v>42</v>
      </c>
      <c r="P2668" s="4">
        <v>0</v>
      </c>
      <c r="Q2668" s="4">
        <v>0</v>
      </c>
      <c r="R2668" s="4">
        <v>0</v>
      </c>
      <c r="S2668" s="4">
        <v>0</v>
      </c>
      <c r="T2668" s="4">
        <v>0</v>
      </c>
      <c r="U2668" s="4">
        <v>42</v>
      </c>
      <c r="V2668" s="4">
        <v>0</v>
      </c>
      <c r="W2668" s="4">
        <v>0</v>
      </c>
      <c r="X2668" s="4">
        <v>0</v>
      </c>
      <c r="Y2668" s="4">
        <v>0</v>
      </c>
      <c r="Z2668" s="4">
        <v>0</v>
      </c>
      <c r="AA2668" s="4">
        <v>0</v>
      </c>
      <c r="AB2668" s="4">
        <v>0</v>
      </c>
      <c r="AC2668" s="4">
        <v>0</v>
      </c>
      <c r="AD2668" s="4">
        <v>0</v>
      </c>
    </row>
    <row r="2669" spans="1:30" x14ac:dyDescent="0.3">
      <c r="A2669" s="16" t="s">
        <v>47</v>
      </c>
      <c r="B2669" s="7">
        <v>549746</v>
      </c>
      <c r="C2669" s="7">
        <v>365416</v>
      </c>
      <c r="D2669" s="7" t="s">
        <v>2662</v>
      </c>
      <c r="E2669" s="7">
        <v>2</v>
      </c>
      <c r="F2669" s="4">
        <v>3004156</v>
      </c>
      <c r="G2669" s="4">
        <v>120776</v>
      </c>
      <c r="H2669" s="4">
        <f t="shared" si="248"/>
        <v>3623380.3273549248</v>
      </c>
      <c r="I2669" s="4">
        <f t="shared" si="249"/>
        <v>619224.32735492475</v>
      </c>
      <c r="J2669" s="5">
        <f t="shared" si="250"/>
        <v>0.20612256066426804</v>
      </c>
      <c r="K2669" s="4">
        <f t="shared" si="251"/>
        <v>201556.40229034721</v>
      </c>
      <c r="L2669" s="4">
        <f t="shared" si="252"/>
        <v>80780.402290347207</v>
      </c>
      <c r="M2669" s="5">
        <f t="shared" si="253"/>
        <v>0.66884482256696032</v>
      </c>
      <c r="N2669" s="4">
        <f>IF(SUMPRODUCT($O$2:$AD$2,O2669:AD2669)&lt;=Kalkulačka!$B$4,SUMPRODUCT($O$2:$AD$2,O2669:AD2669)*Kalkulačka!$B$5,SUMPRODUCT($O$2:$AD$2,O2669:AD2669))</f>
        <v>255</v>
      </c>
      <c r="O2669" s="4">
        <v>65</v>
      </c>
      <c r="P2669" s="4">
        <v>0</v>
      </c>
      <c r="Q2669" s="4">
        <v>0</v>
      </c>
      <c r="R2669" s="4">
        <v>0</v>
      </c>
      <c r="S2669" s="4">
        <v>105</v>
      </c>
      <c r="T2669" s="4">
        <v>0</v>
      </c>
      <c r="U2669" s="4">
        <v>165</v>
      </c>
      <c r="V2669" s="4">
        <v>71</v>
      </c>
      <c r="W2669" s="4">
        <v>0</v>
      </c>
      <c r="X2669" s="4">
        <v>0</v>
      </c>
      <c r="Y2669" s="4">
        <v>0</v>
      </c>
      <c r="Z2669" s="4">
        <v>0</v>
      </c>
      <c r="AA2669" s="4">
        <v>0</v>
      </c>
      <c r="AB2669" s="4">
        <v>0</v>
      </c>
      <c r="AC2669" s="4">
        <v>0</v>
      </c>
      <c r="AD2669" s="4">
        <v>0</v>
      </c>
    </row>
    <row r="2670" spans="1:30" x14ac:dyDescent="0.3">
      <c r="A2670" s="16" t="s">
        <v>38</v>
      </c>
      <c r="B2670" s="7">
        <v>579190</v>
      </c>
      <c r="C2670" s="7">
        <v>277801</v>
      </c>
      <c r="D2670" s="7" t="s">
        <v>2663</v>
      </c>
      <c r="E2670" s="7">
        <v>2</v>
      </c>
      <c r="F2670" s="4">
        <v>3533820</v>
      </c>
      <c r="G2670" s="4">
        <v>176604</v>
      </c>
      <c r="H2670" s="4">
        <f t="shared" si="248"/>
        <v>4262800.385123441</v>
      </c>
      <c r="I2670" s="4">
        <f t="shared" si="249"/>
        <v>728980.385123441</v>
      </c>
      <c r="J2670" s="5">
        <f t="shared" si="250"/>
        <v>0.20628679025061869</v>
      </c>
      <c r="K2670" s="4">
        <f t="shared" si="251"/>
        <v>237125.17916511436</v>
      </c>
      <c r="L2670" s="4">
        <f t="shared" si="252"/>
        <v>60521.179165114358</v>
      </c>
      <c r="M2670" s="5">
        <f t="shared" si="253"/>
        <v>0.34269427173288469</v>
      </c>
      <c r="N2670" s="4">
        <f>IF(SUMPRODUCT($O$2:$AD$2,O2670:AD2670)&lt;=Kalkulačka!$B$4,SUMPRODUCT($O$2:$AD$2,O2670:AD2670)*Kalkulačka!$B$5,SUMPRODUCT($O$2:$AD$2,O2670:AD2670))</f>
        <v>300</v>
      </c>
      <c r="O2670" s="4">
        <v>39</v>
      </c>
      <c r="P2670" s="4">
        <v>0</v>
      </c>
      <c r="Q2670" s="4">
        <v>0</v>
      </c>
      <c r="R2670" s="4">
        <v>0</v>
      </c>
      <c r="S2670" s="4">
        <v>161</v>
      </c>
      <c r="T2670" s="4">
        <v>0</v>
      </c>
      <c r="U2670" s="4">
        <v>189</v>
      </c>
      <c r="V2670" s="4">
        <v>78</v>
      </c>
      <c r="W2670" s="4">
        <v>11</v>
      </c>
      <c r="X2670" s="4">
        <v>0</v>
      </c>
      <c r="Y2670" s="4">
        <v>0</v>
      </c>
      <c r="Z2670" s="4">
        <v>0</v>
      </c>
      <c r="AA2670" s="4">
        <v>0</v>
      </c>
      <c r="AB2670" s="4">
        <v>0</v>
      </c>
      <c r="AC2670" s="4">
        <v>0</v>
      </c>
      <c r="AD2670" s="4">
        <v>0</v>
      </c>
    </row>
    <row r="2671" spans="1:30" x14ac:dyDescent="0.3">
      <c r="A2671" s="16" t="s">
        <v>20</v>
      </c>
      <c r="B2671" s="7">
        <v>539317</v>
      </c>
      <c r="C2671" s="7">
        <v>241300</v>
      </c>
      <c r="D2671" s="7" t="s">
        <v>2664</v>
      </c>
      <c r="E2671" s="7">
        <v>2</v>
      </c>
      <c r="F2671" s="4">
        <v>2066975</v>
      </c>
      <c r="G2671" s="4">
        <v>81409</v>
      </c>
      <c r="H2671" s="4">
        <f t="shared" si="248"/>
        <v>2493738.2252972131</v>
      </c>
      <c r="I2671" s="4">
        <f t="shared" si="249"/>
        <v>426763.22529721307</v>
      </c>
      <c r="J2671" s="5">
        <f t="shared" si="250"/>
        <v>0.20646753119762606</v>
      </c>
      <c r="K2671" s="4">
        <f t="shared" si="251"/>
        <v>138718.22981159191</v>
      </c>
      <c r="L2671" s="4">
        <f t="shared" si="252"/>
        <v>57309.229811591911</v>
      </c>
      <c r="M2671" s="5">
        <f t="shared" si="253"/>
        <v>0.70396675811755349</v>
      </c>
      <c r="N2671" s="4">
        <f>IF(SUMPRODUCT($O$2:$AD$2,O2671:AD2671)&lt;=Kalkulačka!$B$4,SUMPRODUCT($O$2:$AD$2,O2671:AD2671)*Kalkulačka!$B$5,SUMPRODUCT($O$2:$AD$2,O2671:AD2671))</f>
        <v>175.5</v>
      </c>
      <c r="O2671" s="4">
        <v>49</v>
      </c>
      <c r="P2671" s="4">
        <v>0</v>
      </c>
      <c r="Q2671" s="4">
        <v>0</v>
      </c>
      <c r="R2671" s="4">
        <v>0</v>
      </c>
      <c r="S2671" s="4">
        <v>68</v>
      </c>
      <c r="T2671" s="4">
        <v>0</v>
      </c>
      <c r="U2671" s="4">
        <v>113</v>
      </c>
      <c r="V2671" s="4">
        <v>44</v>
      </c>
      <c r="W2671" s="4">
        <v>0</v>
      </c>
      <c r="X2671" s="4">
        <v>0</v>
      </c>
      <c r="Y2671" s="4">
        <v>0</v>
      </c>
      <c r="Z2671" s="4">
        <v>0</v>
      </c>
      <c r="AA2671" s="4">
        <v>0</v>
      </c>
      <c r="AB2671" s="4">
        <v>0</v>
      </c>
      <c r="AC2671" s="4">
        <v>0</v>
      </c>
      <c r="AD2671" s="4">
        <v>0</v>
      </c>
    </row>
    <row r="2672" spans="1:30" x14ac:dyDescent="0.3">
      <c r="A2672" s="16" t="s">
        <v>47</v>
      </c>
      <c r="B2672" s="7">
        <v>583961</v>
      </c>
      <c r="C2672" s="7">
        <v>365548</v>
      </c>
      <c r="D2672" s="7" t="s">
        <v>2156</v>
      </c>
      <c r="E2672" s="7">
        <v>2</v>
      </c>
      <c r="F2672" s="4">
        <v>353164</v>
      </c>
      <c r="G2672" s="4">
        <v>9581</v>
      </c>
      <c r="H2672" s="4">
        <f t="shared" si="248"/>
        <v>426280.03851234412</v>
      </c>
      <c r="I2672" s="4">
        <f t="shared" si="249"/>
        <v>73116.038512344123</v>
      </c>
      <c r="J2672" s="5">
        <f t="shared" si="250"/>
        <v>0.20703140329236303</v>
      </c>
      <c r="K2672" s="4">
        <f t="shared" si="251"/>
        <v>23712.517916511435</v>
      </c>
      <c r="L2672" s="4">
        <f t="shared" si="252"/>
        <v>14131.517916511435</v>
      </c>
      <c r="M2672" s="5">
        <f t="shared" si="253"/>
        <v>1.4749522927159413</v>
      </c>
      <c r="N2672" s="4">
        <f>IF(SUMPRODUCT($O$2:$AD$2,O2672:AD2672)&lt;=Kalkulačka!$B$4,SUMPRODUCT($O$2:$AD$2,O2672:AD2672)*Kalkulačka!$B$5,SUMPRODUCT($O$2:$AD$2,O2672:AD2672))</f>
        <v>30</v>
      </c>
      <c r="O2672" s="4">
        <v>20</v>
      </c>
      <c r="P2672" s="4">
        <v>0</v>
      </c>
      <c r="Q2672" s="4">
        <v>0</v>
      </c>
      <c r="R2672" s="4">
        <v>0</v>
      </c>
      <c r="S2672" s="4">
        <v>0</v>
      </c>
      <c r="T2672" s="4">
        <v>0</v>
      </c>
      <c r="U2672" s="4">
        <v>0</v>
      </c>
      <c r="V2672" s="4">
        <v>0</v>
      </c>
      <c r="W2672" s="4">
        <v>0</v>
      </c>
      <c r="X2672" s="4">
        <v>0</v>
      </c>
      <c r="Y2672" s="4">
        <v>0</v>
      </c>
      <c r="Z2672" s="4">
        <v>0</v>
      </c>
      <c r="AA2672" s="4">
        <v>0</v>
      </c>
      <c r="AB2672" s="4">
        <v>0</v>
      </c>
      <c r="AC2672" s="4">
        <v>0</v>
      </c>
      <c r="AD2672" s="4">
        <v>0</v>
      </c>
    </row>
    <row r="2673" spans="1:30" x14ac:dyDescent="0.3">
      <c r="A2673" s="16" t="s">
        <v>47</v>
      </c>
      <c r="B2673" s="7">
        <v>594342</v>
      </c>
      <c r="C2673" s="7">
        <v>600482</v>
      </c>
      <c r="D2673" s="7" t="s">
        <v>1297</v>
      </c>
      <c r="E2673" s="7">
        <v>2</v>
      </c>
      <c r="F2673" s="4">
        <v>353164</v>
      </c>
      <c r="G2673" s="4">
        <v>9581</v>
      </c>
      <c r="H2673" s="4">
        <f t="shared" si="248"/>
        <v>426280.03851234412</v>
      </c>
      <c r="I2673" s="4">
        <f t="shared" si="249"/>
        <v>73116.038512344123</v>
      </c>
      <c r="J2673" s="5">
        <f t="shared" si="250"/>
        <v>0.20703140329236303</v>
      </c>
      <c r="K2673" s="4">
        <f t="shared" si="251"/>
        <v>23712.517916511435</v>
      </c>
      <c r="L2673" s="4">
        <f t="shared" si="252"/>
        <v>14131.517916511435</v>
      </c>
      <c r="M2673" s="5">
        <f t="shared" si="253"/>
        <v>1.4749522927159413</v>
      </c>
      <c r="N2673" s="4">
        <f>IF(SUMPRODUCT($O$2:$AD$2,O2673:AD2673)&lt;=Kalkulačka!$B$4,SUMPRODUCT($O$2:$AD$2,O2673:AD2673)*Kalkulačka!$B$5,SUMPRODUCT($O$2:$AD$2,O2673:AD2673))</f>
        <v>30</v>
      </c>
      <c r="O2673" s="4">
        <v>20</v>
      </c>
      <c r="P2673" s="4">
        <v>0</v>
      </c>
      <c r="Q2673" s="4">
        <v>0</v>
      </c>
      <c r="R2673" s="4">
        <v>0</v>
      </c>
      <c r="S2673" s="4">
        <v>0</v>
      </c>
      <c r="T2673" s="4">
        <v>0</v>
      </c>
      <c r="U2673" s="4">
        <v>20</v>
      </c>
      <c r="V2673" s="4">
        <v>0</v>
      </c>
      <c r="W2673" s="4">
        <v>0</v>
      </c>
      <c r="X2673" s="4">
        <v>0</v>
      </c>
      <c r="Y2673" s="4">
        <v>0</v>
      </c>
      <c r="Z2673" s="4">
        <v>0</v>
      </c>
      <c r="AA2673" s="4">
        <v>0</v>
      </c>
      <c r="AB2673" s="4">
        <v>0</v>
      </c>
      <c r="AC2673" s="4">
        <v>0</v>
      </c>
      <c r="AD2673" s="4">
        <v>0</v>
      </c>
    </row>
    <row r="2674" spans="1:30" x14ac:dyDescent="0.3">
      <c r="A2674" s="16" t="s">
        <v>20</v>
      </c>
      <c r="B2674" s="7">
        <v>531502</v>
      </c>
      <c r="C2674" s="7">
        <v>510548</v>
      </c>
      <c r="D2674" s="7" t="s">
        <v>2665</v>
      </c>
      <c r="E2674" s="7">
        <v>2</v>
      </c>
      <c r="F2674" s="4">
        <v>370780</v>
      </c>
      <c r="G2674" s="4">
        <v>10035</v>
      </c>
      <c r="H2674" s="4">
        <f t="shared" si="248"/>
        <v>447594.04043796129</v>
      </c>
      <c r="I2674" s="4">
        <f t="shared" si="249"/>
        <v>76814.040437961288</v>
      </c>
      <c r="J2674" s="5">
        <f t="shared" si="250"/>
        <v>0.20716878051125009</v>
      </c>
      <c r="K2674" s="4">
        <f t="shared" si="251"/>
        <v>24898.14381233701</v>
      </c>
      <c r="L2674" s="4">
        <f t="shared" si="252"/>
        <v>14863.14381233701</v>
      </c>
      <c r="M2674" s="5">
        <f t="shared" si="253"/>
        <v>1.4811304247470862</v>
      </c>
      <c r="N2674" s="4">
        <f>IF(SUMPRODUCT($O$2:$AD$2,O2674:AD2674)&lt;=Kalkulačka!$B$4,SUMPRODUCT($O$2:$AD$2,O2674:AD2674)*Kalkulačka!$B$5,SUMPRODUCT($O$2:$AD$2,O2674:AD2674))</f>
        <v>31.5</v>
      </c>
      <c r="O2674" s="4">
        <v>21</v>
      </c>
      <c r="P2674" s="4">
        <v>0</v>
      </c>
      <c r="Q2674" s="4">
        <v>0</v>
      </c>
      <c r="R2674" s="4">
        <v>0</v>
      </c>
      <c r="S2674" s="4">
        <v>0</v>
      </c>
      <c r="T2674" s="4">
        <v>0</v>
      </c>
      <c r="U2674" s="4">
        <v>0</v>
      </c>
      <c r="V2674" s="4">
        <v>0</v>
      </c>
      <c r="W2674" s="4">
        <v>0</v>
      </c>
      <c r="X2674" s="4">
        <v>0</v>
      </c>
      <c r="Y2674" s="4">
        <v>0</v>
      </c>
      <c r="Z2674" s="4">
        <v>0</v>
      </c>
      <c r="AA2674" s="4">
        <v>0</v>
      </c>
      <c r="AB2674" s="4">
        <v>0</v>
      </c>
      <c r="AC2674" s="4">
        <v>0</v>
      </c>
      <c r="AD2674" s="4">
        <v>0</v>
      </c>
    </row>
    <row r="2675" spans="1:30" x14ac:dyDescent="0.3">
      <c r="A2675" s="16" t="s">
        <v>20</v>
      </c>
      <c r="B2675" s="7">
        <v>534196</v>
      </c>
      <c r="C2675" s="7">
        <v>236225</v>
      </c>
      <c r="D2675" s="7" t="s">
        <v>2666</v>
      </c>
      <c r="E2675" s="7">
        <v>2</v>
      </c>
      <c r="F2675" s="4">
        <v>370780</v>
      </c>
      <c r="G2675" s="4">
        <v>10035</v>
      </c>
      <c r="H2675" s="4">
        <f t="shared" si="248"/>
        <v>447594.04043796129</v>
      </c>
      <c r="I2675" s="4">
        <f t="shared" si="249"/>
        <v>76814.040437961288</v>
      </c>
      <c r="J2675" s="5">
        <f t="shared" si="250"/>
        <v>0.20716878051125009</v>
      </c>
      <c r="K2675" s="4">
        <f t="shared" si="251"/>
        <v>24898.14381233701</v>
      </c>
      <c r="L2675" s="4">
        <f t="shared" si="252"/>
        <v>14863.14381233701</v>
      </c>
      <c r="M2675" s="5">
        <f t="shared" si="253"/>
        <v>1.4811304247470862</v>
      </c>
      <c r="N2675" s="4">
        <f>IF(SUMPRODUCT($O$2:$AD$2,O2675:AD2675)&lt;=Kalkulačka!$B$4,SUMPRODUCT($O$2:$AD$2,O2675:AD2675)*Kalkulačka!$B$5,SUMPRODUCT($O$2:$AD$2,O2675:AD2675))</f>
        <v>31.5</v>
      </c>
      <c r="O2675" s="4">
        <v>21</v>
      </c>
      <c r="P2675" s="4">
        <v>0</v>
      </c>
      <c r="Q2675" s="4">
        <v>0</v>
      </c>
      <c r="R2675" s="4">
        <v>0</v>
      </c>
      <c r="S2675" s="4">
        <v>0</v>
      </c>
      <c r="T2675" s="4">
        <v>0</v>
      </c>
      <c r="U2675" s="4">
        <v>0</v>
      </c>
      <c r="V2675" s="4">
        <v>0</v>
      </c>
      <c r="W2675" s="4">
        <v>0</v>
      </c>
      <c r="X2675" s="4">
        <v>0</v>
      </c>
      <c r="Y2675" s="4">
        <v>0</v>
      </c>
      <c r="Z2675" s="4">
        <v>0</v>
      </c>
      <c r="AA2675" s="4">
        <v>0</v>
      </c>
      <c r="AB2675" s="4">
        <v>0</v>
      </c>
      <c r="AC2675" s="4">
        <v>0</v>
      </c>
      <c r="AD2675" s="4">
        <v>0</v>
      </c>
    </row>
    <row r="2676" spans="1:30" x14ac:dyDescent="0.3">
      <c r="A2676" s="16" t="s">
        <v>20</v>
      </c>
      <c r="B2676" s="7">
        <v>534358</v>
      </c>
      <c r="C2676" s="7">
        <v>236381</v>
      </c>
      <c r="D2676" s="7" t="s">
        <v>2667</v>
      </c>
      <c r="E2676" s="7">
        <v>2</v>
      </c>
      <c r="F2676" s="4">
        <v>370780</v>
      </c>
      <c r="G2676" s="4">
        <v>10035</v>
      </c>
      <c r="H2676" s="4">
        <f t="shared" si="248"/>
        <v>447594.04043796129</v>
      </c>
      <c r="I2676" s="4">
        <f t="shared" si="249"/>
        <v>76814.040437961288</v>
      </c>
      <c r="J2676" s="5">
        <f t="shared" si="250"/>
        <v>0.20716878051125009</v>
      </c>
      <c r="K2676" s="4">
        <f t="shared" si="251"/>
        <v>24898.14381233701</v>
      </c>
      <c r="L2676" s="4">
        <f t="shared" si="252"/>
        <v>14863.14381233701</v>
      </c>
      <c r="M2676" s="5">
        <f t="shared" si="253"/>
        <v>1.4811304247470862</v>
      </c>
      <c r="N2676" s="4">
        <f>IF(SUMPRODUCT($O$2:$AD$2,O2676:AD2676)&lt;=Kalkulačka!$B$4,SUMPRODUCT($O$2:$AD$2,O2676:AD2676)*Kalkulačka!$B$5,SUMPRODUCT($O$2:$AD$2,O2676:AD2676))</f>
        <v>31.5</v>
      </c>
      <c r="O2676" s="4">
        <v>21</v>
      </c>
      <c r="P2676" s="4">
        <v>0</v>
      </c>
      <c r="Q2676" s="4">
        <v>0</v>
      </c>
      <c r="R2676" s="4">
        <v>0</v>
      </c>
      <c r="S2676" s="4">
        <v>0</v>
      </c>
      <c r="T2676" s="4">
        <v>0</v>
      </c>
      <c r="U2676" s="4">
        <v>0</v>
      </c>
      <c r="V2676" s="4">
        <v>0</v>
      </c>
      <c r="W2676" s="4">
        <v>0</v>
      </c>
      <c r="X2676" s="4">
        <v>0</v>
      </c>
      <c r="Y2676" s="4">
        <v>0</v>
      </c>
      <c r="Z2676" s="4">
        <v>0</v>
      </c>
      <c r="AA2676" s="4">
        <v>0</v>
      </c>
      <c r="AB2676" s="4">
        <v>0</v>
      </c>
      <c r="AC2676" s="4">
        <v>0</v>
      </c>
      <c r="AD2676" s="4">
        <v>0</v>
      </c>
    </row>
    <row r="2677" spans="1:30" x14ac:dyDescent="0.3">
      <c r="A2677" s="16" t="s">
        <v>20</v>
      </c>
      <c r="B2677" s="7">
        <v>536067</v>
      </c>
      <c r="C2677" s="7">
        <v>238040</v>
      </c>
      <c r="D2677" s="7" t="s">
        <v>2668</v>
      </c>
      <c r="E2677" s="7">
        <v>2</v>
      </c>
      <c r="F2677" s="4">
        <v>370780</v>
      </c>
      <c r="G2677" s="4">
        <v>10035</v>
      </c>
      <c r="H2677" s="4">
        <f t="shared" si="248"/>
        <v>447594.04043796129</v>
      </c>
      <c r="I2677" s="4">
        <f t="shared" si="249"/>
        <v>76814.040437961288</v>
      </c>
      <c r="J2677" s="5">
        <f t="shared" si="250"/>
        <v>0.20716878051125009</v>
      </c>
      <c r="K2677" s="4">
        <f t="shared" si="251"/>
        <v>24898.14381233701</v>
      </c>
      <c r="L2677" s="4">
        <f t="shared" si="252"/>
        <v>14863.14381233701</v>
      </c>
      <c r="M2677" s="5">
        <f t="shared" si="253"/>
        <v>1.4811304247470862</v>
      </c>
      <c r="N2677" s="4">
        <f>IF(SUMPRODUCT($O$2:$AD$2,O2677:AD2677)&lt;=Kalkulačka!$B$4,SUMPRODUCT($O$2:$AD$2,O2677:AD2677)*Kalkulačka!$B$5,SUMPRODUCT($O$2:$AD$2,O2677:AD2677))</f>
        <v>31.5</v>
      </c>
      <c r="O2677" s="4">
        <v>21</v>
      </c>
      <c r="P2677" s="4">
        <v>0</v>
      </c>
      <c r="Q2677" s="4">
        <v>0</v>
      </c>
      <c r="R2677" s="4">
        <v>0</v>
      </c>
      <c r="S2677" s="4">
        <v>0</v>
      </c>
      <c r="T2677" s="4">
        <v>0</v>
      </c>
      <c r="U2677" s="4">
        <v>0</v>
      </c>
      <c r="V2677" s="4">
        <v>0</v>
      </c>
      <c r="W2677" s="4">
        <v>0</v>
      </c>
      <c r="X2677" s="4">
        <v>0</v>
      </c>
      <c r="Y2677" s="4">
        <v>0</v>
      </c>
      <c r="Z2677" s="4">
        <v>0</v>
      </c>
      <c r="AA2677" s="4">
        <v>0</v>
      </c>
      <c r="AB2677" s="4">
        <v>0</v>
      </c>
      <c r="AC2677" s="4">
        <v>0</v>
      </c>
      <c r="AD2677" s="4">
        <v>0</v>
      </c>
    </row>
    <row r="2678" spans="1:30" x14ac:dyDescent="0.3">
      <c r="A2678" s="16" t="s">
        <v>20</v>
      </c>
      <c r="B2678" s="7">
        <v>539040</v>
      </c>
      <c r="C2678" s="7">
        <v>241024</v>
      </c>
      <c r="D2678" s="7" t="s">
        <v>2669</v>
      </c>
      <c r="E2678" s="7">
        <v>2</v>
      </c>
      <c r="F2678" s="4">
        <v>370780</v>
      </c>
      <c r="G2678" s="4">
        <v>10035</v>
      </c>
      <c r="H2678" s="4">
        <f t="shared" si="248"/>
        <v>447594.04043796129</v>
      </c>
      <c r="I2678" s="4">
        <f t="shared" si="249"/>
        <v>76814.040437961288</v>
      </c>
      <c r="J2678" s="5">
        <f t="shared" si="250"/>
        <v>0.20716878051125009</v>
      </c>
      <c r="K2678" s="4">
        <f t="shared" si="251"/>
        <v>24898.14381233701</v>
      </c>
      <c r="L2678" s="4">
        <f t="shared" si="252"/>
        <v>14863.14381233701</v>
      </c>
      <c r="M2678" s="5">
        <f t="shared" si="253"/>
        <v>1.4811304247470862</v>
      </c>
      <c r="N2678" s="4">
        <f>IF(SUMPRODUCT($O$2:$AD$2,O2678:AD2678)&lt;=Kalkulačka!$B$4,SUMPRODUCT($O$2:$AD$2,O2678:AD2678)*Kalkulačka!$B$5,SUMPRODUCT($O$2:$AD$2,O2678:AD2678))</f>
        <v>31.5</v>
      </c>
      <c r="O2678" s="4">
        <v>21</v>
      </c>
      <c r="P2678" s="4">
        <v>0</v>
      </c>
      <c r="Q2678" s="4">
        <v>0</v>
      </c>
      <c r="R2678" s="4">
        <v>0</v>
      </c>
      <c r="S2678" s="4">
        <v>0</v>
      </c>
      <c r="T2678" s="4">
        <v>0</v>
      </c>
      <c r="U2678" s="4">
        <v>20</v>
      </c>
      <c r="V2678" s="4">
        <v>0</v>
      </c>
      <c r="W2678" s="4">
        <v>0</v>
      </c>
      <c r="X2678" s="4">
        <v>0</v>
      </c>
      <c r="Y2678" s="4">
        <v>0</v>
      </c>
      <c r="Z2678" s="4">
        <v>0</v>
      </c>
      <c r="AA2678" s="4">
        <v>0</v>
      </c>
      <c r="AB2678" s="4">
        <v>0</v>
      </c>
      <c r="AC2678" s="4">
        <v>0</v>
      </c>
      <c r="AD2678" s="4">
        <v>0</v>
      </c>
    </row>
    <row r="2679" spans="1:30" x14ac:dyDescent="0.3">
      <c r="A2679" s="16" t="s">
        <v>20</v>
      </c>
      <c r="B2679" s="7">
        <v>542598</v>
      </c>
      <c r="C2679" s="7">
        <v>244601</v>
      </c>
      <c r="D2679" s="7" t="s">
        <v>1614</v>
      </c>
      <c r="E2679" s="7">
        <v>2</v>
      </c>
      <c r="F2679" s="4">
        <v>370780</v>
      </c>
      <c r="G2679" s="4">
        <v>10035</v>
      </c>
      <c r="H2679" s="4">
        <f t="shared" si="248"/>
        <v>447594.04043796129</v>
      </c>
      <c r="I2679" s="4">
        <f t="shared" si="249"/>
        <v>76814.040437961288</v>
      </c>
      <c r="J2679" s="5">
        <f t="shared" si="250"/>
        <v>0.20716878051125009</v>
      </c>
      <c r="K2679" s="4">
        <f t="shared" si="251"/>
        <v>24898.14381233701</v>
      </c>
      <c r="L2679" s="4">
        <f t="shared" si="252"/>
        <v>14863.14381233701</v>
      </c>
      <c r="M2679" s="5">
        <f t="shared" si="253"/>
        <v>1.4811304247470862</v>
      </c>
      <c r="N2679" s="4">
        <f>IF(SUMPRODUCT($O$2:$AD$2,O2679:AD2679)&lt;=Kalkulačka!$B$4,SUMPRODUCT($O$2:$AD$2,O2679:AD2679)*Kalkulačka!$B$5,SUMPRODUCT($O$2:$AD$2,O2679:AD2679))</f>
        <v>31.5</v>
      </c>
      <c r="O2679" s="4">
        <v>21</v>
      </c>
      <c r="P2679" s="4">
        <v>0</v>
      </c>
      <c r="Q2679" s="4">
        <v>0</v>
      </c>
      <c r="R2679" s="4">
        <v>0</v>
      </c>
      <c r="S2679" s="4">
        <v>0</v>
      </c>
      <c r="T2679" s="4">
        <v>0</v>
      </c>
      <c r="U2679" s="4">
        <v>23</v>
      </c>
      <c r="V2679" s="4">
        <v>0</v>
      </c>
      <c r="W2679" s="4">
        <v>0</v>
      </c>
      <c r="X2679" s="4">
        <v>0</v>
      </c>
      <c r="Y2679" s="4">
        <v>0</v>
      </c>
      <c r="Z2679" s="4">
        <v>0</v>
      </c>
      <c r="AA2679" s="4">
        <v>0</v>
      </c>
      <c r="AB2679" s="4">
        <v>0</v>
      </c>
      <c r="AC2679" s="4">
        <v>0</v>
      </c>
      <c r="AD2679" s="4">
        <v>0</v>
      </c>
    </row>
    <row r="2680" spans="1:30" x14ac:dyDescent="0.3">
      <c r="A2680" s="16" t="s">
        <v>20</v>
      </c>
      <c r="B2680" s="7">
        <v>598305</v>
      </c>
      <c r="C2680" s="7">
        <v>639672</v>
      </c>
      <c r="D2680" s="7" t="s">
        <v>2670</v>
      </c>
      <c r="E2680" s="7">
        <v>2</v>
      </c>
      <c r="F2680" s="4">
        <v>370780</v>
      </c>
      <c r="G2680" s="4">
        <v>10035</v>
      </c>
      <c r="H2680" s="4">
        <f t="shared" si="248"/>
        <v>447594.04043796129</v>
      </c>
      <c r="I2680" s="4">
        <f t="shared" si="249"/>
        <v>76814.040437961288</v>
      </c>
      <c r="J2680" s="5">
        <f t="shared" si="250"/>
        <v>0.20716878051125009</v>
      </c>
      <c r="K2680" s="4">
        <f t="shared" si="251"/>
        <v>24898.14381233701</v>
      </c>
      <c r="L2680" s="4">
        <f t="shared" si="252"/>
        <v>14863.14381233701</v>
      </c>
      <c r="M2680" s="5">
        <f t="shared" si="253"/>
        <v>1.4811304247470862</v>
      </c>
      <c r="N2680" s="4">
        <f>IF(SUMPRODUCT($O$2:$AD$2,O2680:AD2680)&lt;=Kalkulačka!$B$4,SUMPRODUCT($O$2:$AD$2,O2680:AD2680)*Kalkulačka!$B$5,SUMPRODUCT($O$2:$AD$2,O2680:AD2680))</f>
        <v>31.5</v>
      </c>
      <c r="O2680" s="4">
        <v>21</v>
      </c>
      <c r="P2680" s="4">
        <v>0</v>
      </c>
      <c r="Q2680" s="4">
        <v>0</v>
      </c>
      <c r="R2680" s="4">
        <v>0</v>
      </c>
      <c r="S2680" s="4">
        <v>0</v>
      </c>
      <c r="T2680" s="4">
        <v>0</v>
      </c>
      <c r="U2680" s="4">
        <v>0</v>
      </c>
      <c r="V2680" s="4">
        <v>0</v>
      </c>
      <c r="W2680" s="4">
        <v>0</v>
      </c>
      <c r="X2680" s="4">
        <v>0</v>
      </c>
      <c r="Y2680" s="4">
        <v>0</v>
      </c>
      <c r="Z2680" s="4">
        <v>0</v>
      </c>
      <c r="AA2680" s="4">
        <v>0</v>
      </c>
      <c r="AB2680" s="4">
        <v>0</v>
      </c>
      <c r="AC2680" s="4">
        <v>0</v>
      </c>
      <c r="AD2680" s="4">
        <v>0</v>
      </c>
    </row>
    <row r="2681" spans="1:30" x14ac:dyDescent="0.3">
      <c r="A2681" s="16" t="s">
        <v>20</v>
      </c>
      <c r="B2681" s="7">
        <v>539031</v>
      </c>
      <c r="C2681" s="7">
        <v>241016</v>
      </c>
      <c r="D2681" s="7" t="s">
        <v>970</v>
      </c>
      <c r="E2681" s="7">
        <v>2</v>
      </c>
      <c r="F2681" s="4">
        <v>741559</v>
      </c>
      <c r="G2681" s="4">
        <v>20070</v>
      </c>
      <c r="H2681" s="4">
        <f t="shared" si="248"/>
        <v>895188.08087592258</v>
      </c>
      <c r="I2681" s="4">
        <f t="shared" si="249"/>
        <v>153629.08087592258</v>
      </c>
      <c r="J2681" s="5">
        <f t="shared" si="250"/>
        <v>0.20717040839086653</v>
      </c>
      <c r="K2681" s="4">
        <f t="shared" si="251"/>
        <v>49796.28762467402</v>
      </c>
      <c r="L2681" s="4">
        <f t="shared" si="252"/>
        <v>29726.28762467402</v>
      </c>
      <c r="M2681" s="5">
        <f t="shared" si="253"/>
        <v>1.4811304247470862</v>
      </c>
      <c r="N2681" s="4">
        <f>IF(SUMPRODUCT($O$2:$AD$2,O2681:AD2681)&lt;=Kalkulačka!$B$4,SUMPRODUCT($O$2:$AD$2,O2681:AD2681)*Kalkulačka!$B$5,SUMPRODUCT($O$2:$AD$2,O2681:AD2681))</f>
        <v>63</v>
      </c>
      <c r="O2681" s="4">
        <v>42</v>
      </c>
      <c r="P2681" s="4">
        <v>0</v>
      </c>
      <c r="Q2681" s="4">
        <v>0</v>
      </c>
      <c r="R2681" s="4">
        <v>0</v>
      </c>
      <c r="S2681" s="4">
        <v>0</v>
      </c>
      <c r="T2681" s="4">
        <v>0</v>
      </c>
      <c r="U2681" s="4">
        <v>42</v>
      </c>
      <c r="V2681" s="4">
        <v>0</v>
      </c>
      <c r="W2681" s="4">
        <v>0</v>
      </c>
      <c r="X2681" s="4">
        <v>0</v>
      </c>
      <c r="Y2681" s="4">
        <v>0</v>
      </c>
      <c r="Z2681" s="4">
        <v>0</v>
      </c>
      <c r="AA2681" s="4">
        <v>0</v>
      </c>
      <c r="AB2681" s="4">
        <v>0</v>
      </c>
      <c r="AC2681" s="4">
        <v>0</v>
      </c>
      <c r="AD2681" s="4">
        <v>0</v>
      </c>
    </row>
    <row r="2682" spans="1:30" x14ac:dyDescent="0.3">
      <c r="A2682" s="16" t="s">
        <v>20</v>
      </c>
      <c r="B2682" s="7">
        <v>533653</v>
      </c>
      <c r="C2682" s="7">
        <v>235695</v>
      </c>
      <c r="D2682" s="7" t="s">
        <v>2671</v>
      </c>
      <c r="E2682" s="7">
        <v>2</v>
      </c>
      <c r="F2682" s="4">
        <v>741559</v>
      </c>
      <c r="G2682" s="4">
        <v>20070</v>
      </c>
      <c r="H2682" s="4">
        <f t="shared" si="248"/>
        <v>895188.08087592258</v>
      </c>
      <c r="I2682" s="4">
        <f t="shared" si="249"/>
        <v>153629.08087592258</v>
      </c>
      <c r="J2682" s="5">
        <f t="shared" si="250"/>
        <v>0.20717040839086653</v>
      </c>
      <c r="K2682" s="4">
        <f t="shared" si="251"/>
        <v>49796.28762467402</v>
      </c>
      <c r="L2682" s="4">
        <f t="shared" si="252"/>
        <v>29726.28762467402</v>
      </c>
      <c r="M2682" s="5">
        <f t="shared" si="253"/>
        <v>1.4811304247470862</v>
      </c>
      <c r="N2682" s="4">
        <f>IF(SUMPRODUCT($O$2:$AD$2,O2682:AD2682)&lt;=Kalkulačka!$B$4,SUMPRODUCT($O$2:$AD$2,O2682:AD2682)*Kalkulačka!$B$5,SUMPRODUCT($O$2:$AD$2,O2682:AD2682))</f>
        <v>63</v>
      </c>
      <c r="O2682" s="4">
        <v>42</v>
      </c>
      <c r="P2682" s="4">
        <v>0</v>
      </c>
      <c r="Q2682" s="4">
        <v>0</v>
      </c>
      <c r="R2682" s="4">
        <v>0</v>
      </c>
      <c r="S2682" s="4">
        <v>0</v>
      </c>
      <c r="T2682" s="4">
        <v>0</v>
      </c>
      <c r="U2682" s="4">
        <v>0</v>
      </c>
      <c r="V2682" s="4">
        <v>0</v>
      </c>
      <c r="W2682" s="4">
        <v>0</v>
      </c>
      <c r="X2682" s="4">
        <v>0</v>
      </c>
      <c r="Y2682" s="4">
        <v>0</v>
      </c>
      <c r="Z2682" s="4">
        <v>0</v>
      </c>
      <c r="AA2682" s="4">
        <v>0</v>
      </c>
      <c r="AB2682" s="4">
        <v>0</v>
      </c>
      <c r="AC2682" s="4">
        <v>0</v>
      </c>
      <c r="AD2682" s="4">
        <v>0</v>
      </c>
    </row>
    <row r="2683" spans="1:30" x14ac:dyDescent="0.3">
      <c r="A2683" s="16" t="s">
        <v>20</v>
      </c>
      <c r="B2683" s="7">
        <v>538451</v>
      </c>
      <c r="C2683" s="7">
        <v>240435</v>
      </c>
      <c r="D2683" s="7" t="s">
        <v>2672</v>
      </c>
      <c r="E2683" s="7">
        <v>2</v>
      </c>
      <c r="F2683" s="4">
        <v>741559</v>
      </c>
      <c r="G2683" s="4">
        <v>20070</v>
      </c>
      <c r="H2683" s="4">
        <f t="shared" si="248"/>
        <v>895188.08087592258</v>
      </c>
      <c r="I2683" s="4">
        <f t="shared" si="249"/>
        <v>153629.08087592258</v>
      </c>
      <c r="J2683" s="5">
        <f t="shared" si="250"/>
        <v>0.20717040839086653</v>
      </c>
      <c r="K2683" s="4">
        <f t="shared" si="251"/>
        <v>49796.28762467402</v>
      </c>
      <c r="L2683" s="4">
        <f t="shared" si="252"/>
        <v>29726.28762467402</v>
      </c>
      <c r="M2683" s="5">
        <f t="shared" si="253"/>
        <v>1.4811304247470862</v>
      </c>
      <c r="N2683" s="4">
        <f>IF(SUMPRODUCT($O$2:$AD$2,O2683:AD2683)&lt;=Kalkulačka!$B$4,SUMPRODUCT($O$2:$AD$2,O2683:AD2683)*Kalkulačka!$B$5,SUMPRODUCT($O$2:$AD$2,O2683:AD2683))</f>
        <v>63</v>
      </c>
      <c r="O2683" s="4">
        <v>42</v>
      </c>
      <c r="P2683" s="4">
        <v>0</v>
      </c>
      <c r="Q2683" s="4">
        <v>0</v>
      </c>
      <c r="R2683" s="4">
        <v>0</v>
      </c>
      <c r="S2683" s="4">
        <v>0</v>
      </c>
      <c r="T2683" s="4">
        <v>0</v>
      </c>
      <c r="U2683" s="4">
        <v>41</v>
      </c>
      <c r="V2683" s="4">
        <v>0</v>
      </c>
      <c r="W2683" s="4">
        <v>0</v>
      </c>
      <c r="X2683" s="4">
        <v>0</v>
      </c>
      <c r="Y2683" s="4">
        <v>0</v>
      </c>
      <c r="Z2683" s="4">
        <v>0</v>
      </c>
      <c r="AA2683" s="4">
        <v>0</v>
      </c>
      <c r="AB2683" s="4">
        <v>0</v>
      </c>
      <c r="AC2683" s="4">
        <v>0</v>
      </c>
      <c r="AD2683" s="4">
        <v>0</v>
      </c>
    </row>
    <row r="2684" spans="1:30" x14ac:dyDescent="0.3">
      <c r="A2684" s="16" t="s">
        <v>20</v>
      </c>
      <c r="B2684" s="7">
        <v>571351</v>
      </c>
      <c r="C2684" s="7">
        <v>640727</v>
      </c>
      <c r="D2684" s="7" t="s">
        <v>2673</v>
      </c>
      <c r="E2684" s="7">
        <v>2</v>
      </c>
      <c r="F2684" s="4">
        <v>741559</v>
      </c>
      <c r="G2684" s="4">
        <v>20070</v>
      </c>
      <c r="H2684" s="4">
        <f t="shared" si="248"/>
        <v>895188.08087592258</v>
      </c>
      <c r="I2684" s="4">
        <f t="shared" si="249"/>
        <v>153629.08087592258</v>
      </c>
      <c r="J2684" s="5">
        <f t="shared" si="250"/>
        <v>0.20717040839086653</v>
      </c>
      <c r="K2684" s="4">
        <f t="shared" si="251"/>
        <v>49796.28762467402</v>
      </c>
      <c r="L2684" s="4">
        <f t="shared" si="252"/>
        <v>29726.28762467402</v>
      </c>
      <c r="M2684" s="5">
        <f t="shared" si="253"/>
        <v>1.4811304247470862</v>
      </c>
      <c r="N2684" s="4">
        <f>IF(SUMPRODUCT($O$2:$AD$2,O2684:AD2684)&lt;=Kalkulačka!$B$4,SUMPRODUCT($O$2:$AD$2,O2684:AD2684)*Kalkulačka!$B$5,SUMPRODUCT($O$2:$AD$2,O2684:AD2684))</f>
        <v>63</v>
      </c>
      <c r="O2684" s="4">
        <v>42</v>
      </c>
      <c r="P2684" s="4">
        <v>0</v>
      </c>
      <c r="Q2684" s="4">
        <v>0</v>
      </c>
      <c r="R2684" s="4">
        <v>0</v>
      </c>
      <c r="S2684" s="4">
        <v>0</v>
      </c>
      <c r="T2684" s="4">
        <v>0</v>
      </c>
      <c r="U2684" s="4">
        <v>42</v>
      </c>
      <c r="V2684" s="4">
        <v>0</v>
      </c>
      <c r="W2684" s="4">
        <v>0</v>
      </c>
      <c r="X2684" s="4">
        <v>0</v>
      </c>
      <c r="Y2684" s="4">
        <v>0</v>
      </c>
      <c r="Z2684" s="4">
        <v>0</v>
      </c>
      <c r="AA2684" s="4">
        <v>0</v>
      </c>
      <c r="AB2684" s="4">
        <v>0</v>
      </c>
      <c r="AC2684" s="4">
        <v>0</v>
      </c>
      <c r="AD2684" s="4">
        <v>0</v>
      </c>
    </row>
    <row r="2685" spans="1:30" x14ac:dyDescent="0.3">
      <c r="A2685" s="16" t="s">
        <v>20</v>
      </c>
      <c r="B2685" s="7">
        <v>531812</v>
      </c>
      <c r="C2685" s="7">
        <v>233862</v>
      </c>
      <c r="D2685" s="7" t="s">
        <v>2674</v>
      </c>
      <c r="E2685" s="7">
        <v>2</v>
      </c>
      <c r="F2685" s="4">
        <v>1112338</v>
      </c>
      <c r="G2685" s="4">
        <v>30105</v>
      </c>
      <c r="H2685" s="4">
        <f t="shared" si="248"/>
        <v>1342782.1213138839</v>
      </c>
      <c r="I2685" s="4">
        <f t="shared" si="249"/>
        <v>230444.12131388392</v>
      </c>
      <c r="J2685" s="5">
        <f t="shared" si="250"/>
        <v>0.20717095101838101</v>
      </c>
      <c r="K2685" s="4">
        <f t="shared" si="251"/>
        <v>74694.431437011022</v>
      </c>
      <c r="L2685" s="4">
        <f t="shared" si="252"/>
        <v>44589.431437011022</v>
      </c>
      <c r="M2685" s="5">
        <f t="shared" si="253"/>
        <v>1.4811304247470858</v>
      </c>
      <c r="N2685" s="4">
        <f>IF(SUMPRODUCT($O$2:$AD$2,O2685:AD2685)&lt;=Kalkulačka!$B$4,SUMPRODUCT($O$2:$AD$2,O2685:AD2685)*Kalkulačka!$B$5,SUMPRODUCT($O$2:$AD$2,O2685:AD2685))</f>
        <v>94.5</v>
      </c>
      <c r="O2685" s="4">
        <v>63</v>
      </c>
      <c r="P2685" s="4">
        <v>0</v>
      </c>
      <c r="Q2685" s="4">
        <v>0</v>
      </c>
      <c r="R2685" s="4">
        <v>0</v>
      </c>
      <c r="S2685" s="4">
        <v>0</v>
      </c>
      <c r="T2685" s="4">
        <v>0</v>
      </c>
      <c r="U2685" s="4">
        <v>0</v>
      </c>
      <c r="V2685" s="4">
        <v>0</v>
      </c>
      <c r="W2685" s="4">
        <v>0</v>
      </c>
      <c r="X2685" s="4">
        <v>0</v>
      </c>
      <c r="Y2685" s="4">
        <v>0</v>
      </c>
      <c r="Z2685" s="4">
        <v>0</v>
      </c>
      <c r="AA2685" s="4">
        <v>0</v>
      </c>
      <c r="AB2685" s="4">
        <v>0</v>
      </c>
      <c r="AC2685" s="4">
        <v>0</v>
      </c>
      <c r="AD2685" s="4">
        <v>0</v>
      </c>
    </row>
    <row r="2686" spans="1:30" x14ac:dyDescent="0.3">
      <c r="A2686" s="16" t="s">
        <v>44</v>
      </c>
      <c r="B2686" s="7">
        <v>595594</v>
      </c>
      <c r="C2686" s="7">
        <v>294306</v>
      </c>
      <c r="D2686" s="7" t="s">
        <v>1762</v>
      </c>
      <c r="E2686" s="7">
        <v>2</v>
      </c>
      <c r="F2686" s="4">
        <v>3177123</v>
      </c>
      <c r="G2686" s="4">
        <v>156821</v>
      </c>
      <c r="H2686" s="4">
        <f t="shared" si="248"/>
        <v>3836520.346611097</v>
      </c>
      <c r="I2686" s="4">
        <f t="shared" si="249"/>
        <v>659397.34661109699</v>
      </c>
      <c r="J2686" s="5">
        <f t="shared" si="250"/>
        <v>0.20754542603830473</v>
      </c>
      <c r="K2686" s="4">
        <f t="shared" si="251"/>
        <v>213412.66124860293</v>
      </c>
      <c r="L2686" s="4">
        <f t="shared" si="252"/>
        <v>56591.661248602933</v>
      </c>
      <c r="M2686" s="5">
        <f t="shared" si="253"/>
        <v>0.36086787642345697</v>
      </c>
      <c r="N2686" s="4">
        <f>IF(SUMPRODUCT($O$2:$AD$2,O2686:AD2686)&lt;=Kalkulačka!$B$4,SUMPRODUCT($O$2:$AD$2,O2686:AD2686)*Kalkulačka!$B$5,SUMPRODUCT($O$2:$AD$2,O2686:AD2686))</f>
        <v>270</v>
      </c>
      <c r="O2686" s="4">
        <v>46</v>
      </c>
      <c r="P2686" s="4">
        <v>0</v>
      </c>
      <c r="Q2686" s="4">
        <v>0</v>
      </c>
      <c r="R2686" s="4">
        <v>0</v>
      </c>
      <c r="S2686" s="4">
        <v>134</v>
      </c>
      <c r="T2686" s="4">
        <v>0</v>
      </c>
      <c r="U2686" s="4">
        <v>169</v>
      </c>
      <c r="V2686" s="4">
        <v>41</v>
      </c>
      <c r="W2686" s="4">
        <v>0</v>
      </c>
      <c r="X2686" s="4">
        <v>0</v>
      </c>
      <c r="Y2686" s="4">
        <v>0</v>
      </c>
      <c r="Z2686" s="4">
        <v>0</v>
      </c>
      <c r="AA2686" s="4">
        <v>0</v>
      </c>
      <c r="AB2686" s="4">
        <v>0</v>
      </c>
      <c r="AC2686" s="4">
        <v>0</v>
      </c>
      <c r="AD2686" s="4">
        <v>0</v>
      </c>
    </row>
    <row r="2687" spans="1:30" x14ac:dyDescent="0.3">
      <c r="A2687" s="16" t="s">
        <v>20</v>
      </c>
      <c r="B2687" s="7">
        <v>532347</v>
      </c>
      <c r="C2687" s="7">
        <v>234397</v>
      </c>
      <c r="D2687" s="7" t="s">
        <v>2195</v>
      </c>
      <c r="E2687" s="7">
        <v>2</v>
      </c>
      <c r="F2687" s="4">
        <v>1659031</v>
      </c>
      <c r="G2687" s="4">
        <v>73822</v>
      </c>
      <c r="H2687" s="4">
        <f t="shared" si="248"/>
        <v>2003516.1810080174</v>
      </c>
      <c r="I2687" s="4">
        <f t="shared" si="249"/>
        <v>344485.18100801739</v>
      </c>
      <c r="J2687" s="5">
        <f t="shared" si="250"/>
        <v>0.20764240150305646</v>
      </c>
      <c r="K2687" s="4">
        <f t="shared" si="251"/>
        <v>111448.83420760375</v>
      </c>
      <c r="L2687" s="4">
        <f t="shared" si="252"/>
        <v>37626.834207603752</v>
      </c>
      <c r="M2687" s="5">
        <f t="shared" si="253"/>
        <v>0.50969675987651031</v>
      </c>
      <c r="N2687" s="4">
        <f>IF(SUMPRODUCT($O$2:$AD$2,O2687:AD2687)&lt;=Kalkulačka!$B$4,SUMPRODUCT($O$2:$AD$2,O2687:AD2687)*Kalkulačka!$B$5,SUMPRODUCT($O$2:$AD$2,O2687:AD2687))</f>
        <v>141</v>
      </c>
      <c r="O2687" s="4">
        <v>19</v>
      </c>
      <c r="P2687" s="4">
        <v>0</v>
      </c>
      <c r="Q2687" s="4">
        <v>0</v>
      </c>
      <c r="R2687" s="4">
        <v>0</v>
      </c>
      <c r="S2687" s="4">
        <v>75</v>
      </c>
      <c r="T2687" s="4">
        <v>0</v>
      </c>
      <c r="U2687" s="4">
        <v>0</v>
      </c>
      <c r="V2687" s="4">
        <v>52</v>
      </c>
      <c r="W2687" s="4">
        <v>0</v>
      </c>
      <c r="X2687" s="4">
        <v>0</v>
      </c>
      <c r="Y2687" s="4">
        <v>0</v>
      </c>
      <c r="Z2687" s="4">
        <v>0</v>
      </c>
      <c r="AA2687" s="4">
        <v>0</v>
      </c>
      <c r="AB2687" s="4">
        <v>0</v>
      </c>
      <c r="AC2687" s="4">
        <v>0</v>
      </c>
      <c r="AD2687" s="4">
        <v>0</v>
      </c>
    </row>
    <row r="2688" spans="1:30" x14ac:dyDescent="0.3">
      <c r="A2688" s="16" t="s">
        <v>47</v>
      </c>
      <c r="B2688" s="7">
        <v>592994</v>
      </c>
      <c r="C2688" s="7">
        <v>291722</v>
      </c>
      <c r="D2688" s="7" t="s">
        <v>2675</v>
      </c>
      <c r="E2688" s="7">
        <v>2</v>
      </c>
      <c r="F2688" s="4">
        <v>1659007</v>
      </c>
      <c r="G2688" s="4">
        <v>64514</v>
      </c>
      <c r="H2688" s="4">
        <f t="shared" si="248"/>
        <v>2003516.1810080174</v>
      </c>
      <c r="I2688" s="4">
        <f t="shared" si="249"/>
        <v>344509.18100801739</v>
      </c>
      <c r="J2688" s="5">
        <f t="shared" si="250"/>
        <v>0.20765987184383028</v>
      </c>
      <c r="K2688" s="4">
        <f t="shared" si="251"/>
        <v>111448.83420760375</v>
      </c>
      <c r="L2688" s="4">
        <f t="shared" si="252"/>
        <v>46934.834207603752</v>
      </c>
      <c r="M2688" s="5">
        <f t="shared" si="253"/>
        <v>0.72751393817781795</v>
      </c>
      <c r="N2688" s="4">
        <f>IF(SUMPRODUCT($O$2:$AD$2,O2688:AD2688)&lt;=Kalkulačka!$B$4,SUMPRODUCT($O$2:$AD$2,O2688:AD2688)*Kalkulačka!$B$5,SUMPRODUCT($O$2:$AD$2,O2688:AD2688))</f>
        <v>141</v>
      </c>
      <c r="O2688" s="4">
        <v>42</v>
      </c>
      <c r="P2688" s="4">
        <v>0</v>
      </c>
      <c r="Q2688" s="4">
        <v>0</v>
      </c>
      <c r="R2688" s="4">
        <v>0</v>
      </c>
      <c r="S2688" s="4">
        <v>52</v>
      </c>
      <c r="T2688" s="4">
        <v>0</v>
      </c>
      <c r="U2688" s="4">
        <v>90</v>
      </c>
      <c r="V2688" s="4">
        <v>24</v>
      </c>
      <c r="W2688" s="4">
        <v>0</v>
      </c>
      <c r="X2688" s="4">
        <v>0</v>
      </c>
      <c r="Y2688" s="4">
        <v>0</v>
      </c>
      <c r="Z2688" s="4">
        <v>0</v>
      </c>
      <c r="AA2688" s="4">
        <v>0</v>
      </c>
      <c r="AB2688" s="4">
        <v>0</v>
      </c>
      <c r="AC2688" s="4">
        <v>0</v>
      </c>
      <c r="AD2688" s="4">
        <v>0</v>
      </c>
    </row>
    <row r="2689" spans="1:30" x14ac:dyDescent="0.3">
      <c r="A2689" s="16" t="s">
        <v>20</v>
      </c>
      <c r="B2689" s="7">
        <v>531596</v>
      </c>
      <c r="C2689" s="7">
        <v>233641</v>
      </c>
      <c r="D2689" s="7" t="s">
        <v>2676</v>
      </c>
      <c r="E2689" s="7">
        <v>2</v>
      </c>
      <c r="F2689" s="4">
        <v>2664907</v>
      </c>
      <c r="G2689" s="4">
        <v>104038</v>
      </c>
      <c r="H2689" s="4">
        <f t="shared" si="248"/>
        <v>3218414.2907681982</v>
      </c>
      <c r="I2689" s="4">
        <f t="shared" si="249"/>
        <v>553507.2907681982</v>
      </c>
      <c r="J2689" s="5">
        <f t="shared" si="250"/>
        <v>0.20770229158773579</v>
      </c>
      <c r="K2689" s="4">
        <f t="shared" si="251"/>
        <v>179029.51026966135</v>
      </c>
      <c r="L2689" s="4">
        <f t="shared" si="252"/>
        <v>74991.510269661347</v>
      </c>
      <c r="M2689" s="5">
        <f t="shared" si="253"/>
        <v>0.72080884166997961</v>
      </c>
      <c r="N2689" s="4">
        <f>IF(SUMPRODUCT($O$2:$AD$2,O2689:AD2689)&lt;=Kalkulačka!$B$4,SUMPRODUCT($O$2:$AD$2,O2689:AD2689)*Kalkulačka!$B$5,SUMPRODUCT($O$2:$AD$2,O2689:AD2689))</f>
        <v>226.5</v>
      </c>
      <c r="O2689" s="4">
        <v>66</v>
      </c>
      <c r="P2689" s="4">
        <v>0</v>
      </c>
      <c r="Q2689" s="4">
        <v>0</v>
      </c>
      <c r="R2689" s="4">
        <v>0</v>
      </c>
      <c r="S2689" s="4">
        <v>85</v>
      </c>
      <c r="T2689" s="4">
        <v>0</v>
      </c>
      <c r="U2689" s="4">
        <v>235</v>
      </c>
      <c r="V2689" s="4">
        <v>72</v>
      </c>
      <c r="W2689" s="4">
        <v>0</v>
      </c>
      <c r="X2689" s="4">
        <v>0</v>
      </c>
      <c r="Y2689" s="4">
        <v>0</v>
      </c>
      <c r="Z2689" s="4">
        <v>0</v>
      </c>
      <c r="AA2689" s="4">
        <v>0</v>
      </c>
      <c r="AB2689" s="4">
        <v>0</v>
      </c>
      <c r="AC2689" s="4">
        <v>0</v>
      </c>
      <c r="AD2689" s="4">
        <v>0</v>
      </c>
    </row>
    <row r="2690" spans="1:30" x14ac:dyDescent="0.3">
      <c r="A2690" s="16" t="s">
        <v>20</v>
      </c>
      <c r="B2690" s="7">
        <v>535419</v>
      </c>
      <c r="C2690" s="7">
        <v>238295</v>
      </c>
      <c r="D2690" s="7" t="s">
        <v>184</v>
      </c>
      <c r="E2690" s="7">
        <v>2</v>
      </c>
      <c r="F2690" s="4">
        <v>96880999</v>
      </c>
      <c r="G2690" s="4">
        <v>6217675</v>
      </c>
      <c r="H2690" s="4">
        <f t="shared" si="248"/>
        <v>101406337.42823984</v>
      </c>
      <c r="I2690" s="4">
        <f t="shared" si="249"/>
        <v>4525338.4282398373</v>
      </c>
      <c r="J2690" s="5">
        <f t="shared" si="250"/>
        <v>4.6710278330633681E-2</v>
      </c>
      <c r="K2690" s="4">
        <f t="shared" si="251"/>
        <v>5640891.8454325171</v>
      </c>
      <c r="L2690" s="4">
        <f t="shared" si="252"/>
        <v>-576783.15456748288</v>
      </c>
      <c r="M2690" s="5">
        <f t="shared" si="253"/>
        <v>-9.2765085754318632E-2</v>
      </c>
      <c r="N2690" s="4">
        <f>IF(SUMPRODUCT($O$2:$AD$2,O2690:AD2690)&lt;=Kalkulačka!$B$4,SUMPRODUCT($O$2:$AD$2,O2690:AD2690)*Kalkulačka!$B$5,SUMPRODUCT($O$2:$AD$2,O2690:AD2690))</f>
        <v>7136.6</v>
      </c>
      <c r="O2690" s="4">
        <v>1343</v>
      </c>
      <c r="P2690" s="4">
        <v>0</v>
      </c>
      <c r="Q2690" s="4">
        <v>13</v>
      </c>
      <c r="R2690" s="4">
        <v>0</v>
      </c>
      <c r="S2690" s="4">
        <v>5231</v>
      </c>
      <c r="T2690" s="4">
        <v>225</v>
      </c>
      <c r="U2690" s="4">
        <v>5949</v>
      </c>
      <c r="V2690" s="4">
        <v>1458</v>
      </c>
      <c r="W2690" s="4">
        <v>100</v>
      </c>
      <c r="X2690" s="4">
        <v>0</v>
      </c>
      <c r="Y2690" s="4">
        <v>0</v>
      </c>
      <c r="Z2690" s="4">
        <v>0</v>
      </c>
      <c r="AA2690" s="4">
        <v>996</v>
      </c>
      <c r="AB2690" s="4">
        <v>0</v>
      </c>
      <c r="AC2690" s="4">
        <v>0</v>
      </c>
      <c r="AD2690" s="4">
        <v>0</v>
      </c>
    </row>
    <row r="2691" spans="1:30" x14ac:dyDescent="0.3">
      <c r="A2691" s="16" t="s">
        <v>56</v>
      </c>
      <c r="B2691" s="7">
        <v>597481</v>
      </c>
      <c r="C2691" s="7">
        <v>296112</v>
      </c>
      <c r="D2691" s="7" t="s">
        <v>2199</v>
      </c>
      <c r="E2691" s="7">
        <v>2</v>
      </c>
      <c r="F2691" s="4">
        <v>3087177</v>
      </c>
      <c r="G2691" s="4">
        <v>162178</v>
      </c>
      <c r="H2691" s="4">
        <f t="shared" si="248"/>
        <v>3729950.3369830111</v>
      </c>
      <c r="I2691" s="4">
        <f t="shared" si="249"/>
        <v>642773.3369830111</v>
      </c>
      <c r="J2691" s="5">
        <f t="shared" si="250"/>
        <v>0.20820747789420913</v>
      </c>
      <c r="K2691" s="4">
        <f t="shared" si="251"/>
        <v>207484.53176947508</v>
      </c>
      <c r="L2691" s="4">
        <f t="shared" si="252"/>
        <v>45306.531769475085</v>
      </c>
      <c r="M2691" s="5">
        <f t="shared" si="253"/>
        <v>0.27936299479260485</v>
      </c>
      <c r="N2691" s="4">
        <f>IF(SUMPRODUCT($O$2:$AD$2,O2691:AD2691)&lt;=Kalkulačka!$B$4,SUMPRODUCT($O$2:$AD$2,O2691:AD2691)*Kalkulačka!$B$5,SUMPRODUCT($O$2:$AD$2,O2691:AD2691))</f>
        <v>262.5</v>
      </c>
      <c r="O2691" s="4">
        <v>33</v>
      </c>
      <c r="P2691" s="4">
        <v>0</v>
      </c>
      <c r="Q2691" s="4">
        <v>0</v>
      </c>
      <c r="R2691" s="4">
        <v>0</v>
      </c>
      <c r="S2691" s="4">
        <v>142</v>
      </c>
      <c r="T2691" s="4">
        <v>0</v>
      </c>
      <c r="U2691" s="4">
        <v>152</v>
      </c>
      <c r="V2691" s="4">
        <v>56</v>
      </c>
      <c r="W2691" s="4">
        <v>48</v>
      </c>
      <c r="X2691" s="4">
        <v>0</v>
      </c>
      <c r="Y2691" s="4">
        <v>0</v>
      </c>
      <c r="Z2691" s="4">
        <v>0</v>
      </c>
      <c r="AA2691" s="4">
        <v>0</v>
      </c>
      <c r="AB2691" s="4">
        <v>0</v>
      </c>
      <c r="AC2691" s="4">
        <v>0</v>
      </c>
      <c r="AD2691" s="4">
        <v>0</v>
      </c>
    </row>
    <row r="2692" spans="1:30" x14ac:dyDescent="0.3">
      <c r="A2692" s="16" t="s">
        <v>47</v>
      </c>
      <c r="B2692" s="7">
        <v>596191</v>
      </c>
      <c r="C2692" s="7">
        <v>842699</v>
      </c>
      <c r="D2692" s="7" t="s">
        <v>2677</v>
      </c>
      <c r="E2692" s="7">
        <v>2</v>
      </c>
      <c r="F2692" s="4">
        <v>352816</v>
      </c>
      <c r="G2692" s="4">
        <v>9577</v>
      </c>
      <c r="H2692" s="4">
        <f t="shared" si="248"/>
        <v>426280.03851234412</v>
      </c>
      <c r="I2692" s="4">
        <f t="shared" si="249"/>
        <v>73464.038512344123</v>
      </c>
      <c r="J2692" s="5">
        <f t="shared" si="250"/>
        <v>0.20822195850625858</v>
      </c>
      <c r="K2692" s="4">
        <f t="shared" si="251"/>
        <v>23712.517916511435</v>
      </c>
      <c r="L2692" s="4">
        <f t="shared" si="252"/>
        <v>14135.517916511435</v>
      </c>
      <c r="M2692" s="5">
        <f t="shared" si="253"/>
        <v>1.4759859994269013</v>
      </c>
      <c r="N2692" s="4">
        <f>IF(SUMPRODUCT($O$2:$AD$2,O2692:AD2692)&lt;=Kalkulačka!$B$4,SUMPRODUCT($O$2:$AD$2,O2692:AD2692)*Kalkulačka!$B$5,SUMPRODUCT($O$2:$AD$2,O2692:AD2692))</f>
        <v>30</v>
      </c>
      <c r="O2692" s="4">
        <v>20</v>
      </c>
      <c r="P2692" s="4">
        <v>0</v>
      </c>
      <c r="Q2692" s="4">
        <v>0</v>
      </c>
      <c r="R2692" s="4">
        <v>0</v>
      </c>
      <c r="S2692" s="4">
        <v>0</v>
      </c>
      <c r="T2692" s="4">
        <v>0</v>
      </c>
      <c r="U2692" s="4">
        <v>0</v>
      </c>
      <c r="V2692" s="4">
        <v>0</v>
      </c>
      <c r="W2692" s="4">
        <v>0</v>
      </c>
      <c r="X2692" s="4">
        <v>0</v>
      </c>
      <c r="Y2692" s="4">
        <v>0</v>
      </c>
      <c r="Z2692" s="4">
        <v>0</v>
      </c>
      <c r="AA2692" s="4">
        <v>0</v>
      </c>
      <c r="AB2692" s="4">
        <v>0</v>
      </c>
      <c r="AC2692" s="4">
        <v>0</v>
      </c>
      <c r="AD2692" s="4">
        <v>0</v>
      </c>
    </row>
    <row r="2693" spans="1:30" x14ac:dyDescent="0.3">
      <c r="A2693" s="16" t="s">
        <v>47</v>
      </c>
      <c r="B2693" s="7">
        <v>582930</v>
      </c>
      <c r="C2693" s="7">
        <v>637521</v>
      </c>
      <c r="D2693" s="7" t="s">
        <v>2678</v>
      </c>
      <c r="E2693" s="7">
        <v>2</v>
      </c>
      <c r="F2693" s="4">
        <v>352816</v>
      </c>
      <c r="G2693" s="4">
        <v>9577</v>
      </c>
      <c r="H2693" s="4">
        <f t="shared" si="248"/>
        <v>426280.03851234412</v>
      </c>
      <c r="I2693" s="4">
        <f t="shared" si="249"/>
        <v>73464.038512344123</v>
      </c>
      <c r="J2693" s="5">
        <f t="shared" si="250"/>
        <v>0.20822195850625858</v>
      </c>
      <c r="K2693" s="4">
        <f t="shared" si="251"/>
        <v>23712.517916511435</v>
      </c>
      <c r="L2693" s="4">
        <f t="shared" si="252"/>
        <v>14135.517916511435</v>
      </c>
      <c r="M2693" s="5">
        <f t="shared" si="253"/>
        <v>1.4759859994269013</v>
      </c>
      <c r="N2693" s="4">
        <f>IF(SUMPRODUCT($O$2:$AD$2,O2693:AD2693)&lt;=Kalkulačka!$B$4,SUMPRODUCT($O$2:$AD$2,O2693:AD2693)*Kalkulačka!$B$5,SUMPRODUCT($O$2:$AD$2,O2693:AD2693))</f>
        <v>30</v>
      </c>
      <c r="O2693" s="4">
        <v>20</v>
      </c>
      <c r="P2693" s="4">
        <v>0</v>
      </c>
      <c r="Q2693" s="4">
        <v>0</v>
      </c>
      <c r="R2693" s="4">
        <v>0</v>
      </c>
      <c r="S2693" s="4">
        <v>0</v>
      </c>
      <c r="T2693" s="4">
        <v>0</v>
      </c>
      <c r="U2693" s="4">
        <v>20</v>
      </c>
      <c r="V2693" s="4">
        <v>0</v>
      </c>
      <c r="W2693" s="4">
        <v>0</v>
      </c>
      <c r="X2693" s="4">
        <v>0</v>
      </c>
      <c r="Y2693" s="4">
        <v>0</v>
      </c>
      <c r="Z2693" s="4">
        <v>0</v>
      </c>
      <c r="AA2693" s="4">
        <v>0</v>
      </c>
      <c r="AB2693" s="4">
        <v>0</v>
      </c>
      <c r="AC2693" s="4">
        <v>0</v>
      </c>
      <c r="AD2693" s="4">
        <v>0</v>
      </c>
    </row>
    <row r="2694" spans="1:30" x14ac:dyDescent="0.3">
      <c r="A2694" s="16" t="s">
        <v>47</v>
      </c>
      <c r="B2694" s="7">
        <v>582085</v>
      </c>
      <c r="C2694" s="7">
        <v>841811</v>
      </c>
      <c r="D2694" s="7" t="s">
        <v>1903</v>
      </c>
      <c r="E2694" s="7">
        <v>2</v>
      </c>
      <c r="F2694" s="4">
        <v>352816</v>
      </c>
      <c r="G2694" s="4">
        <v>9577</v>
      </c>
      <c r="H2694" s="4">
        <f t="shared" ref="H2694:H2757" si="254">N2694*$A$3</f>
        <v>426280.03851234412</v>
      </c>
      <c r="I2694" s="4">
        <f t="shared" ref="I2694:I2757" si="255">H2694-F2694</f>
        <v>73464.038512344123</v>
      </c>
      <c r="J2694" s="5">
        <f t="shared" ref="J2694:J2757" si="256">IFERROR(H2694/F2694-1,0)</f>
        <v>0.20822195850625858</v>
      </c>
      <c r="K2694" s="4">
        <f t="shared" ref="K2694:K2757" si="257">N2694*$A$4</f>
        <v>23712.517916511435</v>
      </c>
      <c r="L2694" s="4">
        <f t="shared" ref="L2694:L2757" si="258">K2694-G2694</f>
        <v>14135.517916511435</v>
      </c>
      <c r="M2694" s="5">
        <f t="shared" ref="M2694:M2757" si="259">IFERROR(K2694/G2694-1,0)</f>
        <v>1.4759859994269013</v>
      </c>
      <c r="N2694" s="4">
        <f>IF(SUMPRODUCT($O$2:$AD$2,O2694:AD2694)&lt;=Kalkulačka!$B$4,SUMPRODUCT($O$2:$AD$2,O2694:AD2694)*Kalkulačka!$B$5,SUMPRODUCT($O$2:$AD$2,O2694:AD2694))</f>
        <v>30</v>
      </c>
      <c r="O2694" s="4">
        <v>20</v>
      </c>
      <c r="P2694" s="4">
        <v>0</v>
      </c>
      <c r="Q2694" s="4">
        <v>0</v>
      </c>
      <c r="R2694" s="4">
        <v>0</v>
      </c>
      <c r="S2694" s="4">
        <v>0</v>
      </c>
      <c r="T2694" s="4">
        <v>0</v>
      </c>
      <c r="U2694" s="4">
        <v>20</v>
      </c>
      <c r="V2694" s="4">
        <v>0</v>
      </c>
      <c r="W2694" s="4">
        <v>0</v>
      </c>
      <c r="X2694" s="4">
        <v>0</v>
      </c>
      <c r="Y2694" s="4">
        <v>0</v>
      </c>
      <c r="Z2694" s="4">
        <v>0</v>
      </c>
      <c r="AA2694" s="4">
        <v>0</v>
      </c>
      <c r="AB2694" s="4">
        <v>0</v>
      </c>
      <c r="AC2694" s="4">
        <v>0</v>
      </c>
      <c r="AD2694" s="4">
        <v>0</v>
      </c>
    </row>
    <row r="2695" spans="1:30" x14ac:dyDescent="0.3">
      <c r="A2695" s="16" t="s">
        <v>47</v>
      </c>
      <c r="B2695" s="7">
        <v>584461</v>
      </c>
      <c r="C2695" s="7">
        <v>283169</v>
      </c>
      <c r="D2695" s="7" t="s">
        <v>2679</v>
      </c>
      <c r="E2695" s="7">
        <v>2</v>
      </c>
      <c r="F2695" s="4">
        <v>352816</v>
      </c>
      <c r="G2695" s="4">
        <v>9577</v>
      </c>
      <c r="H2695" s="4">
        <f t="shared" si="254"/>
        <v>426280.03851234412</v>
      </c>
      <c r="I2695" s="4">
        <f t="shared" si="255"/>
        <v>73464.038512344123</v>
      </c>
      <c r="J2695" s="5">
        <f t="shared" si="256"/>
        <v>0.20822195850625858</v>
      </c>
      <c r="K2695" s="4">
        <f t="shared" si="257"/>
        <v>23712.517916511435</v>
      </c>
      <c r="L2695" s="4">
        <f t="shared" si="258"/>
        <v>14135.517916511435</v>
      </c>
      <c r="M2695" s="5">
        <f t="shared" si="259"/>
        <v>1.4759859994269013</v>
      </c>
      <c r="N2695" s="4">
        <f>IF(SUMPRODUCT($O$2:$AD$2,O2695:AD2695)&lt;=Kalkulačka!$B$4,SUMPRODUCT($O$2:$AD$2,O2695:AD2695)*Kalkulačka!$B$5,SUMPRODUCT($O$2:$AD$2,O2695:AD2695))</f>
        <v>30</v>
      </c>
      <c r="O2695" s="4">
        <v>20</v>
      </c>
      <c r="P2695" s="4">
        <v>0</v>
      </c>
      <c r="Q2695" s="4">
        <v>0</v>
      </c>
      <c r="R2695" s="4">
        <v>0</v>
      </c>
      <c r="S2695" s="4">
        <v>0</v>
      </c>
      <c r="T2695" s="4">
        <v>0</v>
      </c>
      <c r="U2695" s="4">
        <v>20</v>
      </c>
      <c r="V2695" s="4">
        <v>0</v>
      </c>
      <c r="W2695" s="4">
        <v>0</v>
      </c>
      <c r="X2695" s="4">
        <v>0</v>
      </c>
      <c r="Y2695" s="4">
        <v>0</v>
      </c>
      <c r="Z2695" s="4">
        <v>0</v>
      </c>
      <c r="AA2695" s="4">
        <v>0</v>
      </c>
      <c r="AB2695" s="4">
        <v>0</v>
      </c>
      <c r="AC2695" s="4">
        <v>0</v>
      </c>
      <c r="AD2695" s="4">
        <v>0</v>
      </c>
    </row>
    <row r="2696" spans="1:30" x14ac:dyDescent="0.3">
      <c r="A2696" s="16" t="s">
        <v>47</v>
      </c>
      <c r="B2696" s="7">
        <v>584754</v>
      </c>
      <c r="C2696" s="7">
        <v>600202</v>
      </c>
      <c r="D2696" s="7" t="s">
        <v>2680</v>
      </c>
      <c r="E2696" s="7">
        <v>2</v>
      </c>
      <c r="F2696" s="4">
        <v>352816</v>
      </c>
      <c r="G2696" s="4">
        <v>9577</v>
      </c>
      <c r="H2696" s="4">
        <f t="shared" si="254"/>
        <v>426280.03851234412</v>
      </c>
      <c r="I2696" s="4">
        <f t="shared" si="255"/>
        <v>73464.038512344123</v>
      </c>
      <c r="J2696" s="5">
        <f t="shared" si="256"/>
        <v>0.20822195850625858</v>
      </c>
      <c r="K2696" s="4">
        <f t="shared" si="257"/>
        <v>23712.517916511435</v>
      </c>
      <c r="L2696" s="4">
        <f t="shared" si="258"/>
        <v>14135.517916511435</v>
      </c>
      <c r="M2696" s="5">
        <f t="shared" si="259"/>
        <v>1.4759859994269013</v>
      </c>
      <c r="N2696" s="4">
        <f>IF(SUMPRODUCT($O$2:$AD$2,O2696:AD2696)&lt;=Kalkulačka!$B$4,SUMPRODUCT($O$2:$AD$2,O2696:AD2696)*Kalkulačka!$B$5,SUMPRODUCT($O$2:$AD$2,O2696:AD2696))</f>
        <v>30</v>
      </c>
      <c r="O2696" s="4">
        <v>20</v>
      </c>
      <c r="P2696" s="4">
        <v>0</v>
      </c>
      <c r="Q2696" s="4">
        <v>0</v>
      </c>
      <c r="R2696" s="4">
        <v>0</v>
      </c>
      <c r="S2696" s="4">
        <v>0</v>
      </c>
      <c r="T2696" s="4">
        <v>0</v>
      </c>
      <c r="U2696" s="4">
        <v>0</v>
      </c>
      <c r="V2696" s="4">
        <v>0</v>
      </c>
      <c r="W2696" s="4">
        <v>0</v>
      </c>
      <c r="X2696" s="4">
        <v>0</v>
      </c>
      <c r="Y2696" s="4">
        <v>0</v>
      </c>
      <c r="Z2696" s="4">
        <v>0</v>
      </c>
      <c r="AA2696" s="4">
        <v>0</v>
      </c>
      <c r="AB2696" s="4">
        <v>0</v>
      </c>
      <c r="AC2696" s="4">
        <v>0</v>
      </c>
      <c r="AD2696" s="4">
        <v>0</v>
      </c>
    </row>
    <row r="2697" spans="1:30" x14ac:dyDescent="0.3">
      <c r="A2697" s="16" t="s">
        <v>47</v>
      </c>
      <c r="B2697" s="7">
        <v>593427</v>
      </c>
      <c r="C2697" s="7">
        <v>292150</v>
      </c>
      <c r="D2697" s="7" t="s">
        <v>2681</v>
      </c>
      <c r="E2697" s="7">
        <v>2</v>
      </c>
      <c r="F2697" s="4">
        <v>352816</v>
      </c>
      <c r="G2697" s="4">
        <v>9577</v>
      </c>
      <c r="H2697" s="4">
        <f t="shared" si="254"/>
        <v>426280.03851234412</v>
      </c>
      <c r="I2697" s="4">
        <f t="shared" si="255"/>
        <v>73464.038512344123</v>
      </c>
      <c r="J2697" s="5">
        <f t="shared" si="256"/>
        <v>0.20822195850625858</v>
      </c>
      <c r="K2697" s="4">
        <f t="shared" si="257"/>
        <v>23712.517916511435</v>
      </c>
      <c r="L2697" s="4">
        <f t="shared" si="258"/>
        <v>14135.517916511435</v>
      </c>
      <c r="M2697" s="5">
        <f t="shared" si="259"/>
        <v>1.4759859994269013</v>
      </c>
      <c r="N2697" s="4">
        <f>IF(SUMPRODUCT($O$2:$AD$2,O2697:AD2697)&lt;=Kalkulačka!$B$4,SUMPRODUCT($O$2:$AD$2,O2697:AD2697)*Kalkulačka!$B$5,SUMPRODUCT($O$2:$AD$2,O2697:AD2697))</f>
        <v>30</v>
      </c>
      <c r="O2697" s="4">
        <v>20</v>
      </c>
      <c r="P2697" s="4">
        <v>0</v>
      </c>
      <c r="Q2697" s="4">
        <v>0</v>
      </c>
      <c r="R2697" s="4">
        <v>0</v>
      </c>
      <c r="S2697" s="4">
        <v>0</v>
      </c>
      <c r="T2697" s="4">
        <v>0</v>
      </c>
      <c r="U2697" s="4">
        <v>0</v>
      </c>
      <c r="V2697" s="4">
        <v>0</v>
      </c>
      <c r="W2697" s="4">
        <v>0</v>
      </c>
      <c r="X2697" s="4">
        <v>0</v>
      </c>
      <c r="Y2697" s="4">
        <v>0</v>
      </c>
      <c r="Z2697" s="4">
        <v>0</v>
      </c>
      <c r="AA2697" s="4">
        <v>0</v>
      </c>
      <c r="AB2697" s="4">
        <v>0</v>
      </c>
      <c r="AC2697" s="4">
        <v>0</v>
      </c>
      <c r="AD2697" s="4">
        <v>0</v>
      </c>
    </row>
    <row r="2698" spans="1:30" x14ac:dyDescent="0.3">
      <c r="A2698" s="16" t="s">
        <v>47</v>
      </c>
      <c r="B2698" s="7">
        <v>594059</v>
      </c>
      <c r="C2698" s="7">
        <v>600351</v>
      </c>
      <c r="D2698" s="7" t="s">
        <v>2682</v>
      </c>
      <c r="E2698" s="7">
        <v>2</v>
      </c>
      <c r="F2698" s="4">
        <v>352816</v>
      </c>
      <c r="G2698" s="4">
        <v>9577</v>
      </c>
      <c r="H2698" s="4">
        <f t="shared" si="254"/>
        <v>426280.03851234412</v>
      </c>
      <c r="I2698" s="4">
        <f t="shared" si="255"/>
        <v>73464.038512344123</v>
      </c>
      <c r="J2698" s="5">
        <f t="shared" si="256"/>
        <v>0.20822195850625858</v>
      </c>
      <c r="K2698" s="4">
        <f t="shared" si="257"/>
        <v>23712.517916511435</v>
      </c>
      <c r="L2698" s="4">
        <f t="shared" si="258"/>
        <v>14135.517916511435</v>
      </c>
      <c r="M2698" s="5">
        <f t="shared" si="259"/>
        <v>1.4759859994269013</v>
      </c>
      <c r="N2698" s="4">
        <f>IF(SUMPRODUCT($O$2:$AD$2,O2698:AD2698)&lt;=Kalkulačka!$B$4,SUMPRODUCT($O$2:$AD$2,O2698:AD2698)*Kalkulačka!$B$5,SUMPRODUCT($O$2:$AD$2,O2698:AD2698))</f>
        <v>30</v>
      </c>
      <c r="O2698" s="4">
        <v>20</v>
      </c>
      <c r="P2698" s="4">
        <v>0</v>
      </c>
      <c r="Q2698" s="4">
        <v>0</v>
      </c>
      <c r="R2698" s="4">
        <v>0</v>
      </c>
      <c r="S2698" s="4">
        <v>0</v>
      </c>
      <c r="T2698" s="4">
        <v>0</v>
      </c>
      <c r="U2698" s="4">
        <v>20</v>
      </c>
      <c r="V2698" s="4">
        <v>0</v>
      </c>
      <c r="W2698" s="4">
        <v>0</v>
      </c>
      <c r="X2698" s="4">
        <v>0</v>
      </c>
      <c r="Y2698" s="4">
        <v>0</v>
      </c>
      <c r="Z2698" s="4">
        <v>0</v>
      </c>
      <c r="AA2698" s="4">
        <v>0</v>
      </c>
      <c r="AB2698" s="4">
        <v>0</v>
      </c>
      <c r="AC2698" s="4">
        <v>0</v>
      </c>
      <c r="AD2698" s="4">
        <v>0</v>
      </c>
    </row>
    <row r="2699" spans="1:30" x14ac:dyDescent="0.3">
      <c r="A2699" s="16" t="s">
        <v>47</v>
      </c>
      <c r="B2699" s="7">
        <v>594369</v>
      </c>
      <c r="C2699" s="7">
        <v>600504</v>
      </c>
      <c r="D2699" s="7" t="s">
        <v>2683</v>
      </c>
      <c r="E2699" s="7">
        <v>2</v>
      </c>
      <c r="F2699" s="4">
        <v>352816</v>
      </c>
      <c r="G2699" s="4">
        <v>9577</v>
      </c>
      <c r="H2699" s="4">
        <f t="shared" si="254"/>
        <v>426280.03851234412</v>
      </c>
      <c r="I2699" s="4">
        <f t="shared" si="255"/>
        <v>73464.038512344123</v>
      </c>
      <c r="J2699" s="5">
        <f t="shared" si="256"/>
        <v>0.20822195850625858</v>
      </c>
      <c r="K2699" s="4">
        <f t="shared" si="257"/>
        <v>23712.517916511435</v>
      </c>
      <c r="L2699" s="4">
        <f t="shared" si="258"/>
        <v>14135.517916511435</v>
      </c>
      <c r="M2699" s="5">
        <f t="shared" si="259"/>
        <v>1.4759859994269013</v>
      </c>
      <c r="N2699" s="4">
        <f>IF(SUMPRODUCT($O$2:$AD$2,O2699:AD2699)&lt;=Kalkulačka!$B$4,SUMPRODUCT($O$2:$AD$2,O2699:AD2699)*Kalkulačka!$B$5,SUMPRODUCT($O$2:$AD$2,O2699:AD2699))</f>
        <v>30</v>
      </c>
      <c r="O2699" s="4">
        <v>20</v>
      </c>
      <c r="P2699" s="4">
        <v>0</v>
      </c>
      <c r="Q2699" s="4">
        <v>0</v>
      </c>
      <c r="R2699" s="4">
        <v>0</v>
      </c>
      <c r="S2699" s="4">
        <v>0</v>
      </c>
      <c r="T2699" s="4">
        <v>0</v>
      </c>
      <c r="U2699" s="4">
        <v>20</v>
      </c>
      <c r="V2699" s="4">
        <v>0</v>
      </c>
      <c r="W2699" s="4">
        <v>0</v>
      </c>
      <c r="X2699" s="4">
        <v>0</v>
      </c>
      <c r="Y2699" s="4">
        <v>0</v>
      </c>
      <c r="Z2699" s="4">
        <v>0</v>
      </c>
      <c r="AA2699" s="4">
        <v>0</v>
      </c>
      <c r="AB2699" s="4">
        <v>0</v>
      </c>
      <c r="AC2699" s="4">
        <v>0</v>
      </c>
      <c r="AD2699" s="4">
        <v>0</v>
      </c>
    </row>
    <row r="2700" spans="1:30" x14ac:dyDescent="0.3">
      <c r="A2700" s="16" t="s">
        <v>47</v>
      </c>
      <c r="B2700" s="7">
        <v>593516</v>
      </c>
      <c r="C2700" s="7">
        <v>292249</v>
      </c>
      <c r="D2700" s="7" t="s">
        <v>2684</v>
      </c>
      <c r="E2700" s="7">
        <v>2</v>
      </c>
      <c r="F2700" s="4">
        <v>1058444</v>
      </c>
      <c r="G2700" s="4">
        <v>28730</v>
      </c>
      <c r="H2700" s="4">
        <f t="shared" si="254"/>
        <v>1278840.1155370323</v>
      </c>
      <c r="I2700" s="4">
        <f t="shared" si="255"/>
        <v>220396.11553703225</v>
      </c>
      <c r="J2700" s="5">
        <f t="shared" si="256"/>
        <v>0.20822652453699231</v>
      </c>
      <c r="K2700" s="4">
        <f t="shared" si="257"/>
        <v>71137.553749534316</v>
      </c>
      <c r="L2700" s="4">
        <f t="shared" si="258"/>
        <v>42407.553749534316</v>
      </c>
      <c r="M2700" s="5">
        <f t="shared" si="259"/>
        <v>1.4760721806311978</v>
      </c>
      <c r="N2700" s="4">
        <f>IF(SUMPRODUCT($O$2:$AD$2,O2700:AD2700)&lt;=Kalkulačka!$B$4,SUMPRODUCT($O$2:$AD$2,O2700:AD2700)*Kalkulačka!$B$5,SUMPRODUCT($O$2:$AD$2,O2700:AD2700))</f>
        <v>90</v>
      </c>
      <c r="O2700" s="4">
        <v>60</v>
      </c>
      <c r="P2700" s="4">
        <v>0</v>
      </c>
      <c r="Q2700" s="4">
        <v>0</v>
      </c>
      <c r="R2700" s="4">
        <v>0</v>
      </c>
      <c r="S2700" s="4">
        <v>0</v>
      </c>
      <c r="T2700" s="4">
        <v>0</v>
      </c>
      <c r="U2700" s="4">
        <v>60</v>
      </c>
      <c r="V2700" s="4">
        <v>0</v>
      </c>
      <c r="W2700" s="4">
        <v>0</v>
      </c>
      <c r="X2700" s="4">
        <v>0</v>
      </c>
      <c r="Y2700" s="4">
        <v>0</v>
      </c>
      <c r="Z2700" s="4">
        <v>0</v>
      </c>
      <c r="AA2700" s="4">
        <v>0</v>
      </c>
      <c r="AB2700" s="4">
        <v>0</v>
      </c>
      <c r="AC2700" s="4">
        <v>0</v>
      </c>
      <c r="AD2700" s="4">
        <v>0</v>
      </c>
    </row>
    <row r="2701" spans="1:30" x14ac:dyDescent="0.3">
      <c r="A2701" s="16" t="s">
        <v>47</v>
      </c>
      <c r="B2701" s="7">
        <v>594997</v>
      </c>
      <c r="C2701" s="7">
        <v>637068</v>
      </c>
      <c r="D2701" s="7" t="s">
        <v>2685</v>
      </c>
      <c r="E2701" s="7">
        <v>2</v>
      </c>
      <c r="F2701" s="4">
        <v>705629</v>
      </c>
      <c r="G2701" s="4">
        <v>19153</v>
      </c>
      <c r="H2701" s="4">
        <f t="shared" si="254"/>
        <v>852560.07702468825</v>
      </c>
      <c r="I2701" s="4">
        <f t="shared" si="255"/>
        <v>146931.07702468825</v>
      </c>
      <c r="J2701" s="5">
        <f t="shared" si="256"/>
        <v>0.20822709529326078</v>
      </c>
      <c r="K2701" s="4">
        <f t="shared" si="257"/>
        <v>47425.03583302287</v>
      </c>
      <c r="L2701" s="4">
        <f t="shared" si="258"/>
        <v>28272.03583302287</v>
      </c>
      <c r="M2701" s="5">
        <f t="shared" si="259"/>
        <v>1.4761152734831553</v>
      </c>
      <c r="N2701" s="4">
        <f>IF(SUMPRODUCT($O$2:$AD$2,O2701:AD2701)&lt;=Kalkulačka!$B$4,SUMPRODUCT($O$2:$AD$2,O2701:AD2701)*Kalkulačka!$B$5,SUMPRODUCT($O$2:$AD$2,O2701:AD2701))</f>
        <v>60</v>
      </c>
      <c r="O2701" s="4">
        <v>40</v>
      </c>
      <c r="P2701" s="4">
        <v>0</v>
      </c>
      <c r="Q2701" s="4">
        <v>0</v>
      </c>
      <c r="R2701" s="4">
        <v>0</v>
      </c>
      <c r="S2701" s="4">
        <v>0</v>
      </c>
      <c r="T2701" s="4">
        <v>0</v>
      </c>
      <c r="U2701" s="4">
        <v>0</v>
      </c>
      <c r="V2701" s="4">
        <v>0</v>
      </c>
      <c r="W2701" s="4">
        <v>0</v>
      </c>
      <c r="X2701" s="4">
        <v>0</v>
      </c>
      <c r="Y2701" s="4">
        <v>0</v>
      </c>
      <c r="Z2701" s="4">
        <v>0</v>
      </c>
      <c r="AA2701" s="4">
        <v>0</v>
      </c>
      <c r="AB2701" s="4">
        <v>0</v>
      </c>
      <c r="AC2701" s="4">
        <v>0</v>
      </c>
      <c r="AD2701" s="4">
        <v>0</v>
      </c>
    </row>
    <row r="2702" spans="1:30" x14ac:dyDescent="0.3">
      <c r="A2702" s="16" t="s">
        <v>47</v>
      </c>
      <c r="B2702" s="7">
        <v>593699</v>
      </c>
      <c r="C2702" s="7">
        <v>542440</v>
      </c>
      <c r="D2702" s="7" t="s">
        <v>1237</v>
      </c>
      <c r="E2702" s="7">
        <v>2</v>
      </c>
      <c r="F2702" s="4">
        <v>705629</v>
      </c>
      <c r="G2702" s="4">
        <v>19153</v>
      </c>
      <c r="H2702" s="4">
        <f t="shared" si="254"/>
        <v>852560.07702468825</v>
      </c>
      <c r="I2702" s="4">
        <f t="shared" si="255"/>
        <v>146931.07702468825</v>
      </c>
      <c r="J2702" s="5">
        <f t="shared" si="256"/>
        <v>0.20822709529326078</v>
      </c>
      <c r="K2702" s="4">
        <f t="shared" si="257"/>
        <v>47425.03583302287</v>
      </c>
      <c r="L2702" s="4">
        <f t="shared" si="258"/>
        <v>28272.03583302287</v>
      </c>
      <c r="M2702" s="5">
        <f t="shared" si="259"/>
        <v>1.4761152734831553</v>
      </c>
      <c r="N2702" s="4">
        <f>IF(SUMPRODUCT($O$2:$AD$2,O2702:AD2702)&lt;=Kalkulačka!$B$4,SUMPRODUCT($O$2:$AD$2,O2702:AD2702)*Kalkulačka!$B$5,SUMPRODUCT($O$2:$AD$2,O2702:AD2702))</f>
        <v>60</v>
      </c>
      <c r="O2702" s="4">
        <v>40</v>
      </c>
      <c r="P2702" s="4">
        <v>0</v>
      </c>
      <c r="Q2702" s="4">
        <v>0</v>
      </c>
      <c r="R2702" s="4">
        <v>0</v>
      </c>
      <c r="S2702" s="4">
        <v>0</v>
      </c>
      <c r="T2702" s="4">
        <v>0</v>
      </c>
      <c r="U2702" s="4">
        <v>0</v>
      </c>
      <c r="V2702" s="4">
        <v>0</v>
      </c>
      <c r="W2702" s="4">
        <v>0</v>
      </c>
      <c r="X2702" s="4">
        <v>0</v>
      </c>
      <c r="Y2702" s="4">
        <v>0</v>
      </c>
      <c r="Z2702" s="4">
        <v>0</v>
      </c>
      <c r="AA2702" s="4">
        <v>0</v>
      </c>
      <c r="AB2702" s="4">
        <v>0</v>
      </c>
      <c r="AC2702" s="4">
        <v>0</v>
      </c>
      <c r="AD2702" s="4">
        <v>0</v>
      </c>
    </row>
    <row r="2703" spans="1:30" x14ac:dyDescent="0.3">
      <c r="A2703" s="16" t="s">
        <v>20</v>
      </c>
      <c r="B2703" s="7">
        <v>535273</v>
      </c>
      <c r="C2703" s="7">
        <v>237272</v>
      </c>
      <c r="D2703" s="7" t="s">
        <v>2686</v>
      </c>
      <c r="E2703" s="7">
        <v>2</v>
      </c>
      <c r="F2703" s="4">
        <v>8481005</v>
      </c>
      <c r="G2703" s="4">
        <v>569650</v>
      </c>
      <c r="H2703" s="4">
        <f t="shared" si="254"/>
        <v>8880834.1356738359</v>
      </c>
      <c r="I2703" s="4">
        <f t="shared" si="255"/>
        <v>399829.13567383587</v>
      </c>
      <c r="J2703" s="5">
        <f t="shared" si="256"/>
        <v>4.7144074985669304E-2</v>
      </c>
      <c r="K2703" s="4">
        <f t="shared" si="257"/>
        <v>494010.7899273216</v>
      </c>
      <c r="L2703" s="4">
        <f t="shared" si="258"/>
        <v>-75639.210072678397</v>
      </c>
      <c r="M2703" s="5">
        <f t="shared" si="259"/>
        <v>-0.13278190129496781</v>
      </c>
      <c r="N2703" s="4">
        <f>IF(SUMPRODUCT($O$2:$AD$2,O2703:AD2703)&lt;=Kalkulačka!$B$4,SUMPRODUCT($O$2:$AD$2,O2703:AD2703)*Kalkulačka!$B$5,SUMPRODUCT($O$2:$AD$2,O2703:AD2703))</f>
        <v>625</v>
      </c>
      <c r="O2703" s="4">
        <v>104</v>
      </c>
      <c r="P2703" s="4">
        <v>0</v>
      </c>
      <c r="Q2703" s="4">
        <v>0</v>
      </c>
      <c r="R2703" s="4">
        <v>0</v>
      </c>
      <c r="S2703" s="4">
        <v>521</v>
      </c>
      <c r="T2703" s="4">
        <v>0</v>
      </c>
      <c r="U2703" s="4">
        <v>605</v>
      </c>
      <c r="V2703" s="4">
        <v>170</v>
      </c>
      <c r="W2703" s="4">
        <v>286</v>
      </c>
      <c r="X2703" s="4">
        <v>0</v>
      </c>
      <c r="Y2703" s="4">
        <v>0</v>
      </c>
      <c r="Z2703" s="4">
        <v>0</v>
      </c>
      <c r="AA2703" s="4">
        <v>0</v>
      </c>
      <c r="AB2703" s="4">
        <v>0</v>
      </c>
      <c r="AC2703" s="4">
        <v>0</v>
      </c>
      <c r="AD2703" s="4">
        <v>0</v>
      </c>
    </row>
    <row r="2704" spans="1:30" x14ac:dyDescent="0.3">
      <c r="A2704" s="16" t="s">
        <v>20</v>
      </c>
      <c r="B2704" s="7">
        <v>531057</v>
      </c>
      <c r="C2704" s="7">
        <v>233129</v>
      </c>
      <c r="D2704" s="7" t="s">
        <v>162</v>
      </c>
      <c r="E2704" s="7">
        <v>2</v>
      </c>
      <c r="F2704" s="4">
        <v>44915383</v>
      </c>
      <c r="G2704" s="4">
        <v>2908838</v>
      </c>
      <c r="H2704" s="4">
        <f t="shared" si="254"/>
        <v>47032897.582528636</v>
      </c>
      <c r="I2704" s="4">
        <f t="shared" si="255"/>
        <v>2117514.5825286359</v>
      </c>
      <c r="J2704" s="5">
        <f t="shared" si="256"/>
        <v>4.714452913667988E-2</v>
      </c>
      <c r="K2704" s="4">
        <f t="shared" si="257"/>
        <v>2616281.1434550951</v>
      </c>
      <c r="L2704" s="4">
        <f t="shared" si="258"/>
        <v>-292556.85654490488</v>
      </c>
      <c r="M2704" s="5">
        <f t="shared" si="259"/>
        <v>-0.10057516319056092</v>
      </c>
      <c r="N2704" s="4">
        <f>IF(SUMPRODUCT($O$2:$AD$2,O2704:AD2704)&lt;=Kalkulačka!$B$4,SUMPRODUCT($O$2:$AD$2,O2704:AD2704)*Kalkulačka!$B$5,SUMPRODUCT($O$2:$AD$2,O2704:AD2704))</f>
        <v>3310</v>
      </c>
      <c r="O2704" s="4">
        <v>749</v>
      </c>
      <c r="P2704" s="4">
        <v>0</v>
      </c>
      <c r="Q2704" s="4">
        <v>0</v>
      </c>
      <c r="R2704" s="4">
        <v>0</v>
      </c>
      <c r="S2704" s="4">
        <v>2561</v>
      </c>
      <c r="T2704" s="4">
        <v>0</v>
      </c>
      <c r="U2704" s="4">
        <v>842</v>
      </c>
      <c r="V2704" s="4">
        <v>766</v>
      </c>
      <c r="W2704" s="4">
        <v>2</v>
      </c>
      <c r="X2704" s="4">
        <v>0</v>
      </c>
      <c r="Y2704" s="4">
        <v>0</v>
      </c>
      <c r="Z2704" s="4">
        <v>0</v>
      </c>
      <c r="AA2704" s="4">
        <v>0</v>
      </c>
      <c r="AB2704" s="4">
        <v>0</v>
      </c>
      <c r="AC2704" s="4">
        <v>0</v>
      </c>
      <c r="AD2704" s="4">
        <v>0</v>
      </c>
    </row>
    <row r="2705" spans="1:30" x14ac:dyDescent="0.3">
      <c r="A2705" s="16" t="s">
        <v>53</v>
      </c>
      <c r="B2705" s="7">
        <v>589187</v>
      </c>
      <c r="C2705" s="7">
        <v>287920</v>
      </c>
      <c r="D2705" s="7" t="s">
        <v>2687</v>
      </c>
      <c r="E2705" s="7">
        <v>2</v>
      </c>
      <c r="F2705" s="4">
        <v>3210544</v>
      </c>
      <c r="G2705" s="4">
        <v>154497</v>
      </c>
      <c r="H2705" s="4">
        <f t="shared" si="254"/>
        <v>3879148.3504623314</v>
      </c>
      <c r="I2705" s="4">
        <f t="shared" si="255"/>
        <v>668604.35046233144</v>
      </c>
      <c r="J2705" s="5">
        <f t="shared" si="256"/>
        <v>0.20825266698177369</v>
      </c>
      <c r="K2705" s="4">
        <f t="shared" si="257"/>
        <v>215783.91304025406</v>
      </c>
      <c r="L2705" s="4">
        <f t="shared" si="258"/>
        <v>61286.913040254061</v>
      </c>
      <c r="M2705" s="5">
        <f t="shared" si="259"/>
        <v>0.39668675145960153</v>
      </c>
      <c r="N2705" s="4">
        <f>IF(SUMPRODUCT($O$2:$AD$2,O2705:AD2705)&lt;=Kalkulačka!$B$4,SUMPRODUCT($O$2:$AD$2,O2705:AD2705)*Kalkulačka!$B$5,SUMPRODUCT($O$2:$AD$2,O2705:AD2705))</f>
        <v>273</v>
      </c>
      <c r="O2705" s="4">
        <v>50</v>
      </c>
      <c r="P2705" s="4">
        <v>0</v>
      </c>
      <c r="Q2705" s="4">
        <v>0</v>
      </c>
      <c r="R2705" s="4">
        <v>0</v>
      </c>
      <c r="S2705" s="4">
        <v>132</v>
      </c>
      <c r="T2705" s="4">
        <v>0</v>
      </c>
      <c r="U2705" s="4">
        <v>169</v>
      </c>
      <c r="V2705" s="4">
        <v>55</v>
      </c>
      <c r="W2705" s="4">
        <v>0</v>
      </c>
      <c r="X2705" s="4">
        <v>0</v>
      </c>
      <c r="Y2705" s="4">
        <v>0</v>
      </c>
      <c r="Z2705" s="4">
        <v>0</v>
      </c>
      <c r="AA2705" s="4">
        <v>0</v>
      </c>
      <c r="AB2705" s="4">
        <v>0</v>
      </c>
      <c r="AC2705" s="4">
        <v>0</v>
      </c>
      <c r="AD2705" s="4">
        <v>0</v>
      </c>
    </row>
    <row r="2706" spans="1:30" x14ac:dyDescent="0.3">
      <c r="A2706" s="16" t="s">
        <v>41</v>
      </c>
      <c r="B2706" s="7">
        <v>571571</v>
      </c>
      <c r="C2706" s="7">
        <v>270245</v>
      </c>
      <c r="D2706" s="7" t="s">
        <v>2688</v>
      </c>
      <c r="E2706" s="7">
        <v>2</v>
      </c>
      <c r="F2706" s="4">
        <v>3175244</v>
      </c>
      <c r="G2706" s="4">
        <v>150766</v>
      </c>
      <c r="H2706" s="4">
        <f t="shared" si="254"/>
        <v>3836520.346611097</v>
      </c>
      <c r="I2706" s="4">
        <f t="shared" si="255"/>
        <v>661276.34661109699</v>
      </c>
      <c r="J2706" s="5">
        <f t="shared" si="256"/>
        <v>0.20826000981691384</v>
      </c>
      <c r="K2706" s="4">
        <f t="shared" si="257"/>
        <v>213412.66124860293</v>
      </c>
      <c r="L2706" s="4">
        <f t="shared" si="258"/>
        <v>62646.661248602933</v>
      </c>
      <c r="M2706" s="5">
        <f t="shared" si="259"/>
        <v>0.41552247355904459</v>
      </c>
      <c r="N2706" s="4">
        <f>IF(SUMPRODUCT($O$2:$AD$2,O2706:AD2706)&lt;=Kalkulačka!$B$4,SUMPRODUCT($O$2:$AD$2,O2706:AD2706)*Kalkulačka!$B$5,SUMPRODUCT($O$2:$AD$2,O2706:AD2706))</f>
        <v>270</v>
      </c>
      <c r="O2706" s="4">
        <v>52</v>
      </c>
      <c r="P2706" s="4">
        <v>0</v>
      </c>
      <c r="Q2706" s="4">
        <v>0</v>
      </c>
      <c r="R2706" s="4">
        <v>0</v>
      </c>
      <c r="S2706" s="4">
        <v>128</v>
      </c>
      <c r="T2706" s="4">
        <v>0</v>
      </c>
      <c r="U2706" s="4">
        <v>173</v>
      </c>
      <c r="V2706" s="4">
        <v>50</v>
      </c>
      <c r="W2706" s="4">
        <v>0</v>
      </c>
      <c r="X2706" s="4">
        <v>0</v>
      </c>
      <c r="Y2706" s="4">
        <v>0</v>
      </c>
      <c r="Z2706" s="4">
        <v>0</v>
      </c>
      <c r="AA2706" s="4">
        <v>0</v>
      </c>
      <c r="AB2706" s="4">
        <v>0</v>
      </c>
      <c r="AC2706" s="4">
        <v>0</v>
      </c>
      <c r="AD2706" s="4">
        <v>0</v>
      </c>
    </row>
    <row r="2707" spans="1:30" x14ac:dyDescent="0.3">
      <c r="A2707" s="16" t="s">
        <v>44</v>
      </c>
      <c r="B2707" s="7">
        <v>588181</v>
      </c>
      <c r="C2707" s="7">
        <v>42634610</v>
      </c>
      <c r="D2707" s="7" t="s">
        <v>2689</v>
      </c>
      <c r="E2707" s="7">
        <v>2</v>
      </c>
      <c r="F2707" s="4">
        <v>388021</v>
      </c>
      <c r="G2707" s="4">
        <v>10630</v>
      </c>
      <c r="H2707" s="4">
        <f t="shared" si="254"/>
        <v>468908.04236357851</v>
      </c>
      <c r="I2707" s="4">
        <f t="shared" si="255"/>
        <v>80887.042363578512</v>
      </c>
      <c r="J2707" s="5">
        <f t="shared" si="256"/>
        <v>0.20846047601438711</v>
      </c>
      <c r="K2707" s="4">
        <f t="shared" si="257"/>
        <v>26083.769708162581</v>
      </c>
      <c r="L2707" s="4">
        <f t="shared" si="258"/>
        <v>15453.769708162581</v>
      </c>
      <c r="M2707" s="5">
        <f t="shared" si="259"/>
        <v>1.4537883074470912</v>
      </c>
      <c r="N2707" s="4">
        <f>IF(SUMPRODUCT($O$2:$AD$2,O2707:AD2707)&lt;=Kalkulačka!$B$4,SUMPRODUCT($O$2:$AD$2,O2707:AD2707)*Kalkulačka!$B$5,SUMPRODUCT($O$2:$AD$2,O2707:AD2707))</f>
        <v>33</v>
      </c>
      <c r="O2707" s="4">
        <v>22</v>
      </c>
      <c r="P2707" s="4">
        <v>0</v>
      </c>
      <c r="Q2707" s="4">
        <v>0</v>
      </c>
      <c r="R2707" s="4">
        <v>0</v>
      </c>
      <c r="S2707" s="4">
        <v>0</v>
      </c>
      <c r="T2707" s="4">
        <v>0</v>
      </c>
      <c r="U2707" s="4">
        <v>0</v>
      </c>
      <c r="V2707" s="4">
        <v>0</v>
      </c>
      <c r="W2707" s="4">
        <v>0</v>
      </c>
      <c r="X2707" s="4">
        <v>0</v>
      </c>
      <c r="Y2707" s="4">
        <v>0</v>
      </c>
      <c r="Z2707" s="4">
        <v>0</v>
      </c>
      <c r="AA2707" s="4">
        <v>0</v>
      </c>
      <c r="AB2707" s="4">
        <v>0</v>
      </c>
      <c r="AC2707" s="4">
        <v>0</v>
      </c>
      <c r="AD2707" s="4">
        <v>0</v>
      </c>
    </row>
    <row r="2708" spans="1:30" x14ac:dyDescent="0.3">
      <c r="A2708" s="16" t="s">
        <v>44</v>
      </c>
      <c r="B2708" s="7">
        <v>596396</v>
      </c>
      <c r="C2708" s="7">
        <v>544418</v>
      </c>
      <c r="D2708" s="7" t="s">
        <v>660</v>
      </c>
      <c r="E2708" s="7">
        <v>2</v>
      </c>
      <c r="F2708" s="4">
        <v>388021</v>
      </c>
      <c r="G2708" s="4">
        <v>10630</v>
      </c>
      <c r="H2708" s="4">
        <f t="shared" si="254"/>
        <v>468908.04236357851</v>
      </c>
      <c r="I2708" s="4">
        <f t="shared" si="255"/>
        <v>80887.042363578512</v>
      </c>
      <c r="J2708" s="5">
        <f t="shared" si="256"/>
        <v>0.20846047601438711</v>
      </c>
      <c r="K2708" s="4">
        <f t="shared" si="257"/>
        <v>26083.769708162581</v>
      </c>
      <c r="L2708" s="4">
        <f t="shared" si="258"/>
        <v>15453.769708162581</v>
      </c>
      <c r="M2708" s="5">
        <f t="shared" si="259"/>
        <v>1.4537883074470912</v>
      </c>
      <c r="N2708" s="4">
        <f>IF(SUMPRODUCT($O$2:$AD$2,O2708:AD2708)&lt;=Kalkulačka!$B$4,SUMPRODUCT($O$2:$AD$2,O2708:AD2708)*Kalkulačka!$B$5,SUMPRODUCT($O$2:$AD$2,O2708:AD2708))</f>
        <v>33</v>
      </c>
      <c r="O2708" s="4">
        <v>22</v>
      </c>
      <c r="P2708" s="4">
        <v>0</v>
      </c>
      <c r="Q2708" s="4">
        <v>0</v>
      </c>
      <c r="R2708" s="4">
        <v>0</v>
      </c>
      <c r="S2708" s="4">
        <v>0</v>
      </c>
      <c r="T2708" s="4">
        <v>0</v>
      </c>
      <c r="U2708" s="4">
        <v>23</v>
      </c>
      <c r="V2708" s="4">
        <v>0</v>
      </c>
      <c r="W2708" s="4">
        <v>0</v>
      </c>
      <c r="X2708" s="4">
        <v>0</v>
      </c>
      <c r="Y2708" s="4">
        <v>0</v>
      </c>
      <c r="Z2708" s="4">
        <v>0</v>
      </c>
      <c r="AA2708" s="4">
        <v>0</v>
      </c>
      <c r="AB2708" s="4">
        <v>0</v>
      </c>
      <c r="AC2708" s="4">
        <v>0</v>
      </c>
      <c r="AD2708" s="4">
        <v>0</v>
      </c>
    </row>
    <row r="2709" spans="1:30" x14ac:dyDescent="0.3">
      <c r="A2709" s="16" t="s">
        <v>44</v>
      </c>
      <c r="B2709" s="7">
        <v>548103</v>
      </c>
      <c r="C2709" s="7">
        <v>248371</v>
      </c>
      <c r="D2709" s="7" t="s">
        <v>557</v>
      </c>
      <c r="E2709" s="7">
        <v>2</v>
      </c>
      <c r="F2709" s="4">
        <v>388021</v>
      </c>
      <c r="G2709" s="4">
        <v>10630</v>
      </c>
      <c r="H2709" s="4">
        <f t="shared" si="254"/>
        <v>468908.04236357851</v>
      </c>
      <c r="I2709" s="4">
        <f t="shared" si="255"/>
        <v>80887.042363578512</v>
      </c>
      <c r="J2709" s="5">
        <f t="shared" si="256"/>
        <v>0.20846047601438711</v>
      </c>
      <c r="K2709" s="4">
        <f t="shared" si="257"/>
        <v>26083.769708162581</v>
      </c>
      <c r="L2709" s="4">
        <f t="shared" si="258"/>
        <v>15453.769708162581</v>
      </c>
      <c r="M2709" s="5">
        <f t="shared" si="259"/>
        <v>1.4537883074470912</v>
      </c>
      <c r="N2709" s="4">
        <f>IF(SUMPRODUCT($O$2:$AD$2,O2709:AD2709)&lt;=Kalkulačka!$B$4,SUMPRODUCT($O$2:$AD$2,O2709:AD2709)*Kalkulačka!$B$5,SUMPRODUCT($O$2:$AD$2,O2709:AD2709))</f>
        <v>33</v>
      </c>
      <c r="O2709" s="4">
        <v>22</v>
      </c>
      <c r="P2709" s="4">
        <v>0</v>
      </c>
      <c r="Q2709" s="4">
        <v>0</v>
      </c>
      <c r="R2709" s="4">
        <v>0</v>
      </c>
      <c r="S2709" s="4">
        <v>0</v>
      </c>
      <c r="T2709" s="4">
        <v>0</v>
      </c>
      <c r="U2709" s="4">
        <v>22</v>
      </c>
      <c r="V2709" s="4">
        <v>0</v>
      </c>
      <c r="W2709" s="4">
        <v>0</v>
      </c>
      <c r="X2709" s="4">
        <v>0</v>
      </c>
      <c r="Y2709" s="4">
        <v>0</v>
      </c>
      <c r="Z2709" s="4">
        <v>0</v>
      </c>
      <c r="AA2709" s="4">
        <v>0</v>
      </c>
      <c r="AB2709" s="4">
        <v>0</v>
      </c>
      <c r="AC2709" s="4">
        <v>0</v>
      </c>
      <c r="AD2709" s="4">
        <v>0</v>
      </c>
    </row>
    <row r="2710" spans="1:30" x14ac:dyDescent="0.3">
      <c r="A2710" s="16" t="s">
        <v>44</v>
      </c>
      <c r="B2710" s="7">
        <v>548120</v>
      </c>
      <c r="C2710" s="7">
        <v>248398</v>
      </c>
      <c r="D2710" s="7" t="s">
        <v>2690</v>
      </c>
      <c r="E2710" s="7">
        <v>2</v>
      </c>
      <c r="F2710" s="4">
        <v>388021</v>
      </c>
      <c r="G2710" s="4">
        <v>10630</v>
      </c>
      <c r="H2710" s="4">
        <f t="shared" si="254"/>
        <v>468908.04236357851</v>
      </c>
      <c r="I2710" s="4">
        <f t="shared" si="255"/>
        <v>80887.042363578512</v>
      </c>
      <c r="J2710" s="5">
        <f t="shared" si="256"/>
        <v>0.20846047601438711</v>
      </c>
      <c r="K2710" s="4">
        <f t="shared" si="257"/>
        <v>26083.769708162581</v>
      </c>
      <c r="L2710" s="4">
        <f t="shared" si="258"/>
        <v>15453.769708162581</v>
      </c>
      <c r="M2710" s="5">
        <f t="shared" si="259"/>
        <v>1.4537883074470912</v>
      </c>
      <c r="N2710" s="4">
        <f>IF(SUMPRODUCT($O$2:$AD$2,O2710:AD2710)&lt;=Kalkulačka!$B$4,SUMPRODUCT($O$2:$AD$2,O2710:AD2710)*Kalkulačka!$B$5,SUMPRODUCT($O$2:$AD$2,O2710:AD2710))</f>
        <v>33</v>
      </c>
      <c r="O2710" s="4">
        <v>22</v>
      </c>
      <c r="P2710" s="4">
        <v>0</v>
      </c>
      <c r="Q2710" s="4">
        <v>0</v>
      </c>
      <c r="R2710" s="4">
        <v>0</v>
      </c>
      <c r="S2710" s="4">
        <v>0</v>
      </c>
      <c r="T2710" s="4">
        <v>0</v>
      </c>
      <c r="U2710" s="4">
        <v>0</v>
      </c>
      <c r="V2710" s="4">
        <v>0</v>
      </c>
      <c r="W2710" s="4">
        <v>0</v>
      </c>
      <c r="X2710" s="4">
        <v>0</v>
      </c>
      <c r="Y2710" s="4">
        <v>0</v>
      </c>
      <c r="Z2710" s="4">
        <v>0</v>
      </c>
      <c r="AA2710" s="4">
        <v>0</v>
      </c>
      <c r="AB2710" s="4">
        <v>0</v>
      </c>
      <c r="AC2710" s="4">
        <v>0</v>
      </c>
      <c r="AD2710" s="4">
        <v>0</v>
      </c>
    </row>
    <row r="2711" spans="1:30" x14ac:dyDescent="0.3">
      <c r="A2711" s="16" t="s">
        <v>44</v>
      </c>
      <c r="B2711" s="7">
        <v>569534</v>
      </c>
      <c r="C2711" s="7">
        <v>580112</v>
      </c>
      <c r="D2711" s="7" t="s">
        <v>2691</v>
      </c>
      <c r="E2711" s="7">
        <v>2</v>
      </c>
      <c r="F2711" s="4">
        <v>388021</v>
      </c>
      <c r="G2711" s="4">
        <v>10630</v>
      </c>
      <c r="H2711" s="4">
        <f t="shared" si="254"/>
        <v>468908.04236357851</v>
      </c>
      <c r="I2711" s="4">
        <f t="shared" si="255"/>
        <v>80887.042363578512</v>
      </c>
      <c r="J2711" s="5">
        <f t="shared" si="256"/>
        <v>0.20846047601438711</v>
      </c>
      <c r="K2711" s="4">
        <f t="shared" si="257"/>
        <v>26083.769708162581</v>
      </c>
      <c r="L2711" s="4">
        <f t="shared" si="258"/>
        <v>15453.769708162581</v>
      </c>
      <c r="M2711" s="5">
        <f t="shared" si="259"/>
        <v>1.4537883074470912</v>
      </c>
      <c r="N2711" s="4">
        <f>IF(SUMPRODUCT($O$2:$AD$2,O2711:AD2711)&lt;=Kalkulačka!$B$4,SUMPRODUCT($O$2:$AD$2,O2711:AD2711)*Kalkulačka!$B$5,SUMPRODUCT($O$2:$AD$2,O2711:AD2711))</f>
        <v>33</v>
      </c>
      <c r="O2711" s="4">
        <v>22</v>
      </c>
      <c r="P2711" s="4">
        <v>0</v>
      </c>
      <c r="Q2711" s="4">
        <v>0</v>
      </c>
      <c r="R2711" s="4">
        <v>0</v>
      </c>
      <c r="S2711" s="4">
        <v>0</v>
      </c>
      <c r="T2711" s="4">
        <v>0</v>
      </c>
      <c r="U2711" s="4">
        <v>22</v>
      </c>
      <c r="V2711" s="4">
        <v>0</v>
      </c>
      <c r="W2711" s="4">
        <v>0</v>
      </c>
      <c r="X2711" s="4">
        <v>0</v>
      </c>
      <c r="Y2711" s="4">
        <v>0</v>
      </c>
      <c r="Z2711" s="4">
        <v>0</v>
      </c>
      <c r="AA2711" s="4">
        <v>0</v>
      </c>
      <c r="AB2711" s="4">
        <v>0</v>
      </c>
      <c r="AC2711" s="4">
        <v>0</v>
      </c>
      <c r="AD2711" s="4">
        <v>0</v>
      </c>
    </row>
    <row r="2712" spans="1:30" x14ac:dyDescent="0.3">
      <c r="A2712" s="16" t="s">
        <v>44</v>
      </c>
      <c r="B2712" s="7">
        <v>587885</v>
      </c>
      <c r="C2712" s="7">
        <v>286605</v>
      </c>
      <c r="D2712" s="7" t="s">
        <v>2692</v>
      </c>
      <c r="E2712" s="7">
        <v>2</v>
      </c>
      <c r="F2712" s="4">
        <v>388021</v>
      </c>
      <c r="G2712" s="4">
        <v>10630</v>
      </c>
      <c r="H2712" s="4">
        <f t="shared" si="254"/>
        <v>468908.04236357851</v>
      </c>
      <c r="I2712" s="4">
        <f t="shared" si="255"/>
        <v>80887.042363578512</v>
      </c>
      <c r="J2712" s="5">
        <f t="shared" si="256"/>
        <v>0.20846047601438711</v>
      </c>
      <c r="K2712" s="4">
        <f t="shared" si="257"/>
        <v>26083.769708162581</v>
      </c>
      <c r="L2712" s="4">
        <f t="shared" si="258"/>
        <v>15453.769708162581</v>
      </c>
      <c r="M2712" s="5">
        <f t="shared" si="259"/>
        <v>1.4537883074470912</v>
      </c>
      <c r="N2712" s="4">
        <f>IF(SUMPRODUCT($O$2:$AD$2,O2712:AD2712)&lt;=Kalkulačka!$B$4,SUMPRODUCT($O$2:$AD$2,O2712:AD2712)*Kalkulačka!$B$5,SUMPRODUCT($O$2:$AD$2,O2712:AD2712))</f>
        <v>33</v>
      </c>
      <c r="O2712" s="4">
        <v>22</v>
      </c>
      <c r="P2712" s="4">
        <v>0</v>
      </c>
      <c r="Q2712" s="4">
        <v>0</v>
      </c>
      <c r="R2712" s="4">
        <v>0</v>
      </c>
      <c r="S2712" s="4">
        <v>0</v>
      </c>
      <c r="T2712" s="4">
        <v>0</v>
      </c>
      <c r="U2712" s="4">
        <v>0</v>
      </c>
      <c r="V2712" s="4">
        <v>0</v>
      </c>
      <c r="W2712" s="4">
        <v>0</v>
      </c>
      <c r="X2712" s="4">
        <v>0</v>
      </c>
      <c r="Y2712" s="4">
        <v>0</v>
      </c>
      <c r="Z2712" s="4">
        <v>0</v>
      </c>
      <c r="AA2712" s="4">
        <v>0</v>
      </c>
      <c r="AB2712" s="4">
        <v>0</v>
      </c>
      <c r="AC2712" s="4">
        <v>0</v>
      </c>
      <c r="AD2712" s="4">
        <v>0</v>
      </c>
    </row>
    <row r="2713" spans="1:30" x14ac:dyDescent="0.3">
      <c r="A2713" s="16" t="s">
        <v>44</v>
      </c>
      <c r="B2713" s="7">
        <v>591114</v>
      </c>
      <c r="C2713" s="7">
        <v>378143</v>
      </c>
      <c r="D2713" s="7" t="s">
        <v>1651</v>
      </c>
      <c r="E2713" s="7">
        <v>2</v>
      </c>
      <c r="F2713" s="4">
        <v>388021</v>
      </c>
      <c r="G2713" s="4">
        <v>10630</v>
      </c>
      <c r="H2713" s="4">
        <f t="shared" si="254"/>
        <v>468908.04236357851</v>
      </c>
      <c r="I2713" s="4">
        <f t="shared" si="255"/>
        <v>80887.042363578512</v>
      </c>
      <c r="J2713" s="5">
        <f t="shared" si="256"/>
        <v>0.20846047601438711</v>
      </c>
      <c r="K2713" s="4">
        <f t="shared" si="257"/>
        <v>26083.769708162581</v>
      </c>
      <c r="L2713" s="4">
        <f t="shared" si="258"/>
        <v>15453.769708162581</v>
      </c>
      <c r="M2713" s="5">
        <f t="shared" si="259"/>
        <v>1.4537883074470912</v>
      </c>
      <c r="N2713" s="4">
        <f>IF(SUMPRODUCT($O$2:$AD$2,O2713:AD2713)&lt;=Kalkulačka!$B$4,SUMPRODUCT($O$2:$AD$2,O2713:AD2713)*Kalkulačka!$B$5,SUMPRODUCT($O$2:$AD$2,O2713:AD2713))</f>
        <v>33</v>
      </c>
      <c r="O2713" s="4">
        <v>22</v>
      </c>
      <c r="P2713" s="4">
        <v>0</v>
      </c>
      <c r="Q2713" s="4">
        <v>0</v>
      </c>
      <c r="R2713" s="4">
        <v>0</v>
      </c>
      <c r="S2713" s="4">
        <v>0</v>
      </c>
      <c r="T2713" s="4">
        <v>0</v>
      </c>
      <c r="U2713" s="4">
        <v>0</v>
      </c>
      <c r="V2713" s="4">
        <v>0</v>
      </c>
      <c r="W2713" s="4">
        <v>0</v>
      </c>
      <c r="X2713" s="4">
        <v>0</v>
      </c>
      <c r="Y2713" s="4">
        <v>0</v>
      </c>
      <c r="Z2713" s="4">
        <v>0</v>
      </c>
      <c r="AA2713" s="4">
        <v>0</v>
      </c>
      <c r="AB2713" s="4">
        <v>0</v>
      </c>
      <c r="AC2713" s="4">
        <v>0</v>
      </c>
      <c r="AD2713" s="4">
        <v>0</v>
      </c>
    </row>
    <row r="2714" spans="1:30" x14ac:dyDescent="0.3">
      <c r="A2714" s="16" t="s">
        <v>44</v>
      </c>
      <c r="B2714" s="7">
        <v>596817</v>
      </c>
      <c r="C2714" s="7">
        <v>599841</v>
      </c>
      <c r="D2714" s="7" t="s">
        <v>2693</v>
      </c>
      <c r="E2714" s="7">
        <v>2</v>
      </c>
      <c r="F2714" s="4">
        <v>388021</v>
      </c>
      <c r="G2714" s="4">
        <v>10630</v>
      </c>
      <c r="H2714" s="4">
        <f t="shared" si="254"/>
        <v>468908.04236357851</v>
      </c>
      <c r="I2714" s="4">
        <f t="shared" si="255"/>
        <v>80887.042363578512</v>
      </c>
      <c r="J2714" s="5">
        <f t="shared" si="256"/>
        <v>0.20846047601438711</v>
      </c>
      <c r="K2714" s="4">
        <f t="shared" si="257"/>
        <v>26083.769708162581</v>
      </c>
      <c r="L2714" s="4">
        <f t="shared" si="258"/>
        <v>15453.769708162581</v>
      </c>
      <c r="M2714" s="5">
        <f t="shared" si="259"/>
        <v>1.4537883074470912</v>
      </c>
      <c r="N2714" s="4">
        <f>IF(SUMPRODUCT($O$2:$AD$2,O2714:AD2714)&lt;=Kalkulačka!$B$4,SUMPRODUCT($O$2:$AD$2,O2714:AD2714)*Kalkulačka!$B$5,SUMPRODUCT($O$2:$AD$2,O2714:AD2714))</f>
        <v>33</v>
      </c>
      <c r="O2714" s="4">
        <v>22</v>
      </c>
      <c r="P2714" s="4">
        <v>0</v>
      </c>
      <c r="Q2714" s="4">
        <v>0</v>
      </c>
      <c r="R2714" s="4">
        <v>0</v>
      </c>
      <c r="S2714" s="4">
        <v>0</v>
      </c>
      <c r="T2714" s="4">
        <v>0</v>
      </c>
      <c r="U2714" s="4">
        <v>22</v>
      </c>
      <c r="V2714" s="4">
        <v>0</v>
      </c>
      <c r="W2714" s="4">
        <v>0</v>
      </c>
      <c r="X2714" s="4">
        <v>0</v>
      </c>
      <c r="Y2714" s="4">
        <v>0</v>
      </c>
      <c r="Z2714" s="4">
        <v>0</v>
      </c>
      <c r="AA2714" s="4">
        <v>0</v>
      </c>
      <c r="AB2714" s="4">
        <v>0</v>
      </c>
      <c r="AC2714" s="4">
        <v>0</v>
      </c>
      <c r="AD2714" s="4">
        <v>0</v>
      </c>
    </row>
    <row r="2715" spans="1:30" x14ac:dyDescent="0.3">
      <c r="A2715" s="16" t="s">
        <v>44</v>
      </c>
      <c r="B2715" s="7">
        <v>596965</v>
      </c>
      <c r="C2715" s="7">
        <v>842184</v>
      </c>
      <c r="D2715" s="7" t="s">
        <v>2694</v>
      </c>
      <c r="E2715" s="7">
        <v>2</v>
      </c>
      <c r="F2715" s="4">
        <v>388021</v>
      </c>
      <c r="G2715" s="4">
        <v>10630</v>
      </c>
      <c r="H2715" s="4">
        <f t="shared" si="254"/>
        <v>468908.04236357851</v>
      </c>
      <c r="I2715" s="4">
        <f t="shared" si="255"/>
        <v>80887.042363578512</v>
      </c>
      <c r="J2715" s="5">
        <f t="shared" si="256"/>
        <v>0.20846047601438711</v>
      </c>
      <c r="K2715" s="4">
        <f t="shared" si="257"/>
        <v>26083.769708162581</v>
      </c>
      <c r="L2715" s="4">
        <f t="shared" si="258"/>
        <v>15453.769708162581</v>
      </c>
      <c r="M2715" s="5">
        <f t="shared" si="259"/>
        <v>1.4537883074470912</v>
      </c>
      <c r="N2715" s="4">
        <f>IF(SUMPRODUCT($O$2:$AD$2,O2715:AD2715)&lt;=Kalkulačka!$B$4,SUMPRODUCT($O$2:$AD$2,O2715:AD2715)*Kalkulačka!$B$5,SUMPRODUCT($O$2:$AD$2,O2715:AD2715))</f>
        <v>33</v>
      </c>
      <c r="O2715" s="4">
        <v>22</v>
      </c>
      <c r="P2715" s="4">
        <v>0</v>
      </c>
      <c r="Q2715" s="4">
        <v>0</v>
      </c>
      <c r="R2715" s="4">
        <v>0</v>
      </c>
      <c r="S2715" s="4">
        <v>0</v>
      </c>
      <c r="T2715" s="4">
        <v>0</v>
      </c>
      <c r="U2715" s="4">
        <v>0</v>
      </c>
      <c r="V2715" s="4">
        <v>0</v>
      </c>
      <c r="W2715" s="4">
        <v>0</v>
      </c>
      <c r="X2715" s="4">
        <v>0</v>
      </c>
      <c r="Y2715" s="4">
        <v>0</v>
      </c>
      <c r="Z2715" s="4">
        <v>0</v>
      </c>
      <c r="AA2715" s="4">
        <v>0</v>
      </c>
      <c r="AB2715" s="4">
        <v>0</v>
      </c>
      <c r="AC2715" s="4">
        <v>0</v>
      </c>
      <c r="AD2715" s="4">
        <v>0</v>
      </c>
    </row>
    <row r="2716" spans="1:30" x14ac:dyDescent="0.3">
      <c r="A2716" s="16" t="s">
        <v>44</v>
      </c>
      <c r="B2716" s="7">
        <v>597058</v>
      </c>
      <c r="C2716" s="7">
        <v>842583</v>
      </c>
      <c r="D2716" s="7" t="s">
        <v>2695</v>
      </c>
      <c r="E2716" s="7">
        <v>2</v>
      </c>
      <c r="F2716" s="4">
        <v>388021</v>
      </c>
      <c r="G2716" s="4">
        <v>10630</v>
      </c>
      <c r="H2716" s="4">
        <f t="shared" si="254"/>
        <v>468908.04236357851</v>
      </c>
      <c r="I2716" s="4">
        <f t="shared" si="255"/>
        <v>80887.042363578512</v>
      </c>
      <c r="J2716" s="5">
        <f t="shared" si="256"/>
        <v>0.20846047601438711</v>
      </c>
      <c r="K2716" s="4">
        <f t="shared" si="257"/>
        <v>26083.769708162581</v>
      </c>
      <c r="L2716" s="4">
        <f t="shared" si="258"/>
        <v>15453.769708162581</v>
      </c>
      <c r="M2716" s="5">
        <f t="shared" si="259"/>
        <v>1.4537883074470912</v>
      </c>
      <c r="N2716" s="4">
        <f>IF(SUMPRODUCT($O$2:$AD$2,O2716:AD2716)&lt;=Kalkulačka!$B$4,SUMPRODUCT($O$2:$AD$2,O2716:AD2716)*Kalkulačka!$B$5,SUMPRODUCT($O$2:$AD$2,O2716:AD2716))</f>
        <v>33</v>
      </c>
      <c r="O2716" s="4">
        <v>22</v>
      </c>
      <c r="P2716" s="4">
        <v>0</v>
      </c>
      <c r="Q2716" s="4">
        <v>0</v>
      </c>
      <c r="R2716" s="4">
        <v>0</v>
      </c>
      <c r="S2716" s="4">
        <v>0</v>
      </c>
      <c r="T2716" s="4">
        <v>0</v>
      </c>
      <c r="U2716" s="4">
        <v>22</v>
      </c>
      <c r="V2716" s="4">
        <v>0</v>
      </c>
      <c r="W2716" s="4">
        <v>0</v>
      </c>
      <c r="X2716" s="4">
        <v>0</v>
      </c>
      <c r="Y2716" s="4">
        <v>0</v>
      </c>
      <c r="Z2716" s="4">
        <v>0</v>
      </c>
      <c r="AA2716" s="4">
        <v>0</v>
      </c>
      <c r="AB2716" s="4">
        <v>0</v>
      </c>
      <c r="AC2716" s="4">
        <v>0</v>
      </c>
      <c r="AD2716" s="4">
        <v>0</v>
      </c>
    </row>
    <row r="2717" spans="1:30" x14ac:dyDescent="0.3">
      <c r="A2717" s="16" t="s">
        <v>29</v>
      </c>
      <c r="B2717" s="7">
        <v>555258</v>
      </c>
      <c r="C2717" s="7">
        <v>254673</v>
      </c>
      <c r="D2717" s="7" t="s">
        <v>2696</v>
      </c>
      <c r="E2717" s="7">
        <v>2</v>
      </c>
      <c r="F2717" s="4">
        <v>1498867</v>
      </c>
      <c r="G2717" s="4">
        <v>72902</v>
      </c>
      <c r="H2717" s="4">
        <f t="shared" si="254"/>
        <v>1811690.1636774624</v>
      </c>
      <c r="I2717" s="4">
        <f t="shared" si="255"/>
        <v>312823.16367746238</v>
      </c>
      <c r="J2717" s="5">
        <f t="shared" si="256"/>
        <v>0.20870641869989948</v>
      </c>
      <c r="K2717" s="4">
        <f t="shared" si="257"/>
        <v>100778.2011451736</v>
      </c>
      <c r="L2717" s="4">
        <f t="shared" si="258"/>
        <v>27876.201145173603</v>
      </c>
      <c r="M2717" s="5">
        <f t="shared" si="259"/>
        <v>0.38237909995848685</v>
      </c>
      <c r="N2717" s="4">
        <f>IF(SUMPRODUCT($O$2:$AD$2,O2717:AD2717)&lt;=Kalkulačka!$B$4,SUMPRODUCT($O$2:$AD$2,O2717:AD2717)*Kalkulačka!$B$5,SUMPRODUCT($O$2:$AD$2,O2717:AD2717))</f>
        <v>127.5</v>
      </c>
      <c r="O2717" s="4">
        <v>0</v>
      </c>
      <c r="P2717" s="4">
        <v>0</v>
      </c>
      <c r="Q2717" s="4">
        <v>0</v>
      </c>
      <c r="R2717" s="4">
        <v>0</v>
      </c>
      <c r="S2717" s="4">
        <v>85</v>
      </c>
      <c r="T2717" s="4">
        <v>0</v>
      </c>
      <c r="U2717" s="4">
        <v>0</v>
      </c>
      <c r="V2717" s="4">
        <v>81</v>
      </c>
      <c r="W2717" s="4">
        <v>0</v>
      </c>
      <c r="X2717" s="4">
        <v>0</v>
      </c>
      <c r="Y2717" s="4">
        <v>0</v>
      </c>
      <c r="Z2717" s="4">
        <v>0</v>
      </c>
      <c r="AA2717" s="4">
        <v>0</v>
      </c>
      <c r="AB2717" s="4">
        <v>0</v>
      </c>
      <c r="AC2717" s="4">
        <v>0</v>
      </c>
      <c r="AD2717" s="4">
        <v>0</v>
      </c>
    </row>
    <row r="2718" spans="1:30" x14ac:dyDescent="0.3">
      <c r="A2718" s="16" t="s">
        <v>20</v>
      </c>
      <c r="B2718" s="7">
        <v>538523</v>
      </c>
      <c r="C2718" s="7">
        <v>240508</v>
      </c>
      <c r="D2718" s="7" t="s">
        <v>2697</v>
      </c>
      <c r="E2718" s="7">
        <v>2</v>
      </c>
      <c r="F2718" s="4">
        <v>10755681</v>
      </c>
      <c r="G2718" s="4">
        <v>713558</v>
      </c>
      <c r="H2718" s="4">
        <f t="shared" si="254"/>
        <v>11268002.351342963</v>
      </c>
      <c r="I2718" s="4">
        <f t="shared" si="255"/>
        <v>512321.35134296305</v>
      </c>
      <c r="J2718" s="5">
        <f t="shared" si="256"/>
        <v>4.7632627942662431E-2</v>
      </c>
      <c r="K2718" s="4">
        <f t="shared" si="257"/>
        <v>626800.89025978569</v>
      </c>
      <c r="L2718" s="4">
        <f t="shared" si="258"/>
        <v>-86757.109740214306</v>
      </c>
      <c r="M2718" s="5">
        <f t="shared" si="259"/>
        <v>-0.12158382323541228</v>
      </c>
      <c r="N2718" s="4">
        <f>IF(SUMPRODUCT($O$2:$AD$2,O2718:AD2718)&lt;=Kalkulačka!$B$4,SUMPRODUCT($O$2:$AD$2,O2718:AD2718)*Kalkulačka!$B$5,SUMPRODUCT($O$2:$AD$2,O2718:AD2718))</f>
        <v>793</v>
      </c>
      <c r="O2718" s="4">
        <v>115</v>
      </c>
      <c r="P2718" s="4">
        <v>0</v>
      </c>
      <c r="Q2718" s="4">
        <v>13</v>
      </c>
      <c r="R2718" s="4">
        <v>0</v>
      </c>
      <c r="S2718" s="4">
        <v>665</v>
      </c>
      <c r="T2718" s="4">
        <v>0</v>
      </c>
      <c r="U2718" s="4">
        <v>736</v>
      </c>
      <c r="V2718" s="4">
        <v>215</v>
      </c>
      <c r="W2718" s="4">
        <v>0</v>
      </c>
      <c r="X2718" s="4">
        <v>0</v>
      </c>
      <c r="Y2718" s="4">
        <v>0</v>
      </c>
      <c r="Z2718" s="4">
        <v>0</v>
      </c>
      <c r="AA2718" s="4">
        <v>0</v>
      </c>
      <c r="AB2718" s="4">
        <v>0</v>
      </c>
      <c r="AC2718" s="4">
        <v>0</v>
      </c>
      <c r="AD2718" s="4">
        <v>0</v>
      </c>
    </row>
    <row r="2719" spans="1:30" x14ac:dyDescent="0.3">
      <c r="A2719" s="16" t="s">
        <v>32</v>
      </c>
      <c r="B2719" s="7">
        <v>563439</v>
      </c>
      <c r="C2719" s="7">
        <v>262200</v>
      </c>
      <c r="D2719" s="7" t="s">
        <v>632</v>
      </c>
      <c r="E2719" s="7">
        <v>2</v>
      </c>
      <c r="F2719" s="4">
        <v>3032342</v>
      </c>
      <c r="G2719" s="4">
        <v>147145</v>
      </c>
      <c r="H2719" s="4">
        <f t="shared" si="254"/>
        <v>3666008.3312061592</v>
      </c>
      <c r="I2719" s="4">
        <f t="shared" si="255"/>
        <v>633666.3312061592</v>
      </c>
      <c r="J2719" s="5">
        <f t="shared" si="256"/>
        <v>0.20896928222679345</v>
      </c>
      <c r="K2719" s="4">
        <f t="shared" si="257"/>
        <v>203927.65408199836</v>
      </c>
      <c r="L2719" s="4">
        <f t="shared" si="258"/>
        <v>56782.654081998364</v>
      </c>
      <c r="M2719" s="5">
        <f t="shared" si="259"/>
        <v>0.38589591275271573</v>
      </c>
      <c r="N2719" s="4">
        <f>IF(SUMPRODUCT($O$2:$AD$2,O2719:AD2719)&lt;=Kalkulačka!$B$4,SUMPRODUCT($O$2:$AD$2,O2719:AD2719)*Kalkulačka!$B$5,SUMPRODUCT($O$2:$AD$2,O2719:AD2719))</f>
        <v>258</v>
      </c>
      <c r="O2719" s="4">
        <v>40</v>
      </c>
      <c r="P2719" s="4">
        <v>0</v>
      </c>
      <c r="Q2719" s="4">
        <v>0</v>
      </c>
      <c r="R2719" s="4">
        <v>0</v>
      </c>
      <c r="S2719" s="4">
        <v>132</v>
      </c>
      <c r="T2719" s="4">
        <v>0</v>
      </c>
      <c r="U2719" s="4">
        <v>155</v>
      </c>
      <c r="V2719" s="4">
        <v>57</v>
      </c>
      <c r="W2719" s="4">
        <v>0</v>
      </c>
      <c r="X2719" s="4">
        <v>0</v>
      </c>
      <c r="Y2719" s="4">
        <v>0</v>
      </c>
      <c r="Z2719" s="4">
        <v>0</v>
      </c>
      <c r="AA2719" s="4">
        <v>0</v>
      </c>
      <c r="AB2719" s="4">
        <v>0</v>
      </c>
      <c r="AC2719" s="4">
        <v>0</v>
      </c>
      <c r="AD2719" s="4">
        <v>0</v>
      </c>
    </row>
    <row r="2720" spans="1:30" x14ac:dyDescent="0.3">
      <c r="A2720" s="16" t="s">
        <v>56</v>
      </c>
      <c r="B2720" s="7">
        <v>568473</v>
      </c>
      <c r="C2720" s="7">
        <v>600709</v>
      </c>
      <c r="D2720" s="7" t="s">
        <v>2698</v>
      </c>
      <c r="E2720" s="7">
        <v>2</v>
      </c>
      <c r="F2720" s="4">
        <v>1533780</v>
      </c>
      <c r="G2720" s="4">
        <v>58344</v>
      </c>
      <c r="H2720" s="4">
        <f t="shared" si="254"/>
        <v>1854318.1675286968</v>
      </c>
      <c r="I2720" s="4">
        <f t="shared" si="255"/>
        <v>320538.16752869682</v>
      </c>
      <c r="J2720" s="5">
        <f t="shared" si="256"/>
        <v>0.20898575253862806</v>
      </c>
      <c r="K2720" s="4">
        <f t="shared" si="257"/>
        <v>103149.45293682475</v>
      </c>
      <c r="L2720" s="4">
        <f t="shared" si="258"/>
        <v>44805.452936824746</v>
      </c>
      <c r="M2720" s="5">
        <f t="shared" si="259"/>
        <v>0.76795305321583607</v>
      </c>
      <c r="N2720" s="4">
        <f>IF(SUMPRODUCT($O$2:$AD$2,O2720:AD2720)&lt;=Kalkulačka!$B$4,SUMPRODUCT($O$2:$AD$2,O2720:AD2720)*Kalkulačka!$B$5,SUMPRODUCT($O$2:$AD$2,O2720:AD2720))</f>
        <v>130.5</v>
      </c>
      <c r="O2720" s="4">
        <v>42</v>
      </c>
      <c r="P2720" s="4">
        <v>0</v>
      </c>
      <c r="Q2720" s="4">
        <v>0</v>
      </c>
      <c r="R2720" s="4">
        <v>0</v>
      </c>
      <c r="S2720" s="4">
        <v>45</v>
      </c>
      <c r="T2720" s="4">
        <v>0</v>
      </c>
      <c r="U2720" s="4">
        <v>86</v>
      </c>
      <c r="V2720" s="4">
        <v>40</v>
      </c>
      <c r="W2720" s="4">
        <v>0</v>
      </c>
      <c r="X2720" s="4">
        <v>0</v>
      </c>
      <c r="Y2720" s="4">
        <v>0</v>
      </c>
      <c r="Z2720" s="4">
        <v>0</v>
      </c>
      <c r="AA2720" s="4">
        <v>0</v>
      </c>
      <c r="AB2720" s="4">
        <v>0</v>
      </c>
      <c r="AC2720" s="4">
        <v>0</v>
      </c>
      <c r="AD2720" s="4">
        <v>0</v>
      </c>
    </row>
    <row r="2721" spans="1:30" x14ac:dyDescent="0.3">
      <c r="A2721" s="16" t="s">
        <v>20</v>
      </c>
      <c r="B2721" s="7">
        <v>531979</v>
      </c>
      <c r="C2721" s="7">
        <v>234028</v>
      </c>
      <c r="D2721" s="7" t="s">
        <v>2699</v>
      </c>
      <c r="E2721" s="7">
        <v>2</v>
      </c>
      <c r="F2721" s="4">
        <v>1304315</v>
      </c>
      <c r="G2721" s="4">
        <v>53373</v>
      </c>
      <c r="H2721" s="4">
        <f t="shared" si="254"/>
        <v>1577236.1424956731</v>
      </c>
      <c r="I2721" s="4">
        <f t="shared" si="255"/>
        <v>272921.14249567315</v>
      </c>
      <c r="J2721" s="5">
        <f t="shared" si="256"/>
        <v>0.20924480857436523</v>
      </c>
      <c r="K2721" s="4">
        <f t="shared" si="257"/>
        <v>87736.316291092313</v>
      </c>
      <c r="L2721" s="4">
        <f t="shared" si="258"/>
        <v>34363.316291092313</v>
      </c>
      <c r="M2721" s="5">
        <f t="shared" si="259"/>
        <v>0.64383332941922533</v>
      </c>
      <c r="N2721" s="4">
        <f>IF(SUMPRODUCT($O$2:$AD$2,O2721:AD2721)&lt;=Kalkulačka!$B$4,SUMPRODUCT($O$2:$AD$2,O2721:AD2721)*Kalkulačka!$B$5,SUMPRODUCT($O$2:$AD$2,O2721:AD2721))</f>
        <v>111</v>
      </c>
      <c r="O2721" s="4">
        <v>26</v>
      </c>
      <c r="P2721" s="4">
        <v>0</v>
      </c>
      <c r="Q2721" s="4">
        <v>0</v>
      </c>
      <c r="R2721" s="4">
        <v>0</v>
      </c>
      <c r="S2721" s="4">
        <v>48</v>
      </c>
      <c r="T2721" s="4">
        <v>0</v>
      </c>
      <c r="U2721" s="4">
        <v>73</v>
      </c>
      <c r="V2721" s="4">
        <v>31</v>
      </c>
      <c r="W2721" s="4">
        <v>0</v>
      </c>
      <c r="X2721" s="4">
        <v>0</v>
      </c>
      <c r="Y2721" s="4">
        <v>0</v>
      </c>
      <c r="Z2721" s="4">
        <v>0</v>
      </c>
      <c r="AA2721" s="4">
        <v>0</v>
      </c>
      <c r="AB2721" s="4">
        <v>0</v>
      </c>
      <c r="AC2721" s="4">
        <v>0</v>
      </c>
      <c r="AD2721" s="4">
        <v>0</v>
      </c>
    </row>
    <row r="2722" spans="1:30" x14ac:dyDescent="0.3">
      <c r="A2722" s="16" t="s">
        <v>38</v>
      </c>
      <c r="B2722" s="7">
        <v>574040</v>
      </c>
      <c r="C2722" s="7">
        <v>272647</v>
      </c>
      <c r="D2722" s="7" t="s">
        <v>2700</v>
      </c>
      <c r="E2722" s="7">
        <v>2</v>
      </c>
      <c r="F2722" s="4">
        <v>757851</v>
      </c>
      <c r="G2722" s="4">
        <v>20654</v>
      </c>
      <c r="H2722" s="4">
        <f t="shared" si="254"/>
        <v>916502.0828015398</v>
      </c>
      <c r="I2722" s="4">
        <f t="shared" si="255"/>
        <v>158651.0828015398</v>
      </c>
      <c r="J2722" s="5">
        <f t="shared" si="256"/>
        <v>0.20934337066460262</v>
      </c>
      <c r="K2722" s="4">
        <f t="shared" si="257"/>
        <v>50981.913520499591</v>
      </c>
      <c r="L2722" s="4">
        <f t="shared" si="258"/>
        <v>30327.913520499591</v>
      </c>
      <c r="M2722" s="5">
        <f t="shared" si="259"/>
        <v>1.4683796611067876</v>
      </c>
      <c r="N2722" s="4">
        <f>IF(SUMPRODUCT($O$2:$AD$2,O2722:AD2722)&lt;=Kalkulačka!$B$4,SUMPRODUCT($O$2:$AD$2,O2722:AD2722)*Kalkulačka!$B$5,SUMPRODUCT($O$2:$AD$2,O2722:AD2722))</f>
        <v>64.5</v>
      </c>
      <c r="O2722" s="4">
        <v>43</v>
      </c>
      <c r="P2722" s="4">
        <v>0</v>
      </c>
      <c r="Q2722" s="4">
        <v>0</v>
      </c>
      <c r="R2722" s="4">
        <v>0</v>
      </c>
      <c r="S2722" s="4">
        <v>0</v>
      </c>
      <c r="T2722" s="4">
        <v>0</v>
      </c>
      <c r="U2722" s="4">
        <v>43</v>
      </c>
      <c r="V2722" s="4">
        <v>0</v>
      </c>
      <c r="W2722" s="4">
        <v>0</v>
      </c>
      <c r="X2722" s="4">
        <v>0</v>
      </c>
      <c r="Y2722" s="4">
        <v>0</v>
      </c>
      <c r="Z2722" s="4">
        <v>0</v>
      </c>
      <c r="AA2722" s="4">
        <v>0</v>
      </c>
      <c r="AB2722" s="4">
        <v>0</v>
      </c>
      <c r="AC2722" s="4">
        <v>0</v>
      </c>
      <c r="AD2722" s="4">
        <v>0</v>
      </c>
    </row>
    <row r="2723" spans="1:30" x14ac:dyDescent="0.3">
      <c r="A2723" s="16" t="s">
        <v>35</v>
      </c>
      <c r="B2723" s="7">
        <v>562050</v>
      </c>
      <c r="C2723" s="7">
        <v>525677</v>
      </c>
      <c r="D2723" s="7" t="s">
        <v>2701</v>
      </c>
      <c r="E2723" s="7">
        <v>2</v>
      </c>
      <c r="F2723" s="4">
        <v>1868039</v>
      </c>
      <c r="G2723" s="4">
        <v>71303</v>
      </c>
      <c r="H2723" s="4">
        <f t="shared" si="254"/>
        <v>2259284.2041154238</v>
      </c>
      <c r="I2723" s="4">
        <f t="shared" si="255"/>
        <v>391245.20411542384</v>
      </c>
      <c r="J2723" s="5">
        <f t="shared" si="256"/>
        <v>0.20944166803553022</v>
      </c>
      <c r="K2723" s="4">
        <f t="shared" si="257"/>
        <v>125676.34495751062</v>
      </c>
      <c r="L2723" s="4">
        <f t="shared" si="258"/>
        <v>54373.344957510621</v>
      </c>
      <c r="M2723" s="5">
        <f t="shared" si="259"/>
        <v>0.76256742293466773</v>
      </c>
      <c r="N2723" s="4">
        <f>IF(SUMPRODUCT($O$2:$AD$2,O2723:AD2723)&lt;=Kalkulačka!$B$4,SUMPRODUCT($O$2:$AD$2,O2723:AD2723)*Kalkulačka!$B$5,SUMPRODUCT($O$2:$AD$2,O2723:AD2723))</f>
        <v>159</v>
      </c>
      <c r="O2723" s="4">
        <v>54</v>
      </c>
      <c r="P2723" s="4">
        <v>0</v>
      </c>
      <c r="Q2723" s="4">
        <v>0</v>
      </c>
      <c r="R2723" s="4">
        <v>0</v>
      </c>
      <c r="S2723" s="4">
        <v>52</v>
      </c>
      <c r="T2723" s="4">
        <v>0</v>
      </c>
      <c r="U2723" s="4">
        <v>106</v>
      </c>
      <c r="V2723" s="4">
        <v>30</v>
      </c>
      <c r="W2723" s="4">
        <v>0</v>
      </c>
      <c r="X2723" s="4">
        <v>0</v>
      </c>
      <c r="Y2723" s="4">
        <v>0</v>
      </c>
      <c r="Z2723" s="4">
        <v>0</v>
      </c>
      <c r="AA2723" s="4">
        <v>0</v>
      </c>
      <c r="AB2723" s="4">
        <v>0</v>
      </c>
      <c r="AC2723" s="4">
        <v>0</v>
      </c>
      <c r="AD2723" s="4">
        <v>0</v>
      </c>
    </row>
    <row r="2724" spans="1:30" x14ac:dyDescent="0.3">
      <c r="A2724" s="16" t="s">
        <v>53</v>
      </c>
      <c r="B2724" s="7">
        <v>588849</v>
      </c>
      <c r="C2724" s="7">
        <v>287580</v>
      </c>
      <c r="D2724" s="7" t="s">
        <v>2702</v>
      </c>
      <c r="E2724" s="7">
        <v>2</v>
      </c>
      <c r="F2724" s="4">
        <v>722385</v>
      </c>
      <c r="G2724" s="4">
        <v>19743</v>
      </c>
      <c r="H2724" s="4">
        <f t="shared" si="254"/>
        <v>873874.07895030547</v>
      </c>
      <c r="I2724" s="4">
        <f t="shared" si="255"/>
        <v>151489.07895030547</v>
      </c>
      <c r="J2724" s="5">
        <f t="shared" si="256"/>
        <v>0.20970684461928957</v>
      </c>
      <c r="K2724" s="4">
        <f t="shared" si="257"/>
        <v>48610.661728848449</v>
      </c>
      <c r="L2724" s="4">
        <f t="shared" si="258"/>
        <v>28867.661728848449</v>
      </c>
      <c r="M2724" s="5">
        <f t="shared" si="259"/>
        <v>1.4621719965987161</v>
      </c>
      <c r="N2724" s="4">
        <f>IF(SUMPRODUCT($O$2:$AD$2,O2724:AD2724)&lt;=Kalkulačka!$B$4,SUMPRODUCT($O$2:$AD$2,O2724:AD2724)*Kalkulačka!$B$5,SUMPRODUCT($O$2:$AD$2,O2724:AD2724))</f>
        <v>61.5</v>
      </c>
      <c r="O2724" s="4">
        <v>41</v>
      </c>
      <c r="P2724" s="4">
        <v>0</v>
      </c>
      <c r="Q2724" s="4">
        <v>0</v>
      </c>
      <c r="R2724" s="4">
        <v>0</v>
      </c>
      <c r="S2724" s="4">
        <v>0</v>
      </c>
      <c r="T2724" s="4">
        <v>0</v>
      </c>
      <c r="U2724" s="4">
        <v>0</v>
      </c>
      <c r="V2724" s="4">
        <v>0</v>
      </c>
      <c r="W2724" s="4">
        <v>0</v>
      </c>
      <c r="X2724" s="4">
        <v>0</v>
      </c>
      <c r="Y2724" s="4">
        <v>0</v>
      </c>
      <c r="Z2724" s="4">
        <v>0</v>
      </c>
      <c r="AA2724" s="4">
        <v>0</v>
      </c>
      <c r="AB2724" s="4">
        <v>0</v>
      </c>
      <c r="AC2724" s="4">
        <v>0</v>
      </c>
      <c r="AD2724" s="4">
        <v>0</v>
      </c>
    </row>
    <row r="2725" spans="1:30" x14ac:dyDescent="0.3">
      <c r="A2725" s="16" t="s">
        <v>38</v>
      </c>
      <c r="B2725" s="7">
        <v>576441</v>
      </c>
      <c r="C2725" s="7">
        <v>275042</v>
      </c>
      <c r="D2725" s="7" t="s">
        <v>2703</v>
      </c>
      <c r="E2725" s="7">
        <v>2</v>
      </c>
      <c r="F2725" s="4">
        <v>2025550</v>
      </c>
      <c r="G2725" s="4">
        <v>100192</v>
      </c>
      <c r="H2725" s="4">
        <f t="shared" si="254"/>
        <v>2451110.2214459786</v>
      </c>
      <c r="I2725" s="4">
        <f t="shared" si="255"/>
        <v>425560.22144597862</v>
      </c>
      <c r="J2725" s="5">
        <f t="shared" si="256"/>
        <v>0.21009613262865812</v>
      </c>
      <c r="K2725" s="4">
        <f t="shared" si="257"/>
        <v>136346.97801994075</v>
      </c>
      <c r="L2725" s="4">
        <f t="shared" si="258"/>
        <v>36154.978019940754</v>
      </c>
      <c r="M2725" s="5">
        <f t="shared" si="259"/>
        <v>0.36085693488442949</v>
      </c>
      <c r="N2725" s="4">
        <f>IF(SUMPRODUCT($O$2:$AD$2,O2725:AD2725)&lt;=Kalkulačka!$B$4,SUMPRODUCT($O$2:$AD$2,O2725:AD2725)*Kalkulačka!$B$5,SUMPRODUCT($O$2:$AD$2,O2725:AD2725))</f>
        <v>172.5</v>
      </c>
      <c r="O2725" s="4">
        <v>22</v>
      </c>
      <c r="P2725" s="4">
        <v>0</v>
      </c>
      <c r="Q2725" s="4">
        <v>0</v>
      </c>
      <c r="R2725" s="4">
        <v>0</v>
      </c>
      <c r="S2725" s="4">
        <v>93</v>
      </c>
      <c r="T2725" s="4">
        <v>0</v>
      </c>
      <c r="U2725" s="4">
        <v>112</v>
      </c>
      <c r="V2725" s="4">
        <v>44</v>
      </c>
      <c r="W2725" s="4">
        <v>0</v>
      </c>
      <c r="X2725" s="4">
        <v>0</v>
      </c>
      <c r="Y2725" s="4">
        <v>0</v>
      </c>
      <c r="Z2725" s="4">
        <v>0</v>
      </c>
      <c r="AA2725" s="4">
        <v>0</v>
      </c>
      <c r="AB2725" s="4">
        <v>0</v>
      </c>
      <c r="AC2725" s="4">
        <v>0</v>
      </c>
      <c r="AD2725" s="4">
        <v>0</v>
      </c>
    </row>
    <row r="2726" spans="1:30" x14ac:dyDescent="0.3">
      <c r="A2726" s="16" t="s">
        <v>32</v>
      </c>
      <c r="B2726" s="7">
        <v>566535</v>
      </c>
      <c r="C2726" s="7">
        <v>265314</v>
      </c>
      <c r="D2726" s="7" t="s">
        <v>2704</v>
      </c>
      <c r="E2726" s="7">
        <v>2</v>
      </c>
      <c r="F2726" s="4">
        <v>3011834</v>
      </c>
      <c r="G2726" s="4">
        <v>148258</v>
      </c>
      <c r="H2726" s="4">
        <f t="shared" si="254"/>
        <v>3644694.3292805422</v>
      </c>
      <c r="I2726" s="4">
        <f t="shared" si="255"/>
        <v>632860.32928054221</v>
      </c>
      <c r="J2726" s="5">
        <f t="shared" si="256"/>
        <v>0.21012457169968268</v>
      </c>
      <c r="K2726" s="4">
        <f t="shared" si="257"/>
        <v>202742.02818617277</v>
      </c>
      <c r="L2726" s="4">
        <f t="shared" si="258"/>
        <v>54484.028186172771</v>
      </c>
      <c r="M2726" s="5">
        <f t="shared" si="259"/>
        <v>0.36749469294184989</v>
      </c>
      <c r="N2726" s="4">
        <f>IF(SUMPRODUCT($O$2:$AD$2,O2726:AD2726)&lt;=Kalkulačka!$B$4,SUMPRODUCT($O$2:$AD$2,O2726:AD2726)*Kalkulačka!$B$5,SUMPRODUCT($O$2:$AD$2,O2726:AD2726))</f>
        <v>256.5</v>
      </c>
      <c r="O2726" s="4">
        <v>34</v>
      </c>
      <c r="P2726" s="4">
        <v>0</v>
      </c>
      <c r="Q2726" s="4">
        <v>0</v>
      </c>
      <c r="R2726" s="4">
        <v>0</v>
      </c>
      <c r="S2726" s="4">
        <v>137</v>
      </c>
      <c r="T2726" s="4">
        <v>0</v>
      </c>
      <c r="U2726" s="4">
        <v>167</v>
      </c>
      <c r="V2726" s="4">
        <v>61</v>
      </c>
      <c r="W2726" s="4">
        <v>0</v>
      </c>
      <c r="X2726" s="4">
        <v>0</v>
      </c>
      <c r="Y2726" s="4">
        <v>0</v>
      </c>
      <c r="Z2726" s="4">
        <v>0</v>
      </c>
      <c r="AA2726" s="4">
        <v>0</v>
      </c>
      <c r="AB2726" s="4">
        <v>0</v>
      </c>
      <c r="AC2726" s="4">
        <v>0</v>
      </c>
      <c r="AD2726" s="4">
        <v>0</v>
      </c>
    </row>
    <row r="2727" spans="1:30" x14ac:dyDescent="0.3">
      <c r="A2727" s="16" t="s">
        <v>41</v>
      </c>
      <c r="B2727" s="7">
        <v>580414</v>
      </c>
      <c r="C2727" s="7">
        <v>279005</v>
      </c>
      <c r="D2727" s="7" t="s">
        <v>2705</v>
      </c>
      <c r="E2727" s="7">
        <v>2</v>
      </c>
      <c r="F2727" s="4">
        <v>1215174</v>
      </c>
      <c r="G2727" s="4">
        <v>49669</v>
      </c>
      <c r="H2727" s="4">
        <f t="shared" si="254"/>
        <v>1470666.1328675873</v>
      </c>
      <c r="I2727" s="4">
        <f t="shared" si="255"/>
        <v>255492.13286758726</v>
      </c>
      <c r="J2727" s="5">
        <f t="shared" si="256"/>
        <v>0.21025148074891931</v>
      </c>
      <c r="K2727" s="4">
        <f t="shared" si="257"/>
        <v>81808.18681196445</v>
      </c>
      <c r="L2727" s="4">
        <f t="shared" si="258"/>
        <v>32139.18681196445</v>
      </c>
      <c r="M2727" s="5">
        <f t="shared" si="259"/>
        <v>0.64706732191033534</v>
      </c>
      <c r="N2727" s="4">
        <f>IF(SUMPRODUCT($O$2:$AD$2,O2727:AD2727)&lt;=Kalkulačka!$B$4,SUMPRODUCT($O$2:$AD$2,O2727:AD2727)*Kalkulačka!$B$5,SUMPRODUCT($O$2:$AD$2,O2727:AD2727))</f>
        <v>103.5</v>
      </c>
      <c r="O2727" s="4">
        <v>25</v>
      </c>
      <c r="P2727" s="4">
        <v>0</v>
      </c>
      <c r="Q2727" s="4">
        <v>0</v>
      </c>
      <c r="R2727" s="4">
        <v>0</v>
      </c>
      <c r="S2727" s="4">
        <v>44</v>
      </c>
      <c r="T2727" s="4">
        <v>0</v>
      </c>
      <c r="U2727" s="4">
        <v>69</v>
      </c>
      <c r="V2727" s="4">
        <v>35</v>
      </c>
      <c r="W2727" s="4">
        <v>0</v>
      </c>
      <c r="X2727" s="4">
        <v>0</v>
      </c>
      <c r="Y2727" s="4">
        <v>0</v>
      </c>
      <c r="Z2727" s="4">
        <v>0</v>
      </c>
      <c r="AA2727" s="4">
        <v>0</v>
      </c>
      <c r="AB2727" s="4">
        <v>0</v>
      </c>
      <c r="AC2727" s="4">
        <v>0</v>
      </c>
      <c r="AD2727" s="4">
        <v>0</v>
      </c>
    </row>
    <row r="2728" spans="1:30" x14ac:dyDescent="0.3">
      <c r="A2728" s="16" t="s">
        <v>41</v>
      </c>
      <c r="B2728" s="7">
        <v>580635</v>
      </c>
      <c r="C2728" s="7">
        <v>279218</v>
      </c>
      <c r="D2728" s="7" t="s">
        <v>2706</v>
      </c>
      <c r="E2728" s="7">
        <v>2</v>
      </c>
      <c r="F2728" s="4">
        <v>880222</v>
      </c>
      <c r="G2728" s="4">
        <v>33785</v>
      </c>
      <c r="H2728" s="4">
        <f t="shared" si="254"/>
        <v>1065700.0962808602</v>
      </c>
      <c r="I2728" s="4">
        <f t="shared" si="255"/>
        <v>185478.09628086025</v>
      </c>
      <c r="J2728" s="5">
        <f t="shared" si="256"/>
        <v>0.21071740570090292</v>
      </c>
      <c r="K2728" s="4">
        <f t="shared" si="257"/>
        <v>59281.294791278589</v>
      </c>
      <c r="L2728" s="4">
        <f t="shared" si="258"/>
        <v>25496.294791278589</v>
      </c>
      <c r="M2728" s="5">
        <f t="shared" si="259"/>
        <v>0.75466315794816019</v>
      </c>
      <c r="N2728" s="4">
        <f>IF(SUMPRODUCT($O$2:$AD$2,O2728:AD2728)&lt;=Kalkulačka!$B$4,SUMPRODUCT($O$2:$AD$2,O2728:AD2728)*Kalkulačka!$B$5,SUMPRODUCT($O$2:$AD$2,O2728:AD2728))</f>
        <v>75</v>
      </c>
      <c r="O2728" s="4">
        <v>24</v>
      </c>
      <c r="P2728" s="4">
        <v>0</v>
      </c>
      <c r="Q2728" s="4">
        <v>0</v>
      </c>
      <c r="R2728" s="4">
        <v>0</v>
      </c>
      <c r="S2728" s="4">
        <v>26</v>
      </c>
      <c r="T2728" s="4">
        <v>0</v>
      </c>
      <c r="U2728" s="4">
        <v>50</v>
      </c>
      <c r="V2728" s="4">
        <v>26</v>
      </c>
      <c r="W2728" s="4">
        <v>0</v>
      </c>
      <c r="X2728" s="4">
        <v>0</v>
      </c>
      <c r="Y2728" s="4">
        <v>0</v>
      </c>
      <c r="Z2728" s="4">
        <v>0</v>
      </c>
      <c r="AA2728" s="4">
        <v>0</v>
      </c>
      <c r="AB2728" s="4">
        <v>0</v>
      </c>
      <c r="AC2728" s="4">
        <v>0</v>
      </c>
      <c r="AD2728" s="4">
        <v>0</v>
      </c>
    </row>
    <row r="2729" spans="1:30" x14ac:dyDescent="0.3">
      <c r="A2729" s="16" t="s">
        <v>20</v>
      </c>
      <c r="B2729" s="7">
        <v>531464</v>
      </c>
      <c r="C2729" s="7">
        <v>233510</v>
      </c>
      <c r="D2729" s="7" t="s">
        <v>1165</v>
      </c>
      <c r="E2729" s="7">
        <v>2</v>
      </c>
      <c r="F2729" s="4">
        <v>8693156</v>
      </c>
      <c r="G2729" s="4">
        <v>614777</v>
      </c>
      <c r="H2729" s="4">
        <f t="shared" si="254"/>
        <v>9122392.8241641633</v>
      </c>
      <c r="I2729" s="4">
        <f t="shared" si="255"/>
        <v>429236.82416416332</v>
      </c>
      <c r="J2729" s="5">
        <f t="shared" si="256"/>
        <v>4.9376408770780422E-2</v>
      </c>
      <c r="K2729" s="4">
        <f t="shared" si="257"/>
        <v>507447.88341334474</v>
      </c>
      <c r="L2729" s="4">
        <f t="shared" si="258"/>
        <v>-107329.11658665526</v>
      </c>
      <c r="M2729" s="5">
        <f t="shared" si="259"/>
        <v>-0.17458219254567964</v>
      </c>
      <c r="N2729" s="4">
        <f>IF(SUMPRODUCT($O$2:$AD$2,O2729:AD2729)&lt;=Kalkulačka!$B$4,SUMPRODUCT($O$2:$AD$2,O2729:AD2729)*Kalkulačka!$B$5,SUMPRODUCT($O$2:$AD$2,O2729:AD2729))</f>
        <v>642</v>
      </c>
      <c r="O2729" s="4">
        <v>68</v>
      </c>
      <c r="P2729" s="4">
        <v>0</v>
      </c>
      <c r="Q2729" s="4">
        <v>0</v>
      </c>
      <c r="R2729" s="4">
        <v>0</v>
      </c>
      <c r="S2729" s="4">
        <v>574</v>
      </c>
      <c r="T2729" s="4">
        <v>0</v>
      </c>
      <c r="U2729" s="4">
        <v>534</v>
      </c>
      <c r="V2729" s="4">
        <v>173</v>
      </c>
      <c r="W2729" s="4">
        <v>30</v>
      </c>
      <c r="X2729" s="4">
        <v>0</v>
      </c>
      <c r="Y2729" s="4">
        <v>0</v>
      </c>
      <c r="Z2729" s="4">
        <v>0</v>
      </c>
      <c r="AA2729" s="4">
        <v>0</v>
      </c>
      <c r="AB2729" s="4">
        <v>0</v>
      </c>
      <c r="AC2729" s="4">
        <v>0</v>
      </c>
      <c r="AD2729" s="4">
        <v>0</v>
      </c>
    </row>
    <row r="2730" spans="1:30" x14ac:dyDescent="0.3">
      <c r="A2730" s="16" t="s">
        <v>50</v>
      </c>
      <c r="B2730" s="7">
        <v>541575</v>
      </c>
      <c r="C2730" s="7">
        <v>303682</v>
      </c>
      <c r="D2730" s="7" t="s">
        <v>2707</v>
      </c>
      <c r="E2730" s="7">
        <v>2</v>
      </c>
      <c r="F2730" s="4">
        <v>2851348</v>
      </c>
      <c r="G2730" s="4">
        <v>144673</v>
      </c>
      <c r="H2730" s="4">
        <f t="shared" si="254"/>
        <v>3452868.3119499874</v>
      </c>
      <c r="I2730" s="4">
        <f t="shared" si="255"/>
        <v>601520.31194998743</v>
      </c>
      <c r="J2730" s="5">
        <f t="shared" si="256"/>
        <v>0.21095997821030177</v>
      </c>
      <c r="K2730" s="4">
        <f t="shared" si="257"/>
        <v>192071.39512374264</v>
      </c>
      <c r="L2730" s="4">
        <f t="shared" si="258"/>
        <v>47398.395123742637</v>
      </c>
      <c r="M2730" s="5">
        <f t="shared" si="259"/>
        <v>0.32762433296981919</v>
      </c>
      <c r="N2730" s="4">
        <f>IF(SUMPRODUCT($O$2:$AD$2,O2730:AD2730)&lt;=Kalkulačka!$B$4,SUMPRODUCT($O$2:$AD$2,O2730:AD2730)*Kalkulačka!$B$5,SUMPRODUCT($O$2:$AD$2,O2730:AD2730))</f>
        <v>243</v>
      </c>
      <c r="O2730" s="4">
        <v>37</v>
      </c>
      <c r="P2730" s="4">
        <v>0</v>
      </c>
      <c r="Q2730" s="4">
        <v>0</v>
      </c>
      <c r="R2730" s="4">
        <v>0</v>
      </c>
      <c r="S2730" s="4">
        <v>125</v>
      </c>
      <c r="T2730" s="4">
        <v>0</v>
      </c>
      <c r="U2730" s="4">
        <v>144</v>
      </c>
      <c r="V2730" s="4">
        <v>43</v>
      </c>
      <c r="W2730" s="4">
        <v>0</v>
      </c>
      <c r="X2730" s="4">
        <v>0</v>
      </c>
      <c r="Y2730" s="4">
        <v>0</v>
      </c>
      <c r="Z2730" s="4">
        <v>0</v>
      </c>
      <c r="AA2730" s="4">
        <v>0</v>
      </c>
      <c r="AB2730" s="4">
        <v>0</v>
      </c>
      <c r="AC2730" s="4">
        <v>0</v>
      </c>
      <c r="AD2730" s="4">
        <v>0</v>
      </c>
    </row>
    <row r="2731" spans="1:30" x14ac:dyDescent="0.3">
      <c r="A2731" s="16" t="s">
        <v>47</v>
      </c>
      <c r="B2731" s="7">
        <v>581763</v>
      </c>
      <c r="C2731" s="7">
        <v>637327</v>
      </c>
      <c r="D2731" s="7" t="s">
        <v>2708</v>
      </c>
      <c r="E2731" s="7">
        <v>2</v>
      </c>
      <c r="F2731" s="4">
        <v>1196767</v>
      </c>
      <c r="G2731" s="4">
        <v>48310</v>
      </c>
      <c r="H2731" s="4">
        <f t="shared" si="254"/>
        <v>1449352.13094197</v>
      </c>
      <c r="I2731" s="4">
        <f t="shared" si="255"/>
        <v>252585.13094197004</v>
      </c>
      <c r="J2731" s="5">
        <f t="shared" si="256"/>
        <v>0.21105622977736682</v>
      </c>
      <c r="K2731" s="4">
        <f t="shared" si="257"/>
        <v>80622.560916138886</v>
      </c>
      <c r="L2731" s="4">
        <f t="shared" si="258"/>
        <v>32312.560916138886</v>
      </c>
      <c r="M2731" s="5">
        <f t="shared" si="259"/>
        <v>0.66885864036718878</v>
      </c>
      <c r="N2731" s="4">
        <f>IF(SUMPRODUCT($O$2:$AD$2,O2731:AD2731)&lt;=Kalkulačka!$B$4,SUMPRODUCT($O$2:$AD$2,O2731:AD2731)*Kalkulačka!$B$5,SUMPRODUCT($O$2:$AD$2,O2731:AD2731))</f>
        <v>102</v>
      </c>
      <c r="O2731" s="4">
        <v>26</v>
      </c>
      <c r="P2731" s="4">
        <v>0</v>
      </c>
      <c r="Q2731" s="4">
        <v>0</v>
      </c>
      <c r="R2731" s="4">
        <v>0</v>
      </c>
      <c r="S2731" s="4">
        <v>42</v>
      </c>
      <c r="T2731" s="4">
        <v>0</v>
      </c>
      <c r="U2731" s="4">
        <v>66</v>
      </c>
      <c r="V2731" s="4">
        <v>25</v>
      </c>
      <c r="W2731" s="4">
        <v>0</v>
      </c>
      <c r="X2731" s="4">
        <v>0</v>
      </c>
      <c r="Y2731" s="4">
        <v>0</v>
      </c>
      <c r="Z2731" s="4">
        <v>0</v>
      </c>
      <c r="AA2731" s="4">
        <v>0</v>
      </c>
      <c r="AB2731" s="4">
        <v>0</v>
      </c>
      <c r="AC2731" s="4">
        <v>0</v>
      </c>
      <c r="AD2731" s="4">
        <v>0</v>
      </c>
    </row>
    <row r="2732" spans="1:30" x14ac:dyDescent="0.3">
      <c r="A2732" s="16" t="s">
        <v>20</v>
      </c>
      <c r="B2732" s="7">
        <v>538574</v>
      </c>
      <c r="C2732" s="7">
        <v>240559</v>
      </c>
      <c r="D2732" s="7" t="s">
        <v>201</v>
      </c>
      <c r="E2732" s="7">
        <v>2</v>
      </c>
      <c r="F2732" s="4">
        <v>15973147</v>
      </c>
      <c r="G2732" s="4">
        <v>1015203</v>
      </c>
      <c r="H2732" s="4">
        <f t="shared" si="254"/>
        <v>16767014.848152202</v>
      </c>
      <c r="I2732" s="4">
        <f t="shared" si="255"/>
        <v>793867.84815220162</v>
      </c>
      <c r="J2732" s="5">
        <f t="shared" si="256"/>
        <v>4.9700152897372174E-2</v>
      </c>
      <c r="K2732" s="4">
        <f t="shared" si="257"/>
        <v>932692.37138278317</v>
      </c>
      <c r="L2732" s="4">
        <f t="shared" si="258"/>
        <v>-82510.628617216833</v>
      </c>
      <c r="M2732" s="5">
        <f t="shared" si="259"/>
        <v>-8.1275004720451793E-2</v>
      </c>
      <c r="N2732" s="4">
        <f>IF(SUMPRODUCT($O$2:$AD$2,O2732:AD2732)&lt;=Kalkulačka!$B$4,SUMPRODUCT($O$2:$AD$2,O2732:AD2732)*Kalkulačka!$B$5,SUMPRODUCT($O$2:$AD$2,O2732:AD2732))</f>
        <v>1180</v>
      </c>
      <c r="O2732" s="4">
        <v>261</v>
      </c>
      <c r="P2732" s="4">
        <v>0</v>
      </c>
      <c r="Q2732" s="4">
        <v>0</v>
      </c>
      <c r="R2732" s="4">
        <v>0</v>
      </c>
      <c r="S2732" s="4">
        <v>897</v>
      </c>
      <c r="T2732" s="4">
        <v>11</v>
      </c>
      <c r="U2732" s="4">
        <v>1064</v>
      </c>
      <c r="V2732" s="4">
        <v>279</v>
      </c>
      <c r="W2732" s="4">
        <v>0</v>
      </c>
      <c r="X2732" s="4">
        <v>0</v>
      </c>
      <c r="Y2732" s="4">
        <v>0</v>
      </c>
      <c r="Z2732" s="4">
        <v>0</v>
      </c>
      <c r="AA2732" s="4">
        <v>0</v>
      </c>
      <c r="AB2732" s="4">
        <v>0</v>
      </c>
      <c r="AC2732" s="4">
        <v>0</v>
      </c>
      <c r="AD2732" s="4">
        <v>0</v>
      </c>
    </row>
    <row r="2733" spans="1:30" x14ac:dyDescent="0.3">
      <c r="A2733" s="16" t="s">
        <v>38</v>
      </c>
      <c r="B2733" s="7">
        <v>576204</v>
      </c>
      <c r="C2733" s="7">
        <v>274801</v>
      </c>
      <c r="D2733" s="7" t="s">
        <v>2709</v>
      </c>
      <c r="E2733" s="7">
        <v>2</v>
      </c>
      <c r="F2733" s="4">
        <v>1970807</v>
      </c>
      <c r="G2733" s="4">
        <v>77801</v>
      </c>
      <c r="H2733" s="4">
        <f t="shared" si="254"/>
        <v>2387168.2156691272</v>
      </c>
      <c r="I2733" s="4">
        <f t="shared" si="255"/>
        <v>416361.21566912718</v>
      </c>
      <c r="J2733" s="5">
        <f t="shared" si="256"/>
        <v>0.2112643275922641</v>
      </c>
      <c r="K2733" s="4">
        <f t="shared" si="257"/>
        <v>132790.10033246403</v>
      </c>
      <c r="L2733" s="4">
        <f t="shared" si="258"/>
        <v>54989.100332464033</v>
      </c>
      <c r="M2733" s="5">
        <f t="shared" si="259"/>
        <v>0.70679169075544057</v>
      </c>
      <c r="N2733" s="4">
        <f>IF(SUMPRODUCT($O$2:$AD$2,O2733:AD2733)&lt;=Kalkulačka!$B$4,SUMPRODUCT($O$2:$AD$2,O2733:AD2733)*Kalkulačka!$B$5,SUMPRODUCT($O$2:$AD$2,O2733:AD2733))</f>
        <v>168</v>
      </c>
      <c r="O2733" s="4">
        <v>48</v>
      </c>
      <c r="P2733" s="4">
        <v>0</v>
      </c>
      <c r="Q2733" s="4">
        <v>0</v>
      </c>
      <c r="R2733" s="4">
        <v>0</v>
      </c>
      <c r="S2733" s="4">
        <v>64</v>
      </c>
      <c r="T2733" s="4">
        <v>0</v>
      </c>
      <c r="U2733" s="4">
        <v>112</v>
      </c>
      <c r="V2733" s="4">
        <v>54</v>
      </c>
      <c r="W2733" s="4">
        <v>0</v>
      </c>
      <c r="X2733" s="4">
        <v>0</v>
      </c>
      <c r="Y2733" s="4">
        <v>0</v>
      </c>
      <c r="Z2733" s="4">
        <v>0</v>
      </c>
      <c r="AA2733" s="4">
        <v>0</v>
      </c>
      <c r="AB2733" s="4">
        <v>0</v>
      </c>
      <c r="AC2733" s="4">
        <v>0</v>
      </c>
      <c r="AD2733" s="4">
        <v>0</v>
      </c>
    </row>
    <row r="2734" spans="1:30" x14ac:dyDescent="0.3">
      <c r="A2734" s="16" t="s">
        <v>23</v>
      </c>
      <c r="B2734" s="7">
        <v>549347</v>
      </c>
      <c r="C2734" s="7">
        <v>249602</v>
      </c>
      <c r="D2734" s="7" t="s">
        <v>2710</v>
      </c>
      <c r="E2734" s="7">
        <v>2</v>
      </c>
      <c r="F2734" s="4">
        <v>1881694</v>
      </c>
      <c r="G2734" s="4">
        <v>75114</v>
      </c>
      <c r="H2734" s="4">
        <f t="shared" si="254"/>
        <v>2280598.2060410408</v>
      </c>
      <c r="I2734" s="4">
        <f t="shared" si="255"/>
        <v>398904.20604104083</v>
      </c>
      <c r="J2734" s="5">
        <f t="shared" si="256"/>
        <v>0.21199206993328401</v>
      </c>
      <c r="K2734" s="4">
        <f t="shared" si="257"/>
        <v>126861.97085333618</v>
      </c>
      <c r="L2734" s="4">
        <f t="shared" si="258"/>
        <v>51747.970853336185</v>
      </c>
      <c r="M2734" s="5">
        <f t="shared" si="259"/>
        <v>0.68892577752930451</v>
      </c>
      <c r="N2734" s="4">
        <f>IF(SUMPRODUCT($O$2:$AD$2,O2734:AD2734)&lt;=Kalkulačka!$B$4,SUMPRODUCT($O$2:$AD$2,O2734:AD2734)*Kalkulačka!$B$5,SUMPRODUCT($O$2:$AD$2,O2734:AD2734))</f>
        <v>160.5</v>
      </c>
      <c r="O2734" s="4">
        <v>45</v>
      </c>
      <c r="P2734" s="4">
        <v>0</v>
      </c>
      <c r="Q2734" s="4">
        <v>0</v>
      </c>
      <c r="R2734" s="4">
        <v>0</v>
      </c>
      <c r="S2734" s="4">
        <v>62</v>
      </c>
      <c r="T2734" s="4">
        <v>0</v>
      </c>
      <c r="U2734" s="4">
        <v>107</v>
      </c>
      <c r="V2734" s="4">
        <v>50</v>
      </c>
      <c r="W2734" s="4">
        <v>0</v>
      </c>
      <c r="X2734" s="4">
        <v>0</v>
      </c>
      <c r="Y2734" s="4">
        <v>0</v>
      </c>
      <c r="Z2734" s="4">
        <v>0</v>
      </c>
      <c r="AA2734" s="4">
        <v>0</v>
      </c>
      <c r="AB2734" s="4">
        <v>0</v>
      </c>
      <c r="AC2734" s="4">
        <v>0</v>
      </c>
      <c r="AD2734" s="4">
        <v>0</v>
      </c>
    </row>
    <row r="2735" spans="1:30" x14ac:dyDescent="0.3">
      <c r="A2735" s="16" t="s">
        <v>41</v>
      </c>
      <c r="B2735" s="7">
        <v>575704</v>
      </c>
      <c r="C2735" s="7">
        <v>274305</v>
      </c>
      <c r="D2735" s="7" t="s">
        <v>2711</v>
      </c>
      <c r="E2735" s="7">
        <v>2</v>
      </c>
      <c r="F2735" s="4">
        <v>1142839</v>
      </c>
      <c r="G2735" s="4">
        <v>31250</v>
      </c>
      <c r="H2735" s="4">
        <f t="shared" si="254"/>
        <v>1385410.1251651184</v>
      </c>
      <c r="I2735" s="4">
        <f t="shared" si="255"/>
        <v>242571.12516511837</v>
      </c>
      <c r="J2735" s="5">
        <f t="shared" si="256"/>
        <v>0.21225310403750508</v>
      </c>
      <c r="K2735" s="4">
        <f t="shared" si="257"/>
        <v>77065.683228662165</v>
      </c>
      <c r="L2735" s="4">
        <f t="shared" si="258"/>
        <v>45815.683228662165</v>
      </c>
      <c r="M2735" s="5">
        <f t="shared" si="259"/>
        <v>1.4661018633171894</v>
      </c>
      <c r="N2735" s="4">
        <f>IF(SUMPRODUCT($O$2:$AD$2,O2735:AD2735)&lt;=Kalkulačka!$B$4,SUMPRODUCT($O$2:$AD$2,O2735:AD2735)*Kalkulačka!$B$5,SUMPRODUCT($O$2:$AD$2,O2735:AD2735))</f>
        <v>97.5</v>
      </c>
      <c r="O2735" s="4">
        <v>65</v>
      </c>
      <c r="P2735" s="4">
        <v>0</v>
      </c>
      <c r="Q2735" s="4">
        <v>0</v>
      </c>
      <c r="R2735" s="4">
        <v>0</v>
      </c>
      <c r="S2735" s="4">
        <v>0</v>
      </c>
      <c r="T2735" s="4">
        <v>0</v>
      </c>
      <c r="U2735" s="4">
        <v>65</v>
      </c>
      <c r="V2735" s="4">
        <v>0</v>
      </c>
      <c r="W2735" s="4">
        <v>0</v>
      </c>
      <c r="X2735" s="4">
        <v>0</v>
      </c>
      <c r="Y2735" s="4">
        <v>0</v>
      </c>
      <c r="Z2735" s="4">
        <v>0</v>
      </c>
      <c r="AA2735" s="4">
        <v>0</v>
      </c>
      <c r="AB2735" s="4">
        <v>0</v>
      </c>
      <c r="AC2735" s="4">
        <v>0</v>
      </c>
      <c r="AD2735" s="4">
        <v>0</v>
      </c>
    </row>
    <row r="2736" spans="1:30" x14ac:dyDescent="0.3">
      <c r="A2736" s="16" t="s">
        <v>20</v>
      </c>
      <c r="B2736" s="7">
        <v>532789</v>
      </c>
      <c r="C2736" s="7">
        <v>234842</v>
      </c>
      <c r="D2736" s="7" t="s">
        <v>2712</v>
      </c>
      <c r="E2736" s="7">
        <v>2</v>
      </c>
      <c r="F2736" s="4">
        <v>703213</v>
      </c>
      <c r="G2736" s="4">
        <v>19126</v>
      </c>
      <c r="H2736" s="4">
        <f t="shared" si="254"/>
        <v>852560.07702468825</v>
      </c>
      <c r="I2736" s="4">
        <f t="shared" si="255"/>
        <v>149347.07702468825</v>
      </c>
      <c r="J2736" s="5">
        <f t="shared" si="256"/>
        <v>0.21237815146291128</v>
      </c>
      <c r="K2736" s="4">
        <f t="shared" si="257"/>
        <v>47425.03583302287</v>
      </c>
      <c r="L2736" s="4">
        <f t="shared" si="258"/>
        <v>28299.03583302287</v>
      </c>
      <c r="M2736" s="5">
        <f t="shared" si="259"/>
        <v>1.4796107828622227</v>
      </c>
      <c r="N2736" s="4">
        <f>IF(SUMPRODUCT($O$2:$AD$2,O2736:AD2736)&lt;=Kalkulačka!$B$4,SUMPRODUCT($O$2:$AD$2,O2736:AD2736)*Kalkulačka!$B$5,SUMPRODUCT($O$2:$AD$2,O2736:AD2736))</f>
        <v>60</v>
      </c>
      <c r="O2736" s="4">
        <v>40</v>
      </c>
      <c r="P2736" s="4">
        <v>0</v>
      </c>
      <c r="Q2736" s="4">
        <v>0</v>
      </c>
      <c r="R2736" s="4">
        <v>0</v>
      </c>
      <c r="S2736" s="4">
        <v>0</v>
      </c>
      <c r="T2736" s="4">
        <v>0</v>
      </c>
      <c r="U2736" s="4">
        <v>0</v>
      </c>
      <c r="V2736" s="4">
        <v>0</v>
      </c>
      <c r="W2736" s="4">
        <v>0</v>
      </c>
      <c r="X2736" s="4">
        <v>0</v>
      </c>
      <c r="Y2736" s="4">
        <v>0</v>
      </c>
      <c r="Z2736" s="4">
        <v>0</v>
      </c>
      <c r="AA2736" s="4">
        <v>0</v>
      </c>
      <c r="AB2736" s="4">
        <v>0</v>
      </c>
      <c r="AC2736" s="4">
        <v>0</v>
      </c>
      <c r="AD2736" s="4">
        <v>0</v>
      </c>
    </row>
    <row r="2737" spans="1:30" x14ac:dyDescent="0.3">
      <c r="A2737" s="16" t="s">
        <v>35</v>
      </c>
      <c r="B2737" s="7">
        <v>577405</v>
      </c>
      <c r="C2737" s="7">
        <v>276006</v>
      </c>
      <c r="D2737" s="7" t="s">
        <v>2713</v>
      </c>
      <c r="E2737" s="7">
        <v>2</v>
      </c>
      <c r="F2737" s="4">
        <v>2812699</v>
      </c>
      <c r="G2737" s="4">
        <v>132689</v>
      </c>
      <c r="H2737" s="4">
        <f t="shared" si="254"/>
        <v>3410240.308098753</v>
      </c>
      <c r="I2737" s="4">
        <f t="shared" si="255"/>
        <v>597541.30809875298</v>
      </c>
      <c r="J2737" s="5">
        <f t="shared" si="256"/>
        <v>0.21244410016811366</v>
      </c>
      <c r="K2737" s="4">
        <f t="shared" si="257"/>
        <v>189700.14333209148</v>
      </c>
      <c r="L2737" s="4">
        <f t="shared" si="258"/>
        <v>57011.14333209148</v>
      </c>
      <c r="M2737" s="5">
        <f t="shared" si="259"/>
        <v>0.42965990648879315</v>
      </c>
      <c r="N2737" s="4">
        <f>IF(SUMPRODUCT($O$2:$AD$2,O2737:AD2737)&lt;=Kalkulačka!$B$4,SUMPRODUCT($O$2:$AD$2,O2737:AD2737)*Kalkulačka!$B$5,SUMPRODUCT($O$2:$AD$2,O2737:AD2737))</f>
        <v>240</v>
      </c>
      <c r="O2737" s="4">
        <v>45</v>
      </c>
      <c r="P2737" s="4">
        <v>0</v>
      </c>
      <c r="Q2737" s="4">
        <v>0</v>
      </c>
      <c r="R2737" s="4">
        <v>0</v>
      </c>
      <c r="S2737" s="4">
        <v>115</v>
      </c>
      <c r="T2737" s="4">
        <v>0</v>
      </c>
      <c r="U2737" s="4">
        <v>158</v>
      </c>
      <c r="V2737" s="4">
        <v>30</v>
      </c>
      <c r="W2737" s="4">
        <v>0</v>
      </c>
      <c r="X2737" s="4">
        <v>0</v>
      </c>
      <c r="Y2737" s="4">
        <v>0</v>
      </c>
      <c r="Z2737" s="4">
        <v>0</v>
      </c>
      <c r="AA2737" s="4">
        <v>0</v>
      </c>
      <c r="AB2737" s="4">
        <v>0</v>
      </c>
      <c r="AC2737" s="4">
        <v>0</v>
      </c>
      <c r="AD2737" s="4">
        <v>0</v>
      </c>
    </row>
    <row r="2738" spans="1:30" x14ac:dyDescent="0.3">
      <c r="A2738" s="16" t="s">
        <v>38</v>
      </c>
      <c r="B2738" s="7">
        <v>573370</v>
      </c>
      <c r="C2738" s="7">
        <v>272001</v>
      </c>
      <c r="D2738" s="7" t="s">
        <v>2714</v>
      </c>
      <c r="E2738" s="7">
        <v>2</v>
      </c>
      <c r="F2738" s="4">
        <v>878919</v>
      </c>
      <c r="G2738" s="4">
        <v>33395</v>
      </c>
      <c r="H2738" s="4">
        <f t="shared" si="254"/>
        <v>1065700.0962808602</v>
      </c>
      <c r="I2738" s="4">
        <f t="shared" si="255"/>
        <v>186781.09628086025</v>
      </c>
      <c r="J2738" s="5">
        <f t="shared" si="256"/>
        <v>0.21251229781226733</v>
      </c>
      <c r="K2738" s="4">
        <f t="shared" si="257"/>
        <v>59281.294791278589</v>
      </c>
      <c r="L2738" s="4">
        <f t="shared" si="258"/>
        <v>25886.294791278589</v>
      </c>
      <c r="M2738" s="5">
        <f t="shared" si="259"/>
        <v>0.77515480734476983</v>
      </c>
      <c r="N2738" s="4">
        <f>IF(SUMPRODUCT($O$2:$AD$2,O2738:AD2738)&lt;=Kalkulačka!$B$4,SUMPRODUCT($O$2:$AD$2,O2738:AD2738)*Kalkulačka!$B$5,SUMPRODUCT($O$2:$AD$2,O2738:AD2738))</f>
        <v>75</v>
      </c>
      <c r="O2738" s="4">
        <v>25</v>
      </c>
      <c r="P2738" s="4">
        <v>0</v>
      </c>
      <c r="Q2738" s="4">
        <v>0</v>
      </c>
      <c r="R2738" s="4">
        <v>0</v>
      </c>
      <c r="S2738" s="4">
        <v>25</v>
      </c>
      <c r="T2738" s="4">
        <v>0</v>
      </c>
      <c r="U2738" s="4">
        <v>50</v>
      </c>
      <c r="V2738" s="4">
        <v>21</v>
      </c>
      <c r="W2738" s="4">
        <v>0</v>
      </c>
      <c r="X2738" s="4">
        <v>0</v>
      </c>
      <c r="Y2738" s="4">
        <v>0</v>
      </c>
      <c r="Z2738" s="4">
        <v>0</v>
      </c>
      <c r="AA2738" s="4">
        <v>0</v>
      </c>
      <c r="AB2738" s="4">
        <v>0</v>
      </c>
      <c r="AC2738" s="4">
        <v>0</v>
      </c>
      <c r="AD2738" s="4">
        <v>0</v>
      </c>
    </row>
    <row r="2739" spans="1:30" x14ac:dyDescent="0.3">
      <c r="A2739" s="16" t="s">
        <v>47</v>
      </c>
      <c r="B2739" s="7">
        <v>583111</v>
      </c>
      <c r="C2739" s="7">
        <v>362956</v>
      </c>
      <c r="D2739" s="7" t="s">
        <v>2715</v>
      </c>
      <c r="E2739" s="7">
        <v>2</v>
      </c>
      <c r="F2739" s="4">
        <v>1001952</v>
      </c>
      <c r="G2739" s="4">
        <v>39293</v>
      </c>
      <c r="H2739" s="4">
        <f t="shared" si="254"/>
        <v>1214898.1097601808</v>
      </c>
      <c r="I2739" s="4">
        <f t="shared" si="255"/>
        <v>212946.10976018081</v>
      </c>
      <c r="J2739" s="5">
        <f t="shared" si="256"/>
        <v>0.21253124876259633</v>
      </c>
      <c r="K2739" s="4">
        <f t="shared" si="257"/>
        <v>67580.676062057595</v>
      </c>
      <c r="L2739" s="4">
        <f t="shared" si="258"/>
        <v>28287.676062057595</v>
      </c>
      <c r="M2739" s="5">
        <f t="shared" si="259"/>
        <v>0.71991642435185899</v>
      </c>
      <c r="N2739" s="4">
        <f>IF(SUMPRODUCT($O$2:$AD$2,O2739:AD2739)&lt;=Kalkulačka!$B$4,SUMPRODUCT($O$2:$AD$2,O2739:AD2739)*Kalkulačka!$B$5,SUMPRODUCT($O$2:$AD$2,O2739:AD2739))</f>
        <v>85.5</v>
      </c>
      <c r="O2739" s="4">
        <v>25</v>
      </c>
      <c r="P2739" s="4">
        <v>0</v>
      </c>
      <c r="Q2739" s="4">
        <v>0</v>
      </c>
      <c r="R2739" s="4">
        <v>0</v>
      </c>
      <c r="S2739" s="4">
        <v>32</v>
      </c>
      <c r="T2739" s="4">
        <v>0</v>
      </c>
      <c r="U2739" s="4">
        <v>55</v>
      </c>
      <c r="V2739" s="4">
        <v>27</v>
      </c>
      <c r="W2739" s="4">
        <v>0</v>
      </c>
      <c r="X2739" s="4">
        <v>0</v>
      </c>
      <c r="Y2739" s="4">
        <v>0</v>
      </c>
      <c r="Z2739" s="4">
        <v>0</v>
      </c>
      <c r="AA2739" s="4">
        <v>0</v>
      </c>
      <c r="AB2739" s="4">
        <v>0</v>
      </c>
      <c r="AC2739" s="4">
        <v>0</v>
      </c>
      <c r="AD2739" s="4">
        <v>0</v>
      </c>
    </row>
    <row r="2740" spans="1:30" x14ac:dyDescent="0.3">
      <c r="A2740" s="16" t="s">
        <v>41</v>
      </c>
      <c r="B2740" s="7">
        <v>580775</v>
      </c>
      <c r="C2740" s="7">
        <v>279358</v>
      </c>
      <c r="D2740" s="7" t="s">
        <v>1531</v>
      </c>
      <c r="E2740" s="7">
        <v>2</v>
      </c>
      <c r="F2740" s="4">
        <v>1775296</v>
      </c>
      <c r="G2740" s="4">
        <v>71426</v>
      </c>
      <c r="H2740" s="4">
        <f t="shared" si="254"/>
        <v>2152714.194487338</v>
      </c>
      <c r="I2740" s="4">
        <f t="shared" si="255"/>
        <v>377418.19448733795</v>
      </c>
      <c r="J2740" s="5">
        <f t="shared" si="256"/>
        <v>0.21259451634394377</v>
      </c>
      <c r="K2740" s="4">
        <f t="shared" si="257"/>
        <v>119748.21547838276</v>
      </c>
      <c r="L2740" s="4">
        <f t="shared" si="258"/>
        <v>48322.215478382757</v>
      </c>
      <c r="M2740" s="5">
        <f t="shared" si="259"/>
        <v>0.67653537197074964</v>
      </c>
      <c r="N2740" s="4">
        <f>IF(SUMPRODUCT($O$2:$AD$2,O2740:AD2740)&lt;=Kalkulačka!$B$4,SUMPRODUCT($O$2:$AD$2,O2740:AD2740)*Kalkulačka!$B$5,SUMPRODUCT($O$2:$AD$2,O2740:AD2740))</f>
        <v>151.5</v>
      </c>
      <c r="O2740" s="4">
        <v>40</v>
      </c>
      <c r="P2740" s="4">
        <v>0</v>
      </c>
      <c r="Q2740" s="4">
        <v>0</v>
      </c>
      <c r="R2740" s="4">
        <v>0</v>
      </c>
      <c r="S2740" s="4">
        <v>61</v>
      </c>
      <c r="T2740" s="4">
        <v>0</v>
      </c>
      <c r="U2740" s="4">
        <v>97</v>
      </c>
      <c r="V2740" s="4">
        <v>30</v>
      </c>
      <c r="W2740" s="4">
        <v>0</v>
      </c>
      <c r="X2740" s="4">
        <v>0</v>
      </c>
      <c r="Y2740" s="4">
        <v>0</v>
      </c>
      <c r="Z2740" s="4">
        <v>0</v>
      </c>
      <c r="AA2740" s="4">
        <v>0</v>
      </c>
      <c r="AB2740" s="4">
        <v>0</v>
      </c>
      <c r="AC2740" s="4">
        <v>0</v>
      </c>
      <c r="AD2740" s="4">
        <v>0</v>
      </c>
    </row>
    <row r="2741" spans="1:30" x14ac:dyDescent="0.3">
      <c r="A2741" s="16" t="s">
        <v>20</v>
      </c>
      <c r="B2741" s="7">
        <v>538671</v>
      </c>
      <c r="C2741" s="7">
        <v>240656</v>
      </c>
      <c r="D2741" s="7" t="s">
        <v>82</v>
      </c>
      <c r="E2741" s="7">
        <v>2</v>
      </c>
      <c r="F2741" s="4">
        <v>1722550</v>
      </c>
      <c r="G2741" s="4">
        <v>46834</v>
      </c>
      <c r="H2741" s="4">
        <f t="shared" si="254"/>
        <v>2088772.1887104861</v>
      </c>
      <c r="I2741" s="4">
        <f t="shared" si="255"/>
        <v>366222.18871048605</v>
      </c>
      <c r="J2741" s="5">
        <f t="shared" si="256"/>
        <v>0.21260467836085217</v>
      </c>
      <c r="K2741" s="4">
        <f t="shared" si="257"/>
        <v>116191.33779090604</v>
      </c>
      <c r="L2741" s="4">
        <f t="shared" si="258"/>
        <v>69357.337790906036</v>
      </c>
      <c r="M2741" s="5">
        <f t="shared" si="259"/>
        <v>1.4809185162682246</v>
      </c>
      <c r="N2741" s="4">
        <f>IF(SUMPRODUCT($O$2:$AD$2,O2741:AD2741)&lt;=Kalkulačka!$B$4,SUMPRODUCT($O$2:$AD$2,O2741:AD2741)*Kalkulačka!$B$5,SUMPRODUCT($O$2:$AD$2,O2741:AD2741))</f>
        <v>147</v>
      </c>
      <c r="O2741" s="4">
        <v>98</v>
      </c>
      <c r="P2741" s="4">
        <v>0</v>
      </c>
      <c r="Q2741" s="4">
        <v>0</v>
      </c>
      <c r="R2741" s="4">
        <v>0</v>
      </c>
      <c r="S2741" s="4">
        <v>0</v>
      </c>
      <c r="T2741" s="4">
        <v>0</v>
      </c>
      <c r="U2741" s="4">
        <v>302</v>
      </c>
      <c r="V2741" s="4">
        <v>0</v>
      </c>
      <c r="W2741" s="4">
        <v>0</v>
      </c>
      <c r="X2741" s="4">
        <v>0</v>
      </c>
      <c r="Y2741" s="4">
        <v>0</v>
      </c>
      <c r="Z2741" s="4">
        <v>0</v>
      </c>
      <c r="AA2741" s="4">
        <v>0</v>
      </c>
      <c r="AB2741" s="4">
        <v>0</v>
      </c>
      <c r="AC2741" s="4">
        <v>0</v>
      </c>
      <c r="AD2741" s="4">
        <v>0</v>
      </c>
    </row>
    <row r="2742" spans="1:30" x14ac:dyDescent="0.3">
      <c r="A2742" s="16" t="s">
        <v>44</v>
      </c>
      <c r="B2742" s="7">
        <v>562009</v>
      </c>
      <c r="C2742" s="7">
        <v>515817</v>
      </c>
      <c r="D2742" s="7" t="s">
        <v>2716</v>
      </c>
      <c r="E2742" s="7">
        <v>2</v>
      </c>
      <c r="F2742" s="4">
        <v>1721969</v>
      </c>
      <c r="G2742" s="4">
        <v>66101</v>
      </c>
      <c r="H2742" s="4">
        <f t="shared" si="254"/>
        <v>2088772.1887104861</v>
      </c>
      <c r="I2742" s="4">
        <f t="shared" si="255"/>
        <v>366803.18871048605</v>
      </c>
      <c r="J2742" s="5">
        <f t="shared" si="256"/>
        <v>0.2130138165730544</v>
      </c>
      <c r="K2742" s="4">
        <f t="shared" si="257"/>
        <v>116191.33779090604</v>
      </c>
      <c r="L2742" s="4">
        <f t="shared" si="258"/>
        <v>50090.337790906036</v>
      </c>
      <c r="M2742" s="5">
        <f t="shared" si="259"/>
        <v>0.75778487149825313</v>
      </c>
      <c r="N2742" s="4">
        <f>IF(SUMPRODUCT($O$2:$AD$2,O2742:AD2742)&lt;=Kalkulačka!$B$4,SUMPRODUCT($O$2:$AD$2,O2742:AD2742)*Kalkulačka!$B$5,SUMPRODUCT($O$2:$AD$2,O2742:AD2742))</f>
        <v>147</v>
      </c>
      <c r="O2742" s="4">
        <v>48</v>
      </c>
      <c r="P2742" s="4">
        <v>0</v>
      </c>
      <c r="Q2742" s="4">
        <v>0</v>
      </c>
      <c r="R2742" s="4">
        <v>0</v>
      </c>
      <c r="S2742" s="4">
        <v>50</v>
      </c>
      <c r="T2742" s="4">
        <v>0</v>
      </c>
      <c r="U2742" s="4">
        <v>98</v>
      </c>
      <c r="V2742" s="4">
        <v>49</v>
      </c>
      <c r="W2742" s="4">
        <v>0</v>
      </c>
      <c r="X2742" s="4">
        <v>0</v>
      </c>
      <c r="Y2742" s="4">
        <v>0</v>
      </c>
      <c r="Z2742" s="4">
        <v>0</v>
      </c>
      <c r="AA2742" s="4">
        <v>0</v>
      </c>
      <c r="AB2742" s="4">
        <v>0</v>
      </c>
      <c r="AC2742" s="4">
        <v>0</v>
      </c>
      <c r="AD2742" s="4">
        <v>0</v>
      </c>
    </row>
    <row r="2743" spans="1:30" x14ac:dyDescent="0.3">
      <c r="A2743" s="16" t="s">
        <v>50</v>
      </c>
      <c r="B2743" s="7">
        <v>589667</v>
      </c>
      <c r="C2743" s="7">
        <v>288403</v>
      </c>
      <c r="D2743" s="7" t="s">
        <v>2717</v>
      </c>
      <c r="E2743" s="7">
        <v>2</v>
      </c>
      <c r="F2743" s="4">
        <v>825736</v>
      </c>
      <c r="G2743" s="4">
        <v>40147</v>
      </c>
      <c r="H2743" s="4">
        <f t="shared" si="254"/>
        <v>1001758.0905040087</v>
      </c>
      <c r="I2743" s="4">
        <f t="shared" si="255"/>
        <v>176022.09050400869</v>
      </c>
      <c r="J2743" s="5">
        <f t="shared" si="256"/>
        <v>0.2131699362798869</v>
      </c>
      <c r="K2743" s="4">
        <f t="shared" si="257"/>
        <v>55724.417103801876</v>
      </c>
      <c r="L2743" s="4">
        <f t="shared" si="258"/>
        <v>15577.417103801876</v>
      </c>
      <c r="M2743" s="5">
        <f t="shared" si="259"/>
        <v>0.38800949270934004</v>
      </c>
      <c r="N2743" s="4">
        <f>IF(SUMPRODUCT($O$2:$AD$2,O2743:AD2743)&lt;=Kalkulačka!$B$4,SUMPRODUCT($O$2:$AD$2,O2743:AD2743)*Kalkulačka!$B$5,SUMPRODUCT($O$2:$AD$2,O2743:AD2743))</f>
        <v>70.5</v>
      </c>
      <c r="O2743" s="4">
        <v>0</v>
      </c>
      <c r="P2743" s="4">
        <v>0</v>
      </c>
      <c r="Q2743" s="4">
        <v>0</v>
      </c>
      <c r="R2743" s="4">
        <v>0</v>
      </c>
      <c r="S2743" s="4">
        <v>47</v>
      </c>
      <c r="T2743" s="4">
        <v>0</v>
      </c>
      <c r="U2743" s="4">
        <v>0</v>
      </c>
      <c r="V2743" s="4">
        <v>30</v>
      </c>
      <c r="W2743" s="4">
        <v>0</v>
      </c>
      <c r="X2743" s="4">
        <v>0</v>
      </c>
      <c r="Y2743" s="4">
        <v>0</v>
      </c>
      <c r="Z2743" s="4">
        <v>0</v>
      </c>
      <c r="AA2743" s="4">
        <v>0</v>
      </c>
      <c r="AB2743" s="4">
        <v>0</v>
      </c>
      <c r="AC2743" s="4">
        <v>0</v>
      </c>
      <c r="AD2743" s="4">
        <v>0</v>
      </c>
    </row>
    <row r="2744" spans="1:30" x14ac:dyDescent="0.3">
      <c r="A2744" s="16" t="s">
        <v>50</v>
      </c>
      <c r="B2744" s="7">
        <v>517607</v>
      </c>
      <c r="C2744" s="7">
        <v>301914</v>
      </c>
      <c r="D2744" s="7" t="s">
        <v>1816</v>
      </c>
      <c r="E2744" s="7">
        <v>2</v>
      </c>
      <c r="F2744" s="4">
        <v>2687995</v>
      </c>
      <c r="G2744" s="4">
        <v>107821</v>
      </c>
      <c r="H2744" s="4">
        <f t="shared" si="254"/>
        <v>3261042.2946194327</v>
      </c>
      <c r="I2744" s="4">
        <f t="shared" si="255"/>
        <v>573047.29461943265</v>
      </c>
      <c r="J2744" s="5">
        <f t="shared" si="256"/>
        <v>0.21318763413601305</v>
      </c>
      <c r="K2744" s="4">
        <f t="shared" si="257"/>
        <v>181400.7620613125</v>
      </c>
      <c r="L2744" s="4">
        <f t="shared" si="258"/>
        <v>73579.762061312504</v>
      </c>
      <c r="M2744" s="5">
        <f t="shared" si="259"/>
        <v>0.68242514965834578</v>
      </c>
      <c r="N2744" s="4">
        <f>IF(SUMPRODUCT($O$2:$AD$2,O2744:AD2744)&lt;=Kalkulačka!$B$4,SUMPRODUCT($O$2:$AD$2,O2744:AD2744)*Kalkulačka!$B$5,SUMPRODUCT($O$2:$AD$2,O2744:AD2744))</f>
        <v>229.5</v>
      </c>
      <c r="O2744" s="4">
        <v>61</v>
      </c>
      <c r="P2744" s="4">
        <v>0</v>
      </c>
      <c r="Q2744" s="4">
        <v>0</v>
      </c>
      <c r="R2744" s="4">
        <v>0</v>
      </c>
      <c r="S2744" s="4">
        <v>92</v>
      </c>
      <c r="T2744" s="4">
        <v>0</v>
      </c>
      <c r="U2744" s="4">
        <v>148</v>
      </c>
      <c r="V2744" s="4">
        <v>82</v>
      </c>
      <c r="W2744" s="4">
        <v>0</v>
      </c>
      <c r="X2744" s="4">
        <v>0</v>
      </c>
      <c r="Y2744" s="4">
        <v>0</v>
      </c>
      <c r="Z2744" s="4">
        <v>0</v>
      </c>
      <c r="AA2744" s="4">
        <v>0</v>
      </c>
      <c r="AB2744" s="4">
        <v>0</v>
      </c>
      <c r="AC2744" s="4">
        <v>0</v>
      </c>
      <c r="AD2744" s="4">
        <v>0</v>
      </c>
    </row>
    <row r="2745" spans="1:30" x14ac:dyDescent="0.3">
      <c r="A2745" s="16" t="s">
        <v>41</v>
      </c>
      <c r="B2745" s="7">
        <v>578134</v>
      </c>
      <c r="C2745" s="7">
        <v>276731</v>
      </c>
      <c r="D2745" s="7" t="s">
        <v>1860</v>
      </c>
      <c r="E2745" s="7">
        <v>2</v>
      </c>
      <c r="F2745" s="4">
        <v>1510725</v>
      </c>
      <c r="G2745" s="4">
        <v>56716</v>
      </c>
      <c r="H2745" s="4">
        <f t="shared" si="254"/>
        <v>1833004.1656030796</v>
      </c>
      <c r="I2745" s="4">
        <f t="shared" si="255"/>
        <v>322279.1656030796</v>
      </c>
      <c r="J2745" s="5">
        <f t="shared" si="256"/>
        <v>0.21332748554705816</v>
      </c>
      <c r="K2745" s="4">
        <f t="shared" si="257"/>
        <v>101963.82704099918</v>
      </c>
      <c r="L2745" s="4">
        <f t="shared" si="258"/>
        <v>45247.827040999182</v>
      </c>
      <c r="M2745" s="5">
        <f t="shared" si="259"/>
        <v>0.79779651317087219</v>
      </c>
      <c r="N2745" s="4">
        <f>IF(SUMPRODUCT($O$2:$AD$2,O2745:AD2745)&lt;=Kalkulačka!$B$4,SUMPRODUCT($O$2:$AD$2,O2745:AD2745)*Kalkulačka!$B$5,SUMPRODUCT($O$2:$AD$2,O2745:AD2745))</f>
        <v>129</v>
      </c>
      <c r="O2745" s="4">
        <v>45</v>
      </c>
      <c r="P2745" s="4">
        <v>0</v>
      </c>
      <c r="Q2745" s="4">
        <v>0</v>
      </c>
      <c r="R2745" s="4">
        <v>0</v>
      </c>
      <c r="S2745" s="4">
        <v>41</v>
      </c>
      <c r="T2745" s="4">
        <v>0</v>
      </c>
      <c r="U2745" s="4">
        <v>84</v>
      </c>
      <c r="V2745" s="4">
        <v>29</v>
      </c>
      <c r="W2745" s="4">
        <v>0</v>
      </c>
      <c r="X2745" s="4">
        <v>0</v>
      </c>
      <c r="Y2745" s="4">
        <v>0</v>
      </c>
      <c r="Z2745" s="4">
        <v>0</v>
      </c>
      <c r="AA2745" s="4">
        <v>0</v>
      </c>
      <c r="AB2745" s="4">
        <v>0</v>
      </c>
      <c r="AC2745" s="4">
        <v>0</v>
      </c>
      <c r="AD2745" s="4">
        <v>0</v>
      </c>
    </row>
    <row r="2746" spans="1:30" x14ac:dyDescent="0.3">
      <c r="A2746" s="16" t="s">
        <v>20</v>
      </c>
      <c r="B2746" s="7">
        <v>531928</v>
      </c>
      <c r="C2746" s="7">
        <v>662291</v>
      </c>
      <c r="D2746" s="7" t="s">
        <v>2718</v>
      </c>
      <c r="E2746" s="7">
        <v>2</v>
      </c>
      <c r="F2746" s="4">
        <v>1510516</v>
      </c>
      <c r="G2746" s="4">
        <v>58720</v>
      </c>
      <c r="H2746" s="4">
        <f t="shared" si="254"/>
        <v>1833004.1656030796</v>
      </c>
      <c r="I2746" s="4">
        <f t="shared" si="255"/>
        <v>322488.1656030796</v>
      </c>
      <c r="J2746" s="5">
        <f t="shared" si="256"/>
        <v>0.21349536555923909</v>
      </c>
      <c r="K2746" s="4">
        <f t="shared" si="257"/>
        <v>101963.82704099918</v>
      </c>
      <c r="L2746" s="4">
        <f t="shared" si="258"/>
        <v>43243.827040999182</v>
      </c>
      <c r="M2746" s="5">
        <f t="shared" si="259"/>
        <v>0.73644119620230208</v>
      </c>
      <c r="N2746" s="4">
        <f>IF(SUMPRODUCT($O$2:$AD$2,O2746:AD2746)&lt;=Kalkulačka!$B$4,SUMPRODUCT($O$2:$AD$2,O2746:AD2746)*Kalkulačka!$B$5,SUMPRODUCT($O$2:$AD$2,O2746:AD2746))</f>
        <v>129</v>
      </c>
      <c r="O2746" s="4">
        <v>39</v>
      </c>
      <c r="P2746" s="4">
        <v>0</v>
      </c>
      <c r="Q2746" s="4">
        <v>0</v>
      </c>
      <c r="R2746" s="4">
        <v>0</v>
      </c>
      <c r="S2746" s="4">
        <v>47</v>
      </c>
      <c r="T2746" s="4">
        <v>0</v>
      </c>
      <c r="U2746" s="4">
        <v>87</v>
      </c>
      <c r="V2746" s="4">
        <v>20</v>
      </c>
      <c r="W2746" s="4">
        <v>0</v>
      </c>
      <c r="X2746" s="4">
        <v>0</v>
      </c>
      <c r="Y2746" s="4">
        <v>0</v>
      </c>
      <c r="Z2746" s="4">
        <v>0</v>
      </c>
      <c r="AA2746" s="4">
        <v>0</v>
      </c>
      <c r="AB2746" s="4">
        <v>0</v>
      </c>
      <c r="AC2746" s="4">
        <v>0</v>
      </c>
      <c r="AD2746" s="4">
        <v>0</v>
      </c>
    </row>
    <row r="2747" spans="1:30" x14ac:dyDescent="0.3">
      <c r="A2747" s="16" t="s">
        <v>53</v>
      </c>
      <c r="B2747" s="7">
        <v>544787</v>
      </c>
      <c r="C2747" s="7">
        <v>304263</v>
      </c>
      <c r="D2747" s="7" t="s">
        <v>2719</v>
      </c>
      <c r="E2747" s="7">
        <v>2</v>
      </c>
      <c r="F2747" s="4">
        <v>2756526</v>
      </c>
      <c r="G2747" s="4">
        <v>109725</v>
      </c>
      <c r="H2747" s="4">
        <f t="shared" si="254"/>
        <v>3346298.3023219011</v>
      </c>
      <c r="I2747" s="4">
        <f t="shared" si="255"/>
        <v>589772.30232190108</v>
      </c>
      <c r="J2747" s="5">
        <f t="shared" si="256"/>
        <v>0.21395492091201063</v>
      </c>
      <c r="K2747" s="4">
        <f t="shared" si="257"/>
        <v>186143.26564461479</v>
      </c>
      <c r="L2747" s="4">
        <f t="shared" si="258"/>
        <v>76418.265644614788</v>
      </c>
      <c r="M2747" s="5">
        <f t="shared" si="259"/>
        <v>0.69645263745376895</v>
      </c>
      <c r="N2747" s="4">
        <f>IF(SUMPRODUCT($O$2:$AD$2,O2747:AD2747)&lt;=Kalkulačka!$B$4,SUMPRODUCT($O$2:$AD$2,O2747:AD2747)*Kalkulačka!$B$5,SUMPRODUCT($O$2:$AD$2,O2747:AD2747))</f>
        <v>235.5</v>
      </c>
      <c r="O2747" s="4">
        <v>66</v>
      </c>
      <c r="P2747" s="4">
        <v>0</v>
      </c>
      <c r="Q2747" s="4">
        <v>0</v>
      </c>
      <c r="R2747" s="4">
        <v>0</v>
      </c>
      <c r="S2747" s="4">
        <v>91</v>
      </c>
      <c r="T2747" s="4">
        <v>0</v>
      </c>
      <c r="U2747" s="4">
        <v>157</v>
      </c>
      <c r="V2747" s="4">
        <v>24</v>
      </c>
      <c r="W2747" s="4">
        <v>0</v>
      </c>
      <c r="X2747" s="4">
        <v>0</v>
      </c>
      <c r="Y2747" s="4">
        <v>0</v>
      </c>
      <c r="Z2747" s="4">
        <v>0</v>
      </c>
      <c r="AA2747" s="4">
        <v>0</v>
      </c>
      <c r="AB2747" s="4">
        <v>0</v>
      </c>
      <c r="AC2747" s="4">
        <v>0</v>
      </c>
      <c r="AD2747" s="4">
        <v>0</v>
      </c>
    </row>
    <row r="2748" spans="1:30" x14ac:dyDescent="0.3">
      <c r="A2748" s="16" t="s">
        <v>20</v>
      </c>
      <c r="B2748" s="7">
        <v>537802</v>
      </c>
      <c r="C2748" s="7">
        <v>239763</v>
      </c>
      <c r="D2748" s="7" t="s">
        <v>2720</v>
      </c>
      <c r="E2748" s="7">
        <v>2</v>
      </c>
      <c r="F2748" s="4">
        <v>351092</v>
      </c>
      <c r="G2748" s="4">
        <v>9557</v>
      </c>
      <c r="H2748" s="4">
        <f t="shared" si="254"/>
        <v>426280.03851234412</v>
      </c>
      <c r="I2748" s="4">
        <f t="shared" si="255"/>
        <v>75188.038512344123</v>
      </c>
      <c r="J2748" s="5">
        <f t="shared" si="256"/>
        <v>0.21415480418905619</v>
      </c>
      <c r="K2748" s="4">
        <f t="shared" si="257"/>
        <v>23712.517916511435</v>
      </c>
      <c r="L2748" s="4">
        <f t="shared" si="258"/>
        <v>14155.517916511435</v>
      </c>
      <c r="M2748" s="5">
        <f t="shared" si="259"/>
        <v>1.4811675124528025</v>
      </c>
      <c r="N2748" s="4">
        <f>IF(SUMPRODUCT($O$2:$AD$2,O2748:AD2748)&lt;=Kalkulačka!$B$4,SUMPRODUCT($O$2:$AD$2,O2748:AD2748)*Kalkulačka!$B$5,SUMPRODUCT($O$2:$AD$2,O2748:AD2748))</f>
        <v>30</v>
      </c>
      <c r="O2748" s="4">
        <v>20</v>
      </c>
      <c r="P2748" s="4">
        <v>0</v>
      </c>
      <c r="Q2748" s="4">
        <v>0</v>
      </c>
      <c r="R2748" s="4">
        <v>0</v>
      </c>
      <c r="S2748" s="4">
        <v>0</v>
      </c>
      <c r="T2748" s="4">
        <v>0</v>
      </c>
      <c r="U2748" s="4">
        <v>0</v>
      </c>
      <c r="V2748" s="4">
        <v>0</v>
      </c>
      <c r="W2748" s="4">
        <v>0</v>
      </c>
      <c r="X2748" s="4">
        <v>0</v>
      </c>
      <c r="Y2748" s="4">
        <v>0</v>
      </c>
      <c r="Z2748" s="4">
        <v>0</v>
      </c>
      <c r="AA2748" s="4">
        <v>0</v>
      </c>
      <c r="AB2748" s="4">
        <v>0</v>
      </c>
      <c r="AC2748" s="4">
        <v>0</v>
      </c>
      <c r="AD2748" s="4">
        <v>0</v>
      </c>
    </row>
    <row r="2749" spans="1:30" x14ac:dyDescent="0.3">
      <c r="A2749" s="16" t="s">
        <v>20</v>
      </c>
      <c r="B2749" s="7">
        <v>537462</v>
      </c>
      <c r="C2749" s="7">
        <v>239411</v>
      </c>
      <c r="D2749" s="7" t="s">
        <v>2721</v>
      </c>
      <c r="E2749" s="7">
        <v>2</v>
      </c>
      <c r="F2749" s="4">
        <v>351092</v>
      </c>
      <c r="G2749" s="4">
        <v>9557</v>
      </c>
      <c r="H2749" s="4">
        <f t="shared" si="254"/>
        <v>426280.03851234412</v>
      </c>
      <c r="I2749" s="4">
        <f t="shared" si="255"/>
        <v>75188.038512344123</v>
      </c>
      <c r="J2749" s="5">
        <f t="shared" si="256"/>
        <v>0.21415480418905619</v>
      </c>
      <c r="K2749" s="4">
        <f t="shared" si="257"/>
        <v>23712.517916511435</v>
      </c>
      <c r="L2749" s="4">
        <f t="shared" si="258"/>
        <v>14155.517916511435</v>
      </c>
      <c r="M2749" s="5">
        <f t="shared" si="259"/>
        <v>1.4811675124528025</v>
      </c>
      <c r="N2749" s="4">
        <f>IF(SUMPRODUCT($O$2:$AD$2,O2749:AD2749)&lt;=Kalkulačka!$B$4,SUMPRODUCT($O$2:$AD$2,O2749:AD2749)*Kalkulačka!$B$5,SUMPRODUCT($O$2:$AD$2,O2749:AD2749))</f>
        <v>30</v>
      </c>
      <c r="O2749" s="4">
        <v>20</v>
      </c>
      <c r="P2749" s="4">
        <v>0</v>
      </c>
      <c r="Q2749" s="4">
        <v>0</v>
      </c>
      <c r="R2749" s="4">
        <v>0</v>
      </c>
      <c r="S2749" s="4">
        <v>0</v>
      </c>
      <c r="T2749" s="4">
        <v>0</v>
      </c>
      <c r="U2749" s="4">
        <v>0</v>
      </c>
      <c r="V2749" s="4">
        <v>0</v>
      </c>
      <c r="W2749" s="4">
        <v>0</v>
      </c>
      <c r="X2749" s="4">
        <v>0</v>
      </c>
      <c r="Y2749" s="4">
        <v>0</v>
      </c>
      <c r="Z2749" s="4">
        <v>0</v>
      </c>
      <c r="AA2749" s="4">
        <v>0</v>
      </c>
      <c r="AB2749" s="4">
        <v>0</v>
      </c>
      <c r="AC2749" s="4">
        <v>0</v>
      </c>
      <c r="AD2749" s="4">
        <v>0</v>
      </c>
    </row>
    <row r="2750" spans="1:30" x14ac:dyDescent="0.3">
      <c r="A2750" s="16" t="s">
        <v>20</v>
      </c>
      <c r="B2750" s="7">
        <v>531341</v>
      </c>
      <c r="C2750" s="7">
        <v>640204</v>
      </c>
      <c r="D2750" s="7" t="s">
        <v>2722</v>
      </c>
      <c r="E2750" s="7">
        <v>2</v>
      </c>
      <c r="F2750" s="4">
        <v>351092</v>
      </c>
      <c r="G2750" s="4">
        <v>9557</v>
      </c>
      <c r="H2750" s="4">
        <f t="shared" si="254"/>
        <v>426280.03851234412</v>
      </c>
      <c r="I2750" s="4">
        <f t="shared" si="255"/>
        <v>75188.038512344123</v>
      </c>
      <c r="J2750" s="5">
        <f t="shared" si="256"/>
        <v>0.21415480418905619</v>
      </c>
      <c r="K2750" s="4">
        <f t="shared" si="257"/>
        <v>23712.517916511435</v>
      </c>
      <c r="L2750" s="4">
        <f t="shared" si="258"/>
        <v>14155.517916511435</v>
      </c>
      <c r="M2750" s="5">
        <f t="shared" si="259"/>
        <v>1.4811675124528025</v>
      </c>
      <c r="N2750" s="4">
        <f>IF(SUMPRODUCT($O$2:$AD$2,O2750:AD2750)&lt;=Kalkulačka!$B$4,SUMPRODUCT($O$2:$AD$2,O2750:AD2750)*Kalkulačka!$B$5,SUMPRODUCT($O$2:$AD$2,O2750:AD2750))</f>
        <v>30</v>
      </c>
      <c r="O2750" s="4">
        <v>20</v>
      </c>
      <c r="P2750" s="4">
        <v>0</v>
      </c>
      <c r="Q2750" s="4">
        <v>0</v>
      </c>
      <c r="R2750" s="4">
        <v>0</v>
      </c>
      <c r="S2750" s="4">
        <v>0</v>
      </c>
      <c r="T2750" s="4">
        <v>0</v>
      </c>
      <c r="U2750" s="4">
        <v>0</v>
      </c>
      <c r="V2750" s="4">
        <v>0</v>
      </c>
      <c r="W2750" s="4">
        <v>0</v>
      </c>
      <c r="X2750" s="4">
        <v>0</v>
      </c>
      <c r="Y2750" s="4">
        <v>0</v>
      </c>
      <c r="Z2750" s="4">
        <v>0</v>
      </c>
      <c r="AA2750" s="4">
        <v>0</v>
      </c>
      <c r="AB2750" s="4">
        <v>0</v>
      </c>
      <c r="AC2750" s="4">
        <v>0</v>
      </c>
      <c r="AD2750" s="4">
        <v>0</v>
      </c>
    </row>
    <row r="2751" spans="1:30" x14ac:dyDescent="0.3">
      <c r="A2751" s="16" t="s">
        <v>20</v>
      </c>
      <c r="B2751" s="7">
        <v>531537</v>
      </c>
      <c r="C2751" s="7">
        <v>233587</v>
      </c>
      <c r="D2751" s="7" t="s">
        <v>2723</v>
      </c>
      <c r="E2751" s="7">
        <v>2</v>
      </c>
      <c r="F2751" s="4">
        <v>351092</v>
      </c>
      <c r="G2751" s="4">
        <v>9557</v>
      </c>
      <c r="H2751" s="4">
        <f t="shared" si="254"/>
        <v>426280.03851234412</v>
      </c>
      <c r="I2751" s="4">
        <f t="shared" si="255"/>
        <v>75188.038512344123</v>
      </c>
      <c r="J2751" s="5">
        <f t="shared" si="256"/>
        <v>0.21415480418905619</v>
      </c>
      <c r="K2751" s="4">
        <f t="shared" si="257"/>
        <v>23712.517916511435</v>
      </c>
      <c r="L2751" s="4">
        <f t="shared" si="258"/>
        <v>14155.517916511435</v>
      </c>
      <c r="M2751" s="5">
        <f t="shared" si="259"/>
        <v>1.4811675124528025</v>
      </c>
      <c r="N2751" s="4">
        <f>IF(SUMPRODUCT($O$2:$AD$2,O2751:AD2751)&lt;=Kalkulačka!$B$4,SUMPRODUCT($O$2:$AD$2,O2751:AD2751)*Kalkulačka!$B$5,SUMPRODUCT($O$2:$AD$2,O2751:AD2751))</f>
        <v>30</v>
      </c>
      <c r="O2751" s="4">
        <v>20</v>
      </c>
      <c r="P2751" s="4">
        <v>0</v>
      </c>
      <c r="Q2751" s="4">
        <v>0</v>
      </c>
      <c r="R2751" s="4">
        <v>0</v>
      </c>
      <c r="S2751" s="4">
        <v>0</v>
      </c>
      <c r="T2751" s="4">
        <v>0</v>
      </c>
      <c r="U2751" s="4">
        <v>20</v>
      </c>
      <c r="V2751" s="4">
        <v>0</v>
      </c>
      <c r="W2751" s="4">
        <v>0</v>
      </c>
      <c r="X2751" s="4">
        <v>0</v>
      </c>
      <c r="Y2751" s="4">
        <v>0</v>
      </c>
      <c r="Z2751" s="4">
        <v>0</v>
      </c>
      <c r="AA2751" s="4">
        <v>0</v>
      </c>
      <c r="AB2751" s="4">
        <v>0</v>
      </c>
      <c r="AC2751" s="4">
        <v>0</v>
      </c>
      <c r="AD2751" s="4">
        <v>0</v>
      </c>
    </row>
    <row r="2752" spans="1:30" x14ac:dyDescent="0.3">
      <c r="A2752" s="16" t="s">
        <v>20</v>
      </c>
      <c r="B2752" s="7">
        <v>532002</v>
      </c>
      <c r="C2752" s="7">
        <v>234052</v>
      </c>
      <c r="D2752" s="7" t="s">
        <v>2724</v>
      </c>
      <c r="E2752" s="7">
        <v>2</v>
      </c>
      <c r="F2752" s="4">
        <v>351092</v>
      </c>
      <c r="G2752" s="4">
        <v>9557</v>
      </c>
      <c r="H2752" s="4">
        <f t="shared" si="254"/>
        <v>426280.03851234412</v>
      </c>
      <c r="I2752" s="4">
        <f t="shared" si="255"/>
        <v>75188.038512344123</v>
      </c>
      <c r="J2752" s="5">
        <f t="shared" si="256"/>
        <v>0.21415480418905619</v>
      </c>
      <c r="K2752" s="4">
        <f t="shared" si="257"/>
        <v>23712.517916511435</v>
      </c>
      <c r="L2752" s="4">
        <f t="shared" si="258"/>
        <v>14155.517916511435</v>
      </c>
      <c r="M2752" s="5">
        <f t="shared" si="259"/>
        <v>1.4811675124528025</v>
      </c>
      <c r="N2752" s="4">
        <f>IF(SUMPRODUCT($O$2:$AD$2,O2752:AD2752)&lt;=Kalkulačka!$B$4,SUMPRODUCT($O$2:$AD$2,O2752:AD2752)*Kalkulačka!$B$5,SUMPRODUCT($O$2:$AD$2,O2752:AD2752))</f>
        <v>30</v>
      </c>
      <c r="O2752" s="4">
        <v>20</v>
      </c>
      <c r="P2752" s="4">
        <v>0</v>
      </c>
      <c r="Q2752" s="4">
        <v>0</v>
      </c>
      <c r="R2752" s="4">
        <v>0</v>
      </c>
      <c r="S2752" s="4">
        <v>0</v>
      </c>
      <c r="T2752" s="4">
        <v>0</v>
      </c>
      <c r="U2752" s="4">
        <v>20</v>
      </c>
      <c r="V2752" s="4">
        <v>0</v>
      </c>
      <c r="W2752" s="4">
        <v>0</v>
      </c>
      <c r="X2752" s="4">
        <v>0</v>
      </c>
      <c r="Y2752" s="4">
        <v>0</v>
      </c>
      <c r="Z2752" s="4">
        <v>0</v>
      </c>
      <c r="AA2752" s="4">
        <v>0</v>
      </c>
      <c r="AB2752" s="4">
        <v>0</v>
      </c>
      <c r="AC2752" s="4">
        <v>0</v>
      </c>
      <c r="AD2752" s="4">
        <v>0</v>
      </c>
    </row>
    <row r="2753" spans="1:30" x14ac:dyDescent="0.3">
      <c r="A2753" s="16" t="s">
        <v>20</v>
      </c>
      <c r="B2753" s="7">
        <v>533009</v>
      </c>
      <c r="C2753" s="7">
        <v>235067</v>
      </c>
      <c r="D2753" s="7" t="s">
        <v>2725</v>
      </c>
      <c r="E2753" s="7">
        <v>2</v>
      </c>
      <c r="F2753" s="4">
        <v>351092</v>
      </c>
      <c r="G2753" s="4">
        <v>9557</v>
      </c>
      <c r="H2753" s="4">
        <f t="shared" si="254"/>
        <v>426280.03851234412</v>
      </c>
      <c r="I2753" s="4">
        <f t="shared" si="255"/>
        <v>75188.038512344123</v>
      </c>
      <c r="J2753" s="5">
        <f t="shared" si="256"/>
        <v>0.21415480418905619</v>
      </c>
      <c r="K2753" s="4">
        <f t="shared" si="257"/>
        <v>23712.517916511435</v>
      </c>
      <c r="L2753" s="4">
        <f t="shared" si="258"/>
        <v>14155.517916511435</v>
      </c>
      <c r="M2753" s="5">
        <f t="shared" si="259"/>
        <v>1.4811675124528025</v>
      </c>
      <c r="N2753" s="4">
        <f>IF(SUMPRODUCT($O$2:$AD$2,O2753:AD2753)&lt;=Kalkulačka!$B$4,SUMPRODUCT($O$2:$AD$2,O2753:AD2753)*Kalkulačka!$B$5,SUMPRODUCT($O$2:$AD$2,O2753:AD2753))</f>
        <v>30</v>
      </c>
      <c r="O2753" s="4">
        <v>20</v>
      </c>
      <c r="P2753" s="4">
        <v>0</v>
      </c>
      <c r="Q2753" s="4">
        <v>0</v>
      </c>
      <c r="R2753" s="4">
        <v>0</v>
      </c>
      <c r="S2753" s="4">
        <v>0</v>
      </c>
      <c r="T2753" s="4">
        <v>0</v>
      </c>
      <c r="U2753" s="4">
        <v>0</v>
      </c>
      <c r="V2753" s="4">
        <v>0</v>
      </c>
      <c r="W2753" s="4">
        <v>0</v>
      </c>
      <c r="X2753" s="4">
        <v>0</v>
      </c>
      <c r="Y2753" s="4">
        <v>0</v>
      </c>
      <c r="Z2753" s="4">
        <v>0</v>
      </c>
      <c r="AA2753" s="4">
        <v>0</v>
      </c>
      <c r="AB2753" s="4">
        <v>0</v>
      </c>
      <c r="AC2753" s="4">
        <v>0</v>
      </c>
      <c r="AD2753" s="4">
        <v>0</v>
      </c>
    </row>
    <row r="2754" spans="1:30" x14ac:dyDescent="0.3">
      <c r="A2754" s="16" t="s">
        <v>20</v>
      </c>
      <c r="B2754" s="7">
        <v>533297</v>
      </c>
      <c r="C2754" s="7">
        <v>235351</v>
      </c>
      <c r="D2754" s="7" t="s">
        <v>2726</v>
      </c>
      <c r="E2754" s="7">
        <v>2</v>
      </c>
      <c r="F2754" s="4">
        <v>351092</v>
      </c>
      <c r="G2754" s="4">
        <v>9557</v>
      </c>
      <c r="H2754" s="4">
        <f t="shared" si="254"/>
        <v>426280.03851234412</v>
      </c>
      <c r="I2754" s="4">
        <f t="shared" si="255"/>
        <v>75188.038512344123</v>
      </c>
      <c r="J2754" s="5">
        <f t="shared" si="256"/>
        <v>0.21415480418905619</v>
      </c>
      <c r="K2754" s="4">
        <f t="shared" si="257"/>
        <v>23712.517916511435</v>
      </c>
      <c r="L2754" s="4">
        <f t="shared" si="258"/>
        <v>14155.517916511435</v>
      </c>
      <c r="M2754" s="5">
        <f t="shared" si="259"/>
        <v>1.4811675124528025</v>
      </c>
      <c r="N2754" s="4">
        <f>IF(SUMPRODUCT($O$2:$AD$2,O2754:AD2754)&lt;=Kalkulačka!$B$4,SUMPRODUCT($O$2:$AD$2,O2754:AD2754)*Kalkulačka!$B$5,SUMPRODUCT($O$2:$AD$2,O2754:AD2754))</f>
        <v>30</v>
      </c>
      <c r="O2754" s="4">
        <v>20</v>
      </c>
      <c r="P2754" s="4">
        <v>0</v>
      </c>
      <c r="Q2754" s="4">
        <v>0</v>
      </c>
      <c r="R2754" s="4">
        <v>0</v>
      </c>
      <c r="S2754" s="4">
        <v>0</v>
      </c>
      <c r="T2754" s="4">
        <v>0</v>
      </c>
      <c r="U2754" s="4">
        <v>20</v>
      </c>
      <c r="V2754" s="4">
        <v>0</v>
      </c>
      <c r="W2754" s="4">
        <v>0</v>
      </c>
      <c r="X2754" s="4">
        <v>0</v>
      </c>
      <c r="Y2754" s="4">
        <v>0</v>
      </c>
      <c r="Z2754" s="4">
        <v>0</v>
      </c>
      <c r="AA2754" s="4">
        <v>0</v>
      </c>
      <c r="AB2754" s="4">
        <v>0</v>
      </c>
      <c r="AC2754" s="4">
        <v>0</v>
      </c>
      <c r="AD2754" s="4">
        <v>0</v>
      </c>
    </row>
    <row r="2755" spans="1:30" x14ac:dyDescent="0.3">
      <c r="A2755" s="16" t="s">
        <v>20</v>
      </c>
      <c r="B2755" s="7">
        <v>534137</v>
      </c>
      <c r="C2755" s="7">
        <v>236152</v>
      </c>
      <c r="D2755" s="7" t="s">
        <v>1139</v>
      </c>
      <c r="E2755" s="7">
        <v>2</v>
      </c>
      <c r="F2755" s="4">
        <v>351092</v>
      </c>
      <c r="G2755" s="4">
        <v>9557</v>
      </c>
      <c r="H2755" s="4">
        <f t="shared" si="254"/>
        <v>426280.03851234412</v>
      </c>
      <c r="I2755" s="4">
        <f t="shared" si="255"/>
        <v>75188.038512344123</v>
      </c>
      <c r="J2755" s="5">
        <f t="shared" si="256"/>
        <v>0.21415480418905619</v>
      </c>
      <c r="K2755" s="4">
        <f t="shared" si="257"/>
        <v>23712.517916511435</v>
      </c>
      <c r="L2755" s="4">
        <f t="shared" si="258"/>
        <v>14155.517916511435</v>
      </c>
      <c r="M2755" s="5">
        <f t="shared" si="259"/>
        <v>1.4811675124528025</v>
      </c>
      <c r="N2755" s="4">
        <f>IF(SUMPRODUCT($O$2:$AD$2,O2755:AD2755)&lt;=Kalkulačka!$B$4,SUMPRODUCT($O$2:$AD$2,O2755:AD2755)*Kalkulačka!$B$5,SUMPRODUCT($O$2:$AD$2,O2755:AD2755))</f>
        <v>30</v>
      </c>
      <c r="O2755" s="4">
        <v>20</v>
      </c>
      <c r="P2755" s="4">
        <v>0</v>
      </c>
      <c r="Q2755" s="4">
        <v>0</v>
      </c>
      <c r="R2755" s="4">
        <v>0</v>
      </c>
      <c r="S2755" s="4">
        <v>0</v>
      </c>
      <c r="T2755" s="4">
        <v>0</v>
      </c>
      <c r="U2755" s="4">
        <v>0</v>
      </c>
      <c r="V2755" s="4">
        <v>0</v>
      </c>
      <c r="W2755" s="4">
        <v>0</v>
      </c>
      <c r="X2755" s="4">
        <v>0</v>
      </c>
      <c r="Y2755" s="4">
        <v>0</v>
      </c>
      <c r="Z2755" s="4">
        <v>0</v>
      </c>
      <c r="AA2755" s="4">
        <v>0</v>
      </c>
      <c r="AB2755" s="4">
        <v>0</v>
      </c>
      <c r="AC2755" s="4">
        <v>0</v>
      </c>
      <c r="AD2755" s="4">
        <v>0</v>
      </c>
    </row>
    <row r="2756" spans="1:30" x14ac:dyDescent="0.3">
      <c r="A2756" s="16" t="s">
        <v>20</v>
      </c>
      <c r="B2756" s="7">
        <v>534641</v>
      </c>
      <c r="C2756" s="7">
        <v>236675</v>
      </c>
      <c r="D2756" s="7" t="s">
        <v>2727</v>
      </c>
      <c r="E2756" s="7">
        <v>2</v>
      </c>
      <c r="F2756" s="4">
        <v>351092</v>
      </c>
      <c r="G2756" s="4">
        <v>9557</v>
      </c>
      <c r="H2756" s="4">
        <f t="shared" si="254"/>
        <v>426280.03851234412</v>
      </c>
      <c r="I2756" s="4">
        <f t="shared" si="255"/>
        <v>75188.038512344123</v>
      </c>
      <c r="J2756" s="5">
        <f t="shared" si="256"/>
        <v>0.21415480418905619</v>
      </c>
      <c r="K2756" s="4">
        <f t="shared" si="257"/>
        <v>23712.517916511435</v>
      </c>
      <c r="L2756" s="4">
        <f t="shared" si="258"/>
        <v>14155.517916511435</v>
      </c>
      <c r="M2756" s="5">
        <f t="shared" si="259"/>
        <v>1.4811675124528025</v>
      </c>
      <c r="N2756" s="4">
        <f>IF(SUMPRODUCT($O$2:$AD$2,O2756:AD2756)&lt;=Kalkulačka!$B$4,SUMPRODUCT($O$2:$AD$2,O2756:AD2756)*Kalkulačka!$B$5,SUMPRODUCT($O$2:$AD$2,O2756:AD2756))</f>
        <v>30</v>
      </c>
      <c r="O2756" s="4">
        <v>20</v>
      </c>
      <c r="P2756" s="4">
        <v>0</v>
      </c>
      <c r="Q2756" s="4">
        <v>0</v>
      </c>
      <c r="R2756" s="4">
        <v>0</v>
      </c>
      <c r="S2756" s="4">
        <v>0</v>
      </c>
      <c r="T2756" s="4">
        <v>0</v>
      </c>
      <c r="U2756" s="4">
        <v>0</v>
      </c>
      <c r="V2756" s="4">
        <v>0</v>
      </c>
      <c r="W2756" s="4">
        <v>0</v>
      </c>
      <c r="X2756" s="4">
        <v>0</v>
      </c>
      <c r="Y2756" s="4">
        <v>0</v>
      </c>
      <c r="Z2756" s="4">
        <v>0</v>
      </c>
      <c r="AA2756" s="4">
        <v>0</v>
      </c>
      <c r="AB2756" s="4">
        <v>0</v>
      </c>
      <c r="AC2756" s="4">
        <v>0</v>
      </c>
      <c r="AD2756" s="4">
        <v>0</v>
      </c>
    </row>
    <row r="2757" spans="1:30" x14ac:dyDescent="0.3">
      <c r="A2757" s="16" t="s">
        <v>20</v>
      </c>
      <c r="B2757" s="7">
        <v>535311</v>
      </c>
      <c r="C2757" s="7">
        <v>237311</v>
      </c>
      <c r="D2757" s="7" t="s">
        <v>2728</v>
      </c>
      <c r="E2757" s="7">
        <v>2</v>
      </c>
      <c r="F2757" s="4">
        <v>351092</v>
      </c>
      <c r="G2757" s="4">
        <v>9557</v>
      </c>
      <c r="H2757" s="4">
        <f t="shared" si="254"/>
        <v>426280.03851234412</v>
      </c>
      <c r="I2757" s="4">
        <f t="shared" si="255"/>
        <v>75188.038512344123</v>
      </c>
      <c r="J2757" s="5">
        <f t="shared" si="256"/>
        <v>0.21415480418905619</v>
      </c>
      <c r="K2757" s="4">
        <f t="shared" si="257"/>
        <v>23712.517916511435</v>
      </c>
      <c r="L2757" s="4">
        <f t="shared" si="258"/>
        <v>14155.517916511435</v>
      </c>
      <c r="M2757" s="5">
        <f t="shared" si="259"/>
        <v>1.4811675124528025</v>
      </c>
      <c r="N2757" s="4">
        <f>IF(SUMPRODUCT($O$2:$AD$2,O2757:AD2757)&lt;=Kalkulačka!$B$4,SUMPRODUCT($O$2:$AD$2,O2757:AD2757)*Kalkulačka!$B$5,SUMPRODUCT($O$2:$AD$2,O2757:AD2757))</f>
        <v>30</v>
      </c>
      <c r="O2757" s="4">
        <v>20</v>
      </c>
      <c r="P2757" s="4">
        <v>0</v>
      </c>
      <c r="Q2757" s="4">
        <v>0</v>
      </c>
      <c r="R2757" s="4">
        <v>0</v>
      </c>
      <c r="S2757" s="4">
        <v>0</v>
      </c>
      <c r="T2757" s="4">
        <v>0</v>
      </c>
      <c r="U2757" s="4">
        <v>0</v>
      </c>
      <c r="V2757" s="4">
        <v>0</v>
      </c>
      <c r="W2757" s="4">
        <v>0</v>
      </c>
      <c r="X2757" s="4">
        <v>0</v>
      </c>
      <c r="Y2757" s="4">
        <v>0</v>
      </c>
      <c r="Z2757" s="4">
        <v>0</v>
      </c>
      <c r="AA2757" s="4">
        <v>0</v>
      </c>
      <c r="AB2757" s="4">
        <v>0</v>
      </c>
      <c r="AC2757" s="4">
        <v>0</v>
      </c>
      <c r="AD2757" s="4">
        <v>0</v>
      </c>
    </row>
    <row r="2758" spans="1:30" x14ac:dyDescent="0.3">
      <c r="A2758" s="16" t="s">
        <v>20</v>
      </c>
      <c r="B2758" s="7">
        <v>535869</v>
      </c>
      <c r="C2758" s="7">
        <v>237841</v>
      </c>
      <c r="D2758" s="7" t="s">
        <v>2729</v>
      </c>
      <c r="E2758" s="7">
        <v>2</v>
      </c>
      <c r="F2758" s="4">
        <v>351092</v>
      </c>
      <c r="G2758" s="4">
        <v>9557</v>
      </c>
      <c r="H2758" s="4">
        <f t="shared" ref="H2758:H2821" si="260">N2758*$A$3</f>
        <v>426280.03851234412</v>
      </c>
      <c r="I2758" s="4">
        <f t="shared" ref="I2758:I2821" si="261">H2758-F2758</f>
        <v>75188.038512344123</v>
      </c>
      <c r="J2758" s="5">
        <f t="shared" ref="J2758:J2821" si="262">IFERROR(H2758/F2758-1,0)</f>
        <v>0.21415480418905619</v>
      </c>
      <c r="K2758" s="4">
        <f t="shared" ref="K2758:K2821" si="263">N2758*$A$4</f>
        <v>23712.517916511435</v>
      </c>
      <c r="L2758" s="4">
        <f t="shared" ref="L2758:L2821" si="264">K2758-G2758</f>
        <v>14155.517916511435</v>
      </c>
      <c r="M2758" s="5">
        <f t="shared" ref="M2758:M2821" si="265">IFERROR(K2758/G2758-1,0)</f>
        <v>1.4811675124528025</v>
      </c>
      <c r="N2758" s="4">
        <f>IF(SUMPRODUCT($O$2:$AD$2,O2758:AD2758)&lt;=Kalkulačka!$B$4,SUMPRODUCT($O$2:$AD$2,O2758:AD2758)*Kalkulačka!$B$5,SUMPRODUCT($O$2:$AD$2,O2758:AD2758))</f>
        <v>30</v>
      </c>
      <c r="O2758" s="4">
        <v>20</v>
      </c>
      <c r="P2758" s="4">
        <v>0</v>
      </c>
      <c r="Q2758" s="4">
        <v>0</v>
      </c>
      <c r="R2758" s="4">
        <v>0</v>
      </c>
      <c r="S2758" s="4">
        <v>0</v>
      </c>
      <c r="T2758" s="4">
        <v>0</v>
      </c>
      <c r="U2758" s="4">
        <v>0</v>
      </c>
      <c r="V2758" s="4">
        <v>0</v>
      </c>
      <c r="W2758" s="4">
        <v>0</v>
      </c>
      <c r="X2758" s="4">
        <v>0</v>
      </c>
      <c r="Y2758" s="4">
        <v>0</v>
      </c>
      <c r="Z2758" s="4">
        <v>0</v>
      </c>
      <c r="AA2758" s="4">
        <v>0</v>
      </c>
      <c r="AB2758" s="4">
        <v>0</v>
      </c>
      <c r="AC2758" s="4">
        <v>0</v>
      </c>
      <c r="AD2758" s="4">
        <v>0</v>
      </c>
    </row>
    <row r="2759" spans="1:30" x14ac:dyDescent="0.3">
      <c r="A2759" s="16" t="s">
        <v>20</v>
      </c>
      <c r="B2759" s="7">
        <v>537497</v>
      </c>
      <c r="C2759" s="7">
        <v>239445</v>
      </c>
      <c r="D2759" s="7" t="s">
        <v>2730</v>
      </c>
      <c r="E2759" s="7">
        <v>2</v>
      </c>
      <c r="F2759" s="4">
        <v>351092</v>
      </c>
      <c r="G2759" s="4">
        <v>9557</v>
      </c>
      <c r="H2759" s="4">
        <f t="shared" si="260"/>
        <v>426280.03851234412</v>
      </c>
      <c r="I2759" s="4">
        <f t="shared" si="261"/>
        <v>75188.038512344123</v>
      </c>
      <c r="J2759" s="5">
        <f t="shared" si="262"/>
        <v>0.21415480418905619</v>
      </c>
      <c r="K2759" s="4">
        <f t="shared" si="263"/>
        <v>23712.517916511435</v>
      </c>
      <c r="L2759" s="4">
        <f t="shared" si="264"/>
        <v>14155.517916511435</v>
      </c>
      <c r="M2759" s="5">
        <f t="shared" si="265"/>
        <v>1.4811675124528025</v>
      </c>
      <c r="N2759" s="4">
        <f>IF(SUMPRODUCT($O$2:$AD$2,O2759:AD2759)&lt;=Kalkulačka!$B$4,SUMPRODUCT($O$2:$AD$2,O2759:AD2759)*Kalkulačka!$B$5,SUMPRODUCT($O$2:$AD$2,O2759:AD2759))</f>
        <v>30</v>
      </c>
      <c r="O2759" s="4">
        <v>20</v>
      </c>
      <c r="P2759" s="4">
        <v>0</v>
      </c>
      <c r="Q2759" s="4">
        <v>0</v>
      </c>
      <c r="R2759" s="4">
        <v>0</v>
      </c>
      <c r="S2759" s="4">
        <v>0</v>
      </c>
      <c r="T2759" s="4">
        <v>0</v>
      </c>
      <c r="U2759" s="4">
        <v>20</v>
      </c>
      <c r="V2759" s="4">
        <v>0</v>
      </c>
      <c r="W2759" s="4">
        <v>0</v>
      </c>
      <c r="X2759" s="4">
        <v>0</v>
      </c>
      <c r="Y2759" s="4">
        <v>0</v>
      </c>
      <c r="Z2759" s="4">
        <v>0</v>
      </c>
      <c r="AA2759" s="4">
        <v>0</v>
      </c>
      <c r="AB2759" s="4">
        <v>0</v>
      </c>
      <c r="AC2759" s="4">
        <v>0</v>
      </c>
      <c r="AD2759" s="4">
        <v>0</v>
      </c>
    </row>
    <row r="2760" spans="1:30" x14ac:dyDescent="0.3">
      <c r="A2760" s="16" t="s">
        <v>20</v>
      </c>
      <c r="B2760" s="7">
        <v>537837</v>
      </c>
      <c r="C2760" s="7">
        <v>239798</v>
      </c>
      <c r="D2760" s="7" t="s">
        <v>2731</v>
      </c>
      <c r="E2760" s="7">
        <v>2</v>
      </c>
      <c r="F2760" s="4">
        <v>351092</v>
      </c>
      <c r="G2760" s="4">
        <v>9557</v>
      </c>
      <c r="H2760" s="4">
        <f t="shared" si="260"/>
        <v>426280.03851234412</v>
      </c>
      <c r="I2760" s="4">
        <f t="shared" si="261"/>
        <v>75188.038512344123</v>
      </c>
      <c r="J2760" s="5">
        <f t="shared" si="262"/>
        <v>0.21415480418905619</v>
      </c>
      <c r="K2760" s="4">
        <f t="shared" si="263"/>
        <v>23712.517916511435</v>
      </c>
      <c r="L2760" s="4">
        <f t="shared" si="264"/>
        <v>14155.517916511435</v>
      </c>
      <c r="M2760" s="5">
        <f t="shared" si="265"/>
        <v>1.4811675124528025</v>
      </c>
      <c r="N2760" s="4">
        <f>IF(SUMPRODUCT($O$2:$AD$2,O2760:AD2760)&lt;=Kalkulačka!$B$4,SUMPRODUCT($O$2:$AD$2,O2760:AD2760)*Kalkulačka!$B$5,SUMPRODUCT($O$2:$AD$2,O2760:AD2760))</f>
        <v>30</v>
      </c>
      <c r="O2760" s="4">
        <v>20</v>
      </c>
      <c r="P2760" s="4">
        <v>0</v>
      </c>
      <c r="Q2760" s="4">
        <v>0</v>
      </c>
      <c r="R2760" s="4">
        <v>0</v>
      </c>
      <c r="S2760" s="4">
        <v>0</v>
      </c>
      <c r="T2760" s="4">
        <v>0</v>
      </c>
      <c r="U2760" s="4">
        <v>0</v>
      </c>
      <c r="V2760" s="4">
        <v>0</v>
      </c>
      <c r="W2760" s="4">
        <v>0</v>
      </c>
      <c r="X2760" s="4">
        <v>0</v>
      </c>
      <c r="Y2760" s="4">
        <v>0</v>
      </c>
      <c r="Z2760" s="4">
        <v>0</v>
      </c>
      <c r="AA2760" s="4">
        <v>0</v>
      </c>
      <c r="AB2760" s="4">
        <v>0</v>
      </c>
      <c r="AC2760" s="4">
        <v>0</v>
      </c>
      <c r="AD2760" s="4">
        <v>0</v>
      </c>
    </row>
    <row r="2761" spans="1:30" x14ac:dyDescent="0.3">
      <c r="A2761" s="16" t="s">
        <v>20</v>
      </c>
      <c r="B2761" s="7">
        <v>537900</v>
      </c>
      <c r="C2761" s="7">
        <v>239861</v>
      </c>
      <c r="D2761" s="7" t="s">
        <v>2732</v>
      </c>
      <c r="E2761" s="7">
        <v>2</v>
      </c>
      <c r="F2761" s="4">
        <v>351092</v>
      </c>
      <c r="G2761" s="4">
        <v>9557</v>
      </c>
      <c r="H2761" s="4">
        <f t="shared" si="260"/>
        <v>426280.03851234412</v>
      </c>
      <c r="I2761" s="4">
        <f t="shared" si="261"/>
        <v>75188.038512344123</v>
      </c>
      <c r="J2761" s="5">
        <f t="shared" si="262"/>
        <v>0.21415480418905619</v>
      </c>
      <c r="K2761" s="4">
        <f t="shared" si="263"/>
        <v>23712.517916511435</v>
      </c>
      <c r="L2761" s="4">
        <f t="shared" si="264"/>
        <v>14155.517916511435</v>
      </c>
      <c r="M2761" s="5">
        <f t="shared" si="265"/>
        <v>1.4811675124528025</v>
      </c>
      <c r="N2761" s="4">
        <f>IF(SUMPRODUCT($O$2:$AD$2,O2761:AD2761)&lt;=Kalkulačka!$B$4,SUMPRODUCT($O$2:$AD$2,O2761:AD2761)*Kalkulačka!$B$5,SUMPRODUCT($O$2:$AD$2,O2761:AD2761))</f>
        <v>30</v>
      </c>
      <c r="O2761" s="4">
        <v>20</v>
      </c>
      <c r="P2761" s="4">
        <v>0</v>
      </c>
      <c r="Q2761" s="4">
        <v>0</v>
      </c>
      <c r="R2761" s="4">
        <v>0</v>
      </c>
      <c r="S2761" s="4">
        <v>0</v>
      </c>
      <c r="T2761" s="4">
        <v>0</v>
      </c>
      <c r="U2761" s="4">
        <v>20</v>
      </c>
      <c r="V2761" s="4">
        <v>0</v>
      </c>
      <c r="W2761" s="4">
        <v>0</v>
      </c>
      <c r="X2761" s="4">
        <v>0</v>
      </c>
      <c r="Y2761" s="4">
        <v>0</v>
      </c>
      <c r="Z2761" s="4">
        <v>0</v>
      </c>
      <c r="AA2761" s="4">
        <v>0</v>
      </c>
      <c r="AB2761" s="4">
        <v>0</v>
      </c>
      <c r="AC2761" s="4">
        <v>0</v>
      </c>
      <c r="AD2761" s="4">
        <v>0</v>
      </c>
    </row>
    <row r="2762" spans="1:30" x14ac:dyDescent="0.3">
      <c r="A2762" s="16" t="s">
        <v>20</v>
      </c>
      <c r="B2762" s="7">
        <v>539091</v>
      </c>
      <c r="C2762" s="7">
        <v>241075</v>
      </c>
      <c r="D2762" s="7" t="s">
        <v>2733</v>
      </c>
      <c r="E2762" s="7">
        <v>2</v>
      </c>
      <c r="F2762" s="4">
        <v>351092</v>
      </c>
      <c r="G2762" s="4">
        <v>9557</v>
      </c>
      <c r="H2762" s="4">
        <f t="shared" si="260"/>
        <v>426280.03851234412</v>
      </c>
      <c r="I2762" s="4">
        <f t="shared" si="261"/>
        <v>75188.038512344123</v>
      </c>
      <c r="J2762" s="5">
        <f t="shared" si="262"/>
        <v>0.21415480418905619</v>
      </c>
      <c r="K2762" s="4">
        <f t="shared" si="263"/>
        <v>23712.517916511435</v>
      </c>
      <c r="L2762" s="4">
        <f t="shared" si="264"/>
        <v>14155.517916511435</v>
      </c>
      <c r="M2762" s="5">
        <f t="shared" si="265"/>
        <v>1.4811675124528025</v>
      </c>
      <c r="N2762" s="4">
        <f>IF(SUMPRODUCT($O$2:$AD$2,O2762:AD2762)&lt;=Kalkulačka!$B$4,SUMPRODUCT($O$2:$AD$2,O2762:AD2762)*Kalkulačka!$B$5,SUMPRODUCT($O$2:$AD$2,O2762:AD2762))</f>
        <v>30</v>
      </c>
      <c r="O2762" s="4">
        <v>20</v>
      </c>
      <c r="P2762" s="4">
        <v>0</v>
      </c>
      <c r="Q2762" s="4">
        <v>0</v>
      </c>
      <c r="R2762" s="4">
        <v>0</v>
      </c>
      <c r="S2762" s="4">
        <v>0</v>
      </c>
      <c r="T2762" s="4">
        <v>0</v>
      </c>
      <c r="U2762" s="4">
        <v>0</v>
      </c>
      <c r="V2762" s="4">
        <v>0</v>
      </c>
      <c r="W2762" s="4">
        <v>0</v>
      </c>
      <c r="X2762" s="4">
        <v>0</v>
      </c>
      <c r="Y2762" s="4">
        <v>0</v>
      </c>
      <c r="Z2762" s="4">
        <v>0</v>
      </c>
      <c r="AA2762" s="4">
        <v>0</v>
      </c>
      <c r="AB2762" s="4">
        <v>0</v>
      </c>
      <c r="AC2762" s="4">
        <v>0</v>
      </c>
      <c r="AD2762" s="4">
        <v>0</v>
      </c>
    </row>
    <row r="2763" spans="1:30" x14ac:dyDescent="0.3">
      <c r="A2763" s="16" t="s">
        <v>20</v>
      </c>
      <c r="B2763" s="7">
        <v>539970</v>
      </c>
      <c r="C2763" s="7">
        <v>241962</v>
      </c>
      <c r="D2763" s="7" t="s">
        <v>2734</v>
      </c>
      <c r="E2763" s="7">
        <v>2</v>
      </c>
      <c r="F2763" s="4">
        <v>351092</v>
      </c>
      <c r="G2763" s="4">
        <v>9557</v>
      </c>
      <c r="H2763" s="4">
        <f t="shared" si="260"/>
        <v>426280.03851234412</v>
      </c>
      <c r="I2763" s="4">
        <f t="shared" si="261"/>
        <v>75188.038512344123</v>
      </c>
      <c r="J2763" s="5">
        <f t="shared" si="262"/>
        <v>0.21415480418905619</v>
      </c>
      <c r="K2763" s="4">
        <f t="shared" si="263"/>
        <v>23712.517916511435</v>
      </c>
      <c r="L2763" s="4">
        <f t="shared" si="264"/>
        <v>14155.517916511435</v>
      </c>
      <c r="M2763" s="5">
        <f t="shared" si="265"/>
        <v>1.4811675124528025</v>
      </c>
      <c r="N2763" s="4">
        <f>IF(SUMPRODUCT($O$2:$AD$2,O2763:AD2763)&lt;=Kalkulačka!$B$4,SUMPRODUCT($O$2:$AD$2,O2763:AD2763)*Kalkulačka!$B$5,SUMPRODUCT($O$2:$AD$2,O2763:AD2763))</f>
        <v>30</v>
      </c>
      <c r="O2763" s="4">
        <v>20</v>
      </c>
      <c r="P2763" s="4">
        <v>0</v>
      </c>
      <c r="Q2763" s="4">
        <v>0</v>
      </c>
      <c r="R2763" s="4">
        <v>0</v>
      </c>
      <c r="S2763" s="4">
        <v>0</v>
      </c>
      <c r="T2763" s="4">
        <v>0</v>
      </c>
      <c r="U2763" s="4">
        <v>71</v>
      </c>
      <c r="V2763" s="4">
        <v>0</v>
      </c>
      <c r="W2763" s="4">
        <v>0</v>
      </c>
      <c r="X2763" s="4">
        <v>0</v>
      </c>
      <c r="Y2763" s="4">
        <v>0</v>
      </c>
      <c r="Z2763" s="4">
        <v>0</v>
      </c>
      <c r="AA2763" s="4">
        <v>0</v>
      </c>
      <c r="AB2763" s="4">
        <v>0</v>
      </c>
      <c r="AC2763" s="4">
        <v>0</v>
      </c>
      <c r="AD2763" s="4">
        <v>0</v>
      </c>
    </row>
    <row r="2764" spans="1:30" x14ac:dyDescent="0.3">
      <c r="A2764" s="16" t="s">
        <v>20</v>
      </c>
      <c r="B2764" s="7">
        <v>599417</v>
      </c>
      <c r="C2764" s="7">
        <v>875121</v>
      </c>
      <c r="D2764" s="7" t="s">
        <v>2735</v>
      </c>
      <c r="E2764" s="7">
        <v>2</v>
      </c>
      <c r="F2764" s="4">
        <v>351092</v>
      </c>
      <c r="G2764" s="4">
        <v>9557</v>
      </c>
      <c r="H2764" s="4">
        <f t="shared" si="260"/>
        <v>426280.03851234412</v>
      </c>
      <c r="I2764" s="4">
        <f t="shared" si="261"/>
        <v>75188.038512344123</v>
      </c>
      <c r="J2764" s="5">
        <f t="shared" si="262"/>
        <v>0.21415480418905619</v>
      </c>
      <c r="K2764" s="4">
        <f t="shared" si="263"/>
        <v>23712.517916511435</v>
      </c>
      <c r="L2764" s="4">
        <f t="shared" si="264"/>
        <v>14155.517916511435</v>
      </c>
      <c r="M2764" s="5">
        <f t="shared" si="265"/>
        <v>1.4811675124528025</v>
      </c>
      <c r="N2764" s="4">
        <f>IF(SUMPRODUCT($O$2:$AD$2,O2764:AD2764)&lt;=Kalkulačka!$B$4,SUMPRODUCT($O$2:$AD$2,O2764:AD2764)*Kalkulačka!$B$5,SUMPRODUCT($O$2:$AD$2,O2764:AD2764))</f>
        <v>30</v>
      </c>
      <c r="O2764" s="4">
        <v>20</v>
      </c>
      <c r="P2764" s="4">
        <v>0</v>
      </c>
      <c r="Q2764" s="4">
        <v>0</v>
      </c>
      <c r="R2764" s="4">
        <v>0</v>
      </c>
      <c r="S2764" s="4">
        <v>0</v>
      </c>
      <c r="T2764" s="4">
        <v>0</v>
      </c>
      <c r="U2764" s="4">
        <v>20</v>
      </c>
      <c r="V2764" s="4">
        <v>0</v>
      </c>
      <c r="W2764" s="4">
        <v>0</v>
      </c>
      <c r="X2764" s="4">
        <v>0</v>
      </c>
      <c r="Y2764" s="4">
        <v>0</v>
      </c>
      <c r="Z2764" s="4">
        <v>0</v>
      </c>
      <c r="AA2764" s="4">
        <v>0</v>
      </c>
      <c r="AB2764" s="4">
        <v>0</v>
      </c>
      <c r="AC2764" s="4">
        <v>0</v>
      </c>
      <c r="AD2764" s="4">
        <v>0</v>
      </c>
    </row>
    <row r="2765" spans="1:30" x14ac:dyDescent="0.3">
      <c r="A2765" s="16" t="s">
        <v>20</v>
      </c>
      <c r="B2765" s="7">
        <v>537896</v>
      </c>
      <c r="C2765" s="7">
        <v>239852</v>
      </c>
      <c r="D2765" s="7" t="s">
        <v>2736</v>
      </c>
      <c r="E2765" s="7">
        <v>2</v>
      </c>
      <c r="F2765" s="4">
        <v>702181</v>
      </c>
      <c r="G2765" s="4">
        <v>19114</v>
      </c>
      <c r="H2765" s="4">
        <f t="shared" si="260"/>
        <v>852560.07702468825</v>
      </c>
      <c r="I2765" s="4">
        <f t="shared" si="261"/>
        <v>150379.07702468825</v>
      </c>
      <c r="J2765" s="5">
        <f t="shared" si="262"/>
        <v>0.21415999154731935</v>
      </c>
      <c r="K2765" s="4">
        <f t="shared" si="263"/>
        <v>47425.03583302287</v>
      </c>
      <c r="L2765" s="4">
        <f t="shared" si="264"/>
        <v>28311.03583302287</v>
      </c>
      <c r="M2765" s="5">
        <f t="shared" si="265"/>
        <v>1.4811675124528025</v>
      </c>
      <c r="N2765" s="4">
        <f>IF(SUMPRODUCT($O$2:$AD$2,O2765:AD2765)&lt;=Kalkulačka!$B$4,SUMPRODUCT($O$2:$AD$2,O2765:AD2765)*Kalkulačka!$B$5,SUMPRODUCT($O$2:$AD$2,O2765:AD2765))</f>
        <v>60</v>
      </c>
      <c r="O2765" s="4">
        <v>40</v>
      </c>
      <c r="P2765" s="4">
        <v>0</v>
      </c>
      <c r="Q2765" s="4">
        <v>0</v>
      </c>
      <c r="R2765" s="4">
        <v>0</v>
      </c>
      <c r="S2765" s="4">
        <v>0</v>
      </c>
      <c r="T2765" s="4">
        <v>0</v>
      </c>
      <c r="U2765" s="4">
        <v>40</v>
      </c>
      <c r="V2765" s="4">
        <v>0</v>
      </c>
      <c r="W2765" s="4">
        <v>0</v>
      </c>
      <c r="X2765" s="4">
        <v>0</v>
      </c>
      <c r="Y2765" s="4">
        <v>0</v>
      </c>
      <c r="Z2765" s="4">
        <v>0</v>
      </c>
      <c r="AA2765" s="4">
        <v>0</v>
      </c>
      <c r="AB2765" s="4">
        <v>0</v>
      </c>
      <c r="AC2765" s="4">
        <v>0</v>
      </c>
      <c r="AD2765" s="4">
        <v>0</v>
      </c>
    </row>
    <row r="2766" spans="1:30" x14ac:dyDescent="0.3">
      <c r="A2766" s="16" t="s">
        <v>20</v>
      </c>
      <c r="B2766" s="7">
        <v>564486</v>
      </c>
      <c r="C2766" s="7">
        <v>662941</v>
      </c>
      <c r="D2766" s="7" t="s">
        <v>2737</v>
      </c>
      <c r="E2766" s="7">
        <v>2</v>
      </c>
      <c r="F2766" s="4">
        <v>702181</v>
      </c>
      <c r="G2766" s="4">
        <v>19114</v>
      </c>
      <c r="H2766" s="4">
        <f t="shared" si="260"/>
        <v>852560.07702468825</v>
      </c>
      <c r="I2766" s="4">
        <f t="shared" si="261"/>
        <v>150379.07702468825</v>
      </c>
      <c r="J2766" s="5">
        <f t="shared" si="262"/>
        <v>0.21415999154731935</v>
      </c>
      <c r="K2766" s="4">
        <f t="shared" si="263"/>
        <v>47425.03583302287</v>
      </c>
      <c r="L2766" s="4">
        <f t="shared" si="264"/>
        <v>28311.03583302287</v>
      </c>
      <c r="M2766" s="5">
        <f t="shared" si="265"/>
        <v>1.4811675124528025</v>
      </c>
      <c r="N2766" s="4">
        <f>IF(SUMPRODUCT($O$2:$AD$2,O2766:AD2766)&lt;=Kalkulačka!$B$4,SUMPRODUCT($O$2:$AD$2,O2766:AD2766)*Kalkulačka!$B$5,SUMPRODUCT($O$2:$AD$2,O2766:AD2766))</f>
        <v>60</v>
      </c>
      <c r="O2766" s="4">
        <v>40</v>
      </c>
      <c r="P2766" s="4">
        <v>0</v>
      </c>
      <c r="Q2766" s="4">
        <v>0</v>
      </c>
      <c r="R2766" s="4">
        <v>0</v>
      </c>
      <c r="S2766" s="4">
        <v>0</v>
      </c>
      <c r="T2766" s="4">
        <v>0</v>
      </c>
      <c r="U2766" s="4">
        <v>40</v>
      </c>
      <c r="V2766" s="4">
        <v>0</v>
      </c>
      <c r="W2766" s="4">
        <v>0</v>
      </c>
      <c r="X2766" s="4">
        <v>0</v>
      </c>
      <c r="Y2766" s="4">
        <v>0</v>
      </c>
      <c r="Z2766" s="4">
        <v>0</v>
      </c>
      <c r="AA2766" s="4">
        <v>0</v>
      </c>
      <c r="AB2766" s="4">
        <v>0</v>
      </c>
      <c r="AC2766" s="4">
        <v>0</v>
      </c>
      <c r="AD2766" s="4">
        <v>0</v>
      </c>
    </row>
    <row r="2767" spans="1:30" x14ac:dyDescent="0.3">
      <c r="A2767" s="16" t="s">
        <v>20</v>
      </c>
      <c r="B2767" s="7">
        <v>564800</v>
      </c>
      <c r="C2767" s="7">
        <v>665100</v>
      </c>
      <c r="D2767" s="7" t="s">
        <v>2738</v>
      </c>
      <c r="E2767" s="7">
        <v>2</v>
      </c>
      <c r="F2767" s="4">
        <v>702181</v>
      </c>
      <c r="G2767" s="4">
        <v>19114</v>
      </c>
      <c r="H2767" s="4">
        <f t="shared" si="260"/>
        <v>852560.07702468825</v>
      </c>
      <c r="I2767" s="4">
        <f t="shared" si="261"/>
        <v>150379.07702468825</v>
      </c>
      <c r="J2767" s="5">
        <f t="shared" si="262"/>
        <v>0.21415999154731935</v>
      </c>
      <c r="K2767" s="4">
        <f t="shared" si="263"/>
        <v>47425.03583302287</v>
      </c>
      <c r="L2767" s="4">
        <f t="shared" si="264"/>
        <v>28311.03583302287</v>
      </c>
      <c r="M2767" s="5">
        <f t="shared" si="265"/>
        <v>1.4811675124528025</v>
      </c>
      <c r="N2767" s="4">
        <f>IF(SUMPRODUCT($O$2:$AD$2,O2767:AD2767)&lt;=Kalkulačka!$B$4,SUMPRODUCT($O$2:$AD$2,O2767:AD2767)*Kalkulačka!$B$5,SUMPRODUCT($O$2:$AD$2,O2767:AD2767))</f>
        <v>60</v>
      </c>
      <c r="O2767" s="4">
        <v>40</v>
      </c>
      <c r="P2767" s="4">
        <v>0</v>
      </c>
      <c r="Q2767" s="4">
        <v>0</v>
      </c>
      <c r="R2767" s="4">
        <v>0</v>
      </c>
      <c r="S2767" s="4">
        <v>0</v>
      </c>
      <c r="T2767" s="4">
        <v>0</v>
      </c>
      <c r="U2767" s="4">
        <v>40</v>
      </c>
      <c r="V2767" s="4">
        <v>0</v>
      </c>
      <c r="W2767" s="4">
        <v>0</v>
      </c>
      <c r="X2767" s="4">
        <v>0</v>
      </c>
      <c r="Y2767" s="4">
        <v>0</v>
      </c>
      <c r="Z2767" s="4">
        <v>0</v>
      </c>
      <c r="AA2767" s="4">
        <v>0</v>
      </c>
      <c r="AB2767" s="4">
        <v>0</v>
      </c>
      <c r="AC2767" s="4">
        <v>0</v>
      </c>
      <c r="AD2767" s="4">
        <v>0</v>
      </c>
    </row>
    <row r="2768" spans="1:30" x14ac:dyDescent="0.3">
      <c r="A2768" s="16" t="s">
        <v>20</v>
      </c>
      <c r="B2768" s="7">
        <v>564974</v>
      </c>
      <c r="C2768" s="7">
        <v>510530</v>
      </c>
      <c r="D2768" s="7" t="s">
        <v>2739</v>
      </c>
      <c r="E2768" s="7">
        <v>2</v>
      </c>
      <c r="F2768" s="4">
        <v>702181</v>
      </c>
      <c r="G2768" s="4">
        <v>19114</v>
      </c>
      <c r="H2768" s="4">
        <f t="shared" si="260"/>
        <v>852560.07702468825</v>
      </c>
      <c r="I2768" s="4">
        <f t="shared" si="261"/>
        <v>150379.07702468825</v>
      </c>
      <c r="J2768" s="5">
        <f t="shared" si="262"/>
        <v>0.21415999154731935</v>
      </c>
      <c r="K2768" s="4">
        <f t="shared" si="263"/>
        <v>47425.03583302287</v>
      </c>
      <c r="L2768" s="4">
        <f t="shared" si="264"/>
        <v>28311.03583302287</v>
      </c>
      <c r="M2768" s="5">
        <f t="shared" si="265"/>
        <v>1.4811675124528025</v>
      </c>
      <c r="N2768" s="4">
        <f>IF(SUMPRODUCT($O$2:$AD$2,O2768:AD2768)&lt;=Kalkulačka!$B$4,SUMPRODUCT($O$2:$AD$2,O2768:AD2768)*Kalkulačka!$B$5,SUMPRODUCT($O$2:$AD$2,O2768:AD2768))</f>
        <v>60</v>
      </c>
      <c r="O2768" s="4">
        <v>40</v>
      </c>
      <c r="P2768" s="4">
        <v>0</v>
      </c>
      <c r="Q2768" s="4">
        <v>0</v>
      </c>
      <c r="R2768" s="4">
        <v>0</v>
      </c>
      <c r="S2768" s="4">
        <v>0</v>
      </c>
      <c r="T2768" s="4">
        <v>0</v>
      </c>
      <c r="U2768" s="4">
        <v>0</v>
      </c>
      <c r="V2768" s="4">
        <v>0</v>
      </c>
      <c r="W2768" s="4">
        <v>0</v>
      </c>
      <c r="X2768" s="4">
        <v>0</v>
      </c>
      <c r="Y2768" s="4">
        <v>0</v>
      </c>
      <c r="Z2768" s="4">
        <v>0</v>
      </c>
      <c r="AA2768" s="4">
        <v>0</v>
      </c>
      <c r="AB2768" s="4">
        <v>0</v>
      </c>
      <c r="AC2768" s="4">
        <v>0</v>
      </c>
      <c r="AD2768" s="4">
        <v>0</v>
      </c>
    </row>
    <row r="2769" spans="1:30" x14ac:dyDescent="0.3">
      <c r="A2769" s="16" t="s">
        <v>29</v>
      </c>
      <c r="B2769" s="7">
        <v>554529</v>
      </c>
      <c r="C2769" s="7">
        <v>253936</v>
      </c>
      <c r="D2769" s="7" t="s">
        <v>2740</v>
      </c>
      <c r="E2769" s="7">
        <v>2</v>
      </c>
      <c r="F2769" s="4">
        <v>11113191</v>
      </c>
      <c r="G2769" s="4">
        <v>690329</v>
      </c>
      <c r="H2769" s="4">
        <f t="shared" si="260"/>
        <v>11694282.389855307</v>
      </c>
      <c r="I2769" s="4">
        <f t="shared" si="261"/>
        <v>581091.3898553066</v>
      </c>
      <c r="J2769" s="5">
        <f t="shared" si="262"/>
        <v>5.2288437214415451E-2</v>
      </c>
      <c r="K2769" s="4">
        <f t="shared" si="263"/>
        <v>650513.40817629709</v>
      </c>
      <c r="L2769" s="4">
        <f t="shared" si="264"/>
        <v>-39815.591823702911</v>
      </c>
      <c r="M2769" s="5">
        <f t="shared" si="265"/>
        <v>-5.7676255558875456E-2</v>
      </c>
      <c r="N2769" s="4">
        <f>IF(SUMPRODUCT($O$2:$AD$2,O2769:AD2769)&lt;=Kalkulačka!$B$4,SUMPRODUCT($O$2:$AD$2,O2769:AD2769)*Kalkulačka!$B$5,SUMPRODUCT($O$2:$AD$2,O2769:AD2769))</f>
        <v>823</v>
      </c>
      <c r="O2769" s="4">
        <v>171</v>
      </c>
      <c r="P2769" s="4">
        <v>0</v>
      </c>
      <c r="Q2769" s="4">
        <v>0</v>
      </c>
      <c r="R2769" s="4">
        <v>0</v>
      </c>
      <c r="S2769" s="4">
        <v>592</v>
      </c>
      <c r="T2769" s="4">
        <v>0</v>
      </c>
      <c r="U2769" s="4">
        <v>582</v>
      </c>
      <c r="V2769" s="4">
        <v>132</v>
      </c>
      <c r="W2769" s="4">
        <v>0</v>
      </c>
      <c r="X2769" s="4">
        <v>287</v>
      </c>
      <c r="Y2769" s="4">
        <v>0</v>
      </c>
      <c r="Z2769" s="4">
        <v>0</v>
      </c>
      <c r="AA2769" s="4">
        <v>600</v>
      </c>
      <c r="AB2769" s="4">
        <v>0</v>
      </c>
      <c r="AC2769" s="4">
        <v>0</v>
      </c>
      <c r="AD2769" s="4">
        <v>0</v>
      </c>
    </row>
    <row r="2770" spans="1:30" x14ac:dyDescent="0.3">
      <c r="A2770" s="16" t="s">
        <v>38</v>
      </c>
      <c r="B2770" s="7">
        <v>579041</v>
      </c>
      <c r="C2770" s="7">
        <v>277657</v>
      </c>
      <c r="D2770" s="7" t="s">
        <v>2741</v>
      </c>
      <c r="E2770" s="7">
        <v>2</v>
      </c>
      <c r="F2770" s="4">
        <v>1334034</v>
      </c>
      <c r="G2770" s="4">
        <v>55258</v>
      </c>
      <c r="H2770" s="4">
        <f t="shared" si="260"/>
        <v>1619864.1463469076</v>
      </c>
      <c r="I2770" s="4">
        <f t="shared" si="261"/>
        <v>285830.1463469076</v>
      </c>
      <c r="J2770" s="5">
        <f t="shared" si="262"/>
        <v>0.21426001612170875</v>
      </c>
      <c r="K2770" s="4">
        <f t="shared" si="263"/>
        <v>90107.568082743455</v>
      </c>
      <c r="L2770" s="4">
        <f t="shared" si="264"/>
        <v>34849.568082743455</v>
      </c>
      <c r="M2770" s="5">
        <f t="shared" si="265"/>
        <v>0.63067009451560785</v>
      </c>
      <c r="N2770" s="4">
        <f>IF(SUMPRODUCT($O$2:$AD$2,O2770:AD2770)&lt;=Kalkulačka!$B$4,SUMPRODUCT($O$2:$AD$2,O2770:AD2770)*Kalkulačka!$B$5,SUMPRODUCT($O$2:$AD$2,O2770:AD2770))</f>
        <v>114</v>
      </c>
      <c r="O2770" s="4">
        <v>26</v>
      </c>
      <c r="P2770" s="4">
        <v>0</v>
      </c>
      <c r="Q2770" s="4">
        <v>0</v>
      </c>
      <c r="R2770" s="4">
        <v>0</v>
      </c>
      <c r="S2770" s="4">
        <v>50</v>
      </c>
      <c r="T2770" s="4">
        <v>0</v>
      </c>
      <c r="U2770" s="4">
        <v>75</v>
      </c>
      <c r="V2770" s="4">
        <v>44</v>
      </c>
      <c r="W2770" s="4">
        <v>0</v>
      </c>
      <c r="X2770" s="4">
        <v>0</v>
      </c>
      <c r="Y2770" s="4">
        <v>0</v>
      </c>
      <c r="Z2770" s="4">
        <v>0</v>
      </c>
      <c r="AA2770" s="4">
        <v>0</v>
      </c>
      <c r="AB2770" s="4">
        <v>0</v>
      </c>
      <c r="AC2770" s="4">
        <v>0</v>
      </c>
      <c r="AD2770" s="4">
        <v>0</v>
      </c>
    </row>
    <row r="2771" spans="1:30" x14ac:dyDescent="0.3">
      <c r="A2771" s="16" t="s">
        <v>41</v>
      </c>
      <c r="B2771" s="7">
        <v>574929</v>
      </c>
      <c r="C2771" s="7">
        <v>273511</v>
      </c>
      <c r="D2771" s="7" t="s">
        <v>2742</v>
      </c>
      <c r="E2771" s="7">
        <v>2</v>
      </c>
      <c r="F2771" s="4">
        <v>1878082</v>
      </c>
      <c r="G2771" s="4">
        <v>74310</v>
      </c>
      <c r="H2771" s="4">
        <f t="shared" si="260"/>
        <v>2280598.2060410408</v>
      </c>
      <c r="I2771" s="4">
        <f t="shared" si="261"/>
        <v>402516.20604104083</v>
      </c>
      <c r="J2771" s="5">
        <f t="shared" si="262"/>
        <v>0.21432301999648629</v>
      </c>
      <c r="K2771" s="4">
        <f t="shared" si="263"/>
        <v>126861.97085333618</v>
      </c>
      <c r="L2771" s="4">
        <f t="shared" si="264"/>
        <v>52551.970853336185</v>
      </c>
      <c r="M2771" s="5">
        <f t="shared" si="265"/>
        <v>0.70719917714084479</v>
      </c>
      <c r="N2771" s="4">
        <f>IF(SUMPRODUCT($O$2:$AD$2,O2771:AD2771)&lt;=Kalkulačka!$B$4,SUMPRODUCT($O$2:$AD$2,O2771:AD2771)*Kalkulačka!$B$5,SUMPRODUCT($O$2:$AD$2,O2771:AD2771))</f>
        <v>160.5</v>
      </c>
      <c r="O2771" s="4">
        <v>46</v>
      </c>
      <c r="P2771" s="4">
        <v>0</v>
      </c>
      <c r="Q2771" s="4">
        <v>0</v>
      </c>
      <c r="R2771" s="4">
        <v>0</v>
      </c>
      <c r="S2771" s="4">
        <v>61</v>
      </c>
      <c r="T2771" s="4">
        <v>0</v>
      </c>
      <c r="U2771" s="4">
        <v>107</v>
      </c>
      <c r="V2771" s="4">
        <v>45</v>
      </c>
      <c r="W2771" s="4">
        <v>0</v>
      </c>
      <c r="X2771" s="4">
        <v>0</v>
      </c>
      <c r="Y2771" s="4">
        <v>0</v>
      </c>
      <c r="Z2771" s="4">
        <v>0</v>
      </c>
      <c r="AA2771" s="4">
        <v>0</v>
      </c>
      <c r="AB2771" s="4">
        <v>0</v>
      </c>
      <c r="AC2771" s="4">
        <v>0</v>
      </c>
      <c r="AD2771" s="4">
        <v>0</v>
      </c>
    </row>
    <row r="2772" spans="1:30" x14ac:dyDescent="0.3">
      <c r="A2772" s="16" t="s">
        <v>25</v>
      </c>
      <c r="B2772" s="7">
        <v>557005</v>
      </c>
      <c r="C2772" s="7">
        <v>256021</v>
      </c>
      <c r="D2772" s="7" t="s">
        <v>2743</v>
      </c>
      <c r="E2772" s="7">
        <v>2</v>
      </c>
      <c r="F2772" s="4">
        <v>877592</v>
      </c>
      <c r="G2772" s="4">
        <v>33756</v>
      </c>
      <c r="H2772" s="4">
        <f t="shared" si="260"/>
        <v>1065700.0962808602</v>
      </c>
      <c r="I2772" s="4">
        <f t="shared" si="261"/>
        <v>188108.09628086025</v>
      </c>
      <c r="J2772" s="5">
        <f t="shared" si="262"/>
        <v>0.21434572817534825</v>
      </c>
      <c r="K2772" s="4">
        <f t="shared" si="263"/>
        <v>59281.294791278589</v>
      </c>
      <c r="L2772" s="4">
        <f t="shared" si="264"/>
        <v>25525.294791278589</v>
      </c>
      <c r="M2772" s="5">
        <f t="shared" si="265"/>
        <v>0.75617060052371698</v>
      </c>
      <c r="N2772" s="4">
        <f>IF(SUMPRODUCT($O$2:$AD$2,O2772:AD2772)&lt;=Kalkulačka!$B$4,SUMPRODUCT($O$2:$AD$2,O2772:AD2772)*Kalkulačka!$B$5,SUMPRODUCT($O$2:$AD$2,O2772:AD2772))</f>
        <v>75</v>
      </c>
      <c r="O2772" s="4">
        <v>24</v>
      </c>
      <c r="P2772" s="4">
        <v>0</v>
      </c>
      <c r="Q2772" s="4">
        <v>0</v>
      </c>
      <c r="R2772" s="4">
        <v>0</v>
      </c>
      <c r="S2772" s="4">
        <v>26</v>
      </c>
      <c r="T2772" s="4">
        <v>0</v>
      </c>
      <c r="U2772" s="4">
        <v>50</v>
      </c>
      <c r="V2772" s="4">
        <v>24</v>
      </c>
      <c r="W2772" s="4">
        <v>0</v>
      </c>
      <c r="X2772" s="4">
        <v>0</v>
      </c>
      <c r="Y2772" s="4">
        <v>0</v>
      </c>
      <c r="Z2772" s="4">
        <v>0</v>
      </c>
      <c r="AA2772" s="4">
        <v>0</v>
      </c>
      <c r="AB2772" s="4">
        <v>0</v>
      </c>
      <c r="AC2772" s="4">
        <v>0</v>
      </c>
      <c r="AD2772" s="4">
        <v>0</v>
      </c>
    </row>
    <row r="2773" spans="1:30" x14ac:dyDescent="0.3">
      <c r="A2773" s="16" t="s">
        <v>47</v>
      </c>
      <c r="B2773" s="7">
        <v>594431</v>
      </c>
      <c r="C2773" s="7">
        <v>293148</v>
      </c>
      <c r="D2773" s="7" t="s">
        <v>702</v>
      </c>
      <c r="E2773" s="7">
        <v>2</v>
      </c>
      <c r="F2773" s="4">
        <v>3194216</v>
      </c>
      <c r="G2773" s="4">
        <v>159370</v>
      </c>
      <c r="H2773" s="4">
        <f t="shared" si="260"/>
        <v>3879148.3504623314</v>
      </c>
      <c r="I2773" s="4">
        <f t="shared" si="261"/>
        <v>684932.35046233144</v>
      </c>
      <c r="J2773" s="5">
        <f t="shared" si="262"/>
        <v>0.21442893982821798</v>
      </c>
      <c r="K2773" s="4">
        <f t="shared" si="263"/>
        <v>215783.91304025406</v>
      </c>
      <c r="L2773" s="4">
        <f t="shared" si="264"/>
        <v>56413.913040254061</v>
      </c>
      <c r="M2773" s="5">
        <f t="shared" si="265"/>
        <v>0.35398075572726406</v>
      </c>
      <c r="N2773" s="4">
        <f>IF(SUMPRODUCT($O$2:$AD$2,O2773:AD2773)&lt;=Kalkulačka!$B$4,SUMPRODUCT($O$2:$AD$2,O2773:AD2773)*Kalkulačka!$B$5,SUMPRODUCT($O$2:$AD$2,O2773:AD2773))</f>
        <v>273</v>
      </c>
      <c r="O2773" s="4">
        <v>43</v>
      </c>
      <c r="P2773" s="4">
        <v>0</v>
      </c>
      <c r="Q2773" s="4">
        <v>0</v>
      </c>
      <c r="R2773" s="4">
        <v>0</v>
      </c>
      <c r="S2773" s="4">
        <v>139</v>
      </c>
      <c r="T2773" s="4">
        <v>0</v>
      </c>
      <c r="U2773" s="4">
        <v>158</v>
      </c>
      <c r="V2773" s="4">
        <v>70</v>
      </c>
      <c r="W2773" s="4">
        <v>15</v>
      </c>
      <c r="X2773" s="4">
        <v>0</v>
      </c>
      <c r="Y2773" s="4">
        <v>0</v>
      </c>
      <c r="Z2773" s="4">
        <v>0</v>
      </c>
      <c r="AA2773" s="4">
        <v>0</v>
      </c>
      <c r="AB2773" s="4">
        <v>0</v>
      </c>
      <c r="AC2773" s="4">
        <v>0</v>
      </c>
      <c r="AD2773" s="4">
        <v>0</v>
      </c>
    </row>
    <row r="2774" spans="1:30" x14ac:dyDescent="0.3">
      <c r="A2774" s="16" t="s">
        <v>47</v>
      </c>
      <c r="B2774" s="7">
        <v>583731</v>
      </c>
      <c r="C2774" s="7">
        <v>488283</v>
      </c>
      <c r="D2774" s="7" t="s">
        <v>2744</v>
      </c>
      <c r="E2774" s="7">
        <v>2</v>
      </c>
      <c r="F2774" s="4">
        <v>1684659</v>
      </c>
      <c r="G2774" s="4">
        <v>65846</v>
      </c>
      <c r="H2774" s="4">
        <f t="shared" si="260"/>
        <v>2046144.1848592516</v>
      </c>
      <c r="I2774" s="4">
        <f t="shared" si="261"/>
        <v>361485.1848592516</v>
      </c>
      <c r="J2774" s="5">
        <f t="shared" si="262"/>
        <v>0.21457469129316475</v>
      </c>
      <c r="K2774" s="4">
        <f t="shared" si="263"/>
        <v>113820.08599925489</v>
      </c>
      <c r="L2774" s="4">
        <f t="shared" si="264"/>
        <v>47974.085999254894</v>
      </c>
      <c r="M2774" s="5">
        <f t="shared" si="265"/>
        <v>0.72858011115716814</v>
      </c>
      <c r="N2774" s="4">
        <f>IF(SUMPRODUCT($O$2:$AD$2,O2774:AD2774)&lt;=Kalkulačka!$B$4,SUMPRODUCT($O$2:$AD$2,O2774:AD2774)*Kalkulačka!$B$5,SUMPRODUCT($O$2:$AD$2,O2774:AD2774))</f>
        <v>144</v>
      </c>
      <c r="O2774" s="4">
        <v>43</v>
      </c>
      <c r="P2774" s="4">
        <v>0</v>
      </c>
      <c r="Q2774" s="4">
        <v>0</v>
      </c>
      <c r="R2774" s="4">
        <v>0</v>
      </c>
      <c r="S2774" s="4">
        <v>53</v>
      </c>
      <c r="T2774" s="4">
        <v>0</v>
      </c>
      <c r="U2774" s="4">
        <v>94</v>
      </c>
      <c r="V2774" s="4">
        <v>54</v>
      </c>
      <c r="W2774" s="4">
        <v>0</v>
      </c>
      <c r="X2774" s="4">
        <v>0</v>
      </c>
      <c r="Y2774" s="4">
        <v>0</v>
      </c>
      <c r="Z2774" s="4">
        <v>0</v>
      </c>
      <c r="AA2774" s="4">
        <v>0</v>
      </c>
      <c r="AB2774" s="4">
        <v>0</v>
      </c>
      <c r="AC2774" s="4">
        <v>0</v>
      </c>
      <c r="AD2774" s="4">
        <v>0</v>
      </c>
    </row>
    <row r="2775" spans="1:30" x14ac:dyDescent="0.3">
      <c r="A2775" s="16" t="s">
        <v>25</v>
      </c>
      <c r="B2775" s="7">
        <v>558249</v>
      </c>
      <c r="C2775" s="7">
        <v>257125</v>
      </c>
      <c r="D2775" s="7" t="s">
        <v>2745</v>
      </c>
      <c r="E2775" s="7">
        <v>2</v>
      </c>
      <c r="F2775" s="4">
        <v>18418192</v>
      </c>
      <c r="G2775" s="4">
        <v>1208398</v>
      </c>
      <c r="H2775" s="4">
        <f t="shared" si="260"/>
        <v>19390058.018464826</v>
      </c>
      <c r="I2775" s="4">
        <f t="shared" si="261"/>
        <v>971866.01846482605</v>
      </c>
      <c r="J2775" s="5">
        <f t="shared" si="262"/>
        <v>5.2766635208538748E-2</v>
      </c>
      <c r="K2775" s="4">
        <f t="shared" si="263"/>
        <v>1078603.3982957168</v>
      </c>
      <c r="L2775" s="4">
        <f t="shared" si="264"/>
        <v>-129794.60170428315</v>
      </c>
      <c r="M2775" s="5">
        <f t="shared" si="265"/>
        <v>-0.10741047378784407</v>
      </c>
      <c r="N2775" s="4">
        <f>IF(SUMPRODUCT($O$2:$AD$2,O2775:AD2775)&lt;=Kalkulačka!$B$4,SUMPRODUCT($O$2:$AD$2,O2775:AD2775)*Kalkulačka!$B$5,SUMPRODUCT($O$2:$AD$2,O2775:AD2775))</f>
        <v>1364.6</v>
      </c>
      <c r="O2775" s="4">
        <v>276</v>
      </c>
      <c r="P2775" s="4">
        <v>0</v>
      </c>
      <c r="Q2775" s="4">
        <v>0</v>
      </c>
      <c r="R2775" s="4">
        <v>0</v>
      </c>
      <c r="S2775" s="4">
        <v>1049</v>
      </c>
      <c r="T2775" s="4">
        <v>0</v>
      </c>
      <c r="U2775" s="4">
        <v>1222</v>
      </c>
      <c r="V2775" s="4">
        <v>195</v>
      </c>
      <c r="W2775" s="4">
        <v>0</v>
      </c>
      <c r="X2775" s="4">
        <v>195</v>
      </c>
      <c r="Y2775" s="4">
        <v>0</v>
      </c>
      <c r="Z2775" s="4">
        <v>0</v>
      </c>
      <c r="AA2775" s="4">
        <v>396</v>
      </c>
      <c r="AB2775" s="4">
        <v>0</v>
      </c>
      <c r="AC2775" s="4">
        <v>0</v>
      </c>
      <c r="AD2775" s="4">
        <v>0</v>
      </c>
    </row>
    <row r="2776" spans="1:30" x14ac:dyDescent="0.3">
      <c r="A2776" s="16" t="s">
        <v>25</v>
      </c>
      <c r="B2776" s="7">
        <v>559202</v>
      </c>
      <c r="C2776" s="7">
        <v>258091</v>
      </c>
      <c r="D2776" s="7" t="s">
        <v>2746</v>
      </c>
      <c r="E2776" s="7">
        <v>2</v>
      </c>
      <c r="F2776" s="4">
        <v>3193177</v>
      </c>
      <c r="G2776" s="4">
        <v>159179</v>
      </c>
      <c r="H2776" s="4">
        <f t="shared" si="260"/>
        <v>3879148.3504623314</v>
      </c>
      <c r="I2776" s="4">
        <f t="shared" si="261"/>
        <v>685971.35046233144</v>
      </c>
      <c r="J2776" s="5">
        <f t="shared" si="262"/>
        <v>0.21482409226370214</v>
      </c>
      <c r="K2776" s="4">
        <f t="shared" si="263"/>
        <v>215783.91304025406</v>
      </c>
      <c r="L2776" s="4">
        <f t="shared" si="264"/>
        <v>56604.913040254061</v>
      </c>
      <c r="M2776" s="5">
        <f t="shared" si="265"/>
        <v>0.35560540674494789</v>
      </c>
      <c r="N2776" s="4">
        <f>IF(SUMPRODUCT($O$2:$AD$2,O2776:AD2776)&lt;=Kalkulačka!$B$4,SUMPRODUCT($O$2:$AD$2,O2776:AD2776)*Kalkulačka!$B$5,SUMPRODUCT($O$2:$AD$2,O2776:AD2776))</f>
        <v>273</v>
      </c>
      <c r="O2776" s="4">
        <v>45</v>
      </c>
      <c r="P2776" s="4">
        <v>0</v>
      </c>
      <c r="Q2776" s="4">
        <v>0</v>
      </c>
      <c r="R2776" s="4">
        <v>0</v>
      </c>
      <c r="S2776" s="4">
        <v>137</v>
      </c>
      <c r="T2776" s="4">
        <v>0</v>
      </c>
      <c r="U2776" s="4">
        <v>155</v>
      </c>
      <c r="V2776" s="4">
        <v>53</v>
      </c>
      <c r="W2776" s="4">
        <v>0</v>
      </c>
      <c r="X2776" s="4">
        <v>0</v>
      </c>
      <c r="Y2776" s="4">
        <v>0</v>
      </c>
      <c r="Z2776" s="4">
        <v>0</v>
      </c>
      <c r="AA2776" s="4">
        <v>0</v>
      </c>
      <c r="AB2776" s="4">
        <v>0</v>
      </c>
      <c r="AC2776" s="4">
        <v>0</v>
      </c>
      <c r="AD2776" s="4">
        <v>0</v>
      </c>
    </row>
    <row r="2777" spans="1:30" x14ac:dyDescent="0.3">
      <c r="A2777" s="16" t="s">
        <v>20</v>
      </c>
      <c r="B2777" s="7">
        <v>541052</v>
      </c>
      <c r="C2777" s="7">
        <v>243035</v>
      </c>
      <c r="D2777" s="7" t="s">
        <v>2747</v>
      </c>
      <c r="E2777" s="7">
        <v>2</v>
      </c>
      <c r="F2777" s="4">
        <v>1631152</v>
      </c>
      <c r="G2777" s="4">
        <v>65881</v>
      </c>
      <c r="H2777" s="4">
        <f t="shared" si="260"/>
        <v>1982202.1790824002</v>
      </c>
      <c r="I2777" s="4">
        <f t="shared" si="261"/>
        <v>351050.17908240017</v>
      </c>
      <c r="J2777" s="5">
        <f t="shared" si="262"/>
        <v>0.21521610437433192</v>
      </c>
      <c r="K2777" s="4">
        <f t="shared" si="263"/>
        <v>110263.20831177817</v>
      </c>
      <c r="L2777" s="4">
        <f t="shared" si="264"/>
        <v>44382.208311778173</v>
      </c>
      <c r="M2777" s="5">
        <f t="shared" si="265"/>
        <v>0.67367235336103226</v>
      </c>
      <c r="N2777" s="4">
        <f>IF(SUMPRODUCT($O$2:$AD$2,O2777:AD2777)&lt;=Kalkulačka!$B$4,SUMPRODUCT($O$2:$AD$2,O2777:AD2777)*Kalkulačka!$B$5,SUMPRODUCT($O$2:$AD$2,O2777:AD2777))</f>
        <v>139.5</v>
      </c>
      <c r="O2777" s="4">
        <v>40</v>
      </c>
      <c r="P2777" s="4">
        <v>0</v>
      </c>
      <c r="Q2777" s="4">
        <v>0</v>
      </c>
      <c r="R2777" s="4">
        <v>0</v>
      </c>
      <c r="S2777" s="4">
        <v>53</v>
      </c>
      <c r="T2777" s="4">
        <v>0</v>
      </c>
      <c r="U2777" s="4">
        <v>92</v>
      </c>
      <c r="V2777" s="4">
        <v>27</v>
      </c>
      <c r="W2777" s="4">
        <v>0</v>
      </c>
      <c r="X2777" s="4">
        <v>0</v>
      </c>
      <c r="Y2777" s="4">
        <v>0</v>
      </c>
      <c r="Z2777" s="4">
        <v>0</v>
      </c>
      <c r="AA2777" s="4">
        <v>0</v>
      </c>
      <c r="AB2777" s="4">
        <v>0</v>
      </c>
      <c r="AC2777" s="4">
        <v>0</v>
      </c>
      <c r="AD2777" s="4">
        <v>0</v>
      </c>
    </row>
    <row r="2778" spans="1:30" x14ac:dyDescent="0.3">
      <c r="A2778" s="16" t="s">
        <v>47</v>
      </c>
      <c r="B2778" s="7">
        <v>584843</v>
      </c>
      <c r="C2778" s="7">
        <v>600211</v>
      </c>
      <c r="D2778" s="7" t="s">
        <v>2748</v>
      </c>
      <c r="E2778" s="7">
        <v>2</v>
      </c>
      <c r="F2778" s="4">
        <v>1438070</v>
      </c>
      <c r="G2778" s="4">
        <v>54639</v>
      </c>
      <c r="H2778" s="4">
        <f t="shared" si="260"/>
        <v>1747748.1579006109</v>
      </c>
      <c r="I2778" s="4">
        <f t="shared" si="261"/>
        <v>309678.15790061094</v>
      </c>
      <c r="J2778" s="5">
        <f t="shared" si="262"/>
        <v>0.21534289561746722</v>
      </c>
      <c r="K2778" s="4">
        <f t="shared" si="263"/>
        <v>97221.323457696897</v>
      </c>
      <c r="L2778" s="4">
        <f t="shared" si="264"/>
        <v>42582.323457696897</v>
      </c>
      <c r="M2778" s="5">
        <f t="shared" si="265"/>
        <v>0.77933936305014551</v>
      </c>
      <c r="N2778" s="4">
        <f>IF(SUMPRODUCT($O$2:$AD$2,O2778:AD2778)&lt;=Kalkulačka!$B$4,SUMPRODUCT($O$2:$AD$2,O2778:AD2778)*Kalkulačka!$B$5,SUMPRODUCT($O$2:$AD$2,O2778:AD2778))</f>
        <v>123</v>
      </c>
      <c r="O2778" s="4">
        <v>41</v>
      </c>
      <c r="P2778" s="4">
        <v>0</v>
      </c>
      <c r="Q2778" s="4">
        <v>0</v>
      </c>
      <c r="R2778" s="4">
        <v>0</v>
      </c>
      <c r="S2778" s="4">
        <v>41</v>
      </c>
      <c r="T2778" s="4">
        <v>0</v>
      </c>
      <c r="U2778" s="4">
        <v>82</v>
      </c>
      <c r="V2778" s="4">
        <v>25</v>
      </c>
      <c r="W2778" s="4">
        <v>0</v>
      </c>
      <c r="X2778" s="4">
        <v>0</v>
      </c>
      <c r="Y2778" s="4">
        <v>0</v>
      </c>
      <c r="Z2778" s="4">
        <v>0</v>
      </c>
      <c r="AA2778" s="4">
        <v>0</v>
      </c>
      <c r="AB2778" s="4">
        <v>0</v>
      </c>
      <c r="AC2778" s="4">
        <v>0</v>
      </c>
      <c r="AD2778" s="4">
        <v>0</v>
      </c>
    </row>
    <row r="2779" spans="1:30" x14ac:dyDescent="0.3">
      <c r="A2779" s="16" t="s">
        <v>47</v>
      </c>
      <c r="B2779" s="7">
        <v>594415</v>
      </c>
      <c r="C2779" s="7">
        <v>293121</v>
      </c>
      <c r="D2779" s="7" t="s">
        <v>2749</v>
      </c>
      <c r="E2779" s="7">
        <v>2</v>
      </c>
      <c r="F2779" s="4">
        <v>824178</v>
      </c>
      <c r="G2779" s="4">
        <v>40130</v>
      </c>
      <c r="H2779" s="4">
        <f t="shared" si="260"/>
        <v>1001758.0905040087</v>
      </c>
      <c r="I2779" s="4">
        <f t="shared" si="261"/>
        <v>177580.09050400869</v>
      </c>
      <c r="J2779" s="5">
        <f t="shared" si="262"/>
        <v>0.21546327432181966</v>
      </c>
      <c r="K2779" s="4">
        <f t="shared" si="263"/>
        <v>55724.417103801876</v>
      </c>
      <c r="L2779" s="4">
        <f t="shared" si="264"/>
        <v>15594.417103801876</v>
      </c>
      <c r="M2779" s="5">
        <f t="shared" si="265"/>
        <v>0.38859748576630637</v>
      </c>
      <c r="N2779" s="4">
        <f>IF(SUMPRODUCT($O$2:$AD$2,O2779:AD2779)&lt;=Kalkulačka!$B$4,SUMPRODUCT($O$2:$AD$2,O2779:AD2779)*Kalkulačka!$B$5,SUMPRODUCT($O$2:$AD$2,O2779:AD2779))</f>
        <v>70.5</v>
      </c>
      <c r="O2779" s="4">
        <v>0</v>
      </c>
      <c r="P2779" s="4">
        <v>0</v>
      </c>
      <c r="Q2779" s="4">
        <v>0</v>
      </c>
      <c r="R2779" s="4">
        <v>0</v>
      </c>
      <c r="S2779" s="4">
        <v>47</v>
      </c>
      <c r="T2779" s="4">
        <v>0</v>
      </c>
      <c r="U2779" s="4">
        <v>75</v>
      </c>
      <c r="V2779" s="4">
        <v>45</v>
      </c>
      <c r="W2779" s="4">
        <v>0</v>
      </c>
      <c r="X2779" s="4">
        <v>0</v>
      </c>
      <c r="Y2779" s="4">
        <v>0</v>
      </c>
      <c r="Z2779" s="4">
        <v>0</v>
      </c>
      <c r="AA2779" s="4">
        <v>0</v>
      </c>
      <c r="AB2779" s="4">
        <v>0</v>
      </c>
      <c r="AC2779" s="4">
        <v>0</v>
      </c>
      <c r="AD2779" s="4">
        <v>0</v>
      </c>
    </row>
    <row r="2780" spans="1:30" x14ac:dyDescent="0.3">
      <c r="A2780" s="16" t="s">
        <v>53</v>
      </c>
      <c r="B2780" s="7">
        <v>585149</v>
      </c>
      <c r="C2780" s="7">
        <v>283843</v>
      </c>
      <c r="D2780" s="7" t="s">
        <v>2750</v>
      </c>
      <c r="E2780" s="7">
        <v>2</v>
      </c>
      <c r="F2780" s="4">
        <v>946908</v>
      </c>
      <c r="G2780" s="4">
        <v>37257</v>
      </c>
      <c r="H2780" s="4">
        <f t="shared" si="260"/>
        <v>1150956.1039833291</v>
      </c>
      <c r="I2780" s="4">
        <f t="shared" si="261"/>
        <v>204048.10398332914</v>
      </c>
      <c r="J2780" s="5">
        <f t="shared" si="262"/>
        <v>0.21548883733512558</v>
      </c>
      <c r="K2780" s="4">
        <f t="shared" si="263"/>
        <v>64023.798374580882</v>
      </c>
      <c r="L2780" s="4">
        <f t="shared" si="264"/>
        <v>26766.798374580882</v>
      </c>
      <c r="M2780" s="5">
        <f t="shared" si="265"/>
        <v>0.71843676019488645</v>
      </c>
      <c r="N2780" s="4">
        <f>IF(SUMPRODUCT($O$2:$AD$2,O2780:AD2780)&lt;=Kalkulačka!$B$4,SUMPRODUCT($O$2:$AD$2,O2780:AD2780)*Kalkulačka!$B$5,SUMPRODUCT($O$2:$AD$2,O2780:AD2780))</f>
        <v>81</v>
      </c>
      <c r="O2780" s="4">
        <v>24</v>
      </c>
      <c r="P2780" s="4">
        <v>0</v>
      </c>
      <c r="Q2780" s="4">
        <v>0</v>
      </c>
      <c r="R2780" s="4">
        <v>0</v>
      </c>
      <c r="S2780" s="4">
        <v>30</v>
      </c>
      <c r="T2780" s="4">
        <v>0</v>
      </c>
      <c r="U2780" s="4">
        <v>55</v>
      </c>
      <c r="V2780" s="4">
        <v>24</v>
      </c>
      <c r="W2780" s="4">
        <v>0</v>
      </c>
      <c r="X2780" s="4">
        <v>0</v>
      </c>
      <c r="Y2780" s="4">
        <v>0</v>
      </c>
      <c r="Z2780" s="4">
        <v>0</v>
      </c>
      <c r="AA2780" s="4">
        <v>0</v>
      </c>
      <c r="AB2780" s="4">
        <v>0</v>
      </c>
      <c r="AC2780" s="4">
        <v>0</v>
      </c>
      <c r="AD2780" s="4">
        <v>0</v>
      </c>
    </row>
    <row r="2781" spans="1:30" x14ac:dyDescent="0.3">
      <c r="A2781" s="16" t="s">
        <v>47</v>
      </c>
      <c r="B2781" s="7">
        <v>594032</v>
      </c>
      <c r="C2781" s="7">
        <v>292761</v>
      </c>
      <c r="D2781" s="7" t="s">
        <v>2751</v>
      </c>
      <c r="E2781" s="7">
        <v>2</v>
      </c>
      <c r="F2781" s="4">
        <v>3401498</v>
      </c>
      <c r="G2781" s="4">
        <v>162937</v>
      </c>
      <c r="H2781" s="4">
        <f t="shared" si="260"/>
        <v>4134916.3735697377</v>
      </c>
      <c r="I2781" s="4">
        <f t="shared" si="261"/>
        <v>733418.37356973765</v>
      </c>
      <c r="J2781" s="5">
        <f t="shared" si="262"/>
        <v>0.21561628834405822</v>
      </c>
      <c r="K2781" s="4">
        <f t="shared" si="263"/>
        <v>230011.42379016094</v>
      </c>
      <c r="L2781" s="4">
        <f t="shared" si="264"/>
        <v>67074.423790160945</v>
      </c>
      <c r="M2781" s="5">
        <f t="shared" si="265"/>
        <v>0.41165863978200745</v>
      </c>
      <c r="N2781" s="4">
        <f>IF(SUMPRODUCT($O$2:$AD$2,O2781:AD2781)&lt;=Kalkulačka!$B$4,SUMPRODUCT($O$2:$AD$2,O2781:AD2781)*Kalkulačka!$B$5,SUMPRODUCT($O$2:$AD$2,O2781:AD2781))</f>
        <v>291</v>
      </c>
      <c r="O2781" s="4">
        <v>55</v>
      </c>
      <c r="P2781" s="4">
        <v>0</v>
      </c>
      <c r="Q2781" s="4">
        <v>0</v>
      </c>
      <c r="R2781" s="4">
        <v>0</v>
      </c>
      <c r="S2781" s="4">
        <v>139</v>
      </c>
      <c r="T2781" s="4">
        <v>0</v>
      </c>
      <c r="U2781" s="4">
        <v>149</v>
      </c>
      <c r="V2781" s="4">
        <v>39</v>
      </c>
      <c r="W2781" s="4">
        <v>0</v>
      </c>
      <c r="X2781" s="4">
        <v>0</v>
      </c>
      <c r="Y2781" s="4">
        <v>0</v>
      </c>
      <c r="Z2781" s="4">
        <v>0</v>
      </c>
      <c r="AA2781" s="4">
        <v>0</v>
      </c>
      <c r="AB2781" s="4">
        <v>0</v>
      </c>
      <c r="AC2781" s="4">
        <v>0</v>
      </c>
      <c r="AD2781" s="4">
        <v>0</v>
      </c>
    </row>
    <row r="2782" spans="1:30" x14ac:dyDescent="0.3">
      <c r="A2782" s="16" t="s">
        <v>56</v>
      </c>
      <c r="B2782" s="7">
        <v>507971</v>
      </c>
      <c r="C2782" s="7">
        <v>300390</v>
      </c>
      <c r="D2782" s="7" t="s">
        <v>2752</v>
      </c>
      <c r="E2782" s="7">
        <v>2</v>
      </c>
      <c r="F2782" s="4">
        <v>9643309</v>
      </c>
      <c r="G2782" s="4">
        <v>638721</v>
      </c>
      <c r="H2782" s="4">
        <f t="shared" si="260"/>
        <v>10159674.251210868</v>
      </c>
      <c r="I2782" s="4">
        <f t="shared" si="261"/>
        <v>516365.25121086836</v>
      </c>
      <c r="J2782" s="5">
        <f t="shared" si="262"/>
        <v>5.3546479866077856E-2</v>
      </c>
      <c r="K2782" s="4">
        <f t="shared" si="263"/>
        <v>565148.3436768559</v>
      </c>
      <c r="L2782" s="4">
        <f t="shared" si="264"/>
        <v>-73572.656323144096</v>
      </c>
      <c r="M2782" s="5">
        <f t="shared" si="265"/>
        <v>-0.11518747046542088</v>
      </c>
      <c r="N2782" s="4">
        <f>IF(SUMPRODUCT($O$2:$AD$2,O2782:AD2782)&lt;=Kalkulačka!$B$4,SUMPRODUCT($O$2:$AD$2,O2782:AD2782)*Kalkulačka!$B$5,SUMPRODUCT($O$2:$AD$2,O2782:AD2782))</f>
        <v>715</v>
      </c>
      <c r="O2782" s="4">
        <v>115</v>
      </c>
      <c r="P2782" s="4">
        <v>0</v>
      </c>
      <c r="Q2782" s="4">
        <v>0</v>
      </c>
      <c r="R2782" s="4">
        <v>0</v>
      </c>
      <c r="S2782" s="4">
        <v>600</v>
      </c>
      <c r="T2782" s="4">
        <v>0</v>
      </c>
      <c r="U2782" s="4">
        <v>889</v>
      </c>
      <c r="V2782" s="4">
        <v>208</v>
      </c>
      <c r="W2782" s="4">
        <v>0</v>
      </c>
      <c r="X2782" s="4">
        <v>0</v>
      </c>
      <c r="Y2782" s="4">
        <v>0</v>
      </c>
      <c r="Z2782" s="4">
        <v>0</v>
      </c>
      <c r="AA2782" s="4">
        <v>0</v>
      </c>
      <c r="AB2782" s="4">
        <v>0</v>
      </c>
      <c r="AC2782" s="4">
        <v>0</v>
      </c>
      <c r="AD2782" s="4">
        <v>0</v>
      </c>
    </row>
    <row r="2783" spans="1:30" x14ac:dyDescent="0.3">
      <c r="A2783" s="16" t="s">
        <v>38</v>
      </c>
      <c r="B2783" s="7">
        <v>576107</v>
      </c>
      <c r="C2783" s="7">
        <v>274704</v>
      </c>
      <c r="D2783" s="7" t="s">
        <v>2753</v>
      </c>
      <c r="E2783" s="7">
        <v>2</v>
      </c>
      <c r="F2783" s="4">
        <v>1016613</v>
      </c>
      <c r="G2783" s="4">
        <v>40234</v>
      </c>
      <c r="H2783" s="4">
        <f t="shared" si="260"/>
        <v>1236212.1116857978</v>
      </c>
      <c r="I2783" s="4">
        <f t="shared" si="261"/>
        <v>219599.1116857978</v>
      </c>
      <c r="J2783" s="5">
        <f t="shared" si="262"/>
        <v>0.21601052877131988</v>
      </c>
      <c r="K2783" s="4">
        <f t="shared" si="263"/>
        <v>68766.301957883159</v>
      </c>
      <c r="L2783" s="4">
        <f t="shared" si="264"/>
        <v>28532.301957883159</v>
      </c>
      <c r="M2783" s="5">
        <f t="shared" si="265"/>
        <v>0.70915896897855446</v>
      </c>
      <c r="N2783" s="4">
        <f>IF(SUMPRODUCT($O$2:$AD$2,O2783:AD2783)&lt;=Kalkulačka!$B$4,SUMPRODUCT($O$2:$AD$2,O2783:AD2783)*Kalkulačka!$B$5,SUMPRODUCT($O$2:$AD$2,O2783:AD2783))</f>
        <v>87</v>
      </c>
      <c r="O2783" s="4">
        <v>25</v>
      </c>
      <c r="P2783" s="4">
        <v>0</v>
      </c>
      <c r="Q2783" s="4">
        <v>0</v>
      </c>
      <c r="R2783" s="4">
        <v>0</v>
      </c>
      <c r="S2783" s="4">
        <v>33</v>
      </c>
      <c r="T2783" s="4">
        <v>0</v>
      </c>
      <c r="U2783" s="4">
        <v>56</v>
      </c>
      <c r="V2783" s="4">
        <v>25</v>
      </c>
      <c r="W2783" s="4">
        <v>0</v>
      </c>
      <c r="X2783" s="4">
        <v>0</v>
      </c>
      <c r="Y2783" s="4">
        <v>0</v>
      </c>
      <c r="Z2783" s="4">
        <v>0</v>
      </c>
      <c r="AA2783" s="4">
        <v>0</v>
      </c>
      <c r="AB2783" s="4">
        <v>0</v>
      </c>
      <c r="AC2783" s="4">
        <v>0</v>
      </c>
      <c r="AD2783" s="4">
        <v>0</v>
      </c>
    </row>
    <row r="2784" spans="1:30" x14ac:dyDescent="0.3">
      <c r="A2784" s="16" t="s">
        <v>38</v>
      </c>
      <c r="B2784" s="7">
        <v>572675</v>
      </c>
      <c r="C2784" s="7">
        <v>271322</v>
      </c>
      <c r="D2784" s="7" t="s">
        <v>2754</v>
      </c>
      <c r="E2784" s="7">
        <v>2</v>
      </c>
      <c r="F2784" s="4">
        <v>1016613</v>
      </c>
      <c r="G2784" s="4">
        <v>40983</v>
      </c>
      <c r="H2784" s="4">
        <f t="shared" si="260"/>
        <v>1236212.1116857978</v>
      </c>
      <c r="I2784" s="4">
        <f t="shared" si="261"/>
        <v>219599.1116857978</v>
      </c>
      <c r="J2784" s="5">
        <f t="shared" si="262"/>
        <v>0.21601052877131988</v>
      </c>
      <c r="K2784" s="4">
        <f t="shared" si="263"/>
        <v>68766.301957883159</v>
      </c>
      <c r="L2784" s="4">
        <f t="shared" si="264"/>
        <v>27783.301957883159</v>
      </c>
      <c r="M2784" s="5">
        <f t="shared" si="265"/>
        <v>0.67792260102684421</v>
      </c>
      <c r="N2784" s="4">
        <f>IF(SUMPRODUCT($O$2:$AD$2,O2784:AD2784)&lt;=Kalkulačka!$B$4,SUMPRODUCT($O$2:$AD$2,O2784:AD2784)*Kalkulačka!$B$5,SUMPRODUCT($O$2:$AD$2,O2784:AD2784))</f>
        <v>87</v>
      </c>
      <c r="O2784" s="4">
        <v>23</v>
      </c>
      <c r="P2784" s="4">
        <v>0</v>
      </c>
      <c r="Q2784" s="4">
        <v>0</v>
      </c>
      <c r="R2784" s="4">
        <v>0</v>
      </c>
      <c r="S2784" s="4">
        <v>35</v>
      </c>
      <c r="T2784" s="4">
        <v>0</v>
      </c>
      <c r="U2784" s="4">
        <v>55</v>
      </c>
      <c r="V2784" s="4">
        <v>26</v>
      </c>
      <c r="W2784" s="4">
        <v>0</v>
      </c>
      <c r="X2784" s="4">
        <v>0</v>
      </c>
      <c r="Y2784" s="4">
        <v>0</v>
      </c>
      <c r="Z2784" s="4">
        <v>0</v>
      </c>
      <c r="AA2784" s="4">
        <v>0</v>
      </c>
      <c r="AB2784" s="4">
        <v>0</v>
      </c>
      <c r="AC2784" s="4">
        <v>0</v>
      </c>
      <c r="AD2784" s="4">
        <v>0</v>
      </c>
    </row>
    <row r="2785" spans="1:30" x14ac:dyDescent="0.3">
      <c r="A2785" s="16" t="s">
        <v>50</v>
      </c>
      <c r="B2785" s="7">
        <v>541109</v>
      </c>
      <c r="C2785" s="7">
        <v>303411</v>
      </c>
      <c r="D2785" s="7" t="s">
        <v>2755</v>
      </c>
      <c r="E2785" s="7">
        <v>2</v>
      </c>
      <c r="F2785" s="4">
        <v>3206904</v>
      </c>
      <c r="G2785" s="4">
        <v>163528</v>
      </c>
      <c r="H2785" s="4">
        <f t="shared" si="260"/>
        <v>3900462.3523879484</v>
      </c>
      <c r="I2785" s="4">
        <f t="shared" si="261"/>
        <v>693558.35238794843</v>
      </c>
      <c r="J2785" s="5">
        <f t="shared" si="262"/>
        <v>0.21627038177255953</v>
      </c>
      <c r="K2785" s="4">
        <f t="shared" si="263"/>
        <v>216969.53893607965</v>
      </c>
      <c r="L2785" s="4">
        <f t="shared" si="264"/>
        <v>53441.538936079654</v>
      </c>
      <c r="M2785" s="5">
        <f t="shared" si="265"/>
        <v>0.32680359899270872</v>
      </c>
      <c r="N2785" s="4">
        <f>IF(SUMPRODUCT($O$2:$AD$2,O2785:AD2785)&lt;=Kalkulačka!$B$4,SUMPRODUCT($O$2:$AD$2,O2785:AD2785)*Kalkulačka!$B$5,SUMPRODUCT($O$2:$AD$2,O2785:AD2785))</f>
        <v>274.5</v>
      </c>
      <c r="O2785" s="4">
        <v>42</v>
      </c>
      <c r="P2785" s="4">
        <v>0</v>
      </c>
      <c r="Q2785" s="4">
        <v>0</v>
      </c>
      <c r="R2785" s="4">
        <v>0</v>
      </c>
      <c r="S2785" s="4">
        <v>141</v>
      </c>
      <c r="T2785" s="4">
        <v>0</v>
      </c>
      <c r="U2785" s="4">
        <v>169</v>
      </c>
      <c r="V2785" s="4">
        <v>47</v>
      </c>
      <c r="W2785" s="4">
        <v>0</v>
      </c>
      <c r="X2785" s="4">
        <v>0</v>
      </c>
      <c r="Y2785" s="4">
        <v>0</v>
      </c>
      <c r="Z2785" s="4">
        <v>0</v>
      </c>
      <c r="AA2785" s="4">
        <v>0</v>
      </c>
      <c r="AB2785" s="4">
        <v>0</v>
      </c>
      <c r="AC2785" s="4">
        <v>0</v>
      </c>
      <c r="AD2785" s="4">
        <v>0</v>
      </c>
    </row>
    <row r="2786" spans="1:30" x14ac:dyDescent="0.3">
      <c r="A2786" s="16" t="s">
        <v>53</v>
      </c>
      <c r="B2786" s="7">
        <v>592471</v>
      </c>
      <c r="C2786" s="7">
        <v>291218</v>
      </c>
      <c r="D2786" s="7" t="s">
        <v>2756</v>
      </c>
      <c r="E2786" s="7">
        <v>2</v>
      </c>
      <c r="F2786" s="4">
        <v>3347085</v>
      </c>
      <c r="G2786" s="4">
        <v>167467</v>
      </c>
      <c r="H2786" s="4">
        <f t="shared" si="260"/>
        <v>4070974.3677928862</v>
      </c>
      <c r="I2786" s="4">
        <f t="shared" si="261"/>
        <v>723889.36779288622</v>
      </c>
      <c r="J2786" s="5">
        <f t="shared" si="262"/>
        <v>0.21627456960097713</v>
      </c>
      <c r="K2786" s="4">
        <f t="shared" si="263"/>
        <v>226454.54610268422</v>
      </c>
      <c r="L2786" s="4">
        <f t="shared" si="264"/>
        <v>58987.546102684224</v>
      </c>
      <c r="M2786" s="5">
        <f t="shared" si="265"/>
        <v>0.35223384966999016</v>
      </c>
      <c r="N2786" s="4">
        <f>IF(SUMPRODUCT($O$2:$AD$2,O2786:AD2786)&lt;=Kalkulačka!$B$4,SUMPRODUCT($O$2:$AD$2,O2786:AD2786)*Kalkulačka!$B$5,SUMPRODUCT($O$2:$AD$2,O2786:AD2786))</f>
        <v>286.5</v>
      </c>
      <c r="O2786" s="4">
        <v>30</v>
      </c>
      <c r="P2786" s="4">
        <v>0</v>
      </c>
      <c r="Q2786" s="4">
        <v>0</v>
      </c>
      <c r="R2786" s="4">
        <v>0</v>
      </c>
      <c r="S2786" s="4">
        <v>161</v>
      </c>
      <c r="T2786" s="4">
        <v>0</v>
      </c>
      <c r="U2786" s="4">
        <v>177</v>
      </c>
      <c r="V2786" s="4">
        <v>77</v>
      </c>
      <c r="W2786" s="4">
        <v>40</v>
      </c>
      <c r="X2786" s="4">
        <v>0</v>
      </c>
      <c r="Y2786" s="4">
        <v>0</v>
      </c>
      <c r="Z2786" s="4">
        <v>0</v>
      </c>
      <c r="AA2786" s="4">
        <v>0</v>
      </c>
      <c r="AB2786" s="4">
        <v>0</v>
      </c>
      <c r="AC2786" s="4">
        <v>0</v>
      </c>
      <c r="AD2786" s="4">
        <v>0</v>
      </c>
    </row>
    <row r="2787" spans="1:30" x14ac:dyDescent="0.3">
      <c r="A2787" s="16" t="s">
        <v>50</v>
      </c>
      <c r="B2787" s="7">
        <v>505501</v>
      </c>
      <c r="C2787" s="7">
        <v>299618</v>
      </c>
      <c r="D2787" s="7" t="s">
        <v>734</v>
      </c>
      <c r="E2787" s="7">
        <v>2</v>
      </c>
      <c r="F2787" s="4">
        <v>3382032</v>
      </c>
      <c r="G2787" s="4">
        <v>154481</v>
      </c>
      <c r="H2787" s="4">
        <f t="shared" si="260"/>
        <v>4113602.3716441207</v>
      </c>
      <c r="I2787" s="4">
        <f t="shared" si="261"/>
        <v>731570.37164412066</v>
      </c>
      <c r="J2787" s="5">
        <f t="shared" si="262"/>
        <v>0.21631089582952523</v>
      </c>
      <c r="K2787" s="4">
        <f t="shared" si="263"/>
        <v>228825.79789433535</v>
      </c>
      <c r="L2787" s="4">
        <f t="shared" si="264"/>
        <v>74344.797894335352</v>
      </c>
      <c r="M2787" s="5">
        <f t="shared" si="265"/>
        <v>0.48125528637395765</v>
      </c>
      <c r="N2787" s="4">
        <f>IF(SUMPRODUCT($O$2:$AD$2,O2787:AD2787)&lt;=Kalkulačka!$B$4,SUMPRODUCT($O$2:$AD$2,O2787:AD2787)*Kalkulačka!$B$5,SUMPRODUCT($O$2:$AD$2,O2787:AD2787))</f>
        <v>289.5</v>
      </c>
      <c r="O2787" s="4">
        <v>68</v>
      </c>
      <c r="P2787" s="4">
        <v>0</v>
      </c>
      <c r="Q2787" s="4">
        <v>0</v>
      </c>
      <c r="R2787" s="4">
        <v>0</v>
      </c>
      <c r="S2787" s="4">
        <v>125</v>
      </c>
      <c r="T2787" s="4">
        <v>0</v>
      </c>
      <c r="U2787" s="4">
        <v>350</v>
      </c>
      <c r="V2787" s="4">
        <v>60</v>
      </c>
      <c r="W2787" s="4">
        <v>0</v>
      </c>
      <c r="X2787" s="4">
        <v>0</v>
      </c>
      <c r="Y2787" s="4">
        <v>0</v>
      </c>
      <c r="Z2787" s="4">
        <v>0</v>
      </c>
      <c r="AA2787" s="4">
        <v>0</v>
      </c>
      <c r="AB2787" s="4">
        <v>0</v>
      </c>
      <c r="AC2787" s="4">
        <v>0</v>
      </c>
      <c r="AD2787" s="4">
        <v>0</v>
      </c>
    </row>
    <row r="2788" spans="1:30" x14ac:dyDescent="0.3">
      <c r="A2788" s="16" t="s">
        <v>47</v>
      </c>
      <c r="B2788" s="7">
        <v>594113</v>
      </c>
      <c r="C2788" s="7">
        <v>292834</v>
      </c>
      <c r="D2788" s="7" t="s">
        <v>2757</v>
      </c>
      <c r="E2788" s="7">
        <v>2</v>
      </c>
      <c r="F2788" s="4">
        <v>2698490</v>
      </c>
      <c r="G2788" s="4">
        <v>105618</v>
      </c>
      <c r="H2788" s="4">
        <f t="shared" si="260"/>
        <v>3282356.2965450496</v>
      </c>
      <c r="I2788" s="4">
        <f t="shared" si="261"/>
        <v>583866.29654504964</v>
      </c>
      <c r="J2788" s="5">
        <f t="shared" si="262"/>
        <v>0.21636778218375818</v>
      </c>
      <c r="K2788" s="4">
        <f t="shared" si="263"/>
        <v>182586.38795713807</v>
      </c>
      <c r="L2788" s="4">
        <f t="shared" si="264"/>
        <v>76968.387957138068</v>
      </c>
      <c r="M2788" s="5">
        <f t="shared" si="265"/>
        <v>0.7287430926275642</v>
      </c>
      <c r="N2788" s="4">
        <f>IF(SUMPRODUCT($O$2:$AD$2,O2788:AD2788)&lt;=Kalkulačka!$B$4,SUMPRODUCT($O$2:$AD$2,O2788:AD2788)*Kalkulačka!$B$5,SUMPRODUCT($O$2:$AD$2,O2788:AD2788))</f>
        <v>231</v>
      </c>
      <c r="O2788" s="4">
        <v>69</v>
      </c>
      <c r="P2788" s="4">
        <v>0</v>
      </c>
      <c r="Q2788" s="4">
        <v>0</v>
      </c>
      <c r="R2788" s="4">
        <v>0</v>
      </c>
      <c r="S2788" s="4">
        <v>85</v>
      </c>
      <c r="T2788" s="4">
        <v>0</v>
      </c>
      <c r="U2788" s="4">
        <v>150</v>
      </c>
      <c r="V2788" s="4">
        <v>50</v>
      </c>
      <c r="W2788" s="4">
        <v>0</v>
      </c>
      <c r="X2788" s="4">
        <v>0</v>
      </c>
      <c r="Y2788" s="4">
        <v>0</v>
      </c>
      <c r="Z2788" s="4">
        <v>0</v>
      </c>
      <c r="AA2788" s="4">
        <v>0</v>
      </c>
      <c r="AB2788" s="4">
        <v>0</v>
      </c>
      <c r="AC2788" s="4">
        <v>0</v>
      </c>
      <c r="AD2788" s="4">
        <v>0</v>
      </c>
    </row>
    <row r="2789" spans="1:30" x14ac:dyDescent="0.3">
      <c r="A2789" s="16" t="s">
        <v>41</v>
      </c>
      <c r="B2789" s="7">
        <v>571873</v>
      </c>
      <c r="C2789" s="7">
        <v>270547</v>
      </c>
      <c r="D2789" s="7" t="s">
        <v>2758</v>
      </c>
      <c r="E2789" s="7">
        <v>2</v>
      </c>
      <c r="F2789" s="4">
        <v>1822312</v>
      </c>
      <c r="G2789" s="4">
        <v>72493</v>
      </c>
      <c r="H2789" s="4">
        <f t="shared" si="260"/>
        <v>2216656.2002641894</v>
      </c>
      <c r="I2789" s="4">
        <f t="shared" si="261"/>
        <v>394344.20026418939</v>
      </c>
      <c r="J2789" s="5">
        <f t="shared" si="262"/>
        <v>0.21639774103676501</v>
      </c>
      <c r="K2789" s="4">
        <f t="shared" si="263"/>
        <v>123305.09316585946</v>
      </c>
      <c r="L2789" s="4">
        <f t="shared" si="264"/>
        <v>50812.093165859464</v>
      </c>
      <c r="M2789" s="5">
        <f t="shared" si="265"/>
        <v>0.7009241328936513</v>
      </c>
      <c r="N2789" s="4">
        <f>IF(SUMPRODUCT($O$2:$AD$2,O2789:AD2789)&lt;=Kalkulačka!$B$4,SUMPRODUCT($O$2:$AD$2,O2789:AD2789)*Kalkulačka!$B$5,SUMPRODUCT($O$2:$AD$2,O2789:AD2789))</f>
        <v>156</v>
      </c>
      <c r="O2789" s="4">
        <v>44</v>
      </c>
      <c r="P2789" s="4">
        <v>0</v>
      </c>
      <c r="Q2789" s="4">
        <v>0</v>
      </c>
      <c r="R2789" s="4">
        <v>0</v>
      </c>
      <c r="S2789" s="4">
        <v>60</v>
      </c>
      <c r="T2789" s="4">
        <v>0</v>
      </c>
      <c r="U2789" s="4">
        <v>103</v>
      </c>
      <c r="V2789" s="4">
        <v>60</v>
      </c>
      <c r="W2789" s="4">
        <v>0</v>
      </c>
      <c r="X2789" s="4">
        <v>0</v>
      </c>
      <c r="Y2789" s="4">
        <v>0</v>
      </c>
      <c r="Z2789" s="4">
        <v>0</v>
      </c>
      <c r="AA2789" s="4">
        <v>0</v>
      </c>
      <c r="AB2789" s="4">
        <v>0</v>
      </c>
      <c r="AC2789" s="4">
        <v>0</v>
      </c>
      <c r="AD2789" s="4">
        <v>0</v>
      </c>
    </row>
    <row r="2790" spans="1:30" x14ac:dyDescent="0.3">
      <c r="A2790" s="16" t="s">
        <v>47</v>
      </c>
      <c r="B2790" s="7">
        <v>595098</v>
      </c>
      <c r="C2790" s="7">
        <v>293806</v>
      </c>
      <c r="D2790" s="7" t="s">
        <v>2759</v>
      </c>
      <c r="E2790" s="7">
        <v>2</v>
      </c>
      <c r="F2790" s="4">
        <v>2575704</v>
      </c>
      <c r="G2790" s="4">
        <v>131166</v>
      </c>
      <c r="H2790" s="4">
        <f t="shared" si="260"/>
        <v>3133158.2830657293</v>
      </c>
      <c r="I2790" s="4">
        <f t="shared" si="261"/>
        <v>557454.28306572931</v>
      </c>
      <c r="J2790" s="5">
        <f t="shared" si="262"/>
        <v>0.21642792924409382</v>
      </c>
      <c r="K2790" s="4">
        <f t="shared" si="263"/>
        <v>174287.00668635906</v>
      </c>
      <c r="L2790" s="4">
        <f t="shared" si="264"/>
        <v>43121.006686359062</v>
      </c>
      <c r="M2790" s="5">
        <f t="shared" si="265"/>
        <v>0.32875140422334348</v>
      </c>
      <c r="N2790" s="4">
        <f>IF(SUMPRODUCT($O$2:$AD$2,O2790:AD2790)&lt;=Kalkulačka!$B$4,SUMPRODUCT($O$2:$AD$2,O2790:AD2790)*Kalkulačka!$B$5,SUMPRODUCT($O$2:$AD$2,O2790:AD2790))</f>
        <v>220.5</v>
      </c>
      <c r="O2790" s="4">
        <v>26</v>
      </c>
      <c r="P2790" s="4">
        <v>0</v>
      </c>
      <c r="Q2790" s="4">
        <v>0</v>
      </c>
      <c r="R2790" s="4">
        <v>0</v>
      </c>
      <c r="S2790" s="4">
        <v>121</v>
      </c>
      <c r="T2790" s="4">
        <v>0</v>
      </c>
      <c r="U2790" s="4">
        <v>138</v>
      </c>
      <c r="V2790" s="4">
        <v>55</v>
      </c>
      <c r="W2790" s="4">
        <v>0</v>
      </c>
      <c r="X2790" s="4">
        <v>0</v>
      </c>
      <c r="Y2790" s="4">
        <v>0</v>
      </c>
      <c r="Z2790" s="4">
        <v>0</v>
      </c>
      <c r="AA2790" s="4">
        <v>0</v>
      </c>
      <c r="AB2790" s="4">
        <v>0</v>
      </c>
      <c r="AC2790" s="4">
        <v>0</v>
      </c>
      <c r="AD2790" s="4">
        <v>0</v>
      </c>
    </row>
    <row r="2791" spans="1:30" x14ac:dyDescent="0.3">
      <c r="A2791" s="16" t="s">
        <v>38</v>
      </c>
      <c r="B2791" s="7">
        <v>570800</v>
      </c>
      <c r="C2791" s="7">
        <v>269492</v>
      </c>
      <c r="D2791" s="7" t="s">
        <v>2521</v>
      </c>
      <c r="E2791" s="7">
        <v>2</v>
      </c>
      <c r="F2791" s="4">
        <v>718391</v>
      </c>
      <c r="G2791" s="4">
        <v>19697</v>
      </c>
      <c r="H2791" s="4">
        <f t="shared" si="260"/>
        <v>873874.07895030547</v>
      </c>
      <c r="I2791" s="4">
        <f t="shared" si="261"/>
        <v>155483.07895030547</v>
      </c>
      <c r="J2791" s="5">
        <f t="shared" si="262"/>
        <v>0.21643238702921597</v>
      </c>
      <c r="K2791" s="4">
        <f t="shared" si="263"/>
        <v>48610.661728848449</v>
      </c>
      <c r="L2791" s="4">
        <f t="shared" si="264"/>
        <v>28913.661728848449</v>
      </c>
      <c r="M2791" s="5">
        <f t="shared" si="265"/>
        <v>1.4679221063536807</v>
      </c>
      <c r="N2791" s="4">
        <f>IF(SUMPRODUCT($O$2:$AD$2,O2791:AD2791)&lt;=Kalkulačka!$B$4,SUMPRODUCT($O$2:$AD$2,O2791:AD2791)*Kalkulačka!$B$5,SUMPRODUCT($O$2:$AD$2,O2791:AD2791))</f>
        <v>61.5</v>
      </c>
      <c r="O2791" s="4">
        <v>41</v>
      </c>
      <c r="P2791" s="4">
        <v>0</v>
      </c>
      <c r="Q2791" s="4">
        <v>0</v>
      </c>
      <c r="R2791" s="4">
        <v>0</v>
      </c>
      <c r="S2791" s="4">
        <v>0</v>
      </c>
      <c r="T2791" s="4">
        <v>0</v>
      </c>
      <c r="U2791" s="4">
        <v>41</v>
      </c>
      <c r="V2791" s="4">
        <v>0</v>
      </c>
      <c r="W2791" s="4">
        <v>0</v>
      </c>
      <c r="X2791" s="4">
        <v>0</v>
      </c>
      <c r="Y2791" s="4">
        <v>0</v>
      </c>
      <c r="Z2791" s="4">
        <v>0</v>
      </c>
      <c r="AA2791" s="4">
        <v>0</v>
      </c>
      <c r="AB2791" s="4">
        <v>0</v>
      </c>
      <c r="AC2791" s="4">
        <v>0</v>
      </c>
      <c r="AD2791" s="4">
        <v>0</v>
      </c>
    </row>
    <row r="2792" spans="1:30" x14ac:dyDescent="0.3">
      <c r="A2792" s="16" t="s">
        <v>23</v>
      </c>
      <c r="B2792" s="7">
        <v>552283</v>
      </c>
      <c r="C2792" s="7">
        <v>252239</v>
      </c>
      <c r="D2792" s="7" t="s">
        <v>2760</v>
      </c>
      <c r="E2792" s="7">
        <v>2</v>
      </c>
      <c r="F2792" s="4">
        <v>1944285</v>
      </c>
      <c r="G2792" s="4">
        <v>77423</v>
      </c>
      <c r="H2792" s="4">
        <f t="shared" si="260"/>
        <v>2365854.2137435097</v>
      </c>
      <c r="I2792" s="4">
        <f t="shared" si="261"/>
        <v>421569.21374350972</v>
      </c>
      <c r="J2792" s="5">
        <f t="shared" si="262"/>
        <v>0.21682480384486325</v>
      </c>
      <c r="K2792" s="4">
        <f t="shared" si="263"/>
        <v>131604.47443663847</v>
      </c>
      <c r="L2792" s="4">
        <f t="shared" si="264"/>
        <v>54181.474436638469</v>
      </c>
      <c r="M2792" s="5">
        <f t="shared" si="265"/>
        <v>0.69981109536750674</v>
      </c>
      <c r="N2792" s="4">
        <f>IF(SUMPRODUCT($O$2:$AD$2,O2792:AD2792)&lt;=Kalkulačka!$B$4,SUMPRODUCT($O$2:$AD$2,O2792:AD2792)*Kalkulačka!$B$5,SUMPRODUCT($O$2:$AD$2,O2792:AD2792))</f>
        <v>166.5</v>
      </c>
      <c r="O2792" s="4">
        <v>48</v>
      </c>
      <c r="P2792" s="4">
        <v>0</v>
      </c>
      <c r="Q2792" s="4">
        <v>0</v>
      </c>
      <c r="R2792" s="4">
        <v>0</v>
      </c>
      <c r="S2792" s="4">
        <v>63</v>
      </c>
      <c r="T2792" s="4">
        <v>0</v>
      </c>
      <c r="U2792" s="4">
        <v>106</v>
      </c>
      <c r="V2792" s="4">
        <v>62</v>
      </c>
      <c r="W2792" s="4">
        <v>0</v>
      </c>
      <c r="X2792" s="4">
        <v>0</v>
      </c>
      <c r="Y2792" s="4">
        <v>0</v>
      </c>
      <c r="Z2792" s="4">
        <v>0</v>
      </c>
      <c r="AA2792" s="4">
        <v>0</v>
      </c>
      <c r="AB2792" s="4">
        <v>0</v>
      </c>
      <c r="AC2792" s="4">
        <v>0</v>
      </c>
      <c r="AD2792" s="4">
        <v>0</v>
      </c>
    </row>
    <row r="2793" spans="1:30" x14ac:dyDescent="0.3">
      <c r="A2793" t="s">
        <v>20</v>
      </c>
      <c r="B2793">
        <v>538671</v>
      </c>
      <c r="C2793">
        <v>240656</v>
      </c>
      <c r="D2793" s="7" t="s">
        <v>82</v>
      </c>
      <c r="E2793" s="7" t="s">
        <v>560</v>
      </c>
      <c r="F2793" s="1">
        <v>3253831</v>
      </c>
      <c r="G2793" s="1">
        <v>185823</v>
      </c>
      <c r="H2793" s="1">
        <f t="shared" si="260"/>
        <v>3431554.3100243695</v>
      </c>
      <c r="I2793" s="1">
        <f t="shared" si="261"/>
        <v>177723.31002436951</v>
      </c>
      <c r="J2793" s="18">
        <f t="shared" si="262"/>
        <v>5.4619711356972633E-2</v>
      </c>
      <c r="K2793" s="1">
        <f t="shared" si="263"/>
        <v>190885.76922791704</v>
      </c>
      <c r="L2793" s="1">
        <f t="shared" si="264"/>
        <v>5062.7692279170442</v>
      </c>
      <c r="M2793" s="18">
        <f t="shared" si="265"/>
        <v>2.7245116201530806E-2</v>
      </c>
      <c r="N2793" s="4">
        <f>SUMPRODUCT($O$2:$AD$2,O2793:AD2793)*Kalkulačka!$B$3</f>
        <v>241.49999999999997</v>
      </c>
      <c r="O2793" s="1">
        <v>0</v>
      </c>
      <c r="P2793" s="1">
        <v>0</v>
      </c>
      <c r="Q2793" s="1">
        <v>0</v>
      </c>
      <c r="R2793" s="1">
        <v>0</v>
      </c>
      <c r="S2793" s="1">
        <v>210</v>
      </c>
      <c r="T2793" s="1">
        <v>0</v>
      </c>
      <c r="U2793">
        <v>0</v>
      </c>
      <c r="V2793">
        <v>118</v>
      </c>
      <c r="W2793">
        <v>0</v>
      </c>
      <c r="X2793">
        <v>0</v>
      </c>
    </row>
    <row r="2794" spans="1:30" x14ac:dyDescent="0.3">
      <c r="A2794" s="16" t="s">
        <v>53</v>
      </c>
      <c r="B2794" s="7">
        <v>588725</v>
      </c>
      <c r="C2794" s="7">
        <v>287466</v>
      </c>
      <c r="D2794" s="7" t="s">
        <v>2761</v>
      </c>
      <c r="E2794" s="7">
        <v>2</v>
      </c>
      <c r="F2794" s="4">
        <v>1733761</v>
      </c>
      <c r="G2794" s="4">
        <v>67171</v>
      </c>
      <c r="H2794" s="4">
        <f t="shared" si="260"/>
        <v>2110086.1906361035</v>
      </c>
      <c r="I2794" s="4">
        <f t="shared" si="261"/>
        <v>376325.19063610351</v>
      </c>
      <c r="J2794" s="5">
        <f t="shared" si="262"/>
        <v>0.21705713223224166</v>
      </c>
      <c r="K2794" s="4">
        <f t="shared" si="263"/>
        <v>117376.96368673161</v>
      </c>
      <c r="L2794" s="4">
        <f t="shared" si="264"/>
        <v>50205.963686731615</v>
      </c>
      <c r="M2794" s="5">
        <f t="shared" si="265"/>
        <v>0.74743510870363128</v>
      </c>
      <c r="N2794" s="4">
        <f>IF(SUMPRODUCT($O$2:$AD$2,O2794:AD2794)&lt;=Kalkulačka!$B$4,SUMPRODUCT($O$2:$AD$2,O2794:AD2794)*Kalkulačka!$B$5,SUMPRODUCT($O$2:$AD$2,O2794:AD2794))</f>
        <v>148.5</v>
      </c>
      <c r="O2794" s="4">
        <v>47</v>
      </c>
      <c r="P2794" s="4">
        <v>0</v>
      </c>
      <c r="Q2794" s="4">
        <v>0</v>
      </c>
      <c r="R2794" s="4">
        <v>0</v>
      </c>
      <c r="S2794" s="4">
        <v>52</v>
      </c>
      <c r="T2794" s="4">
        <v>0</v>
      </c>
      <c r="U2794" s="4">
        <v>140</v>
      </c>
      <c r="V2794" s="4">
        <v>49</v>
      </c>
      <c r="W2794" s="4">
        <v>0</v>
      </c>
      <c r="X2794" s="4">
        <v>0</v>
      </c>
      <c r="Y2794" s="4">
        <v>0</v>
      </c>
      <c r="Z2794" s="4">
        <v>0</v>
      </c>
      <c r="AA2794" s="4">
        <v>0</v>
      </c>
      <c r="AB2794" s="4">
        <v>0</v>
      </c>
      <c r="AC2794" s="4">
        <v>0</v>
      </c>
      <c r="AD2794" s="4">
        <v>0</v>
      </c>
    </row>
    <row r="2795" spans="1:30" x14ac:dyDescent="0.3">
      <c r="A2795" s="16" t="s">
        <v>56</v>
      </c>
      <c r="B2795" s="7">
        <v>508373</v>
      </c>
      <c r="C2795" s="7">
        <v>300462</v>
      </c>
      <c r="D2795" s="7" t="s">
        <v>2762</v>
      </c>
      <c r="E2795" s="7">
        <v>2</v>
      </c>
      <c r="F2795" s="4">
        <v>1821132</v>
      </c>
      <c r="G2795" s="4">
        <v>72091</v>
      </c>
      <c r="H2795" s="4">
        <f t="shared" si="260"/>
        <v>2216656.2002641894</v>
      </c>
      <c r="I2795" s="4">
        <f t="shared" si="261"/>
        <v>395524.20026418939</v>
      </c>
      <c r="J2795" s="5">
        <f t="shared" si="262"/>
        <v>0.21718590429699192</v>
      </c>
      <c r="K2795" s="4">
        <f t="shared" si="263"/>
        <v>123305.09316585946</v>
      </c>
      <c r="L2795" s="4">
        <f t="shared" si="264"/>
        <v>51214.093165859464</v>
      </c>
      <c r="M2795" s="5">
        <f t="shared" si="265"/>
        <v>0.71040897152015448</v>
      </c>
      <c r="N2795" s="4">
        <f>IF(SUMPRODUCT($O$2:$AD$2,O2795:AD2795)&lt;=Kalkulačka!$B$4,SUMPRODUCT($O$2:$AD$2,O2795:AD2795)*Kalkulačka!$B$5,SUMPRODUCT($O$2:$AD$2,O2795:AD2795))</f>
        <v>156</v>
      </c>
      <c r="O2795" s="4">
        <v>44</v>
      </c>
      <c r="P2795" s="4">
        <v>0</v>
      </c>
      <c r="Q2795" s="4">
        <v>0</v>
      </c>
      <c r="R2795" s="4">
        <v>0</v>
      </c>
      <c r="S2795" s="4">
        <v>60</v>
      </c>
      <c r="T2795" s="4">
        <v>0</v>
      </c>
      <c r="U2795" s="4">
        <v>104</v>
      </c>
      <c r="V2795" s="4">
        <v>48</v>
      </c>
      <c r="W2795" s="4">
        <v>0</v>
      </c>
      <c r="X2795" s="4">
        <v>0</v>
      </c>
      <c r="Y2795" s="4">
        <v>0</v>
      </c>
      <c r="Z2795" s="4">
        <v>0</v>
      </c>
      <c r="AA2795" s="4">
        <v>0</v>
      </c>
      <c r="AB2795" s="4">
        <v>0</v>
      </c>
      <c r="AC2795" s="4">
        <v>0</v>
      </c>
      <c r="AD2795" s="4">
        <v>0</v>
      </c>
    </row>
    <row r="2796" spans="1:30" x14ac:dyDescent="0.3">
      <c r="A2796" s="16" t="s">
        <v>50</v>
      </c>
      <c r="B2796" s="7">
        <v>505609</v>
      </c>
      <c r="C2796" s="7">
        <v>299651</v>
      </c>
      <c r="D2796" s="7" t="s">
        <v>2763</v>
      </c>
      <c r="E2796" s="7">
        <v>2</v>
      </c>
      <c r="F2796" s="4">
        <v>9482671</v>
      </c>
      <c r="G2796" s="4">
        <v>617845</v>
      </c>
      <c r="H2796" s="4">
        <f t="shared" si="260"/>
        <v>10003371.570423009</v>
      </c>
      <c r="I2796" s="4">
        <f t="shared" si="261"/>
        <v>520700.57042300887</v>
      </c>
      <c r="J2796" s="5">
        <f t="shared" si="262"/>
        <v>5.4910749347204968E-2</v>
      </c>
      <c r="K2796" s="4">
        <f t="shared" si="263"/>
        <v>556453.75377413502</v>
      </c>
      <c r="L2796" s="4">
        <f t="shared" si="264"/>
        <v>-61391.246225864976</v>
      </c>
      <c r="M2796" s="5">
        <f t="shared" si="265"/>
        <v>-9.9363507394030881E-2</v>
      </c>
      <c r="N2796" s="4">
        <f>IF(SUMPRODUCT($O$2:$AD$2,O2796:AD2796)&lt;=Kalkulačka!$B$4,SUMPRODUCT($O$2:$AD$2,O2796:AD2796)*Kalkulačka!$B$5,SUMPRODUCT($O$2:$AD$2,O2796:AD2796))</f>
        <v>704</v>
      </c>
      <c r="O2796" s="4">
        <v>148</v>
      </c>
      <c r="P2796" s="4">
        <v>0</v>
      </c>
      <c r="Q2796" s="4">
        <v>0</v>
      </c>
      <c r="R2796" s="4">
        <v>0</v>
      </c>
      <c r="S2796" s="4">
        <v>556</v>
      </c>
      <c r="T2796" s="4">
        <v>0</v>
      </c>
      <c r="U2796" s="4">
        <v>0</v>
      </c>
      <c r="V2796" s="4">
        <v>137</v>
      </c>
      <c r="W2796" s="4">
        <v>0</v>
      </c>
      <c r="X2796" s="4">
        <v>0</v>
      </c>
      <c r="Y2796" s="4">
        <v>0</v>
      </c>
      <c r="Z2796" s="4">
        <v>0</v>
      </c>
      <c r="AA2796" s="4">
        <v>0</v>
      </c>
      <c r="AB2796" s="4">
        <v>0</v>
      </c>
      <c r="AC2796" s="4">
        <v>0</v>
      </c>
      <c r="AD2796" s="4">
        <v>0</v>
      </c>
    </row>
    <row r="2797" spans="1:30" x14ac:dyDescent="0.3">
      <c r="A2797" s="16" t="s">
        <v>53</v>
      </c>
      <c r="B2797" s="7">
        <v>592404</v>
      </c>
      <c r="C2797" s="7">
        <v>291145</v>
      </c>
      <c r="D2797" s="7" t="s">
        <v>2764</v>
      </c>
      <c r="E2797" s="7">
        <v>2</v>
      </c>
      <c r="F2797" s="4">
        <v>385171</v>
      </c>
      <c r="G2797" s="4">
        <v>10598</v>
      </c>
      <c r="H2797" s="4">
        <f t="shared" si="260"/>
        <v>468908.04236357851</v>
      </c>
      <c r="I2797" s="4">
        <f t="shared" si="261"/>
        <v>83737.042363578512</v>
      </c>
      <c r="J2797" s="5">
        <f t="shared" si="262"/>
        <v>0.21740225085372078</v>
      </c>
      <c r="K2797" s="4">
        <f t="shared" si="263"/>
        <v>26083.769708162581</v>
      </c>
      <c r="L2797" s="4">
        <f t="shared" si="264"/>
        <v>15485.769708162581</v>
      </c>
      <c r="M2797" s="5">
        <f t="shared" si="265"/>
        <v>1.4611973681980168</v>
      </c>
      <c r="N2797" s="4">
        <f>IF(SUMPRODUCT($O$2:$AD$2,O2797:AD2797)&lt;=Kalkulačka!$B$4,SUMPRODUCT($O$2:$AD$2,O2797:AD2797)*Kalkulačka!$B$5,SUMPRODUCT($O$2:$AD$2,O2797:AD2797))</f>
        <v>33</v>
      </c>
      <c r="O2797" s="4">
        <v>22</v>
      </c>
      <c r="P2797" s="4">
        <v>0</v>
      </c>
      <c r="Q2797" s="4">
        <v>0</v>
      </c>
      <c r="R2797" s="4">
        <v>0</v>
      </c>
      <c r="S2797" s="4">
        <v>0</v>
      </c>
      <c r="T2797" s="4">
        <v>0</v>
      </c>
      <c r="U2797" s="4">
        <v>22</v>
      </c>
      <c r="V2797" s="4">
        <v>0</v>
      </c>
      <c r="W2797" s="4">
        <v>0</v>
      </c>
      <c r="X2797" s="4">
        <v>0</v>
      </c>
      <c r="Y2797" s="4">
        <v>0</v>
      </c>
      <c r="Z2797" s="4">
        <v>0</v>
      </c>
      <c r="AA2797" s="4">
        <v>0</v>
      </c>
      <c r="AB2797" s="4">
        <v>0</v>
      </c>
      <c r="AC2797" s="4">
        <v>0</v>
      </c>
      <c r="AD2797" s="4">
        <v>0</v>
      </c>
    </row>
    <row r="2798" spans="1:30" x14ac:dyDescent="0.3">
      <c r="A2798" s="16" t="s">
        <v>44</v>
      </c>
      <c r="B2798" s="7">
        <v>596337</v>
      </c>
      <c r="C2798" s="7">
        <v>842524</v>
      </c>
      <c r="D2798" s="7" t="s">
        <v>2765</v>
      </c>
      <c r="E2798" s="7">
        <v>2</v>
      </c>
      <c r="F2798" s="4">
        <v>1750646</v>
      </c>
      <c r="G2798" s="4">
        <v>67817</v>
      </c>
      <c r="H2798" s="4">
        <f t="shared" si="260"/>
        <v>2131400.1925617205</v>
      </c>
      <c r="I2798" s="4">
        <f t="shared" si="261"/>
        <v>380754.1925617205</v>
      </c>
      <c r="J2798" s="5">
        <f t="shared" si="262"/>
        <v>0.21749353813490591</v>
      </c>
      <c r="K2798" s="4">
        <f t="shared" si="263"/>
        <v>118562.58958255718</v>
      </c>
      <c r="L2798" s="4">
        <f t="shared" si="264"/>
        <v>50745.589582557179</v>
      </c>
      <c r="M2798" s="5">
        <f t="shared" si="265"/>
        <v>0.74827240341739065</v>
      </c>
      <c r="N2798" s="4">
        <f>IF(SUMPRODUCT($O$2:$AD$2,O2798:AD2798)&lt;=Kalkulačka!$B$4,SUMPRODUCT($O$2:$AD$2,O2798:AD2798)*Kalkulačka!$B$5,SUMPRODUCT($O$2:$AD$2,O2798:AD2798))</f>
        <v>150</v>
      </c>
      <c r="O2798" s="4">
        <v>48</v>
      </c>
      <c r="P2798" s="4">
        <v>0</v>
      </c>
      <c r="Q2798" s="4">
        <v>0</v>
      </c>
      <c r="R2798" s="4">
        <v>0</v>
      </c>
      <c r="S2798" s="4">
        <v>52</v>
      </c>
      <c r="T2798" s="4">
        <v>0</v>
      </c>
      <c r="U2798" s="4">
        <v>100</v>
      </c>
      <c r="V2798" s="4">
        <v>45</v>
      </c>
      <c r="W2798" s="4">
        <v>0</v>
      </c>
      <c r="X2798" s="4">
        <v>0</v>
      </c>
      <c r="Y2798" s="4">
        <v>0</v>
      </c>
      <c r="Z2798" s="4">
        <v>0</v>
      </c>
      <c r="AA2798" s="4">
        <v>0</v>
      </c>
      <c r="AB2798" s="4">
        <v>0</v>
      </c>
      <c r="AC2798" s="4">
        <v>0</v>
      </c>
      <c r="AD2798" s="4">
        <v>0</v>
      </c>
    </row>
    <row r="2799" spans="1:30" x14ac:dyDescent="0.3">
      <c r="A2799" s="16" t="s">
        <v>20</v>
      </c>
      <c r="B2799" s="7">
        <v>539333</v>
      </c>
      <c r="C2799" s="7">
        <v>241326</v>
      </c>
      <c r="D2799" s="7" t="s">
        <v>205</v>
      </c>
      <c r="E2799" s="7">
        <v>2</v>
      </c>
      <c r="F2799" s="4">
        <v>12927306</v>
      </c>
      <c r="G2799" s="4">
        <v>836175</v>
      </c>
      <c r="H2799" s="4">
        <f t="shared" si="260"/>
        <v>13640961.232395012</v>
      </c>
      <c r="I2799" s="4">
        <f t="shared" si="261"/>
        <v>713655.23239501193</v>
      </c>
      <c r="J2799" s="5">
        <f t="shared" si="262"/>
        <v>5.5205255634469541E-2</v>
      </c>
      <c r="K2799" s="4">
        <f t="shared" si="263"/>
        <v>758800.57332836592</v>
      </c>
      <c r="L2799" s="4">
        <f t="shared" si="264"/>
        <v>-77374.426671634079</v>
      </c>
      <c r="M2799" s="5">
        <f t="shared" si="265"/>
        <v>-9.2533771843972934E-2</v>
      </c>
      <c r="N2799" s="4">
        <f>IF(SUMPRODUCT($O$2:$AD$2,O2799:AD2799)&lt;=Kalkulačka!$B$4,SUMPRODUCT($O$2:$AD$2,O2799:AD2799)*Kalkulačka!$B$5,SUMPRODUCT($O$2:$AD$2,O2799:AD2799))</f>
        <v>960</v>
      </c>
      <c r="O2799" s="4">
        <v>205</v>
      </c>
      <c r="P2799" s="4">
        <v>0</v>
      </c>
      <c r="Q2799" s="4">
        <v>0</v>
      </c>
      <c r="R2799" s="4">
        <v>0</v>
      </c>
      <c r="S2799" s="4">
        <v>755</v>
      </c>
      <c r="T2799" s="4">
        <v>0</v>
      </c>
      <c r="U2799" s="4">
        <v>886</v>
      </c>
      <c r="V2799" s="4">
        <v>290</v>
      </c>
      <c r="W2799" s="4">
        <v>0</v>
      </c>
      <c r="X2799" s="4">
        <v>0</v>
      </c>
      <c r="Y2799" s="4">
        <v>0</v>
      </c>
      <c r="Z2799" s="4">
        <v>0</v>
      </c>
      <c r="AA2799" s="4">
        <v>0</v>
      </c>
      <c r="AB2799" s="4">
        <v>0</v>
      </c>
      <c r="AC2799" s="4">
        <v>0</v>
      </c>
      <c r="AD2799" s="4">
        <v>0</v>
      </c>
    </row>
    <row r="2800" spans="1:30" x14ac:dyDescent="0.3">
      <c r="A2800" s="16" t="s">
        <v>47</v>
      </c>
      <c r="B2800" s="7">
        <v>583669</v>
      </c>
      <c r="C2800" s="7">
        <v>488275</v>
      </c>
      <c r="D2800" s="7" t="s">
        <v>2766</v>
      </c>
      <c r="E2800" s="7">
        <v>2</v>
      </c>
      <c r="F2800" s="4">
        <v>1889939</v>
      </c>
      <c r="G2800" s="4">
        <v>68967</v>
      </c>
      <c r="H2800" s="4">
        <f t="shared" si="260"/>
        <v>2301912.2079666583</v>
      </c>
      <c r="I2800" s="4">
        <f t="shared" si="261"/>
        <v>411973.20796665829</v>
      </c>
      <c r="J2800" s="5">
        <f t="shared" si="262"/>
        <v>0.21798227771724821</v>
      </c>
      <c r="K2800" s="4">
        <f t="shared" si="263"/>
        <v>128047.59674916176</v>
      </c>
      <c r="L2800" s="4">
        <f t="shared" si="264"/>
        <v>59080.596749161763</v>
      </c>
      <c r="M2800" s="5">
        <f t="shared" si="265"/>
        <v>0.85665023488279557</v>
      </c>
      <c r="N2800" s="4">
        <f>IF(SUMPRODUCT($O$2:$AD$2,O2800:AD2800)&lt;=Kalkulačka!$B$4,SUMPRODUCT($O$2:$AD$2,O2800:AD2800)*Kalkulačka!$B$5,SUMPRODUCT($O$2:$AD$2,O2800:AD2800))</f>
        <v>162</v>
      </c>
      <c r="O2800" s="4">
        <v>62</v>
      </c>
      <c r="P2800" s="4">
        <v>0</v>
      </c>
      <c r="Q2800" s="4">
        <v>0</v>
      </c>
      <c r="R2800" s="4">
        <v>0</v>
      </c>
      <c r="S2800" s="4">
        <v>46</v>
      </c>
      <c r="T2800" s="4">
        <v>0</v>
      </c>
      <c r="U2800" s="4">
        <v>0</v>
      </c>
      <c r="V2800" s="4">
        <v>42</v>
      </c>
      <c r="W2800" s="4">
        <v>0</v>
      </c>
      <c r="X2800" s="4">
        <v>0</v>
      </c>
      <c r="Y2800" s="4">
        <v>0</v>
      </c>
      <c r="Z2800" s="4">
        <v>0</v>
      </c>
      <c r="AA2800" s="4">
        <v>0</v>
      </c>
      <c r="AB2800" s="4">
        <v>0</v>
      </c>
      <c r="AC2800" s="4">
        <v>0</v>
      </c>
      <c r="AD2800" s="4">
        <v>0</v>
      </c>
    </row>
    <row r="2801" spans="1:30" x14ac:dyDescent="0.3">
      <c r="A2801" s="16" t="s">
        <v>47</v>
      </c>
      <c r="B2801" s="7">
        <v>585041</v>
      </c>
      <c r="C2801" s="7">
        <v>283738</v>
      </c>
      <c r="D2801" s="7" t="s">
        <v>554</v>
      </c>
      <c r="E2801" s="7">
        <v>2</v>
      </c>
      <c r="F2801" s="4">
        <v>1487430</v>
      </c>
      <c r="G2801" s="4">
        <v>55329</v>
      </c>
      <c r="H2801" s="4">
        <f t="shared" si="260"/>
        <v>1811690.1636774624</v>
      </c>
      <c r="I2801" s="4">
        <f t="shared" si="261"/>
        <v>324260.16367746238</v>
      </c>
      <c r="J2801" s="5">
        <f t="shared" si="262"/>
        <v>0.21800028483858891</v>
      </c>
      <c r="K2801" s="4">
        <f t="shared" si="263"/>
        <v>100778.2011451736</v>
      </c>
      <c r="L2801" s="4">
        <f t="shared" si="264"/>
        <v>45449.201145173603</v>
      </c>
      <c r="M2801" s="5">
        <f t="shared" si="265"/>
        <v>0.82143543431425847</v>
      </c>
      <c r="N2801" s="4">
        <f>IF(SUMPRODUCT($O$2:$AD$2,O2801:AD2801)&lt;=Kalkulačka!$B$4,SUMPRODUCT($O$2:$AD$2,O2801:AD2801)*Kalkulačka!$B$5,SUMPRODUCT($O$2:$AD$2,O2801:AD2801))</f>
        <v>127.5</v>
      </c>
      <c r="O2801" s="4">
        <v>46</v>
      </c>
      <c r="P2801" s="4">
        <v>0</v>
      </c>
      <c r="Q2801" s="4">
        <v>0</v>
      </c>
      <c r="R2801" s="4">
        <v>0</v>
      </c>
      <c r="S2801" s="4">
        <v>39</v>
      </c>
      <c r="T2801" s="4">
        <v>0</v>
      </c>
      <c r="U2801" s="4">
        <v>83</v>
      </c>
      <c r="V2801" s="4">
        <v>38</v>
      </c>
      <c r="W2801" s="4">
        <v>0</v>
      </c>
      <c r="X2801" s="4">
        <v>0</v>
      </c>
      <c r="Y2801" s="4">
        <v>0</v>
      </c>
      <c r="Z2801" s="4">
        <v>0</v>
      </c>
      <c r="AA2801" s="4">
        <v>0</v>
      </c>
      <c r="AB2801" s="4">
        <v>0</v>
      </c>
      <c r="AC2801" s="4">
        <v>0</v>
      </c>
      <c r="AD2801" s="4">
        <v>0</v>
      </c>
    </row>
    <row r="2802" spans="1:30" x14ac:dyDescent="0.3">
      <c r="A2802" s="16" t="s">
        <v>41</v>
      </c>
      <c r="B2802" s="7">
        <v>578428</v>
      </c>
      <c r="C2802" s="7">
        <v>277029</v>
      </c>
      <c r="D2802" s="7" t="s">
        <v>2758</v>
      </c>
      <c r="E2802" s="7">
        <v>2</v>
      </c>
      <c r="F2802" s="4">
        <v>3254339</v>
      </c>
      <c r="G2802" s="4">
        <v>218556</v>
      </c>
      <c r="H2802" s="4">
        <f t="shared" si="260"/>
        <v>3964404.3581648003</v>
      </c>
      <c r="I2802" s="4">
        <f t="shared" si="261"/>
        <v>710065.35816480033</v>
      </c>
      <c r="J2802" s="5">
        <f t="shared" si="262"/>
        <v>0.21819034776794921</v>
      </c>
      <c r="K2802" s="4">
        <f t="shared" si="263"/>
        <v>220526.41662355635</v>
      </c>
      <c r="L2802" s="4">
        <f t="shared" si="264"/>
        <v>1970.4166235563462</v>
      </c>
      <c r="M2802" s="5">
        <f t="shared" si="265"/>
        <v>9.0156144125823623E-3</v>
      </c>
      <c r="N2802" s="4">
        <f>IF(SUMPRODUCT($O$2:$AD$2,O2802:AD2802)&lt;=Kalkulačka!$B$4,SUMPRODUCT($O$2:$AD$2,O2802:AD2802)*Kalkulačka!$B$5,SUMPRODUCT($O$2:$AD$2,O2802:AD2802))</f>
        <v>279</v>
      </c>
      <c r="O2802" s="4">
        <v>43</v>
      </c>
      <c r="P2802" s="4">
        <v>0</v>
      </c>
      <c r="Q2802" s="4">
        <v>0</v>
      </c>
      <c r="R2802" s="4">
        <v>0</v>
      </c>
      <c r="S2802" s="4">
        <v>143</v>
      </c>
      <c r="T2802" s="4">
        <v>0</v>
      </c>
      <c r="U2802" s="4">
        <v>187</v>
      </c>
      <c r="V2802" s="4">
        <v>55</v>
      </c>
      <c r="W2802" s="4">
        <v>43</v>
      </c>
      <c r="X2802" s="4">
        <v>0</v>
      </c>
      <c r="Y2802" s="4">
        <v>0</v>
      </c>
      <c r="Z2802" s="4">
        <v>0</v>
      </c>
      <c r="AA2802" s="4">
        <v>0</v>
      </c>
      <c r="AB2802" s="4">
        <v>0</v>
      </c>
      <c r="AC2802" s="4">
        <v>0</v>
      </c>
      <c r="AD2802" s="4">
        <v>0</v>
      </c>
    </row>
    <row r="2803" spans="1:30" x14ac:dyDescent="0.3">
      <c r="A2803" s="16" t="s">
        <v>32</v>
      </c>
      <c r="B2803" s="7">
        <v>563099</v>
      </c>
      <c r="C2803" s="7">
        <v>261904</v>
      </c>
      <c r="D2803" s="7" t="s">
        <v>2767</v>
      </c>
      <c r="E2803" s="7">
        <v>2</v>
      </c>
      <c r="F2803" s="4">
        <v>38662388</v>
      </c>
      <c r="G2803" s="4">
        <v>2353063</v>
      </c>
      <c r="H2803" s="4">
        <f t="shared" si="260"/>
        <v>40823418.354865484</v>
      </c>
      <c r="I2803" s="4">
        <f t="shared" si="261"/>
        <v>2161030.3548654839</v>
      </c>
      <c r="J2803" s="5">
        <f t="shared" si="262"/>
        <v>5.5894901134029285E-2</v>
      </c>
      <c r="K2803" s="4">
        <f t="shared" si="263"/>
        <v>2270868.7991379118</v>
      </c>
      <c r="L2803" s="4">
        <f t="shared" si="264"/>
        <v>-82194.200862088241</v>
      </c>
      <c r="M2803" s="5">
        <f t="shared" si="265"/>
        <v>-3.493072682800602E-2</v>
      </c>
      <c r="N2803" s="4">
        <f>IF(SUMPRODUCT($O$2:$AD$2,O2803:AD2803)&lt;=Kalkulačka!$B$4,SUMPRODUCT($O$2:$AD$2,O2803:AD2803)*Kalkulačka!$B$5,SUMPRODUCT($O$2:$AD$2,O2803:AD2803))</f>
        <v>2873</v>
      </c>
      <c r="O2803" s="4">
        <v>583</v>
      </c>
      <c r="P2803" s="4">
        <v>32</v>
      </c>
      <c r="Q2803" s="4">
        <v>56</v>
      </c>
      <c r="R2803" s="4">
        <v>0</v>
      </c>
      <c r="S2803" s="4">
        <v>1655</v>
      </c>
      <c r="T2803" s="4">
        <v>183</v>
      </c>
      <c r="U2803" s="4">
        <v>2099</v>
      </c>
      <c r="V2803" s="4">
        <v>449</v>
      </c>
      <c r="W2803" s="4">
        <v>422</v>
      </c>
      <c r="X2803" s="4">
        <v>655</v>
      </c>
      <c r="Y2803" s="4">
        <v>94</v>
      </c>
      <c r="Z2803" s="4">
        <v>0</v>
      </c>
      <c r="AA2803" s="4">
        <v>550</v>
      </c>
      <c r="AB2803" s="4">
        <v>0</v>
      </c>
      <c r="AC2803" s="4">
        <v>0</v>
      </c>
      <c r="AD2803" s="4">
        <v>0</v>
      </c>
    </row>
    <row r="2804" spans="1:30" x14ac:dyDescent="0.3">
      <c r="A2804" s="16" t="s">
        <v>32</v>
      </c>
      <c r="B2804" s="7">
        <v>543128</v>
      </c>
      <c r="C2804" s="7">
        <v>556432</v>
      </c>
      <c r="D2804" s="7" t="s">
        <v>2768</v>
      </c>
      <c r="E2804" s="7">
        <v>2</v>
      </c>
      <c r="F2804" s="4">
        <v>1591874</v>
      </c>
      <c r="G2804" s="4">
        <v>64586</v>
      </c>
      <c r="H2804" s="4">
        <f t="shared" si="260"/>
        <v>1939574.1752311657</v>
      </c>
      <c r="I2804" s="4">
        <f t="shared" si="261"/>
        <v>347700.17523116572</v>
      </c>
      <c r="J2804" s="5">
        <f t="shared" si="262"/>
        <v>0.2184219198448909</v>
      </c>
      <c r="K2804" s="4">
        <f t="shared" si="263"/>
        <v>107891.95652012703</v>
      </c>
      <c r="L2804" s="4">
        <f t="shared" si="264"/>
        <v>43305.956520127031</v>
      </c>
      <c r="M2804" s="5">
        <f t="shared" si="265"/>
        <v>0.67051615706386891</v>
      </c>
      <c r="N2804" s="4">
        <f>IF(SUMPRODUCT($O$2:$AD$2,O2804:AD2804)&lt;=Kalkulačka!$B$4,SUMPRODUCT($O$2:$AD$2,O2804:AD2804)*Kalkulačka!$B$5,SUMPRODUCT($O$2:$AD$2,O2804:AD2804))</f>
        <v>136.5</v>
      </c>
      <c r="O2804" s="4">
        <v>34</v>
      </c>
      <c r="P2804" s="4">
        <v>0</v>
      </c>
      <c r="Q2804" s="4">
        <v>0</v>
      </c>
      <c r="R2804" s="4">
        <v>0</v>
      </c>
      <c r="S2804" s="4">
        <v>57</v>
      </c>
      <c r="T2804" s="4">
        <v>0</v>
      </c>
      <c r="U2804" s="4">
        <v>78</v>
      </c>
      <c r="V2804" s="4">
        <v>30</v>
      </c>
      <c r="W2804" s="4">
        <v>0</v>
      </c>
      <c r="X2804" s="4">
        <v>0</v>
      </c>
      <c r="Y2804" s="4">
        <v>0</v>
      </c>
      <c r="Z2804" s="4">
        <v>0</v>
      </c>
      <c r="AA2804" s="4">
        <v>0</v>
      </c>
      <c r="AB2804" s="4">
        <v>0</v>
      </c>
      <c r="AC2804" s="4">
        <v>0</v>
      </c>
      <c r="AD2804" s="4">
        <v>0</v>
      </c>
    </row>
    <row r="2805" spans="1:30" x14ac:dyDescent="0.3">
      <c r="A2805" s="16" t="s">
        <v>20</v>
      </c>
      <c r="B2805" s="7">
        <v>532827</v>
      </c>
      <c r="C2805" s="7">
        <v>234885</v>
      </c>
      <c r="D2805" s="7" t="s">
        <v>2769</v>
      </c>
      <c r="E2805" s="7">
        <v>2</v>
      </c>
      <c r="F2805" s="4">
        <v>997038</v>
      </c>
      <c r="G2805" s="4">
        <v>40738</v>
      </c>
      <c r="H2805" s="4">
        <f t="shared" si="260"/>
        <v>1214898.1097601808</v>
      </c>
      <c r="I2805" s="4">
        <f t="shared" si="261"/>
        <v>217860.10976018081</v>
      </c>
      <c r="J2805" s="5">
        <f t="shared" si="262"/>
        <v>0.21850732846710041</v>
      </c>
      <c r="K2805" s="4">
        <f t="shared" si="263"/>
        <v>67580.676062057595</v>
      </c>
      <c r="L2805" s="4">
        <f t="shared" si="264"/>
        <v>26842.676062057595</v>
      </c>
      <c r="M2805" s="5">
        <f t="shared" si="265"/>
        <v>0.65891001183311881</v>
      </c>
      <c r="N2805" s="4">
        <f>IF(SUMPRODUCT($O$2:$AD$2,O2805:AD2805)&lt;=Kalkulačka!$B$4,SUMPRODUCT($O$2:$AD$2,O2805:AD2805)*Kalkulačka!$B$5,SUMPRODUCT($O$2:$AD$2,O2805:AD2805))</f>
        <v>85.5</v>
      </c>
      <c r="O2805" s="4">
        <v>21</v>
      </c>
      <c r="P2805" s="4">
        <v>0</v>
      </c>
      <c r="Q2805" s="4">
        <v>0</v>
      </c>
      <c r="R2805" s="4">
        <v>0</v>
      </c>
      <c r="S2805" s="4">
        <v>36</v>
      </c>
      <c r="T2805" s="4">
        <v>0</v>
      </c>
      <c r="U2805" s="4">
        <v>0</v>
      </c>
      <c r="V2805" s="4">
        <v>27</v>
      </c>
      <c r="W2805" s="4">
        <v>0</v>
      </c>
      <c r="X2805" s="4">
        <v>0</v>
      </c>
      <c r="Y2805" s="4">
        <v>0</v>
      </c>
      <c r="Z2805" s="4">
        <v>0</v>
      </c>
      <c r="AA2805" s="4">
        <v>0</v>
      </c>
      <c r="AB2805" s="4">
        <v>0</v>
      </c>
      <c r="AC2805" s="4">
        <v>0</v>
      </c>
      <c r="AD2805" s="4">
        <v>0</v>
      </c>
    </row>
    <row r="2806" spans="1:30" x14ac:dyDescent="0.3">
      <c r="A2806" s="16" t="s">
        <v>53</v>
      </c>
      <c r="B2806" s="7">
        <v>585319</v>
      </c>
      <c r="C2806" s="7">
        <v>837300</v>
      </c>
      <c r="D2806" s="7" t="s">
        <v>2770</v>
      </c>
      <c r="E2806" s="7">
        <v>2</v>
      </c>
      <c r="F2806" s="4">
        <v>384811</v>
      </c>
      <c r="G2806" s="4">
        <v>10594</v>
      </c>
      <c r="H2806" s="4">
        <f t="shared" si="260"/>
        <v>468908.04236357851</v>
      </c>
      <c r="I2806" s="4">
        <f t="shared" si="261"/>
        <v>84097.042363578512</v>
      </c>
      <c r="J2806" s="5">
        <f t="shared" si="262"/>
        <v>0.21854116011127145</v>
      </c>
      <c r="K2806" s="4">
        <f t="shared" si="263"/>
        <v>26083.769708162581</v>
      </c>
      <c r="L2806" s="4">
        <f t="shared" si="264"/>
        <v>15489.769708162581</v>
      </c>
      <c r="M2806" s="5">
        <f t="shared" si="265"/>
        <v>1.4621266479292601</v>
      </c>
      <c r="N2806" s="4">
        <f>IF(SUMPRODUCT($O$2:$AD$2,O2806:AD2806)&lt;=Kalkulačka!$B$4,SUMPRODUCT($O$2:$AD$2,O2806:AD2806)*Kalkulačka!$B$5,SUMPRODUCT($O$2:$AD$2,O2806:AD2806))</f>
        <v>33</v>
      </c>
      <c r="O2806" s="4">
        <v>22</v>
      </c>
      <c r="P2806" s="4">
        <v>0</v>
      </c>
      <c r="Q2806" s="4">
        <v>0</v>
      </c>
      <c r="R2806" s="4">
        <v>0</v>
      </c>
      <c r="S2806" s="4">
        <v>0</v>
      </c>
      <c r="T2806" s="4">
        <v>0</v>
      </c>
      <c r="U2806" s="4">
        <v>22</v>
      </c>
      <c r="V2806" s="4">
        <v>0</v>
      </c>
      <c r="W2806" s="4">
        <v>0</v>
      </c>
      <c r="X2806" s="4">
        <v>0</v>
      </c>
      <c r="Y2806" s="4">
        <v>0</v>
      </c>
      <c r="Z2806" s="4">
        <v>0</v>
      </c>
      <c r="AA2806" s="4">
        <v>0</v>
      </c>
      <c r="AB2806" s="4">
        <v>0</v>
      </c>
      <c r="AC2806" s="4">
        <v>0</v>
      </c>
      <c r="AD2806" s="4">
        <v>0</v>
      </c>
    </row>
    <row r="2807" spans="1:30" x14ac:dyDescent="0.3">
      <c r="A2807" s="16" t="s">
        <v>53</v>
      </c>
      <c r="B2807" s="7">
        <v>585131</v>
      </c>
      <c r="C2807" s="7">
        <v>568511</v>
      </c>
      <c r="D2807" s="7" t="s">
        <v>775</v>
      </c>
      <c r="E2807" s="7">
        <v>2</v>
      </c>
      <c r="F2807" s="4">
        <v>384811</v>
      </c>
      <c r="G2807" s="4">
        <v>10594</v>
      </c>
      <c r="H2807" s="4">
        <f t="shared" si="260"/>
        <v>468908.04236357851</v>
      </c>
      <c r="I2807" s="4">
        <f t="shared" si="261"/>
        <v>84097.042363578512</v>
      </c>
      <c r="J2807" s="5">
        <f t="shared" si="262"/>
        <v>0.21854116011127145</v>
      </c>
      <c r="K2807" s="4">
        <f t="shared" si="263"/>
        <v>26083.769708162581</v>
      </c>
      <c r="L2807" s="4">
        <f t="shared" si="264"/>
        <v>15489.769708162581</v>
      </c>
      <c r="M2807" s="5">
        <f t="shared" si="265"/>
        <v>1.4621266479292601</v>
      </c>
      <c r="N2807" s="4">
        <f>IF(SUMPRODUCT($O$2:$AD$2,O2807:AD2807)&lt;=Kalkulačka!$B$4,SUMPRODUCT($O$2:$AD$2,O2807:AD2807)*Kalkulačka!$B$5,SUMPRODUCT($O$2:$AD$2,O2807:AD2807))</f>
        <v>33</v>
      </c>
      <c r="O2807" s="4">
        <v>22</v>
      </c>
      <c r="P2807" s="4">
        <v>0</v>
      </c>
      <c r="Q2807" s="4">
        <v>0</v>
      </c>
      <c r="R2807" s="4">
        <v>0</v>
      </c>
      <c r="S2807" s="4">
        <v>0</v>
      </c>
      <c r="T2807" s="4">
        <v>0</v>
      </c>
      <c r="U2807" s="4">
        <v>0</v>
      </c>
      <c r="V2807" s="4">
        <v>0</v>
      </c>
      <c r="W2807" s="4">
        <v>0</v>
      </c>
      <c r="X2807" s="4">
        <v>0</v>
      </c>
      <c r="Y2807" s="4">
        <v>0</v>
      </c>
      <c r="Z2807" s="4">
        <v>0</v>
      </c>
      <c r="AA2807" s="4">
        <v>0</v>
      </c>
      <c r="AB2807" s="4">
        <v>0</v>
      </c>
      <c r="AC2807" s="4">
        <v>0</v>
      </c>
      <c r="AD2807" s="4">
        <v>0</v>
      </c>
    </row>
    <row r="2808" spans="1:30" x14ac:dyDescent="0.3">
      <c r="A2808" s="16" t="s">
        <v>53</v>
      </c>
      <c r="B2808" s="7">
        <v>585874</v>
      </c>
      <c r="C2808" s="7">
        <v>568759</v>
      </c>
      <c r="D2808" s="7" t="s">
        <v>2771</v>
      </c>
      <c r="E2808" s="7">
        <v>2</v>
      </c>
      <c r="F2808" s="4">
        <v>384811</v>
      </c>
      <c r="G2808" s="4">
        <v>10594</v>
      </c>
      <c r="H2808" s="4">
        <f t="shared" si="260"/>
        <v>468908.04236357851</v>
      </c>
      <c r="I2808" s="4">
        <f t="shared" si="261"/>
        <v>84097.042363578512</v>
      </c>
      <c r="J2808" s="5">
        <f t="shared" si="262"/>
        <v>0.21854116011127145</v>
      </c>
      <c r="K2808" s="4">
        <f t="shared" si="263"/>
        <v>26083.769708162581</v>
      </c>
      <c r="L2808" s="4">
        <f t="shared" si="264"/>
        <v>15489.769708162581</v>
      </c>
      <c r="M2808" s="5">
        <f t="shared" si="265"/>
        <v>1.4621266479292601</v>
      </c>
      <c r="N2808" s="4">
        <f>IF(SUMPRODUCT($O$2:$AD$2,O2808:AD2808)&lt;=Kalkulačka!$B$4,SUMPRODUCT($O$2:$AD$2,O2808:AD2808)*Kalkulačka!$B$5,SUMPRODUCT($O$2:$AD$2,O2808:AD2808))</f>
        <v>33</v>
      </c>
      <c r="O2808" s="4">
        <v>22</v>
      </c>
      <c r="P2808" s="4">
        <v>0</v>
      </c>
      <c r="Q2808" s="4">
        <v>0</v>
      </c>
      <c r="R2808" s="4">
        <v>0</v>
      </c>
      <c r="S2808" s="4">
        <v>0</v>
      </c>
      <c r="T2808" s="4">
        <v>0</v>
      </c>
      <c r="U2808" s="4">
        <v>22</v>
      </c>
      <c r="V2808" s="4">
        <v>0</v>
      </c>
      <c r="W2808" s="4">
        <v>0</v>
      </c>
      <c r="X2808" s="4">
        <v>0</v>
      </c>
      <c r="Y2808" s="4">
        <v>0</v>
      </c>
      <c r="Z2808" s="4">
        <v>0</v>
      </c>
      <c r="AA2808" s="4">
        <v>0</v>
      </c>
      <c r="AB2808" s="4">
        <v>0</v>
      </c>
      <c r="AC2808" s="4">
        <v>0</v>
      </c>
      <c r="AD2808" s="4">
        <v>0</v>
      </c>
    </row>
    <row r="2809" spans="1:30" x14ac:dyDescent="0.3">
      <c r="A2809" s="16" t="s">
        <v>53</v>
      </c>
      <c r="B2809" s="7">
        <v>588661</v>
      </c>
      <c r="C2809" s="7">
        <v>287407</v>
      </c>
      <c r="D2809" s="7" t="s">
        <v>2772</v>
      </c>
      <c r="E2809" s="7">
        <v>2</v>
      </c>
      <c r="F2809" s="4">
        <v>384811</v>
      </c>
      <c r="G2809" s="4">
        <v>10594</v>
      </c>
      <c r="H2809" s="4">
        <f t="shared" si="260"/>
        <v>468908.04236357851</v>
      </c>
      <c r="I2809" s="4">
        <f t="shared" si="261"/>
        <v>84097.042363578512</v>
      </c>
      <c r="J2809" s="5">
        <f t="shared" si="262"/>
        <v>0.21854116011127145</v>
      </c>
      <c r="K2809" s="4">
        <f t="shared" si="263"/>
        <v>26083.769708162581</v>
      </c>
      <c r="L2809" s="4">
        <f t="shared" si="264"/>
        <v>15489.769708162581</v>
      </c>
      <c r="M2809" s="5">
        <f t="shared" si="265"/>
        <v>1.4621266479292601</v>
      </c>
      <c r="N2809" s="4">
        <f>IF(SUMPRODUCT($O$2:$AD$2,O2809:AD2809)&lt;=Kalkulačka!$B$4,SUMPRODUCT($O$2:$AD$2,O2809:AD2809)*Kalkulačka!$B$5,SUMPRODUCT($O$2:$AD$2,O2809:AD2809))</f>
        <v>33</v>
      </c>
      <c r="O2809" s="4">
        <v>22</v>
      </c>
      <c r="P2809" s="4">
        <v>0</v>
      </c>
      <c r="Q2809" s="4">
        <v>0</v>
      </c>
      <c r="R2809" s="4">
        <v>0</v>
      </c>
      <c r="S2809" s="4">
        <v>0</v>
      </c>
      <c r="T2809" s="4">
        <v>0</v>
      </c>
      <c r="U2809" s="4">
        <v>0</v>
      </c>
      <c r="V2809" s="4">
        <v>0</v>
      </c>
      <c r="W2809" s="4">
        <v>0</v>
      </c>
      <c r="X2809" s="4">
        <v>0</v>
      </c>
      <c r="Y2809" s="4">
        <v>0</v>
      </c>
      <c r="Z2809" s="4">
        <v>0</v>
      </c>
      <c r="AA2809" s="4">
        <v>0</v>
      </c>
      <c r="AB2809" s="4">
        <v>0</v>
      </c>
      <c r="AC2809" s="4">
        <v>0</v>
      </c>
      <c r="AD2809" s="4">
        <v>0</v>
      </c>
    </row>
    <row r="2810" spans="1:30" x14ac:dyDescent="0.3">
      <c r="A2810" s="16" t="s">
        <v>35</v>
      </c>
      <c r="B2810" s="7">
        <v>563901</v>
      </c>
      <c r="C2810" s="7">
        <v>262668</v>
      </c>
      <c r="D2810" s="7" t="s">
        <v>2773</v>
      </c>
      <c r="E2810" s="7">
        <v>2</v>
      </c>
      <c r="F2810" s="4">
        <v>682110</v>
      </c>
      <c r="G2810" s="4">
        <v>18487</v>
      </c>
      <c r="H2810" s="4">
        <f t="shared" si="260"/>
        <v>831246.07509907102</v>
      </c>
      <c r="I2810" s="4">
        <f t="shared" si="261"/>
        <v>149136.07509907102</v>
      </c>
      <c r="J2810" s="5">
        <f t="shared" si="262"/>
        <v>0.21863933251098944</v>
      </c>
      <c r="K2810" s="4">
        <f t="shared" si="263"/>
        <v>46239.409937197299</v>
      </c>
      <c r="L2810" s="4">
        <f t="shared" si="264"/>
        <v>27752.409937197299</v>
      </c>
      <c r="M2810" s="5">
        <f t="shared" si="265"/>
        <v>1.50118515374032</v>
      </c>
      <c r="N2810" s="4">
        <f>IF(SUMPRODUCT($O$2:$AD$2,O2810:AD2810)&lt;=Kalkulačka!$B$4,SUMPRODUCT($O$2:$AD$2,O2810:AD2810)*Kalkulačka!$B$5,SUMPRODUCT($O$2:$AD$2,O2810:AD2810))</f>
        <v>58.5</v>
      </c>
      <c r="O2810" s="4">
        <v>39</v>
      </c>
      <c r="P2810" s="4">
        <v>0</v>
      </c>
      <c r="Q2810" s="4">
        <v>0</v>
      </c>
      <c r="R2810" s="4">
        <v>0</v>
      </c>
      <c r="S2810" s="4">
        <v>0</v>
      </c>
      <c r="T2810" s="4">
        <v>0</v>
      </c>
      <c r="U2810" s="4">
        <v>39</v>
      </c>
      <c r="V2810" s="4">
        <v>0</v>
      </c>
      <c r="W2810" s="4">
        <v>0</v>
      </c>
      <c r="X2810" s="4">
        <v>0</v>
      </c>
      <c r="Y2810" s="4">
        <v>0</v>
      </c>
      <c r="Z2810" s="4">
        <v>0</v>
      </c>
      <c r="AA2810" s="4">
        <v>0</v>
      </c>
      <c r="AB2810" s="4">
        <v>0</v>
      </c>
      <c r="AC2810" s="4">
        <v>0</v>
      </c>
      <c r="AD2810" s="4">
        <v>0</v>
      </c>
    </row>
    <row r="2811" spans="1:30" x14ac:dyDescent="0.3">
      <c r="A2811" s="16" t="s">
        <v>20</v>
      </c>
      <c r="B2811" s="7">
        <v>537501</v>
      </c>
      <c r="C2811" s="7">
        <v>239453</v>
      </c>
      <c r="D2811" s="7" t="s">
        <v>2774</v>
      </c>
      <c r="E2811" s="7">
        <v>2</v>
      </c>
      <c r="F2811" s="4">
        <v>32191527</v>
      </c>
      <c r="G2811" s="4">
        <v>2055672</v>
      </c>
      <c r="H2811" s="4">
        <f t="shared" si="260"/>
        <v>34002937.73866798</v>
      </c>
      <c r="I2811" s="4">
        <f t="shared" si="261"/>
        <v>1811410.7386679798</v>
      </c>
      <c r="J2811" s="5">
        <f t="shared" si="262"/>
        <v>5.6269798530153015E-2</v>
      </c>
      <c r="K2811" s="4">
        <f t="shared" si="263"/>
        <v>1891468.512473729</v>
      </c>
      <c r="L2811" s="4">
        <f t="shared" si="264"/>
        <v>-164203.48752627103</v>
      </c>
      <c r="M2811" s="5">
        <f t="shared" si="265"/>
        <v>-7.9878252720410159E-2</v>
      </c>
      <c r="N2811" s="4">
        <f>IF(SUMPRODUCT($O$2:$AD$2,O2811:AD2811)&lt;=Kalkulačka!$B$4,SUMPRODUCT($O$2:$AD$2,O2811:AD2811)*Kalkulačka!$B$5,SUMPRODUCT($O$2:$AD$2,O2811:AD2811))</f>
        <v>2393</v>
      </c>
      <c r="O2811" s="4">
        <v>558</v>
      </c>
      <c r="P2811" s="4">
        <v>0</v>
      </c>
      <c r="Q2811" s="4">
        <v>29</v>
      </c>
      <c r="R2811" s="4">
        <v>0</v>
      </c>
      <c r="S2811" s="4">
        <v>1781</v>
      </c>
      <c r="T2811" s="4">
        <v>0</v>
      </c>
      <c r="U2811" s="4">
        <v>627</v>
      </c>
      <c r="V2811" s="4">
        <v>476</v>
      </c>
      <c r="W2811" s="4">
        <v>24</v>
      </c>
      <c r="X2811" s="4">
        <v>0</v>
      </c>
      <c r="Y2811" s="4">
        <v>0</v>
      </c>
      <c r="Z2811" s="4">
        <v>0</v>
      </c>
      <c r="AA2811" s="4">
        <v>250</v>
      </c>
      <c r="AB2811" s="4">
        <v>0</v>
      </c>
      <c r="AC2811" s="4">
        <v>0</v>
      </c>
      <c r="AD2811" s="4">
        <v>0</v>
      </c>
    </row>
    <row r="2812" spans="1:30" x14ac:dyDescent="0.3">
      <c r="A2812" s="16" t="s">
        <v>44</v>
      </c>
      <c r="B2812" s="7">
        <v>596558</v>
      </c>
      <c r="C2812" s="7">
        <v>545422</v>
      </c>
      <c r="D2812" s="7" t="s">
        <v>2775</v>
      </c>
      <c r="E2812" s="7">
        <v>2</v>
      </c>
      <c r="F2812" s="4">
        <v>961778</v>
      </c>
      <c r="G2812" s="4">
        <v>37824</v>
      </c>
      <c r="H2812" s="4">
        <f t="shared" si="260"/>
        <v>1172270.1059089464</v>
      </c>
      <c r="I2812" s="4">
        <f t="shared" si="261"/>
        <v>210492.10590894637</v>
      </c>
      <c r="J2812" s="5">
        <f t="shared" si="262"/>
        <v>0.21885726842259468</v>
      </c>
      <c r="K2812" s="4">
        <f t="shared" si="263"/>
        <v>65209.424270406453</v>
      </c>
      <c r="L2812" s="4">
        <f t="shared" si="264"/>
        <v>27385.424270406453</v>
      </c>
      <c r="M2812" s="5">
        <f t="shared" si="265"/>
        <v>0.72402242677682027</v>
      </c>
      <c r="N2812" s="4">
        <f>IF(SUMPRODUCT($O$2:$AD$2,O2812:AD2812)&lt;=Kalkulačka!$B$4,SUMPRODUCT($O$2:$AD$2,O2812:AD2812)*Kalkulačka!$B$5,SUMPRODUCT($O$2:$AD$2,O2812:AD2812))</f>
        <v>82.5</v>
      </c>
      <c r="O2812" s="4">
        <v>25</v>
      </c>
      <c r="P2812" s="4">
        <v>0</v>
      </c>
      <c r="Q2812" s="4">
        <v>0</v>
      </c>
      <c r="R2812" s="4">
        <v>0</v>
      </c>
      <c r="S2812" s="4">
        <v>30</v>
      </c>
      <c r="T2812" s="4">
        <v>0</v>
      </c>
      <c r="U2812" s="4">
        <v>55</v>
      </c>
      <c r="V2812" s="4">
        <v>25</v>
      </c>
      <c r="W2812" s="4">
        <v>0</v>
      </c>
      <c r="X2812" s="4">
        <v>0</v>
      </c>
      <c r="Y2812" s="4">
        <v>0</v>
      </c>
      <c r="Z2812" s="4">
        <v>0</v>
      </c>
      <c r="AA2812" s="4">
        <v>0</v>
      </c>
      <c r="AB2812" s="4">
        <v>0</v>
      </c>
      <c r="AC2812" s="4">
        <v>0</v>
      </c>
      <c r="AD2812" s="4">
        <v>0</v>
      </c>
    </row>
    <row r="2813" spans="1:30" x14ac:dyDescent="0.3">
      <c r="A2813" s="16" t="s">
        <v>25</v>
      </c>
      <c r="B2813" s="7">
        <v>559563</v>
      </c>
      <c r="C2813" s="7">
        <v>258458</v>
      </c>
      <c r="D2813" s="7" t="s">
        <v>2776</v>
      </c>
      <c r="E2813" s="7">
        <v>2</v>
      </c>
      <c r="F2813" s="4">
        <v>716948</v>
      </c>
      <c r="G2813" s="4">
        <v>19681</v>
      </c>
      <c r="H2813" s="4">
        <f t="shared" si="260"/>
        <v>873874.07895030547</v>
      </c>
      <c r="I2813" s="4">
        <f t="shared" si="261"/>
        <v>156926.07895030547</v>
      </c>
      <c r="J2813" s="5">
        <f t="shared" si="262"/>
        <v>0.21888069839138335</v>
      </c>
      <c r="K2813" s="4">
        <f t="shared" si="263"/>
        <v>48610.661728848449</v>
      </c>
      <c r="L2813" s="4">
        <f t="shared" si="264"/>
        <v>28929.661728848449</v>
      </c>
      <c r="M2813" s="5">
        <f t="shared" si="265"/>
        <v>1.4699284451424446</v>
      </c>
      <c r="N2813" s="4">
        <f>IF(SUMPRODUCT($O$2:$AD$2,O2813:AD2813)&lt;=Kalkulačka!$B$4,SUMPRODUCT($O$2:$AD$2,O2813:AD2813)*Kalkulačka!$B$5,SUMPRODUCT($O$2:$AD$2,O2813:AD2813))</f>
        <v>61.5</v>
      </c>
      <c r="O2813" s="4">
        <v>41</v>
      </c>
      <c r="P2813" s="4">
        <v>0</v>
      </c>
      <c r="Q2813" s="4">
        <v>0</v>
      </c>
      <c r="R2813" s="4">
        <v>0</v>
      </c>
      <c r="S2813" s="4">
        <v>0</v>
      </c>
      <c r="T2813" s="4">
        <v>0</v>
      </c>
      <c r="U2813" s="4">
        <v>41</v>
      </c>
      <c r="V2813" s="4">
        <v>0</v>
      </c>
      <c r="W2813" s="4">
        <v>0</v>
      </c>
      <c r="X2813" s="4">
        <v>0</v>
      </c>
      <c r="Y2813" s="4">
        <v>0</v>
      </c>
      <c r="Z2813" s="4">
        <v>0</v>
      </c>
      <c r="AA2813" s="4">
        <v>0</v>
      </c>
      <c r="AB2813" s="4">
        <v>0</v>
      </c>
      <c r="AC2813" s="4">
        <v>0</v>
      </c>
      <c r="AD2813" s="4">
        <v>0</v>
      </c>
    </row>
    <row r="2814" spans="1:30" x14ac:dyDescent="0.3">
      <c r="A2814" s="16" t="s">
        <v>20</v>
      </c>
      <c r="B2814" s="7">
        <v>539660</v>
      </c>
      <c r="C2814" s="7">
        <v>241652</v>
      </c>
      <c r="D2814" s="7" t="s">
        <v>2367</v>
      </c>
      <c r="E2814" s="7">
        <v>2</v>
      </c>
      <c r="F2814" s="4">
        <v>1834872</v>
      </c>
      <c r="G2814" s="4">
        <v>114274</v>
      </c>
      <c r="H2814" s="4">
        <f t="shared" si="260"/>
        <v>2237970.2021898064</v>
      </c>
      <c r="I2814" s="4">
        <f t="shared" si="261"/>
        <v>403098.20218980638</v>
      </c>
      <c r="J2814" s="5">
        <f t="shared" si="262"/>
        <v>0.21968736903163077</v>
      </c>
      <c r="K2814" s="4">
        <f t="shared" si="263"/>
        <v>124490.71906168504</v>
      </c>
      <c r="L2814" s="4">
        <f t="shared" si="264"/>
        <v>10216.719061685042</v>
      </c>
      <c r="M2814" s="5">
        <f t="shared" si="265"/>
        <v>8.9405455848968529E-2</v>
      </c>
      <c r="N2814" s="4">
        <f>IF(SUMPRODUCT($O$2:$AD$2,O2814:AD2814)&lt;=Kalkulačka!$B$4,SUMPRODUCT($O$2:$AD$2,O2814:AD2814)*Kalkulačka!$B$5,SUMPRODUCT($O$2:$AD$2,O2814:AD2814))</f>
        <v>157.5</v>
      </c>
      <c r="O2814" s="4">
        <v>38</v>
      </c>
      <c r="P2814" s="4">
        <v>0</v>
      </c>
      <c r="Q2814" s="4">
        <v>0</v>
      </c>
      <c r="R2814" s="4">
        <v>0</v>
      </c>
      <c r="S2814" s="4">
        <v>67</v>
      </c>
      <c r="T2814" s="4">
        <v>0</v>
      </c>
      <c r="U2814" s="4">
        <v>103</v>
      </c>
      <c r="V2814" s="4">
        <v>52</v>
      </c>
      <c r="W2814" s="4">
        <v>0</v>
      </c>
      <c r="X2814" s="4">
        <v>0</v>
      </c>
      <c r="Y2814" s="4">
        <v>0</v>
      </c>
      <c r="Z2814" s="4">
        <v>0</v>
      </c>
      <c r="AA2814" s="4">
        <v>0</v>
      </c>
      <c r="AB2814" s="4">
        <v>0</v>
      </c>
      <c r="AC2814" s="4">
        <v>0</v>
      </c>
      <c r="AD2814" s="4">
        <v>0</v>
      </c>
    </row>
    <row r="2815" spans="1:30" x14ac:dyDescent="0.3">
      <c r="A2815" s="16" t="s">
        <v>20</v>
      </c>
      <c r="B2815" s="7">
        <v>541206</v>
      </c>
      <c r="C2815" s="7">
        <v>243191</v>
      </c>
      <c r="D2815" s="7" t="s">
        <v>2777</v>
      </c>
      <c r="E2815" s="7">
        <v>2</v>
      </c>
      <c r="F2815" s="4">
        <v>1100884</v>
      </c>
      <c r="G2815" s="4">
        <v>44354</v>
      </c>
      <c r="H2815" s="4">
        <f t="shared" si="260"/>
        <v>1342782.1213138839</v>
      </c>
      <c r="I2815" s="4">
        <f t="shared" si="261"/>
        <v>241898.12131388392</v>
      </c>
      <c r="J2815" s="5">
        <f t="shared" si="262"/>
        <v>0.21973079935205164</v>
      </c>
      <c r="K2815" s="4">
        <f t="shared" si="263"/>
        <v>74694.431437011022</v>
      </c>
      <c r="L2815" s="4">
        <f t="shared" si="264"/>
        <v>30340.431437011022</v>
      </c>
      <c r="M2815" s="5">
        <f t="shared" si="265"/>
        <v>0.68405175264938944</v>
      </c>
      <c r="N2815" s="4">
        <f>IF(SUMPRODUCT($O$2:$AD$2,O2815:AD2815)&lt;=Kalkulačka!$B$4,SUMPRODUCT($O$2:$AD$2,O2815:AD2815)*Kalkulačka!$B$5,SUMPRODUCT($O$2:$AD$2,O2815:AD2815))</f>
        <v>94.5</v>
      </c>
      <c r="O2815" s="4">
        <v>25</v>
      </c>
      <c r="P2815" s="4">
        <v>0</v>
      </c>
      <c r="Q2815" s="4">
        <v>0</v>
      </c>
      <c r="R2815" s="4">
        <v>0</v>
      </c>
      <c r="S2815" s="4">
        <v>38</v>
      </c>
      <c r="T2815" s="4">
        <v>0</v>
      </c>
      <c r="U2815" s="4">
        <v>62</v>
      </c>
      <c r="V2815" s="4">
        <v>25</v>
      </c>
      <c r="W2815" s="4">
        <v>0</v>
      </c>
      <c r="X2815" s="4">
        <v>0</v>
      </c>
      <c r="Y2815" s="4">
        <v>0</v>
      </c>
      <c r="Z2815" s="4">
        <v>0</v>
      </c>
      <c r="AA2815" s="4">
        <v>0</v>
      </c>
      <c r="AB2815" s="4">
        <v>0</v>
      </c>
      <c r="AC2815" s="4">
        <v>0</v>
      </c>
      <c r="AD2815" s="4">
        <v>0</v>
      </c>
    </row>
    <row r="2816" spans="1:30" x14ac:dyDescent="0.3">
      <c r="A2816" s="16" t="s">
        <v>56</v>
      </c>
      <c r="B2816" s="7">
        <v>599344</v>
      </c>
      <c r="C2816" s="7">
        <v>297852</v>
      </c>
      <c r="D2816" s="7" t="s">
        <v>500</v>
      </c>
      <c r="E2816" s="7">
        <v>2</v>
      </c>
      <c r="F2816" s="4">
        <v>19789240</v>
      </c>
      <c r="G2816" s="4">
        <v>1300307</v>
      </c>
      <c r="H2816" s="4">
        <f t="shared" si="260"/>
        <v>20930349.890956096</v>
      </c>
      <c r="I2816" s="4">
        <f t="shared" si="261"/>
        <v>1141109.8909560964</v>
      </c>
      <c r="J2816" s="5">
        <f t="shared" si="262"/>
        <v>5.7663148809964149E-2</v>
      </c>
      <c r="K2816" s="4">
        <f t="shared" si="263"/>
        <v>1164284.6297007115</v>
      </c>
      <c r="L2816" s="4">
        <f t="shared" si="264"/>
        <v>-136022.37029928854</v>
      </c>
      <c r="M2816" s="5">
        <f t="shared" si="265"/>
        <v>-0.10460788898259299</v>
      </c>
      <c r="N2816" s="4">
        <f>IF(SUMPRODUCT($O$2:$AD$2,O2816:AD2816)&lt;=Kalkulačka!$B$4,SUMPRODUCT($O$2:$AD$2,O2816:AD2816)*Kalkulačka!$B$5,SUMPRODUCT($O$2:$AD$2,O2816:AD2816))</f>
        <v>1473</v>
      </c>
      <c r="O2816" s="4">
        <v>308</v>
      </c>
      <c r="P2816" s="4">
        <v>0</v>
      </c>
      <c r="Q2816" s="4">
        <v>0</v>
      </c>
      <c r="R2816" s="4">
        <v>0</v>
      </c>
      <c r="S2816" s="4">
        <v>1165</v>
      </c>
      <c r="T2816" s="4">
        <v>0</v>
      </c>
      <c r="U2816" s="4">
        <v>1283</v>
      </c>
      <c r="V2816" s="4">
        <v>292</v>
      </c>
      <c r="W2816" s="4">
        <v>0</v>
      </c>
      <c r="X2816" s="4">
        <v>716</v>
      </c>
      <c r="Y2816" s="4">
        <v>0</v>
      </c>
      <c r="Z2816" s="4">
        <v>0</v>
      </c>
      <c r="AA2816" s="4">
        <v>0</v>
      </c>
      <c r="AB2816" s="4">
        <v>0</v>
      </c>
      <c r="AC2816" s="4">
        <v>0</v>
      </c>
      <c r="AD2816" s="4">
        <v>0</v>
      </c>
    </row>
    <row r="2817" spans="1:30" x14ac:dyDescent="0.3">
      <c r="A2817" s="16" t="s">
        <v>47</v>
      </c>
      <c r="B2817" s="7">
        <v>586706</v>
      </c>
      <c r="C2817" s="7">
        <v>285439</v>
      </c>
      <c r="D2817" s="7" t="s">
        <v>2778</v>
      </c>
      <c r="E2817" s="7">
        <v>2</v>
      </c>
      <c r="F2817" s="4">
        <v>3335169</v>
      </c>
      <c r="G2817" s="4">
        <v>133463</v>
      </c>
      <c r="H2817" s="4">
        <f t="shared" si="260"/>
        <v>4070974.3677928862</v>
      </c>
      <c r="I2817" s="4">
        <f t="shared" si="261"/>
        <v>735805.36779288622</v>
      </c>
      <c r="J2817" s="5">
        <f t="shared" si="262"/>
        <v>0.22062011484062305</v>
      </c>
      <c r="K2817" s="4">
        <f t="shared" si="263"/>
        <v>226454.54610268422</v>
      </c>
      <c r="L2817" s="4">
        <f t="shared" si="264"/>
        <v>92991.546102684224</v>
      </c>
      <c r="M2817" s="5">
        <f t="shared" si="265"/>
        <v>0.696758997644922</v>
      </c>
      <c r="N2817" s="4">
        <f>IF(SUMPRODUCT($O$2:$AD$2,O2817:AD2817)&lt;=Kalkulačka!$B$4,SUMPRODUCT($O$2:$AD$2,O2817:AD2817)*Kalkulačka!$B$5,SUMPRODUCT($O$2:$AD$2,O2817:AD2817))</f>
        <v>286.5</v>
      </c>
      <c r="O2817" s="4">
        <v>79</v>
      </c>
      <c r="P2817" s="4">
        <v>0</v>
      </c>
      <c r="Q2817" s="4">
        <v>0</v>
      </c>
      <c r="R2817" s="4">
        <v>0</v>
      </c>
      <c r="S2817" s="4">
        <v>112</v>
      </c>
      <c r="T2817" s="4">
        <v>0</v>
      </c>
      <c r="U2817" s="4">
        <v>182</v>
      </c>
      <c r="V2817" s="4">
        <v>80</v>
      </c>
      <c r="W2817" s="4">
        <v>0</v>
      </c>
      <c r="X2817" s="4">
        <v>0</v>
      </c>
      <c r="Y2817" s="4">
        <v>0</v>
      </c>
      <c r="Z2817" s="4">
        <v>0</v>
      </c>
      <c r="AA2817" s="4">
        <v>0</v>
      </c>
      <c r="AB2817" s="4">
        <v>0</v>
      </c>
      <c r="AC2817" s="4">
        <v>0</v>
      </c>
      <c r="AD2817" s="4">
        <v>0</v>
      </c>
    </row>
    <row r="2818" spans="1:30" x14ac:dyDescent="0.3">
      <c r="A2818" s="16" t="s">
        <v>47</v>
      </c>
      <c r="B2818" s="7">
        <v>581330</v>
      </c>
      <c r="C2818" s="7">
        <v>279927</v>
      </c>
      <c r="D2818" s="7" t="s">
        <v>158</v>
      </c>
      <c r="E2818" s="7">
        <v>2</v>
      </c>
      <c r="F2818" s="4">
        <v>2671518</v>
      </c>
      <c r="G2818" s="4">
        <v>141924</v>
      </c>
      <c r="H2818" s="4">
        <f t="shared" si="260"/>
        <v>3261042.2946194327</v>
      </c>
      <c r="I2818" s="4">
        <f t="shared" si="261"/>
        <v>589524.29461943265</v>
      </c>
      <c r="J2818" s="5">
        <f t="shared" si="262"/>
        <v>0.22067015630043763</v>
      </c>
      <c r="K2818" s="4">
        <f t="shared" si="263"/>
        <v>181400.7620613125</v>
      </c>
      <c r="L2818" s="4">
        <f t="shared" si="264"/>
        <v>39476.762061312504</v>
      </c>
      <c r="M2818" s="5">
        <f t="shared" si="265"/>
        <v>0.27815423791122362</v>
      </c>
      <c r="N2818" s="4">
        <f>IF(SUMPRODUCT($O$2:$AD$2,O2818:AD2818)&lt;=Kalkulačka!$B$4,SUMPRODUCT($O$2:$AD$2,O2818:AD2818)*Kalkulačka!$B$5,SUMPRODUCT($O$2:$AD$2,O2818:AD2818))</f>
        <v>229.5</v>
      </c>
      <c r="O2818" s="4">
        <v>25</v>
      </c>
      <c r="P2818" s="4">
        <v>0</v>
      </c>
      <c r="Q2818" s="4">
        <v>0</v>
      </c>
      <c r="R2818" s="4">
        <v>0</v>
      </c>
      <c r="S2818" s="4">
        <v>128</v>
      </c>
      <c r="T2818" s="4">
        <v>0</v>
      </c>
      <c r="U2818" s="4">
        <v>134</v>
      </c>
      <c r="V2818" s="4">
        <v>38</v>
      </c>
      <c r="W2818" s="4">
        <v>0</v>
      </c>
      <c r="X2818" s="4">
        <v>0</v>
      </c>
      <c r="Y2818" s="4">
        <v>0</v>
      </c>
      <c r="Z2818" s="4">
        <v>0</v>
      </c>
      <c r="AA2818" s="4">
        <v>0</v>
      </c>
      <c r="AB2818" s="4">
        <v>0</v>
      </c>
      <c r="AC2818" s="4">
        <v>0</v>
      </c>
      <c r="AD2818" s="4">
        <v>0</v>
      </c>
    </row>
    <row r="2819" spans="1:30" x14ac:dyDescent="0.3">
      <c r="A2819" s="16" t="s">
        <v>44</v>
      </c>
      <c r="B2819" s="7">
        <v>590380</v>
      </c>
      <c r="C2819" s="7">
        <v>289132</v>
      </c>
      <c r="D2819" s="7" t="s">
        <v>2779</v>
      </c>
      <c r="E2819" s="7">
        <v>2</v>
      </c>
      <c r="F2819" s="4">
        <v>3404545</v>
      </c>
      <c r="G2819" s="4">
        <v>186234</v>
      </c>
      <c r="H2819" s="4">
        <f t="shared" si="260"/>
        <v>4156230.3754953551</v>
      </c>
      <c r="I2819" s="4">
        <f t="shared" si="261"/>
        <v>751685.37549535511</v>
      </c>
      <c r="J2819" s="5">
        <f t="shared" si="262"/>
        <v>0.2207887913055504</v>
      </c>
      <c r="K2819" s="4">
        <f t="shared" si="263"/>
        <v>231197.04968598651</v>
      </c>
      <c r="L2819" s="4">
        <f t="shared" si="264"/>
        <v>44963.049685986509</v>
      </c>
      <c r="M2819" s="5">
        <f t="shared" si="265"/>
        <v>0.24143308786787854</v>
      </c>
      <c r="N2819" s="4">
        <f>IF(SUMPRODUCT($O$2:$AD$2,O2819:AD2819)&lt;=Kalkulačka!$B$4,SUMPRODUCT($O$2:$AD$2,O2819:AD2819)*Kalkulačka!$B$5,SUMPRODUCT($O$2:$AD$2,O2819:AD2819))</f>
        <v>292.5</v>
      </c>
      <c r="O2819" s="4">
        <v>34</v>
      </c>
      <c r="P2819" s="4">
        <v>0</v>
      </c>
      <c r="Q2819" s="4">
        <v>0</v>
      </c>
      <c r="R2819" s="4">
        <v>0</v>
      </c>
      <c r="S2819" s="4">
        <v>161</v>
      </c>
      <c r="T2819" s="4">
        <v>0</v>
      </c>
      <c r="U2819" s="4">
        <v>176</v>
      </c>
      <c r="V2819" s="4">
        <v>36</v>
      </c>
      <c r="W2819" s="4">
        <v>0</v>
      </c>
      <c r="X2819" s="4">
        <v>0</v>
      </c>
      <c r="Y2819" s="4">
        <v>0</v>
      </c>
      <c r="Z2819" s="4">
        <v>0</v>
      </c>
      <c r="AA2819" s="4">
        <v>0</v>
      </c>
      <c r="AB2819" s="4">
        <v>0</v>
      </c>
      <c r="AC2819" s="4">
        <v>0</v>
      </c>
      <c r="AD2819" s="4">
        <v>0</v>
      </c>
    </row>
    <row r="2820" spans="1:30" x14ac:dyDescent="0.3">
      <c r="A2820" s="16" t="s">
        <v>50</v>
      </c>
      <c r="B2820" s="7">
        <v>552372</v>
      </c>
      <c r="C2820" s="7">
        <v>575666</v>
      </c>
      <c r="D2820" s="7" t="s">
        <v>1971</v>
      </c>
      <c r="E2820" s="7">
        <v>2</v>
      </c>
      <c r="F2820" s="4">
        <v>3421934</v>
      </c>
      <c r="G2820" s="4">
        <v>160698</v>
      </c>
      <c r="H2820" s="4">
        <f t="shared" si="260"/>
        <v>4177544.3774209721</v>
      </c>
      <c r="I2820" s="4">
        <f t="shared" si="261"/>
        <v>755610.3774209721</v>
      </c>
      <c r="J2820" s="5">
        <f t="shared" si="262"/>
        <v>0.22081383726891635</v>
      </c>
      <c r="K2820" s="4">
        <f t="shared" si="263"/>
        <v>232382.67558181207</v>
      </c>
      <c r="L2820" s="4">
        <f t="shared" si="264"/>
        <v>71684.675581812073</v>
      </c>
      <c r="M2820" s="5">
        <f t="shared" si="265"/>
        <v>0.44608318449397055</v>
      </c>
      <c r="N2820" s="4">
        <f>IF(SUMPRODUCT($O$2:$AD$2,O2820:AD2820)&lt;=Kalkulačka!$B$4,SUMPRODUCT($O$2:$AD$2,O2820:AD2820)*Kalkulačka!$B$5,SUMPRODUCT($O$2:$AD$2,O2820:AD2820))</f>
        <v>294</v>
      </c>
      <c r="O2820" s="4">
        <v>59</v>
      </c>
      <c r="P2820" s="4">
        <v>0</v>
      </c>
      <c r="Q2820" s="4">
        <v>0</v>
      </c>
      <c r="R2820" s="4">
        <v>0</v>
      </c>
      <c r="S2820" s="4">
        <v>137</v>
      </c>
      <c r="T2820" s="4">
        <v>0</v>
      </c>
      <c r="U2820" s="4">
        <v>172</v>
      </c>
      <c r="V2820" s="4">
        <v>40</v>
      </c>
      <c r="W2820" s="4">
        <v>0</v>
      </c>
      <c r="X2820" s="4">
        <v>0</v>
      </c>
      <c r="Y2820" s="4">
        <v>0</v>
      </c>
      <c r="Z2820" s="4">
        <v>0</v>
      </c>
      <c r="AA2820" s="4">
        <v>0</v>
      </c>
      <c r="AB2820" s="4">
        <v>0</v>
      </c>
      <c r="AC2820" s="4">
        <v>0</v>
      </c>
      <c r="AD2820" s="4">
        <v>0</v>
      </c>
    </row>
    <row r="2821" spans="1:30" x14ac:dyDescent="0.3">
      <c r="A2821" s="16" t="s">
        <v>20</v>
      </c>
      <c r="B2821" s="7">
        <v>537888</v>
      </c>
      <c r="C2821" s="7">
        <v>239844</v>
      </c>
      <c r="D2821" s="7" t="s">
        <v>2780</v>
      </c>
      <c r="E2821" s="7">
        <v>2</v>
      </c>
      <c r="F2821" s="4">
        <v>1676037</v>
      </c>
      <c r="G2821" s="4">
        <v>63874</v>
      </c>
      <c r="H2821" s="4">
        <f t="shared" si="260"/>
        <v>2046144.1848592516</v>
      </c>
      <c r="I2821" s="4">
        <f t="shared" si="261"/>
        <v>370107.1848592516</v>
      </c>
      <c r="J2821" s="5">
        <f t="shared" si="262"/>
        <v>0.22082280096397122</v>
      </c>
      <c r="K2821" s="4">
        <f t="shared" si="263"/>
        <v>113820.08599925489</v>
      </c>
      <c r="L2821" s="4">
        <f t="shared" si="264"/>
        <v>49946.085999254894</v>
      </c>
      <c r="M2821" s="5">
        <f t="shared" si="265"/>
        <v>0.78194705199697667</v>
      </c>
      <c r="N2821" s="4">
        <f>IF(SUMPRODUCT($O$2:$AD$2,O2821:AD2821)&lt;=Kalkulačka!$B$4,SUMPRODUCT($O$2:$AD$2,O2821:AD2821)*Kalkulačka!$B$5,SUMPRODUCT($O$2:$AD$2,O2821:AD2821))</f>
        <v>144</v>
      </c>
      <c r="O2821" s="4">
        <v>48</v>
      </c>
      <c r="P2821" s="4">
        <v>0</v>
      </c>
      <c r="Q2821" s="4">
        <v>0</v>
      </c>
      <c r="R2821" s="4">
        <v>0</v>
      </c>
      <c r="S2821" s="4">
        <v>48</v>
      </c>
      <c r="T2821" s="4">
        <v>0</v>
      </c>
      <c r="U2821" s="4">
        <v>95</v>
      </c>
      <c r="V2821" s="4">
        <v>30</v>
      </c>
      <c r="W2821" s="4">
        <v>0</v>
      </c>
      <c r="X2821" s="4">
        <v>0</v>
      </c>
      <c r="Y2821" s="4">
        <v>0</v>
      </c>
      <c r="Z2821" s="4">
        <v>0</v>
      </c>
      <c r="AA2821" s="4">
        <v>0</v>
      </c>
      <c r="AB2821" s="4">
        <v>0</v>
      </c>
      <c r="AC2821" s="4">
        <v>0</v>
      </c>
      <c r="AD2821" s="4">
        <v>0</v>
      </c>
    </row>
    <row r="2822" spans="1:30" x14ac:dyDescent="0.3">
      <c r="A2822" s="16" t="s">
        <v>20</v>
      </c>
      <c r="B2822" s="7">
        <v>537641</v>
      </c>
      <c r="C2822" s="7">
        <v>239607</v>
      </c>
      <c r="D2822" s="7" t="s">
        <v>194</v>
      </c>
      <c r="E2822" s="7">
        <v>2</v>
      </c>
      <c r="F2822" s="4">
        <v>13027542</v>
      </c>
      <c r="G2822" s="4">
        <v>857546</v>
      </c>
      <c r="H2822" s="4">
        <f t="shared" ref="H2822:H2885" si="266">N2822*$A$3</f>
        <v>13785896.445489209</v>
      </c>
      <c r="I2822" s="4">
        <f t="shared" ref="I2822:I2885" si="267">H2822-F2822</f>
        <v>758354.44548920915</v>
      </c>
      <c r="J2822" s="5">
        <f t="shared" ref="J2822:J2885" si="268">IFERROR(H2822/F2822-1,0)</f>
        <v>5.8211629291942346E-2</v>
      </c>
      <c r="K2822" s="4">
        <f t="shared" ref="K2822:K2885" si="269">N2822*$A$4</f>
        <v>766862.82941997994</v>
      </c>
      <c r="L2822" s="4">
        <f t="shared" ref="L2822:L2885" si="270">K2822-G2822</f>
        <v>-90683.170580020058</v>
      </c>
      <c r="M2822" s="5">
        <f t="shared" ref="M2822:M2885" si="271">IFERROR(K2822/G2822-1,0)</f>
        <v>-0.10574729586520148</v>
      </c>
      <c r="N2822" s="4">
        <f>IF(SUMPRODUCT($O$2:$AD$2,O2822:AD2822)&lt;=Kalkulačka!$B$4,SUMPRODUCT($O$2:$AD$2,O2822:AD2822)*Kalkulačka!$B$5,SUMPRODUCT($O$2:$AD$2,O2822:AD2822))</f>
        <v>970.2</v>
      </c>
      <c r="O2822" s="4">
        <v>177</v>
      </c>
      <c r="P2822" s="4">
        <v>0</v>
      </c>
      <c r="Q2822" s="4">
        <v>0</v>
      </c>
      <c r="R2822" s="4">
        <v>0</v>
      </c>
      <c r="S2822" s="4">
        <v>758</v>
      </c>
      <c r="T2822" s="4">
        <v>0</v>
      </c>
      <c r="U2822" s="4">
        <v>852</v>
      </c>
      <c r="V2822" s="4">
        <v>183</v>
      </c>
      <c r="W2822" s="4">
        <v>12</v>
      </c>
      <c r="X2822" s="4">
        <v>0</v>
      </c>
      <c r="Y2822" s="4">
        <v>0</v>
      </c>
      <c r="Z2822" s="4">
        <v>0</v>
      </c>
      <c r="AA2822" s="4">
        <v>352</v>
      </c>
      <c r="AB2822" s="4">
        <v>0</v>
      </c>
      <c r="AC2822" s="4">
        <v>0</v>
      </c>
      <c r="AD2822" s="4">
        <v>0</v>
      </c>
    </row>
    <row r="2823" spans="1:30" x14ac:dyDescent="0.3">
      <c r="A2823" s="16" t="s">
        <v>56</v>
      </c>
      <c r="B2823" s="7">
        <v>551694</v>
      </c>
      <c r="C2823" s="7">
        <v>576018</v>
      </c>
      <c r="D2823" s="7" t="s">
        <v>2781</v>
      </c>
      <c r="E2823" s="7">
        <v>2</v>
      </c>
      <c r="F2823" s="4">
        <v>348970</v>
      </c>
      <c r="G2823" s="4">
        <v>9533</v>
      </c>
      <c r="H2823" s="4">
        <f t="shared" si="266"/>
        <v>426280.03851234412</v>
      </c>
      <c r="I2823" s="4">
        <f t="shared" si="267"/>
        <v>77310.038512344123</v>
      </c>
      <c r="J2823" s="5">
        <f t="shared" si="268"/>
        <v>0.22153777835442634</v>
      </c>
      <c r="K2823" s="4">
        <f t="shared" si="269"/>
        <v>23712.517916511435</v>
      </c>
      <c r="L2823" s="4">
        <f t="shared" si="270"/>
        <v>14179.517916511435</v>
      </c>
      <c r="M2823" s="5">
        <f t="shared" si="271"/>
        <v>1.487414026697937</v>
      </c>
      <c r="N2823" s="4">
        <f>IF(SUMPRODUCT($O$2:$AD$2,O2823:AD2823)&lt;=Kalkulačka!$B$4,SUMPRODUCT($O$2:$AD$2,O2823:AD2823)*Kalkulačka!$B$5,SUMPRODUCT($O$2:$AD$2,O2823:AD2823))</f>
        <v>30</v>
      </c>
      <c r="O2823" s="4">
        <v>20</v>
      </c>
      <c r="P2823" s="4">
        <v>0</v>
      </c>
      <c r="Q2823" s="4">
        <v>0</v>
      </c>
      <c r="R2823" s="4">
        <v>0</v>
      </c>
      <c r="S2823" s="4">
        <v>0</v>
      </c>
      <c r="T2823" s="4">
        <v>0</v>
      </c>
      <c r="U2823" s="4">
        <v>47</v>
      </c>
      <c r="V2823" s="4">
        <v>0</v>
      </c>
      <c r="W2823" s="4">
        <v>0</v>
      </c>
      <c r="X2823" s="4">
        <v>0</v>
      </c>
      <c r="Y2823" s="4">
        <v>0</v>
      </c>
      <c r="Z2823" s="4">
        <v>0</v>
      </c>
      <c r="AA2823" s="4">
        <v>0</v>
      </c>
      <c r="AB2823" s="4">
        <v>0</v>
      </c>
      <c r="AC2823" s="4">
        <v>0</v>
      </c>
      <c r="AD2823" s="4">
        <v>0</v>
      </c>
    </row>
    <row r="2824" spans="1:30" x14ac:dyDescent="0.3">
      <c r="A2824" s="16" t="s">
        <v>41</v>
      </c>
      <c r="B2824" s="7">
        <v>571831</v>
      </c>
      <c r="C2824" s="7">
        <v>270504</v>
      </c>
      <c r="D2824" s="7" t="s">
        <v>2782</v>
      </c>
      <c r="E2824" s="7">
        <v>2</v>
      </c>
      <c r="F2824" s="4">
        <v>2128679</v>
      </c>
      <c r="G2824" s="4">
        <v>79645</v>
      </c>
      <c r="H2824" s="4">
        <f t="shared" si="266"/>
        <v>2600308.234925299</v>
      </c>
      <c r="I2824" s="4">
        <f t="shared" si="267"/>
        <v>471629.23492529895</v>
      </c>
      <c r="J2824" s="5">
        <f t="shared" si="268"/>
        <v>0.22155958457113489</v>
      </c>
      <c r="K2824" s="4">
        <f t="shared" si="269"/>
        <v>144646.35929071976</v>
      </c>
      <c r="L2824" s="4">
        <f t="shared" si="270"/>
        <v>65001.35929071976</v>
      </c>
      <c r="M2824" s="5">
        <f t="shared" si="271"/>
        <v>0.81613860619900502</v>
      </c>
      <c r="N2824" s="4">
        <f>IF(SUMPRODUCT($O$2:$AD$2,O2824:AD2824)&lt;=Kalkulačka!$B$4,SUMPRODUCT($O$2:$AD$2,O2824:AD2824)*Kalkulačka!$B$5,SUMPRODUCT($O$2:$AD$2,O2824:AD2824))</f>
        <v>183</v>
      </c>
      <c r="O2824" s="4">
        <v>66</v>
      </c>
      <c r="P2824" s="4">
        <v>0</v>
      </c>
      <c r="Q2824" s="4">
        <v>0</v>
      </c>
      <c r="R2824" s="4">
        <v>0</v>
      </c>
      <c r="S2824" s="4">
        <v>56</v>
      </c>
      <c r="T2824" s="4">
        <v>0</v>
      </c>
      <c r="U2824" s="4">
        <v>122</v>
      </c>
      <c r="V2824" s="4">
        <v>40</v>
      </c>
      <c r="W2824" s="4">
        <v>0</v>
      </c>
      <c r="X2824" s="4">
        <v>0</v>
      </c>
      <c r="Y2824" s="4">
        <v>0</v>
      </c>
      <c r="Z2824" s="4">
        <v>0</v>
      </c>
      <c r="AA2824" s="4">
        <v>0</v>
      </c>
      <c r="AB2824" s="4">
        <v>0</v>
      </c>
      <c r="AC2824" s="4">
        <v>0</v>
      </c>
      <c r="AD2824" s="4">
        <v>0</v>
      </c>
    </row>
    <row r="2825" spans="1:30" x14ac:dyDescent="0.3">
      <c r="A2825" s="16" t="s">
        <v>41</v>
      </c>
      <c r="B2825" s="7">
        <v>576026</v>
      </c>
      <c r="C2825" s="7">
        <v>274623</v>
      </c>
      <c r="D2825" s="7" t="s">
        <v>2783</v>
      </c>
      <c r="E2825" s="7">
        <v>2</v>
      </c>
      <c r="F2825" s="4">
        <v>1343335</v>
      </c>
      <c r="G2825" s="4">
        <v>57264</v>
      </c>
      <c r="H2825" s="4">
        <f t="shared" si="266"/>
        <v>1641178.1482725248</v>
      </c>
      <c r="I2825" s="4">
        <f t="shared" si="267"/>
        <v>297843.14827252482</v>
      </c>
      <c r="J2825" s="5">
        <f t="shared" si="268"/>
        <v>0.22171919012943508</v>
      </c>
      <c r="K2825" s="4">
        <f t="shared" si="269"/>
        <v>91293.193978569034</v>
      </c>
      <c r="L2825" s="4">
        <f t="shared" si="270"/>
        <v>34029.193978569034</v>
      </c>
      <c r="M2825" s="5">
        <f t="shared" si="271"/>
        <v>0.59425108233041768</v>
      </c>
      <c r="N2825" s="4">
        <f>IF(SUMPRODUCT($O$2:$AD$2,O2825:AD2825)&lt;=Kalkulačka!$B$4,SUMPRODUCT($O$2:$AD$2,O2825:AD2825)*Kalkulačka!$B$5,SUMPRODUCT($O$2:$AD$2,O2825:AD2825))</f>
        <v>115.5</v>
      </c>
      <c r="O2825" s="4">
        <v>23</v>
      </c>
      <c r="P2825" s="4">
        <v>0</v>
      </c>
      <c r="Q2825" s="4">
        <v>0</v>
      </c>
      <c r="R2825" s="4">
        <v>0</v>
      </c>
      <c r="S2825" s="4">
        <v>54</v>
      </c>
      <c r="T2825" s="4">
        <v>0</v>
      </c>
      <c r="U2825" s="4">
        <v>76</v>
      </c>
      <c r="V2825" s="4">
        <v>45</v>
      </c>
      <c r="W2825" s="4">
        <v>0</v>
      </c>
      <c r="X2825" s="4">
        <v>0</v>
      </c>
      <c r="Y2825" s="4">
        <v>0</v>
      </c>
      <c r="Z2825" s="4">
        <v>0</v>
      </c>
      <c r="AA2825" s="4">
        <v>0</v>
      </c>
      <c r="AB2825" s="4">
        <v>0</v>
      </c>
      <c r="AC2825" s="4">
        <v>0</v>
      </c>
      <c r="AD2825" s="4">
        <v>0</v>
      </c>
    </row>
    <row r="2826" spans="1:30" x14ac:dyDescent="0.3">
      <c r="A2826" s="16" t="s">
        <v>29</v>
      </c>
      <c r="B2826" s="7">
        <v>538337</v>
      </c>
      <c r="C2826" s="7">
        <v>573167</v>
      </c>
      <c r="D2826" s="7" t="s">
        <v>2784</v>
      </c>
      <c r="E2826" s="7">
        <v>2</v>
      </c>
      <c r="F2826" s="4">
        <v>680300</v>
      </c>
      <c r="G2826" s="4">
        <v>18467</v>
      </c>
      <c r="H2826" s="4">
        <f t="shared" si="266"/>
        <v>831246.07509907102</v>
      </c>
      <c r="I2826" s="4">
        <f t="shared" si="267"/>
        <v>150946.07509907102</v>
      </c>
      <c r="J2826" s="5">
        <f t="shared" si="268"/>
        <v>0.22188163324867127</v>
      </c>
      <c r="K2826" s="4">
        <f t="shared" si="269"/>
        <v>46239.409937197299</v>
      </c>
      <c r="L2826" s="4">
        <f t="shared" si="270"/>
        <v>27772.409937197299</v>
      </c>
      <c r="M2826" s="5">
        <f t="shared" si="271"/>
        <v>1.5038939696321707</v>
      </c>
      <c r="N2826" s="4">
        <f>IF(SUMPRODUCT($O$2:$AD$2,O2826:AD2826)&lt;=Kalkulačka!$B$4,SUMPRODUCT($O$2:$AD$2,O2826:AD2826)*Kalkulačka!$B$5,SUMPRODUCT($O$2:$AD$2,O2826:AD2826))</f>
        <v>58.5</v>
      </c>
      <c r="O2826" s="4">
        <v>39</v>
      </c>
      <c r="P2826" s="4">
        <v>0</v>
      </c>
      <c r="Q2826" s="4">
        <v>0</v>
      </c>
      <c r="R2826" s="4">
        <v>0</v>
      </c>
      <c r="S2826" s="4">
        <v>0</v>
      </c>
      <c r="T2826" s="4">
        <v>0</v>
      </c>
      <c r="U2826" s="4">
        <v>39</v>
      </c>
      <c r="V2826" s="4">
        <v>0</v>
      </c>
      <c r="W2826" s="4">
        <v>0</v>
      </c>
      <c r="X2826" s="4">
        <v>0</v>
      </c>
      <c r="Y2826" s="4">
        <v>0</v>
      </c>
      <c r="Z2826" s="4">
        <v>0</v>
      </c>
      <c r="AA2826" s="4">
        <v>0</v>
      </c>
      <c r="AB2826" s="4">
        <v>0</v>
      </c>
      <c r="AC2826" s="4">
        <v>0</v>
      </c>
      <c r="AD2826" s="4">
        <v>0</v>
      </c>
    </row>
    <row r="2827" spans="1:30" x14ac:dyDescent="0.3">
      <c r="A2827" s="16" t="s">
        <v>20</v>
      </c>
      <c r="B2827" s="7">
        <v>537683</v>
      </c>
      <c r="C2827" s="7">
        <v>239640</v>
      </c>
      <c r="D2827" s="7" t="s">
        <v>195</v>
      </c>
      <c r="E2827" s="7">
        <v>2</v>
      </c>
      <c r="F2827" s="4">
        <v>31752541</v>
      </c>
      <c r="G2827" s="4">
        <v>2084116</v>
      </c>
      <c r="H2827" s="4">
        <f t="shared" si="266"/>
        <v>33633495.038623951</v>
      </c>
      <c r="I2827" s="4">
        <f t="shared" si="267"/>
        <v>1880954.0386239514</v>
      </c>
      <c r="J2827" s="5">
        <f t="shared" si="268"/>
        <v>5.9237905987553852E-2</v>
      </c>
      <c r="K2827" s="4">
        <f t="shared" si="269"/>
        <v>1870917.6636127525</v>
      </c>
      <c r="L2827" s="4">
        <f t="shared" si="270"/>
        <v>-213198.33638724755</v>
      </c>
      <c r="M2827" s="5">
        <f t="shared" si="271"/>
        <v>-0.10229677061509412</v>
      </c>
      <c r="N2827" s="4">
        <f>IF(SUMPRODUCT($O$2:$AD$2,O2827:AD2827)&lt;=Kalkulačka!$B$4,SUMPRODUCT($O$2:$AD$2,O2827:AD2827)*Kalkulačka!$B$5,SUMPRODUCT($O$2:$AD$2,O2827:AD2827))</f>
        <v>2367</v>
      </c>
      <c r="O2827" s="4">
        <v>473</v>
      </c>
      <c r="P2827" s="4">
        <v>0</v>
      </c>
      <c r="Q2827" s="4">
        <v>0</v>
      </c>
      <c r="R2827" s="4">
        <v>0</v>
      </c>
      <c r="S2827" s="4">
        <v>1894</v>
      </c>
      <c r="T2827" s="4">
        <v>0</v>
      </c>
      <c r="U2827" s="4">
        <v>2403</v>
      </c>
      <c r="V2827" s="4">
        <v>460</v>
      </c>
      <c r="W2827" s="4">
        <v>0</v>
      </c>
      <c r="X2827" s="4">
        <v>0</v>
      </c>
      <c r="Y2827" s="4">
        <v>0</v>
      </c>
      <c r="Z2827" s="4">
        <v>0</v>
      </c>
      <c r="AA2827" s="4">
        <v>0</v>
      </c>
      <c r="AB2827" s="4">
        <v>0</v>
      </c>
      <c r="AC2827" s="4">
        <v>0</v>
      </c>
      <c r="AD2827" s="4">
        <v>0</v>
      </c>
    </row>
    <row r="2828" spans="1:30" x14ac:dyDescent="0.3">
      <c r="A2828" s="16" t="s">
        <v>20</v>
      </c>
      <c r="B2828" s="7">
        <v>538299</v>
      </c>
      <c r="C2828" s="7">
        <v>240273</v>
      </c>
      <c r="D2828" s="7" t="s">
        <v>199</v>
      </c>
      <c r="E2828" s="7">
        <v>2</v>
      </c>
      <c r="F2828" s="4">
        <v>9175265</v>
      </c>
      <c r="G2828" s="4">
        <v>627541</v>
      </c>
      <c r="H2828" s="4">
        <f t="shared" si="266"/>
        <v>9719184.8780814465</v>
      </c>
      <c r="I2828" s="4">
        <f t="shared" si="267"/>
        <v>543919.87808144651</v>
      </c>
      <c r="J2828" s="5">
        <f t="shared" si="268"/>
        <v>5.9281108292942752E-2</v>
      </c>
      <c r="K2828" s="4">
        <f t="shared" si="269"/>
        <v>540645.40849646076</v>
      </c>
      <c r="L2828" s="4">
        <f t="shared" si="270"/>
        <v>-86895.591503539239</v>
      </c>
      <c r="M2828" s="5">
        <f t="shared" si="271"/>
        <v>-0.13846998284341461</v>
      </c>
      <c r="N2828" s="4">
        <f>IF(SUMPRODUCT($O$2:$AD$2,O2828:AD2828)&lt;=Kalkulačka!$B$4,SUMPRODUCT($O$2:$AD$2,O2828:AD2828)*Kalkulačka!$B$5,SUMPRODUCT($O$2:$AD$2,O2828:AD2828))</f>
        <v>684</v>
      </c>
      <c r="O2828" s="4">
        <v>95</v>
      </c>
      <c r="P2828" s="4">
        <v>0</v>
      </c>
      <c r="Q2828" s="4">
        <v>0</v>
      </c>
      <c r="R2828" s="4">
        <v>0</v>
      </c>
      <c r="S2828" s="4">
        <v>589</v>
      </c>
      <c r="T2828" s="4">
        <v>0</v>
      </c>
      <c r="U2828" s="4">
        <v>799</v>
      </c>
      <c r="V2828" s="4">
        <v>188</v>
      </c>
      <c r="W2828" s="4">
        <v>0</v>
      </c>
      <c r="X2828" s="4">
        <v>0</v>
      </c>
      <c r="Y2828" s="4">
        <v>0</v>
      </c>
      <c r="Z2828" s="4">
        <v>0</v>
      </c>
      <c r="AA2828" s="4">
        <v>0</v>
      </c>
      <c r="AB2828" s="4">
        <v>0</v>
      </c>
      <c r="AC2828" s="4">
        <v>0</v>
      </c>
      <c r="AD2828" s="4">
        <v>0</v>
      </c>
    </row>
    <row r="2829" spans="1:30" x14ac:dyDescent="0.3">
      <c r="A2829" s="16" t="s">
        <v>25</v>
      </c>
      <c r="B2829" s="7">
        <v>557544</v>
      </c>
      <c r="C2829" s="7">
        <v>256374</v>
      </c>
      <c r="D2829" s="7" t="s">
        <v>2785</v>
      </c>
      <c r="E2829" s="7">
        <v>2</v>
      </c>
      <c r="F2829" s="4">
        <v>1220256</v>
      </c>
      <c r="G2829" s="4">
        <v>53251</v>
      </c>
      <c r="H2829" s="4">
        <f t="shared" si="266"/>
        <v>1491980.1347932045</v>
      </c>
      <c r="I2829" s="4">
        <f t="shared" si="267"/>
        <v>271724.13479320449</v>
      </c>
      <c r="J2829" s="5">
        <f t="shared" si="268"/>
        <v>0.2226779747800498</v>
      </c>
      <c r="K2829" s="4">
        <f t="shared" si="269"/>
        <v>82993.812707790028</v>
      </c>
      <c r="L2829" s="4">
        <f t="shared" si="270"/>
        <v>29742.812707790028</v>
      </c>
      <c r="M2829" s="5">
        <f t="shared" si="271"/>
        <v>0.55853998437193719</v>
      </c>
      <c r="N2829" s="4">
        <f>IF(SUMPRODUCT($O$2:$AD$2,O2829:AD2829)&lt;=Kalkulačka!$B$4,SUMPRODUCT($O$2:$AD$2,O2829:AD2829)*Kalkulačka!$B$5,SUMPRODUCT($O$2:$AD$2,O2829:AD2829))</f>
        <v>105</v>
      </c>
      <c r="O2829" s="4">
        <v>28</v>
      </c>
      <c r="P2829" s="4">
        <v>0</v>
      </c>
      <c r="Q2829" s="4">
        <v>0</v>
      </c>
      <c r="R2829" s="4">
        <v>0</v>
      </c>
      <c r="S2829" s="4">
        <v>42</v>
      </c>
      <c r="T2829" s="4">
        <v>0</v>
      </c>
      <c r="U2829" s="4">
        <v>0</v>
      </c>
      <c r="V2829" s="4">
        <v>30</v>
      </c>
      <c r="W2829" s="4">
        <v>0</v>
      </c>
      <c r="X2829" s="4">
        <v>0</v>
      </c>
      <c r="Y2829" s="4">
        <v>0</v>
      </c>
      <c r="Z2829" s="4">
        <v>0</v>
      </c>
      <c r="AA2829" s="4">
        <v>0</v>
      </c>
      <c r="AB2829" s="4">
        <v>0</v>
      </c>
      <c r="AC2829" s="4">
        <v>0</v>
      </c>
      <c r="AD2829" s="4">
        <v>0</v>
      </c>
    </row>
    <row r="2830" spans="1:30" x14ac:dyDescent="0.3">
      <c r="A2830" s="16" t="s">
        <v>38</v>
      </c>
      <c r="B2830" s="7">
        <v>574210</v>
      </c>
      <c r="C2830" s="7">
        <v>272809</v>
      </c>
      <c r="D2830" s="7" t="s">
        <v>2786</v>
      </c>
      <c r="E2830" s="7">
        <v>2</v>
      </c>
      <c r="F2830" s="4">
        <v>2510206</v>
      </c>
      <c r="G2830" s="4">
        <v>129187</v>
      </c>
      <c r="H2830" s="4">
        <f t="shared" si="266"/>
        <v>3069216.2772888774</v>
      </c>
      <c r="I2830" s="4">
        <f t="shared" si="267"/>
        <v>559010.27728887741</v>
      </c>
      <c r="J2830" s="5">
        <f t="shared" si="268"/>
        <v>0.22269498092542106</v>
      </c>
      <c r="K2830" s="4">
        <f t="shared" si="269"/>
        <v>170730.12899888234</v>
      </c>
      <c r="L2830" s="4">
        <f t="shared" si="270"/>
        <v>41543.128998882341</v>
      </c>
      <c r="M2830" s="5">
        <f t="shared" si="271"/>
        <v>0.32157360259842194</v>
      </c>
      <c r="N2830" s="4">
        <f>IF(SUMPRODUCT($O$2:$AD$2,O2830:AD2830)&lt;=Kalkulačka!$B$4,SUMPRODUCT($O$2:$AD$2,O2830:AD2830)*Kalkulačka!$B$5,SUMPRODUCT($O$2:$AD$2,O2830:AD2830))</f>
        <v>216</v>
      </c>
      <c r="O2830" s="4">
        <v>28</v>
      </c>
      <c r="P2830" s="4">
        <v>0</v>
      </c>
      <c r="Q2830" s="4">
        <v>0</v>
      </c>
      <c r="R2830" s="4">
        <v>0</v>
      </c>
      <c r="S2830" s="4">
        <v>116</v>
      </c>
      <c r="T2830" s="4">
        <v>0</v>
      </c>
      <c r="U2830" s="4">
        <v>124</v>
      </c>
      <c r="V2830" s="4">
        <v>30</v>
      </c>
      <c r="W2830" s="4">
        <v>0</v>
      </c>
      <c r="X2830" s="4">
        <v>0</v>
      </c>
      <c r="Y2830" s="4">
        <v>0</v>
      </c>
      <c r="Z2830" s="4">
        <v>0</v>
      </c>
      <c r="AA2830" s="4">
        <v>0</v>
      </c>
      <c r="AB2830" s="4">
        <v>0</v>
      </c>
      <c r="AC2830" s="4">
        <v>0</v>
      </c>
      <c r="AD2830" s="4">
        <v>0</v>
      </c>
    </row>
    <row r="2831" spans="1:30" x14ac:dyDescent="0.3">
      <c r="A2831" s="16" t="s">
        <v>47</v>
      </c>
      <c r="B2831" s="7">
        <v>584282</v>
      </c>
      <c r="C2831" s="7">
        <v>282979</v>
      </c>
      <c r="D2831" s="7" t="s">
        <v>427</v>
      </c>
      <c r="E2831" s="7">
        <v>2</v>
      </c>
      <c r="F2831" s="4">
        <v>14519943</v>
      </c>
      <c r="G2831" s="4">
        <v>1063644</v>
      </c>
      <c r="H2831" s="4">
        <f t="shared" si="266"/>
        <v>15388709.390295623</v>
      </c>
      <c r="I2831" s="4">
        <f t="shared" si="267"/>
        <v>868766.39029562287</v>
      </c>
      <c r="J2831" s="5">
        <f t="shared" si="268"/>
        <v>5.9832630906031969E-2</v>
      </c>
      <c r="K2831" s="4">
        <f t="shared" si="269"/>
        <v>856021.89678606286</v>
      </c>
      <c r="L2831" s="4">
        <f t="shared" si="270"/>
        <v>-207622.10321393714</v>
      </c>
      <c r="M2831" s="5">
        <f t="shared" si="271"/>
        <v>-0.19519886655115537</v>
      </c>
      <c r="N2831" s="4">
        <f>IF(SUMPRODUCT($O$2:$AD$2,O2831:AD2831)&lt;=Kalkulačka!$B$4,SUMPRODUCT($O$2:$AD$2,O2831:AD2831)*Kalkulačka!$B$5,SUMPRODUCT($O$2:$AD$2,O2831:AD2831))</f>
        <v>1083</v>
      </c>
      <c r="O2831" s="4">
        <v>144</v>
      </c>
      <c r="P2831" s="4">
        <v>0</v>
      </c>
      <c r="Q2831" s="4">
        <v>0</v>
      </c>
      <c r="R2831" s="4">
        <v>0</v>
      </c>
      <c r="S2831" s="4">
        <v>939</v>
      </c>
      <c r="T2831" s="4">
        <v>0</v>
      </c>
      <c r="U2831" s="4">
        <v>1133</v>
      </c>
      <c r="V2831" s="4">
        <v>150</v>
      </c>
      <c r="W2831" s="4">
        <v>0</v>
      </c>
      <c r="X2831" s="4">
        <v>0</v>
      </c>
      <c r="Y2831" s="4">
        <v>0</v>
      </c>
      <c r="Z2831" s="4">
        <v>0</v>
      </c>
      <c r="AA2831" s="4">
        <v>0</v>
      </c>
      <c r="AB2831" s="4">
        <v>0</v>
      </c>
      <c r="AC2831" s="4">
        <v>0</v>
      </c>
      <c r="AD2831" s="4">
        <v>0</v>
      </c>
    </row>
    <row r="2832" spans="1:30" x14ac:dyDescent="0.3">
      <c r="A2832" s="16" t="s">
        <v>23</v>
      </c>
      <c r="B2832" s="7">
        <v>551716</v>
      </c>
      <c r="C2832" s="7">
        <v>251755</v>
      </c>
      <c r="D2832" s="7" t="s">
        <v>2787</v>
      </c>
      <c r="E2832" s="7">
        <v>2</v>
      </c>
      <c r="F2832" s="4">
        <v>3084711</v>
      </c>
      <c r="G2832" s="4">
        <v>148432</v>
      </c>
      <c r="H2832" s="4">
        <f t="shared" si="266"/>
        <v>3772578.3408342456</v>
      </c>
      <c r="I2832" s="4">
        <f t="shared" si="267"/>
        <v>687867.34083424555</v>
      </c>
      <c r="J2832" s="5">
        <f t="shared" si="268"/>
        <v>0.22299247509223563</v>
      </c>
      <c r="K2832" s="4">
        <f t="shared" si="269"/>
        <v>209855.78356112621</v>
      </c>
      <c r="L2832" s="4">
        <f t="shared" si="270"/>
        <v>61423.783561126213</v>
      </c>
      <c r="M2832" s="5">
        <f t="shared" si="271"/>
        <v>0.41381766439262568</v>
      </c>
      <c r="N2832" s="4">
        <f>IF(SUMPRODUCT($O$2:$AD$2,O2832:AD2832)&lt;=Kalkulačka!$B$4,SUMPRODUCT($O$2:$AD$2,O2832:AD2832)*Kalkulačka!$B$5,SUMPRODUCT($O$2:$AD$2,O2832:AD2832))</f>
        <v>265.5</v>
      </c>
      <c r="O2832" s="4">
        <v>54</v>
      </c>
      <c r="P2832" s="4">
        <v>0</v>
      </c>
      <c r="Q2832" s="4">
        <v>0</v>
      </c>
      <c r="R2832" s="4">
        <v>0</v>
      </c>
      <c r="S2832" s="4">
        <v>123</v>
      </c>
      <c r="T2832" s="4">
        <v>0</v>
      </c>
      <c r="U2832" s="4">
        <v>167</v>
      </c>
      <c r="V2832" s="4">
        <v>56</v>
      </c>
      <c r="W2832" s="4">
        <v>0</v>
      </c>
      <c r="X2832" s="4">
        <v>0</v>
      </c>
      <c r="Y2832" s="4">
        <v>0</v>
      </c>
      <c r="Z2832" s="4">
        <v>0</v>
      </c>
      <c r="AA2832" s="4">
        <v>0</v>
      </c>
      <c r="AB2832" s="4">
        <v>0</v>
      </c>
      <c r="AC2832" s="4">
        <v>0</v>
      </c>
      <c r="AD2832" s="4">
        <v>0</v>
      </c>
    </row>
    <row r="2833" spans="1:30" x14ac:dyDescent="0.3">
      <c r="A2833" s="16" t="s">
        <v>20</v>
      </c>
      <c r="B2833" s="7">
        <v>539210</v>
      </c>
      <c r="C2833" s="7">
        <v>241202</v>
      </c>
      <c r="D2833" s="7" t="s">
        <v>2788</v>
      </c>
      <c r="E2833" s="7">
        <v>2</v>
      </c>
      <c r="F2833" s="4">
        <v>10723350</v>
      </c>
      <c r="G2833" s="4">
        <v>699942</v>
      </c>
      <c r="H2833" s="4">
        <f t="shared" si="266"/>
        <v>11367467.693662509</v>
      </c>
      <c r="I2833" s="4">
        <f t="shared" si="267"/>
        <v>644117.69366250932</v>
      </c>
      <c r="J2833" s="5">
        <f t="shared" si="268"/>
        <v>6.0066834866204122E-2</v>
      </c>
      <c r="K2833" s="4">
        <f t="shared" si="269"/>
        <v>632333.8111069717</v>
      </c>
      <c r="L2833" s="4">
        <f t="shared" si="270"/>
        <v>-67608.188893028302</v>
      </c>
      <c r="M2833" s="5">
        <f t="shared" si="271"/>
        <v>-9.6591130255118673E-2</v>
      </c>
      <c r="N2833" s="4">
        <f>IF(SUMPRODUCT($O$2:$AD$2,O2833:AD2833)&lt;=Kalkulačka!$B$4,SUMPRODUCT($O$2:$AD$2,O2833:AD2833)*Kalkulačka!$B$5,SUMPRODUCT($O$2:$AD$2,O2833:AD2833))</f>
        <v>800</v>
      </c>
      <c r="O2833" s="4">
        <v>165</v>
      </c>
      <c r="P2833" s="4">
        <v>0</v>
      </c>
      <c r="Q2833" s="4">
        <v>0</v>
      </c>
      <c r="R2833" s="4">
        <v>0</v>
      </c>
      <c r="S2833" s="4">
        <v>635</v>
      </c>
      <c r="T2833" s="4">
        <v>0</v>
      </c>
      <c r="U2833" s="4">
        <v>942</v>
      </c>
      <c r="V2833" s="4">
        <v>215</v>
      </c>
      <c r="W2833" s="4">
        <v>0</v>
      </c>
      <c r="X2833" s="4">
        <v>0</v>
      </c>
      <c r="Y2833" s="4">
        <v>0</v>
      </c>
      <c r="Z2833" s="4">
        <v>0</v>
      </c>
      <c r="AA2833" s="4">
        <v>0</v>
      </c>
      <c r="AB2833" s="4">
        <v>0</v>
      </c>
      <c r="AC2833" s="4">
        <v>0</v>
      </c>
      <c r="AD2833" s="4">
        <v>0</v>
      </c>
    </row>
    <row r="2834" spans="1:30" x14ac:dyDescent="0.3">
      <c r="A2834" s="16" t="s">
        <v>53</v>
      </c>
      <c r="B2834" s="7">
        <v>592692</v>
      </c>
      <c r="C2834" s="7">
        <v>291421</v>
      </c>
      <c r="D2834" s="7" t="s">
        <v>2789</v>
      </c>
      <c r="E2834" s="7">
        <v>2</v>
      </c>
      <c r="F2834" s="4">
        <v>2021117</v>
      </c>
      <c r="G2834" s="4">
        <v>80240</v>
      </c>
      <c r="H2834" s="4">
        <f t="shared" si="266"/>
        <v>2472424.2233715956</v>
      </c>
      <c r="I2834" s="4">
        <f t="shared" si="267"/>
        <v>451307.22337159561</v>
      </c>
      <c r="J2834" s="5">
        <f t="shared" si="268"/>
        <v>0.22329594148760101</v>
      </c>
      <c r="K2834" s="4">
        <f t="shared" si="269"/>
        <v>137532.60391576632</v>
      </c>
      <c r="L2834" s="4">
        <f t="shared" si="270"/>
        <v>57292.603915766318</v>
      </c>
      <c r="M2834" s="5">
        <f t="shared" si="271"/>
        <v>0.71401550243975964</v>
      </c>
      <c r="N2834" s="4">
        <f>IF(SUMPRODUCT($O$2:$AD$2,O2834:AD2834)&lt;=Kalkulačka!$B$4,SUMPRODUCT($O$2:$AD$2,O2834:AD2834)*Kalkulačka!$B$5,SUMPRODUCT($O$2:$AD$2,O2834:AD2834))</f>
        <v>174</v>
      </c>
      <c r="O2834" s="4">
        <v>51</v>
      </c>
      <c r="P2834" s="4">
        <v>0</v>
      </c>
      <c r="Q2834" s="4">
        <v>0</v>
      </c>
      <c r="R2834" s="4">
        <v>0</v>
      </c>
      <c r="S2834" s="4">
        <v>65</v>
      </c>
      <c r="T2834" s="4">
        <v>0</v>
      </c>
      <c r="U2834" s="4">
        <v>113</v>
      </c>
      <c r="V2834" s="4">
        <v>48</v>
      </c>
      <c r="W2834" s="4">
        <v>0</v>
      </c>
      <c r="X2834" s="4">
        <v>0</v>
      </c>
      <c r="Y2834" s="4">
        <v>0</v>
      </c>
      <c r="Z2834" s="4">
        <v>0</v>
      </c>
      <c r="AA2834" s="4">
        <v>0</v>
      </c>
      <c r="AB2834" s="4">
        <v>0</v>
      </c>
      <c r="AC2834" s="4">
        <v>0</v>
      </c>
      <c r="AD2834" s="4">
        <v>0</v>
      </c>
    </row>
    <row r="2835" spans="1:30" x14ac:dyDescent="0.3">
      <c r="A2835" s="16" t="s">
        <v>50</v>
      </c>
      <c r="B2835" s="7">
        <v>517844</v>
      </c>
      <c r="C2835" s="7">
        <v>301965</v>
      </c>
      <c r="D2835" s="7" t="s">
        <v>2790</v>
      </c>
      <c r="E2835" s="7">
        <v>2</v>
      </c>
      <c r="F2835" s="4">
        <v>3153302</v>
      </c>
      <c r="G2835" s="4">
        <v>150130</v>
      </c>
      <c r="H2835" s="4">
        <f t="shared" si="266"/>
        <v>3857834.348536714</v>
      </c>
      <c r="I2835" s="4">
        <f t="shared" si="267"/>
        <v>704532.34853671398</v>
      </c>
      <c r="J2835" s="5">
        <f t="shared" si="268"/>
        <v>0.22342685494022274</v>
      </c>
      <c r="K2835" s="4">
        <f t="shared" si="269"/>
        <v>214598.2871444285</v>
      </c>
      <c r="L2835" s="4">
        <f t="shared" si="270"/>
        <v>64468.287144428497</v>
      </c>
      <c r="M2835" s="5">
        <f t="shared" si="271"/>
        <v>0.42941642006546665</v>
      </c>
      <c r="N2835" s="4">
        <f>IF(SUMPRODUCT($O$2:$AD$2,O2835:AD2835)&lt;=Kalkulačka!$B$4,SUMPRODUCT($O$2:$AD$2,O2835:AD2835)*Kalkulačka!$B$5,SUMPRODUCT($O$2:$AD$2,O2835:AD2835))</f>
        <v>271.5</v>
      </c>
      <c r="O2835" s="4">
        <v>56</v>
      </c>
      <c r="P2835" s="4">
        <v>0</v>
      </c>
      <c r="Q2835" s="4">
        <v>0</v>
      </c>
      <c r="R2835" s="4">
        <v>0</v>
      </c>
      <c r="S2835" s="4">
        <v>125</v>
      </c>
      <c r="T2835" s="4">
        <v>0</v>
      </c>
      <c r="U2835" s="4">
        <v>164</v>
      </c>
      <c r="V2835" s="4">
        <v>54</v>
      </c>
      <c r="W2835" s="4">
        <v>0</v>
      </c>
      <c r="X2835" s="4">
        <v>0</v>
      </c>
      <c r="Y2835" s="4">
        <v>0</v>
      </c>
      <c r="Z2835" s="4">
        <v>0</v>
      </c>
      <c r="AA2835" s="4">
        <v>0</v>
      </c>
      <c r="AB2835" s="4">
        <v>0</v>
      </c>
      <c r="AC2835" s="4">
        <v>0</v>
      </c>
      <c r="AD2835" s="4">
        <v>0</v>
      </c>
    </row>
    <row r="2836" spans="1:30" x14ac:dyDescent="0.3">
      <c r="A2836" s="16" t="s">
        <v>41</v>
      </c>
      <c r="B2836" s="7">
        <v>571181</v>
      </c>
      <c r="C2836" s="7">
        <v>269841</v>
      </c>
      <c r="D2836" s="7" t="s">
        <v>2791</v>
      </c>
      <c r="E2836" s="7">
        <v>2</v>
      </c>
      <c r="F2836" s="4">
        <v>383207</v>
      </c>
      <c r="G2836" s="4">
        <v>10575</v>
      </c>
      <c r="H2836" s="4">
        <f t="shared" si="266"/>
        <v>468908.04236357851</v>
      </c>
      <c r="I2836" s="4">
        <f t="shared" si="267"/>
        <v>85701.042363578512</v>
      </c>
      <c r="J2836" s="5">
        <f t="shared" si="268"/>
        <v>0.22364164110670859</v>
      </c>
      <c r="K2836" s="4">
        <f t="shared" si="269"/>
        <v>26083.769708162581</v>
      </c>
      <c r="L2836" s="4">
        <f t="shared" si="270"/>
        <v>15508.769708162581</v>
      </c>
      <c r="M2836" s="5">
        <f t="shared" si="271"/>
        <v>1.4665503270130102</v>
      </c>
      <c r="N2836" s="4">
        <f>IF(SUMPRODUCT($O$2:$AD$2,O2836:AD2836)&lt;=Kalkulačka!$B$4,SUMPRODUCT($O$2:$AD$2,O2836:AD2836)*Kalkulačka!$B$5,SUMPRODUCT($O$2:$AD$2,O2836:AD2836))</f>
        <v>33</v>
      </c>
      <c r="O2836" s="4">
        <v>22</v>
      </c>
      <c r="P2836" s="4">
        <v>0</v>
      </c>
      <c r="Q2836" s="4">
        <v>0</v>
      </c>
      <c r="R2836" s="4">
        <v>0</v>
      </c>
      <c r="S2836" s="4">
        <v>0</v>
      </c>
      <c r="T2836" s="4">
        <v>0</v>
      </c>
      <c r="U2836" s="4">
        <v>21</v>
      </c>
      <c r="V2836" s="4">
        <v>0</v>
      </c>
      <c r="W2836" s="4">
        <v>0</v>
      </c>
      <c r="X2836" s="4">
        <v>0</v>
      </c>
      <c r="Y2836" s="4">
        <v>0</v>
      </c>
      <c r="Z2836" s="4">
        <v>0</v>
      </c>
      <c r="AA2836" s="4">
        <v>0</v>
      </c>
      <c r="AB2836" s="4">
        <v>0</v>
      </c>
      <c r="AC2836" s="4">
        <v>0</v>
      </c>
      <c r="AD2836" s="4">
        <v>0</v>
      </c>
    </row>
    <row r="2837" spans="1:30" x14ac:dyDescent="0.3">
      <c r="A2837" s="16" t="s">
        <v>41</v>
      </c>
      <c r="B2837" s="7">
        <v>575739</v>
      </c>
      <c r="C2837" s="7">
        <v>274330</v>
      </c>
      <c r="D2837" s="7" t="s">
        <v>2792</v>
      </c>
      <c r="E2837" s="7">
        <v>2</v>
      </c>
      <c r="F2837" s="4">
        <v>766411</v>
      </c>
      <c r="G2837" s="4">
        <v>21151</v>
      </c>
      <c r="H2837" s="4">
        <f t="shared" si="266"/>
        <v>937816.08472715702</v>
      </c>
      <c r="I2837" s="4">
        <f t="shared" si="267"/>
        <v>171405.08472715702</v>
      </c>
      <c r="J2837" s="5">
        <f t="shared" si="268"/>
        <v>0.22364643086693303</v>
      </c>
      <c r="K2837" s="4">
        <f t="shared" si="269"/>
        <v>52167.539416325162</v>
      </c>
      <c r="L2837" s="4">
        <f t="shared" si="270"/>
        <v>31016.539416325162</v>
      </c>
      <c r="M2837" s="5">
        <f t="shared" si="271"/>
        <v>1.4664337107619101</v>
      </c>
      <c r="N2837" s="4">
        <f>IF(SUMPRODUCT($O$2:$AD$2,O2837:AD2837)&lt;=Kalkulačka!$B$4,SUMPRODUCT($O$2:$AD$2,O2837:AD2837)*Kalkulačka!$B$5,SUMPRODUCT($O$2:$AD$2,O2837:AD2837))</f>
        <v>66</v>
      </c>
      <c r="O2837" s="4">
        <v>44</v>
      </c>
      <c r="P2837" s="4">
        <v>0</v>
      </c>
      <c r="Q2837" s="4">
        <v>0</v>
      </c>
      <c r="R2837" s="4">
        <v>0</v>
      </c>
      <c r="S2837" s="4">
        <v>0</v>
      </c>
      <c r="T2837" s="4">
        <v>0</v>
      </c>
      <c r="U2837" s="4">
        <v>43</v>
      </c>
      <c r="V2837" s="4">
        <v>0</v>
      </c>
      <c r="W2837" s="4">
        <v>0</v>
      </c>
      <c r="X2837" s="4">
        <v>0</v>
      </c>
      <c r="Y2837" s="4">
        <v>0</v>
      </c>
      <c r="Z2837" s="4">
        <v>0</v>
      </c>
      <c r="AA2837" s="4">
        <v>0</v>
      </c>
      <c r="AB2837" s="4">
        <v>0</v>
      </c>
      <c r="AC2837" s="4">
        <v>0</v>
      </c>
      <c r="AD2837" s="4">
        <v>0</v>
      </c>
    </row>
    <row r="2838" spans="1:30" x14ac:dyDescent="0.3">
      <c r="A2838" s="16" t="s">
        <v>53</v>
      </c>
      <c r="B2838" s="7">
        <v>585173</v>
      </c>
      <c r="C2838" s="7">
        <v>283878</v>
      </c>
      <c r="D2838" s="7" t="s">
        <v>2793</v>
      </c>
      <c r="E2838" s="7">
        <v>2</v>
      </c>
      <c r="F2838" s="4">
        <v>1950601</v>
      </c>
      <c r="G2838" s="4">
        <v>86210</v>
      </c>
      <c r="H2838" s="4">
        <f t="shared" si="266"/>
        <v>2387168.2156691272</v>
      </c>
      <c r="I2838" s="4">
        <f t="shared" si="267"/>
        <v>436567.21566912718</v>
      </c>
      <c r="J2838" s="5">
        <f t="shared" si="268"/>
        <v>0.22381164352377914</v>
      </c>
      <c r="K2838" s="4">
        <f t="shared" si="269"/>
        <v>132790.10033246403</v>
      </c>
      <c r="L2838" s="4">
        <f t="shared" si="270"/>
        <v>46580.100332464033</v>
      </c>
      <c r="M2838" s="5">
        <f t="shared" si="271"/>
        <v>0.5403097127069254</v>
      </c>
      <c r="N2838" s="4">
        <f>IF(SUMPRODUCT($O$2:$AD$2,O2838:AD2838)&lt;=Kalkulačka!$B$4,SUMPRODUCT($O$2:$AD$2,O2838:AD2838)*Kalkulačka!$B$5,SUMPRODUCT($O$2:$AD$2,O2838:AD2838))</f>
        <v>168</v>
      </c>
      <c r="O2838" s="4">
        <v>28</v>
      </c>
      <c r="P2838" s="4">
        <v>0</v>
      </c>
      <c r="Q2838" s="4">
        <v>0</v>
      </c>
      <c r="R2838" s="4">
        <v>0</v>
      </c>
      <c r="S2838" s="4">
        <v>84</v>
      </c>
      <c r="T2838" s="4">
        <v>0</v>
      </c>
      <c r="U2838" s="4">
        <v>110</v>
      </c>
      <c r="V2838" s="4">
        <v>40</v>
      </c>
      <c r="W2838" s="4">
        <v>0</v>
      </c>
      <c r="X2838" s="4">
        <v>0</v>
      </c>
      <c r="Y2838" s="4">
        <v>0</v>
      </c>
      <c r="Z2838" s="4">
        <v>0</v>
      </c>
      <c r="AA2838" s="4">
        <v>0</v>
      </c>
      <c r="AB2838" s="4">
        <v>0</v>
      </c>
      <c r="AC2838" s="4">
        <v>0</v>
      </c>
      <c r="AD2838" s="4">
        <v>0</v>
      </c>
    </row>
    <row r="2839" spans="1:30" x14ac:dyDescent="0.3">
      <c r="A2839" s="16" t="s">
        <v>50</v>
      </c>
      <c r="B2839" s="7">
        <v>552020</v>
      </c>
      <c r="C2839" s="7">
        <v>635677</v>
      </c>
      <c r="D2839" s="7" t="s">
        <v>2794</v>
      </c>
      <c r="E2839" s="7">
        <v>2</v>
      </c>
      <c r="F2839" s="4">
        <v>713958</v>
      </c>
      <c r="G2839" s="4">
        <v>19647</v>
      </c>
      <c r="H2839" s="4">
        <f t="shared" si="266"/>
        <v>873874.07895030547</v>
      </c>
      <c r="I2839" s="4">
        <f t="shared" si="267"/>
        <v>159916.07895030547</v>
      </c>
      <c r="J2839" s="5">
        <f t="shared" si="268"/>
        <v>0.22398527497458609</v>
      </c>
      <c r="K2839" s="4">
        <f t="shared" si="269"/>
        <v>48610.661728848449</v>
      </c>
      <c r="L2839" s="4">
        <f t="shared" si="270"/>
        <v>28963.661728848449</v>
      </c>
      <c r="M2839" s="5">
        <f t="shared" si="271"/>
        <v>1.4742027652490686</v>
      </c>
      <c r="N2839" s="4">
        <f>IF(SUMPRODUCT($O$2:$AD$2,O2839:AD2839)&lt;=Kalkulačka!$B$4,SUMPRODUCT($O$2:$AD$2,O2839:AD2839)*Kalkulačka!$B$5,SUMPRODUCT($O$2:$AD$2,O2839:AD2839))</f>
        <v>61.5</v>
      </c>
      <c r="O2839" s="4">
        <v>41</v>
      </c>
      <c r="P2839" s="4">
        <v>0</v>
      </c>
      <c r="Q2839" s="4">
        <v>0</v>
      </c>
      <c r="R2839" s="4">
        <v>0</v>
      </c>
      <c r="S2839" s="4">
        <v>0</v>
      </c>
      <c r="T2839" s="4">
        <v>0</v>
      </c>
      <c r="U2839" s="4">
        <v>0</v>
      </c>
      <c r="V2839" s="4">
        <v>0</v>
      </c>
      <c r="W2839" s="4">
        <v>0</v>
      </c>
      <c r="X2839" s="4">
        <v>0</v>
      </c>
      <c r="Y2839" s="4">
        <v>0</v>
      </c>
      <c r="Z2839" s="4">
        <v>0</v>
      </c>
      <c r="AA2839" s="4">
        <v>0</v>
      </c>
      <c r="AB2839" s="4">
        <v>0</v>
      </c>
      <c r="AC2839" s="4">
        <v>0</v>
      </c>
      <c r="AD2839" s="4">
        <v>0</v>
      </c>
    </row>
    <row r="2840" spans="1:30" x14ac:dyDescent="0.3">
      <c r="A2840" s="16" t="s">
        <v>25</v>
      </c>
      <c r="B2840" s="7">
        <v>558672</v>
      </c>
      <c r="C2840" s="7">
        <v>257567</v>
      </c>
      <c r="D2840" s="7" t="s">
        <v>1504</v>
      </c>
      <c r="E2840" s="7">
        <v>2</v>
      </c>
      <c r="F2840" s="4">
        <v>3047146</v>
      </c>
      <c r="G2840" s="4">
        <v>169510</v>
      </c>
      <c r="H2840" s="4">
        <f t="shared" si="266"/>
        <v>3729950.3369830111</v>
      </c>
      <c r="I2840" s="4">
        <f t="shared" si="267"/>
        <v>682804.3369830111</v>
      </c>
      <c r="J2840" s="5">
        <f t="shared" si="268"/>
        <v>0.22407995448298546</v>
      </c>
      <c r="K2840" s="4">
        <f t="shared" si="269"/>
        <v>207484.53176947508</v>
      </c>
      <c r="L2840" s="4">
        <f t="shared" si="270"/>
        <v>37974.531769475085</v>
      </c>
      <c r="M2840" s="5">
        <f t="shared" si="271"/>
        <v>0.22402531868016684</v>
      </c>
      <c r="N2840" s="4">
        <f>IF(SUMPRODUCT($O$2:$AD$2,O2840:AD2840)&lt;=Kalkulačka!$B$4,SUMPRODUCT($O$2:$AD$2,O2840:AD2840)*Kalkulačka!$B$5,SUMPRODUCT($O$2:$AD$2,O2840:AD2840))</f>
        <v>262.5</v>
      </c>
      <c r="O2840" s="4">
        <v>0</v>
      </c>
      <c r="P2840" s="4">
        <v>0</v>
      </c>
      <c r="Q2840" s="4">
        <v>0</v>
      </c>
      <c r="R2840" s="4">
        <v>0</v>
      </c>
      <c r="S2840" s="4">
        <v>175</v>
      </c>
      <c r="T2840" s="4">
        <v>0</v>
      </c>
      <c r="U2840" s="4">
        <v>134</v>
      </c>
      <c r="V2840" s="4">
        <v>47</v>
      </c>
      <c r="W2840" s="4">
        <v>0</v>
      </c>
      <c r="X2840" s="4">
        <v>0</v>
      </c>
      <c r="Y2840" s="4">
        <v>0</v>
      </c>
      <c r="Z2840" s="4">
        <v>0</v>
      </c>
      <c r="AA2840" s="4">
        <v>0</v>
      </c>
      <c r="AB2840" s="4">
        <v>0</v>
      </c>
      <c r="AC2840" s="4">
        <v>0</v>
      </c>
      <c r="AD2840" s="4">
        <v>0</v>
      </c>
    </row>
    <row r="2841" spans="1:30" x14ac:dyDescent="0.3">
      <c r="A2841" s="16" t="s">
        <v>23</v>
      </c>
      <c r="B2841" s="7">
        <v>545104</v>
      </c>
      <c r="C2841" s="7">
        <v>245488</v>
      </c>
      <c r="D2841" s="7" t="s">
        <v>2795</v>
      </c>
      <c r="E2841" s="7">
        <v>2</v>
      </c>
      <c r="F2841" s="4">
        <v>1392852</v>
      </c>
      <c r="G2841" s="4">
        <v>59399</v>
      </c>
      <c r="H2841" s="4">
        <f t="shared" si="266"/>
        <v>1705120.1540493765</v>
      </c>
      <c r="I2841" s="4">
        <f t="shared" si="267"/>
        <v>312268.15404937649</v>
      </c>
      <c r="J2841" s="5">
        <f t="shared" si="268"/>
        <v>0.22419334864678842</v>
      </c>
      <c r="K2841" s="4">
        <f t="shared" si="269"/>
        <v>94850.07166604574</v>
      </c>
      <c r="L2841" s="4">
        <f t="shared" si="270"/>
        <v>35451.07166604574</v>
      </c>
      <c r="M2841" s="5">
        <f t="shared" si="271"/>
        <v>0.59682943595087012</v>
      </c>
      <c r="N2841" s="4">
        <f>IF(SUMPRODUCT($O$2:$AD$2,O2841:AD2841)&lt;=Kalkulačka!$B$4,SUMPRODUCT($O$2:$AD$2,O2841:AD2841)*Kalkulačka!$B$5,SUMPRODUCT($O$2:$AD$2,O2841:AD2841))</f>
        <v>120</v>
      </c>
      <c r="O2841" s="4">
        <v>25</v>
      </c>
      <c r="P2841" s="4">
        <v>0</v>
      </c>
      <c r="Q2841" s="4">
        <v>0</v>
      </c>
      <c r="R2841" s="4">
        <v>0</v>
      </c>
      <c r="S2841" s="4">
        <v>55</v>
      </c>
      <c r="T2841" s="4">
        <v>0</v>
      </c>
      <c r="U2841" s="4">
        <v>80</v>
      </c>
      <c r="V2841" s="4">
        <v>47</v>
      </c>
      <c r="W2841" s="4">
        <v>0</v>
      </c>
      <c r="X2841" s="4">
        <v>0</v>
      </c>
      <c r="Y2841" s="4">
        <v>0</v>
      </c>
      <c r="Z2841" s="4">
        <v>0</v>
      </c>
      <c r="AA2841" s="4">
        <v>0</v>
      </c>
      <c r="AB2841" s="4">
        <v>0</v>
      </c>
      <c r="AC2841" s="4">
        <v>0</v>
      </c>
      <c r="AD2841" s="4">
        <v>0</v>
      </c>
    </row>
    <row r="2842" spans="1:30" x14ac:dyDescent="0.3">
      <c r="A2842" s="16" t="s">
        <v>20</v>
      </c>
      <c r="B2842" s="7">
        <v>530450</v>
      </c>
      <c r="C2842" s="7">
        <v>232521</v>
      </c>
      <c r="D2842" s="7" t="s">
        <v>2796</v>
      </c>
      <c r="E2842" s="7">
        <v>2</v>
      </c>
      <c r="F2842" s="4">
        <v>2959726</v>
      </c>
      <c r="G2842" s="4">
        <v>140535</v>
      </c>
      <c r="H2842" s="4">
        <f t="shared" si="266"/>
        <v>3623380.3273549248</v>
      </c>
      <c r="I2842" s="4">
        <f t="shared" si="267"/>
        <v>663654.32735492475</v>
      </c>
      <c r="J2842" s="5">
        <f t="shared" si="268"/>
        <v>0.22422829929355781</v>
      </c>
      <c r="K2842" s="4">
        <f t="shared" si="269"/>
        <v>201556.40229034721</v>
      </c>
      <c r="L2842" s="4">
        <f t="shared" si="270"/>
        <v>61021.402290347207</v>
      </c>
      <c r="M2842" s="5">
        <f t="shared" si="271"/>
        <v>0.43420786487598972</v>
      </c>
      <c r="N2842" s="4">
        <f>IF(SUMPRODUCT($O$2:$AD$2,O2842:AD2842)&lt;=Kalkulačka!$B$4,SUMPRODUCT($O$2:$AD$2,O2842:AD2842)*Kalkulačka!$B$5,SUMPRODUCT($O$2:$AD$2,O2842:AD2842))</f>
        <v>255</v>
      </c>
      <c r="O2842" s="4">
        <v>50</v>
      </c>
      <c r="P2842" s="4">
        <v>0</v>
      </c>
      <c r="Q2842" s="4">
        <v>0</v>
      </c>
      <c r="R2842" s="4">
        <v>0</v>
      </c>
      <c r="S2842" s="4">
        <v>120</v>
      </c>
      <c r="T2842" s="4">
        <v>0</v>
      </c>
      <c r="U2842" s="4">
        <v>164</v>
      </c>
      <c r="V2842" s="4">
        <v>63</v>
      </c>
      <c r="W2842" s="4">
        <v>0</v>
      </c>
      <c r="X2842" s="4">
        <v>0</v>
      </c>
      <c r="Y2842" s="4">
        <v>0</v>
      </c>
      <c r="Z2842" s="4">
        <v>0</v>
      </c>
      <c r="AA2842" s="4">
        <v>0</v>
      </c>
      <c r="AB2842" s="4">
        <v>0</v>
      </c>
      <c r="AC2842" s="4">
        <v>0</v>
      </c>
      <c r="AD2842" s="4">
        <v>0</v>
      </c>
    </row>
    <row r="2843" spans="1:30" x14ac:dyDescent="0.3">
      <c r="A2843" s="16" t="s">
        <v>38</v>
      </c>
      <c r="B2843" s="7">
        <v>573701</v>
      </c>
      <c r="C2843" s="7">
        <v>272311</v>
      </c>
      <c r="D2843" s="7" t="s">
        <v>2797</v>
      </c>
      <c r="E2843" s="7">
        <v>2</v>
      </c>
      <c r="F2843" s="4">
        <v>2907374</v>
      </c>
      <c r="G2843" s="4">
        <v>106465</v>
      </c>
      <c r="H2843" s="4">
        <f t="shared" si="266"/>
        <v>3559438.3215780733</v>
      </c>
      <c r="I2843" s="4">
        <f t="shared" si="267"/>
        <v>652064.32157807332</v>
      </c>
      <c r="J2843" s="5">
        <f t="shared" si="268"/>
        <v>0.22427947748658172</v>
      </c>
      <c r="K2843" s="4">
        <f t="shared" si="269"/>
        <v>197999.52460287049</v>
      </c>
      <c r="L2843" s="4">
        <f t="shared" si="270"/>
        <v>91534.524602870486</v>
      </c>
      <c r="M2843" s="5">
        <f t="shared" si="271"/>
        <v>0.8597616550309537</v>
      </c>
      <c r="N2843" s="4">
        <f>IF(SUMPRODUCT($O$2:$AD$2,O2843:AD2843)&lt;=Kalkulačka!$B$4,SUMPRODUCT($O$2:$AD$2,O2843:AD2843)*Kalkulačka!$B$5,SUMPRODUCT($O$2:$AD$2,O2843:AD2843))</f>
        <v>250.5</v>
      </c>
      <c r="O2843" s="4">
        <v>97</v>
      </c>
      <c r="P2843" s="4">
        <v>0</v>
      </c>
      <c r="Q2843" s="4">
        <v>0</v>
      </c>
      <c r="R2843" s="4">
        <v>0</v>
      </c>
      <c r="S2843" s="4">
        <v>70</v>
      </c>
      <c r="T2843" s="4">
        <v>0</v>
      </c>
      <c r="U2843" s="4">
        <v>193</v>
      </c>
      <c r="V2843" s="4">
        <v>48</v>
      </c>
      <c r="W2843" s="4">
        <v>0</v>
      </c>
      <c r="X2843" s="4">
        <v>0</v>
      </c>
      <c r="Y2843" s="4">
        <v>0</v>
      </c>
      <c r="Z2843" s="4">
        <v>0</v>
      </c>
      <c r="AA2843" s="4">
        <v>0</v>
      </c>
      <c r="AB2843" s="4">
        <v>0</v>
      </c>
      <c r="AC2843" s="4">
        <v>0</v>
      </c>
      <c r="AD2843" s="4">
        <v>0</v>
      </c>
    </row>
    <row r="2844" spans="1:30" x14ac:dyDescent="0.3">
      <c r="A2844" s="16" t="s">
        <v>20</v>
      </c>
      <c r="B2844" s="7">
        <v>540129</v>
      </c>
      <c r="C2844" s="7">
        <v>242101</v>
      </c>
      <c r="D2844" s="7" t="s">
        <v>2798</v>
      </c>
      <c r="E2844" s="7">
        <v>2</v>
      </c>
      <c r="F2844" s="4">
        <v>2872304</v>
      </c>
      <c r="G2844" s="4">
        <v>140844</v>
      </c>
      <c r="H2844" s="4">
        <f t="shared" si="266"/>
        <v>3516810.3177268389</v>
      </c>
      <c r="I2844" s="4">
        <f t="shared" si="267"/>
        <v>644506.31772683887</v>
      </c>
      <c r="J2844" s="5">
        <f t="shared" si="268"/>
        <v>0.22438652653996205</v>
      </c>
      <c r="K2844" s="4">
        <f t="shared" si="269"/>
        <v>195628.27281121936</v>
      </c>
      <c r="L2844" s="4">
        <f t="shared" si="270"/>
        <v>54784.272811219358</v>
      </c>
      <c r="M2844" s="5">
        <f t="shared" si="271"/>
        <v>0.38897129314148526</v>
      </c>
      <c r="N2844" s="4">
        <f>IF(SUMPRODUCT($O$2:$AD$2,O2844:AD2844)&lt;=Kalkulačka!$B$4,SUMPRODUCT($O$2:$AD$2,O2844:AD2844)*Kalkulačka!$B$5,SUMPRODUCT($O$2:$AD$2,O2844:AD2844))</f>
        <v>247.5</v>
      </c>
      <c r="O2844" s="4">
        <v>40</v>
      </c>
      <c r="P2844" s="4">
        <v>0</v>
      </c>
      <c r="Q2844" s="4">
        <v>0</v>
      </c>
      <c r="R2844" s="4">
        <v>0</v>
      </c>
      <c r="S2844" s="4">
        <v>125</v>
      </c>
      <c r="T2844" s="4">
        <v>0</v>
      </c>
      <c r="U2844" s="4">
        <v>155</v>
      </c>
      <c r="V2844" s="4">
        <v>65</v>
      </c>
      <c r="W2844" s="4">
        <v>0</v>
      </c>
      <c r="X2844" s="4">
        <v>0</v>
      </c>
      <c r="Y2844" s="4">
        <v>0</v>
      </c>
      <c r="Z2844" s="4">
        <v>0</v>
      </c>
      <c r="AA2844" s="4">
        <v>0</v>
      </c>
      <c r="AB2844" s="4">
        <v>0</v>
      </c>
      <c r="AC2844" s="4">
        <v>0</v>
      </c>
      <c r="AD2844" s="4">
        <v>0</v>
      </c>
    </row>
    <row r="2845" spans="1:30" x14ac:dyDescent="0.3">
      <c r="A2845" s="16" t="s">
        <v>32</v>
      </c>
      <c r="B2845" s="7">
        <v>565831</v>
      </c>
      <c r="C2845" s="7">
        <v>264598</v>
      </c>
      <c r="D2845" s="7" t="s">
        <v>2799</v>
      </c>
      <c r="E2845" s="7">
        <v>2</v>
      </c>
      <c r="F2845" s="4">
        <v>731081</v>
      </c>
      <c r="G2845" s="4">
        <v>19951</v>
      </c>
      <c r="H2845" s="4">
        <f t="shared" si="266"/>
        <v>895188.08087592258</v>
      </c>
      <c r="I2845" s="4">
        <f t="shared" si="267"/>
        <v>164107.08087592258</v>
      </c>
      <c r="J2845" s="5">
        <f t="shared" si="268"/>
        <v>0.22447181759055779</v>
      </c>
      <c r="K2845" s="4">
        <f t="shared" si="269"/>
        <v>49796.28762467402</v>
      </c>
      <c r="L2845" s="4">
        <f t="shared" si="270"/>
        <v>29845.28762467402</v>
      </c>
      <c r="M2845" s="5">
        <f t="shared" si="271"/>
        <v>1.4959294082839967</v>
      </c>
      <c r="N2845" s="4">
        <f>IF(SUMPRODUCT($O$2:$AD$2,O2845:AD2845)&lt;=Kalkulačka!$B$4,SUMPRODUCT($O$2:$AD$2,O2845:AD2845)*Kalkulačka!$B$5,SUMPRODUCT($O$2:$AD$2,O2845:AD2845))</f>
        <v>63</v>
      </c>
      <c r="O2845" s="4">
        <v>42</v>
      </c>
      <c r="P2845" s="4">
        <v>0</v>
      </c>
      <c r="Q2845" s="4">
        <v>0</v>
      </c>
      <c r="R2845" s="4">
        <v>0</v>
      </c>
      <c r="S2845" s="4">
        <v>0</v>
      </c>
      <c r="T2845" s="4">
        <v>0</v>
      </c>
      <c r="U2845" s="4">
        <v>42</v>
      </c>
      <c r="V2845" s="4">
        <v>0</v>
      </c>
      <c r="W2845" s="4">
        <v>0</v>
      </c>
      <c r="X2845" s="4">
        <v>0</v>
      </c>
      <c r="Y2845" s="4">
        <v>0</v>
      </c>
      <c r="Z2845" s="4">
        <v>0</v>
      </c>
      <c r="AA2845" s="4">
        <v>0</v>
      </c>
      <c r="AB2845" s="4">
        <v>0</v>
      </c>
      <c r="AC2845" s="4">
        <v>0</v>
      </c>
      <c r="AD2845" s="4">
        <v>0</v>
      </c>
    </row>
    <row r="2846" spans="1:30" x14ac:dyDescent="0.3">
      <c r="A2846" s="16" t="s">
        <v>32</v>
      </c>
      <c r="B2846" s="7">
        <v>562971</v>
      </c>
      <c r="C2846" s="7">
        <v>261891</v>
      </c>
      <c r="D2846" s="7" t="s">
        <v>313</v>
      </c>
      <c r="E2846" s="7">
        <v>2</v>
      </c>
      <c r="F2846" s="4">
        <v>85949652</v>
      </c>
      <c r="G2846" s="4">
        <v>5495951</v>
      </c>
      <c r="H2846" s="4">
        <f t="shared" si="266"/>
        <v>91226770.108565047</v>
      </c>
      <c r="I2846" s="4">
        <f t="shared" si="267"/>
        <v>5277118.1085650474</v>
      </c>
      <c r="J2846" s="5">
        <f t="shared" si="268"/>
        <v>6.139778330417256E-2</v>
      </c>
      <c r="K2846" s="4">
        <f t="shared" si="269"/>
        <v>5074636.9175862242</v>
      </c>
      <c r="L2846" s="4">
        <f t="shared" si="270"/>
        <v>-421314.08241377585</v>
      </c>
      <c r="M2846" s="5">
        <f t="shared" si="271"/>
        <v>-7.6658995397480001E-2</v>
      </c>
      <c r="N2846" s="4">
        <f>IF(SUMPRODUCT($O$2:$AD$2,O2846:AD2846)&lt;=Kalkulačka!$B$4,SUMPRODUCT($O$2:$AD$2,O2846:AD2846)*Kalkulačka!$B$5,SUMPRODUCT($O$2:$AD$2,O2846:AD2846))</f>
        <v>6420.2</v>
      </c>
      <c r="O2846" s="4">
        <v>1139</v>
      </c>
      <c r="P2846" s="4">
        <v>72</v>
      </c>
      <c r="Q2846" s="4">
        <v>138</v>
      </c>
      <c r="R2846" s="4">
        <v>0</v>
      </c>
      <c r="S2846" s="4">
        <v>4216</v>
      </c>
      <c r="T2846" s="4">
        <v>353</v>
      </c>
      <c r="U2846" s="4">
        <v>4643</v>
      </c>
      <c r="V2846" s="4">
        <v>1345</v>
      </c>
      <c r="W2846" s="4">
        <v>136</v>
      </c>
      <c r="X2846" s="4">
        <v>1193</v>
      </c>
      <c r="Y2846" s="4">
        <v>0</v>
      </c>
      <c r="Z2846" s="4">
        <v>0</v>
      </c>
      <c r="AA2846" s="4">
        <v>772</v>
      </c>
      <c r="AB2846" s="4">
        <v>0</v>
      </c>
      <c r="AC2846" s="4">
        <v>0</v>
      </c>
      <c r="AD2846" s="4">
        <v>0</v>
      </c>
    </row>
    <row r="2847" spans="1:30" x14ac:dyDescent="0.3">
      <c r="A2847" s="16" t="s">
        <v>50</v>
      </c>
      <c r="B2847" s="7">
        <v>541222</v>
      </c>
      <c r="C2847" s="7">
        <v>303500</v>
      </c>
      <c r="D2847" s="7" t="s">
        <v>2800</v>
      </c>
      <c r="E2847" s="7">
        <v>2</v>
      </c>
      <c r="F2847" s="4">
        <v>3341137</v>
      </c>
      <c r="G2847" s="4">
        <v>167449</v>
      </c>
      <c r="H2847" s="4">
        <f t="shared" si="266"/>
        <v>4092288.3697185032</v>
      </c>
      <c r="I2847" s="4">
        <f t="shared" si="267"/>
        <v>751151.36971850321</v>
      </c>
      <c r="J2847" s="5">
        <f t="shared" si="268"/>
        <v>0.22481908695108976</v>
      </c>
      <c r="K2847" s="4">
        <f t="shared" si="269"/>
        <v>227640.17199850979</v>
      </c>
      <c r="L2847" s="4">
        <f t="shared" si="270"/>
        <v>60191.171998509788</v>
      </c>
      <c r="M2847" s="5">
        <f t="shared" si="271"/>
        <v>0.35945972802769677</v>
      </c>
      <c r="N2847" s="4">
        <f>IF(SUMPRODUCT($O$2:$AD$2,O2847:AD2847)&lt;=Kalkulačka!$B$4,SUMPRODUCT($O$2:$AD$2,O2847:AD2847)*Kalkulačka!$B$5,SUMPRODUCT($O$2:$AD$2,O2847:AD2847))</f>
        <v>288</v>
      </c>
      <c r="O2847" s="4">
        <v>45</v>
      </c>
      <c r="P2847" s="4">
        <v>0</v>
      </c>
      <c r="Q2847" s="4">
        <v>0</v>
      </c>
      <c r="R2847" s="4">
        <v>0</v>
      </c>
      <c r="S2847" s="4">
        <v>147</v>
      </c>
      <c r="T2847" s="4">
        <v>0</v>
      </c>
      <c r="U2847" s="4">
        <v>221</v>
      </c>
      <c r="V2847" s="4">
        <v>60</v>
      </c>
      <c r="W2847" s="4">
        <v>15</v>
      </c>
      <c r="X2847" s="4">
        <v>0</v>
      </c>
      <c r="Y2847" s="4">
        <v>0</v>
      </c>
      <c r="Z2847" s="4">
        <v>0</v>
      </c>
      <c r="AA2847" s="4">
        <v>0</v>
      </c>
      <c r="AB2847" s="4">
        <v>0</v>
      </c>
      <c r="AC2847" s="4">
        <v>0</v>
      </c>
      <c r="AD2847" s="4">
        <v>0</v>
      </c>
    </row>
    <row r="2848" spans="1:30" x14ac:dyDescent="0.3">
      <c r="A2848" s="16" t="s">
        <v>20</v>
      </c>
      <c r="B2848" s="7">
        <v>538825</v>
      </c>
      <c r="C2848" s="7">
        <v>240800</v>
      </c>
      <c r="D2848" s="7" t="s">
        <v>2801</v>
      </c>
      <c r="E2848" s="7">
        <v>2</v>
      </c>
      <c r="F2848" s="4">
        <v>2000958</v>
      </c>
      <c r="G2848" s="4">
        <v>81577</v>
      </c>
      <c r="H2848" s="4">
        <f t="shared" si="266"/>
        <v>2451110.2214459786</v>
      </c>
      <c r="I2848" s="4">
        <f t="shared" si="267"/>
        <v>450152.22144597862</v>
      </c>
      <c r="J2848" s="5">
        <f t="shared" si="268"/>
        <v>0.22496835088291633</v>
      </c>
      <c r="K2848" s="4">
        <f t="shared" si="269"/>
        <v>136346.97801994075</v>
      </c>
      <c r="L2848" s="4">
        <f t="shared" si="270"/>
        <v>54769.978019940754</v>
      </c>
      <c r="M2848" s="5">
        <f t="shared" si="271"/>
        <v>0.6713899508432617</v>
      </c>
      <c r="N2848" s="4">
        <f>IF(SUMPRODUCT($O$2:$AD$2,O2848:AD2848)&lt;=Kalkulačka!$B$4,SUMPRODUCT($O$2:$AD$2,O2848:AD2848)*Kalkulačka!$B$5,SUMPRODUCT($O$2:$AD$2,O2848:AD2848))</f>
        <v>172.5</v>
      </c>
      <c r="O2848" s="4">
        <v>44</v>
      </c>
      <c r="P2848" s="4">
        <v>0</v>
      </c>
      <c r="Q2848" s="4">
        <v>0</v>
      </c>
      <c r="R2848" s="4">
        <v>0</v>
      </c>
      <c r="S2848" s="4">
        <v>71</v>
      </c>
      <c r="T2848" s="4">
        <v>0</v>
      </c>
      <c r="U2848" s="4">
        <v>44</v>
      </c>
      <c r="V2848" s="4">
        <v>58</v>
      </c>
      <c r="W2848" s="4">
        <v>0</v>
      </c>
      <c r="X2848" s="4">
        <v>0</v>
      </c>
      <c r="Y2848" s="4">
        <v>0</v>
      </c>
      <c r="Z2848" s="4">
        <v>0</v>
      </c>
      <c r="AA2848" s="4">
        <v>0</v>
      </c>
      <c r="AB2848" s="4">
        <v>0</v>
      </c>
      <c r="AC2848" s="4">
        <v>0</v>
      </c>
      <c r="AD2848" s="4">
        <v>0</v>
      </c>
    </row>
    <row r="2849" spans="1:30" x14ac:dyDescent="0.3">
      <c r="A2849" s="16" t="s">
        <v>47</v>
      </c>
      <c r="B2849" s="7">
        <v>584096</v>
      </c>
      <c r="C2849" s="7">
        <v>488364</v>
      </c>
      <c r="D2849" s="7" t="s">
        <v>2802</v>
      </c>
      <c r="E2849" s="7">
        <v>2</v>
      </c>
      <c r="F2849" s="4">
        <v>713295</v>
      </c>
      <c r="G2849" s="4">
        <v>19640</v>
      </c>
      <c r="H2849" s="4">
        <f t="shared" si="266"/>
        <v>873874.07895030547</v>
      </c>
      <c r="I2849" s="4">
        <f t="shared" si="267"/>
        <v>160579.07895030547</v>
      </c>
      <c r="J2849" s="5">
        <f t="shared" si="268"/>
        <v>0.22512295607049748</v>
      </c>
      <c r="K2849" s="4">
        <f t="shared" si="269"/>
        <v>48610.661728848449</v>
      </c>
      <c r="L2849" s="4">
        <f t="shared" si="270"/>
        <v>28970.661728848449</v>
      </c>
      <c r="M2849" s="5">
        <f t="shared" si="271"/>
        <v>1.4750846094118355</v>
      </c>
      <c r="N2849" s="4">
        <f>IF(SUMPRODUCT($O$2:$AD$2,O2849:AD2849)&lt;=Kalkulačka!$B$4,SUMPRODUCT($O$2:$AD$2,O2849:AD2849)*Kalkulačka!$B$5,SUMPRODUCT($O$2:$AD$2,O2849:AD2849))</f>
        <v>61.5</v>
      </c>
      <c r="O2849" s="4">
        <v>41</v>
      </c>
      <c r="P2849" s="4">
        <v>0</v>
      </c>
      <c r="Q2849" s="4">
        <v>0</v>
      </c>
      <c r="R2849" s="4">
        <v>0</v>
      </c>
      <c r="S2849" s="4">
        <v>0</v>
      </c>
      <c r="T2849" s="4">
        <v>0</v>
      </c>
      <c r="U2849" s="4">
        <v>41</v>
      </c>
      <c r="V2849" s="4">
        <v>0</v>
      </c>
      <c r="W2849" s="4">
        <v>0</v>
      </c>
      <c r="X2849" s="4">
        <v>0</v>
      </c>
      <c r="Y2849" s="4">
        <v>0</v>
      </c>
      <c r="Z2849" s="4">
        <v>0</v>
      </c>
      <c r="AA2849" s="4">
        <v>0</v>
      </c>
      <c r="AB2849" s="4">
        <v>0</v>
      </c>
      <c r="AC2849" s="4">
        <v>0</v>
      </c>
      <c r="AD2849" s="4">
        <v>0</v>
      </c>
    </row>
    <row r="2850" spans="1:30" x14ac:dyDescent="0.3">
      <c r="A2850" s="16" t="s">
        <v>20</v>
      </c>
      <c r="B2850" s="7">
        <v>533904</v>
      </c>
      <c r="C2850" s="7">
        <v>235938</v>
      </c>
      <c r="D2850" s="7" t="s">
        <v>2803</v>
      </c>
      <c r="E2850" s="7">
        <v>2</v>
      </c>
      <c r="F2850" s="4">
        <v>1252516</v>
      </c>
      <c r="G2850" s="4">
        <v>61405</v>
      </c>
      <c r="H2850" s="4">
        <f t="shared" si="266"/>
        <v>1534608.1386444387</v>
      </c>
      <c r="I2850" s="4">
        <f t="shared" si="267"/>
        <v>282092.1386444387</v>
      </c>
      <c r="J2850" s="5">
        <f t="shared" si="268"/>
        <v>0.22522038731995342</v>
      </c>
      <c r="K2850" s="4">
        <f t="shared" si="269"/>
        <v>85365.06449944117</v>
      </c>
      <c r="L2850" s="4">
        <f t="shared" si="270"/>
        <v>23960.06449944117</v>
      </c>
      <c r="M2850" s="5">
        <f t="shared" si="271"/>
        <v>0.39019728848532154</v>
      </c>
      <c r="N2850" s="4">
        <f>IF(SUMPRODUCT($O$2:$AD$2,O2850:AD2850)&lt;=Kalkulačka!$B$4,SUMPRODUCT($O$2:$AD$2,O2850:AD2850)*Kalkulačka!$B$5,SUMPRODUCT($O$2:$AD$2,O2850:AD2850))</f>
        <v>108</v>
      </c>
      <c r="O2850" s="4">
        <v>0</v>
      </c>
      <c r="P2850" s="4">
        <v>0</v>
      </c>
      <c r="Q2850" s="4">
        <v>0</v>
      </c>
      <c r="R2850" s="4">
        <v>0</v>
      </c>
      <c r="S2850" s="4">
        <v>72</v>
      </c>
      <c r="T2850" s="4">
        <v>0</v>
      </c>
      <c r="U2850" s="4">
        <v>0</v>
      </c>
      <c r="V2850" s="4">
        <v>50</v>
      </c>
      <c r="W2850" s="4">
        <v>0</v>
      </c>
      <c r="X2850" s="4">
        <v>0</v>
      </c>
      <c r="Y2850" s="4">
        <v>0</v>
      </c>
      <c r="Z2850" s="4">
        <v>0</v>
      </c>
      <c r="AA2850" s="4">
        <v>0</v>
      </c>
      <c r="AB2850" s="4">
        <v>0</v>
      </c>
      <c r="AC2850" s="4">
        <v>0</v>
      </c>
      <c r="AD2850" s="4">
        <v>0</v>
      </c>
    </row>
    <row r="2851" spans="1:30" x14ac:dyDescent="0.3">
      <c r="A2851" s="16" t="s">
        <v>44</v>
      </c>
      <c r="B2851" s="7">
        <v>596019</v>
      </c>
      <c r="C2851" s="7">
        <v>842478</v>
      </c>
      <c r="D2851" s="7" t="s">
        <v>2804</v>
      </c>
      <c r="E2851" s="7">
        <v>2</v>
      </c>
      <c r="F2851" s="4">
        <v>1252335</v>
      </c>
      <c r="G2851" s="4">
        <v>52039</v>
      </c>
      <c r="H2851" s="4">
        <f t="shared" si="266"/>
        <v>1534608.1386444387</v>
      </c>
      <c r="I2851" s="4">
        <f t="shared" si="267"/>
        <v>282273.1386444387</v>
      </c>
      <c r="J2851" s="5">
        <f t="shared" si="268"/>
        <v>0.2253974684444966</v>
      </c>
      <c r="K2851" s="4">
        <f t="shared" si="269"/>
        <v>85365.06449944117</v>
      </c>
      <c r="L2851" s="4">
        <f t="shared" si="270"/>
        <v>33326.06449944117</v>
      </c>
      <c r="M2851" s="5">
        <f t="shared" si="271"/>
        <v>0.64040555159478796</v>
      </c>
      <c r="N2851" s="4">
        <f>IF(SUMPRODUCT($O$2:$AD$2,O2851:AD2851)&lt;=Kalkulačka!$B$4,SUMPRODUCT($O$2:$AD$2,O2851:AD2851)*Kalkulačka!$B$5,SUMPRODUCT($O$2:$AD$2,O2851:AD2851))</f>
        <v>108</v>
      </c>
      <c r="O2851" s="4">
        <v>26</v>
      </c>
      <c r="P2851" s="4">
        <v>0</v>
      </c>
      <c r="Q2851" s="4">
        <v>0</v>
      </c>
      <c r="R2851" s="4">
        <v>0</v>
      </c>
      <c r="S2851" s="4">
        <v>46</v>
      </c>
      <c r="T2851" s="4">
        <v>0</v>
      </c>
      <c r="U2851" s="4">
        <v>67</v>
      </c>
      <c r="V2851" s="4">
        <v>25</v>
      </c>
      <c r="W2851" s="4">
        <v>0</v>
      </c>
      <c r="X2851" s="4">
        <v>0</v>
      </c>
      <c r="Y2851" s="4">
        <v>0</v>
      </c>
      <c r="Z2851" s="4">
        <v>0</v>
      </c>
      <c r="AA2851" s="4">
        <v>0</v>
      </c>
      <c r="AB2851" s="4">
        <v>0</v>
      </c>
      <c r="AC2851" s="4">
        <v>0</v>
      </c>
      <c r="AD2851" s="4">
        <v>0</v>
      </c>
    </row>
    <row r="2852" spans="1:30" x14ac:dyDescent="0.3">
      <c r="A2852" s="16" t="s">
        <v>32</v>
      </c>
      <c r="B2852" s="7">
        <v>564613</v>
      </c>
      <c r="C2852" s="7">
        <v>263389</v>
      </c>
      <c r="D2852" s="7" t="s">
        <v>2805</v>
      </c>
      <c r="E2852" s="7">
        <v>2</v>
      </c>
      <c r="F2852" s="4">
        <v>365211</v>
      </c>
      <c r="G2852" s="4">
        <v>9972</v>
      </c>
      <c r="H2852" s="4">
        <f t="shared" si="266"/>
        <v>447594.04043796129</v>
      </c>
      <c r="I2852" s="4">
        <f t="shared" si="267"/>
        <v>82383.040437961288</v>
      </c>
      <c r="J2852" s="5">
        <f t="shared" si="268"/>
        <v>0.2255765583127598</v>
      </c>
      <c r="K2852" s="4">
        <f t="shared" si="269"/>
        <v>24898.14381233701</v>
      </c>
      <c r="L2852" s="4">
        <f t="shared" si="270"/>
        <v>14926.14381233701</v>
      </c>
      <c r="M2852" s="5">
        <f t="shared" si="271"/>
        <v>1.496805436455777</v>
      </c>
      <c r="N2852" s="4">
        <f>IF(SUMPRODUCT($O$2:$AD$2,O2852:AD2852)&lt;=Kalkulačka!$B$4,SUMPRODUCT($O$2:$AD$2,O2852:AD2852)*Kalkulačka!$B$5,SUMPRODUCT($O$2:$AD$2,O2852:AD2852))</f>
        <v>31.5</v>
      </c>
      <c r="O2852" s="4">
        <v>21</v>
      </c>
      <c r="P2852" s="4">
        <v>0</v>
      </c>
      <c r="Q2852" s="4">
        <v>0</v>
      </c>
      <c r="R2852" s="4">
        <v>0</v>
      </c>
      <c r="S2852" s="4">
        <v>0</v>
      </c>
      <c r="T2852" s="4">
        <v>0</v>
      </c>
      <c r="U2852" s="4">
        <v>0</v>
      </c>
      <c r="V2852" s="4">
        <v>0</v>
      </c>
      <c r="W2852" s="4">
        <v>0</v>
      </c>
      <c r="X2852" s="4">
        <v>0</v>
      </c>
      <c r="Y2852" s="4">
        <v>0</v>
      </c>
      <c r="Z2852" s="4">
        <v>0</v>
      </c>
      <c r="AA2852" s="4">
        <v>0</v>
      </c>
      <c r="AB2852" s="4">
        <v>0</v>
      </c>
      <c r="AC2852" s="4">
        <v>0</v>
      </c>
      <c r="AD2852" s="4">
        <v>0</v>
      </c>
    </row>
    <row r="2853" spans="1:30" x14ac:dyDescent="0.3">
      <c r="A2853" s="16" t="s">
        <v>32</v>
      </c>
      <c r="B2853" s="7">
        <v>545708</v>
      </c>
      <c r="C2853" s="7">
        <v>555983</v>
      </c>
      <c r="D2853" s="7" t="s">
        <v>2806</v>
      </c>
      <c r="E2853" s="7">
        <v>2</v>
      </c>
      <c r="F2853" s="4">
        <v>365211</v>
      </c>
      <c r="G2853" s="4">
        <v>9972</v>
      </c>
      <c r="H2853" s="4">
        <f t="shared" si="266"/>
        <v>447594.04043796129</v>
      </c>
      <c r="I2853" s="4">
        <f t="shared" si="267"/>
        <v>82383.040437961288</v>
      </c>
      <c r="J2853" s="5">
        <f t="shared" si="268"/>
        <v>0.2255765583127598</v>
      </c>
      <c r="K2853" s="4">
        <f t="shared" si="269"/>
        <v>24898.14381233701</v>
      </c>
      <c r="L2853" s="4">
        <f t="shared" si="270"/>
        <v>14926.14381233701</v>
      </c>
      <c r="M2853" s="5">
        <f t="shared" si="271"/>
        <v>1.496805436455777</v>
      </c>
      <c r="N2853" s="4">
        <f>IF(SUMPRODUCT($O$2:$AD$2,O2853:AD2853)&lt;=Kalkulačka!$B$4,SUMPRODUCT($O$2:$AD$2,O2853:AD2853)*Kalkulačka!$B$5,SUMPRODUCT($O$2:$AD$2,O2853:AD2853))</f>
        <v>31.5</v>
      </c>
      <c r="O2853" s="4">
        <v>21</v>
      </c>
      <c r="P2853" s="4">
        <v>0</v>
      </c>
      <c r="Q2853" s="4">
        <v>0</v>
      </c>
      <c r="R2853" s="4">
        <v>0</v>
      </c>
      <c r="S2853" s="4">
        <v>0</v>
      </c>
      <c r="T2853" s="4">
        <v>0</v>
      </c>
      <c r="U2853" s="4">
        <v>21</v>
      </c>
      <c r="V2853" s="4">
        <v>0</v>
      </c>
      <c r="W2853" s="4">
        <v>0</v>
      </c>
      <c r="X2853" s="4">
        <v>0</v>
      </c>
      <c r="Y2853" s="4">
        <v>0</v>
      </c>
      <c r="Z2853" s="4">
        <v>0</v>
      </c>
      <c r="AA2853" s="4">
        <v>0</v>
      </c>
      <c r="AB2853" s="4">
        <v>0</v>
      </c>
      <c r="AC2853" s="4">
        <v>0</v>
      </c>
      <c r="AD2853" s="4">
        <v>0</v>
      </c>
    </row>
    <row r="2854" spans="1:30" x14ac:dyDescent="0.3">
      <c r="A2854" s="16" t="s">
        <v>32</v>
      </c>
      <c r="B2854" s="7">
        <v>546071</v>
      </c>
      <c r="C2854" s="7">
        <v>673161</v>
      </c>
      <c r="D2854" s="7" t="s">
        <v>2807</v>
      </c>
      <c r="E2854" s="7">
        <v>2</v>
      </c>
      <c r="F2854" s="4">
        <v>365211</v>
      </c>
      <c r="G2854" s="4">
        <v>9972</v>
      </c>
      <c r="H2854" s="4">
        <f t="shared" si="266"/>
        <v>447594.04043796129</v>
      </c>
      <c r="I2854" s="4">
        <f t="shared" si="267"/>
        <v>82383.040437961288</v>
      </c>
      <c r="J2854" s="5">
        <f t="shared" si="268"/>
        <v>0.2255765583127598</v>
      </c>
      <c r="K2854" s="4">
        <f t="shared" si="269"/>
        <v>24898.14381233701</v>
      </c>
      <c r="L2854" s="4">
        <f t="shared" si="270"/>
        <v>14926.14381233701</v>
      </c>
      <c r="M2854" s="5">
        <f t="shared" si="271"/>
        <v>1.496805436455777</v>
      </c>
      <c r="N2854" s="4">
        <f>IF(SUMPRODUCT($O$2:$AD$2,O2854:AD2854)&lt;=Kalkulačka!$B$4,SUMPRODUCT($O$2:$AD$2,O2854:AD2854)*Kalkulačka!$B$5,SUMPRODUCT($O$2:$AD$2,O2854:AD2854))</f>
        <v>31.5</v>
      </c>
      <c r="O2854" s="4">
        <v>21</v>
      </c>
      <c r="P2854" s="4">
        <v>0</v>
      </c>
      <c r="Q2854" s="4">
        <v>0</v>
      </c>
      <c r="R2854" s="4">
        <v>0</v>
      </c>
      <c r="S2854" s="4">
        <v>0</v>
      </c>
      <c r="T2854" s="4">
        <v>0</v>
      </c>
      <c r="U2854" s="4">
        <v>21</v>
      </c>
      <c r="V2854" s="4">
        <v>0</v>
      </c>
      <c r="W2854" s="4">
        <v>0</v>
      </c>
      <c r="X2854" s="4">
        <v>0</v>
      </c>
      <c r="Y2854" s="4">
        <v>0</v>
      </c>
      <c r="Z2854" s="4">
        <v>0</v>
      </c>
      <c r="AA2854" s="4">
        <v>0</v>
      </c>
      <c r="AB2854" s="4">
        <v>0</v>
      </c>
      <c r="AC2854" s="4">
        <v>0</v>
      </c>
      <c r="AD2854" s="4">
        <v>0</v>
      </c>
    </row>
    <row r="2855" spans="1:30" x14ac:dyDescent="0.3">
      <c r="A2855" s="16" t="s">
        <v>32</v>
      </c>
      <c r="B2855" s="7">
        <v>564753</v>
      </c>
      <c r="C2855" s="7">
        <v>263524</v>
      </c>
      <c r="D2855" s="7" t="s">
        <v>2808</v>
      </c>
      <c r="E2855" s="7">
        <v>2</v>
      </c>
      <c r="F2855" s="4">
        <v>365211</v>
      </c>
      <c r="G2855" s="4">
        <v>9972</v>
      </c>
      <c r="H2855" s="4">
        <f t="shared" si="266"/>
        <v>447594.04043796129</v>
      </c>
      <c r="I2855" s="4">
        <f t="shared" si="267"/>
        <v>82383.040437961288</v>
      </c>
      <c r="J2855" s="5">
        <f t="shared" si="268"/>
        <v>0.2255765583127598</v>
      </c>
      <c r="K2855" s="4">
        <f t="shared" si="269"/>
        <v>24898.14381233701</v>
      </c>
      <c r="L2855" s="4">
        <f t="shared" si="270"/>
        <v>14926.14381233701</v>
      </c>
      <c r="M2855" s="5">
        <f t="shared" si="271"/>
        <v>1.496805436455777</v>
      </c>
      <c r="N2855" s="4">
        <f>IF(SUMPRODUCT($O$2:$AD$2,O2855:AD2855)&lt;=Kalkulačka!$B$4,SUMPRODUCT($O$2:$AD$2,O2855:AD2855)*Kalkulačka!$B$5,SUMPRODUCT($O$2:$AD$2,O2855:AD2855))</f>
        <v>31.5</v>
      </c>
      <c r="O2855" s="4">
        <v>21</v>
      </c>
      <c r="P2855" s="4">
        <v>0</v>
      </c>
      <c r="Q2855" s="4">
        <v>0</v>
      </c>
      <c r="R2855" s="4">
        <v>0</v>
      </c>
      <c r="S2855" s="4">
        <v>0</v>
      </c>
      <c r="T2855" s="4">
        <v>0</v>
      </c>
      <c r="U2855" s="4">
        <v>0</v>
      </c>
      <c r="V2855" s="4">
        <v>0</v>
      </c>
      <c r="W2855" s="4">
        <v>0</v>
      </c>
      <c r="X2855" s="4">
        <v>0</v>
      </c>
      <c r="Y2855" s="4">
        <v>0</v>
      </c>
      <c r="Z2855" s="4">
        <v>0</v>
      </c>
      <c r="AA2855" s="4">
        <v>0</v>
      </c>
      <c r="AB2855" s="4">
        <v>0</v>
      </c>
      <c r="AC2855" s="4">
        <v>0</v>
      </c>
      <c r="AD2855" s="4">
        <v>0</v>
      </c>
    </row>
    <row r="2856" spans="1:30" x14ac:dyDescent="0.3">
      <c r="A2856" s="16" t="s">
        <v>32</v>
      </c>
      <c r="B2856" s="7">
        <v>565148</v>
      </c>
      <c r="C2856" s="7">
        <v>263915</v>
      </c>
      <c r="D2856" s="7" t="s">
        <v>2809</v>
      </c>
      <c r="E2856" s="7">
        <v>2</v>
      </c>
      <c r="F2856" s="4">
        <v>365211</v>
      </c>
      <c r="G2856" s="4">
        <v>9972</v>
      </c>
      <c r="H2856" s="4">
        <f t="shared" si="266"/>
        <v>447594.04043796129</v>
      </c>
      <c r="I2856" s="4">
        <f t="shared" si="267"/>
        <v>82383.040437961288</v>
      </c>
      <c r="J2856" s="5">
        <f t="shared" si="268"/>
        <v>0.2255765583127598</v>
      </c>
      <c r="K2856" s="4">
        <f t="shared" si="269"/>
        <v>24898.14381233701</v>
      </c>
      <c r="L2856" s="4">
        <f t="shared" si="270"/>
        <v>14926.14381233701</v>
      </c>
      <c r="M2856" s="5">
        <f t="shared" si="271"/>
        <v>1.496805436455777</v>
      </c>
      <c r="N2856" s="4">
        <f>IF(SUMPRODUCT($O$2:$AD$2,O2856:AD2856)&lt;=Kalkulačka!$B$4,SUMPRODUCT($O$2:$AD$2,O2856:AD2856)*Kalkulačka!$B$5,SUMPRODUCT($O$2:$AD$2,O2856:AD2856))</f>
        <v>31.5</v>
      </c>
      <c r="O2856" s="4">
        <v>21</v>
      </c>
      <c r="P2856" s="4">
        <v>0</v>
      </c>
      <c r="Q2856" s="4">
        <v>0</v>
      </c>
      <c r="R2856" s="4">
        <v>0</v>
      </c>
      <c r="S2856" s="4">
        <v>0</v>
      </c>
      <c r="T2856" s="4">
        <v>0</v>
      </c>
      <c r="U2856" s="4">
        <v>21</v>
      </c>
      <c r="V2856" s="4">
        <v>0</v>
      </c>
      <c r="W2856" s="4">
        <v>0</v>
      </c>
      <c r="X2856" s="4">
        <v>0</v>
      </c>
      <c r="Y2856" s="4">
        <v>0</v>
      </c>
      <c r="Z2856" s="4">
        <v>0</v>
      </c>
      <c r="AA2856" s="4">
        <v>0</v>
      </c>
      <c r="AB2856" s="4">
        <v>0</v>
      </c>
      <c r="AC2856" s="4">
        <v>0</v>
      </c>
      <c r="AD2856" s="4">
        <v>0</v>
      </c>
    </row>
    <row r="2857" spans="1:30" x14ac:dyDescent="0.3">
      <c r="A2857" s="16" t="s">
        <v>32</v>
      </c>
      <c r="B2857" s="7">
        <v>565458</v>
      </c>
      <c r="C2857" s="7">
        <v>264229</v>
      </c>
      <c r="D2857" s="7" t="s">
        <v>2810</v>
      </c>
      <c r="E2857" s="7">
        <v>2</v>
      </c>
      <c r="F2857" s="4">
        <v>365211</v>
      </c>
      <c r="G2857" s="4">
        <v>9972</v>
      </c>
      <c r="H2857" s="4">
        <f t="shared" si="266"/>
        <v>447594.04043796129</v>
      </c>
      <c r="I2857" s="4">
        <f t="shared" si="267"/>
        <v>82383.040437961288</v>
      </c>
      <c r="J2857" s="5">
        <f t="shared" si="268"/>
        <v>0.2255765583127598</v>
      </c>
      <c r="K2857" s="4">
        <f t="shared" si="269"/>
        <v>24898.14381233701</v>
      </c>
      <c r="L2857" s="4">
        <f t="shared" si="270"/>
        <v>14926.14381233701</v>
      </c>
      <c r="M2857" s="5">
        <f t="shared" si="271"/>
        <v>1.496805436455777</v>
      </c>
      <c r="N2857" s="4">
        <f>IF(SUMPRODUCT($O$2:$AD$2,O2857:AD2857)&lt;=Kalkulačka!$B$4,SUMPRODUCT($O$2:$AD$2,O2857:AD2857)*Kalkulačka!$B$5,SUMPRODUCT($O$2:$AD$2,O2857:AD2857))</f>
        <v>31.5</v>
      </c>
      <c r="O2857" s="4">
        <v>21</v>
      </c>
      <c r="P2857" s="4">
        <v>0</v>
      </c>
      <c r="Q2857" s="4">
        <v>0</v>
      </c>
      <c r="R2857" s="4">
        <v>0</v>
      </c>
      <c r="S2857" s="4">
        <v>0</v>
      </c>
      <c r="T2857" s="4">
        <v>0</v>
      </c>
      <c r="U2857" s="4">
        <v>21</v>
      </c>
      <c r="V2857" s="4">
        <v>0</v>
      </c>
      <c r="W2857" s="4">
        <v>0</v>
      </c>
      <c r="X2857" s="4">
        <v>0</v>
      </c>
      <c r="Y2857" s="4">
        <v>0</v>
      </c>
      <c r="Z2857" s="4">
        <v>0</v>
      </c>
      <c r="AA2857" s="4">
        <v>0</v>
      </c>
      <c r="AB2857" s="4">
        <v>0</v>
      </c>
      <c r="AC2857" s="4">
        <v>0</v>
      </c>
      <c r="AD2857" s="4">
        <v>0</v>
      </c>
    </row>
    <row r="2858" spans="1:30" x14ac:dyDescent="0.3">
      <c r="A2858" s="16" t="s">
        <v>32</v>
      </c>
      <c r="B2858" s="7">
        <v>565474</v>
      </c>
      <c r="C2858" s="7">
        <v>555215</v>
      </c>
      <c r="D2858" s="7" t="s">
        <v>2811</v>
      </c>
      <c r="E2858" s="7">
        <v>2</v>
      </c>
      <c r="F2858" s="4">
        <v>365211</v>
      </c>
      <c r="G2858" s="4">
        <v>9972</v>
      </c>
      <c r="H2858" s="4">
        <f t="shared" si="266"/>
        <v>447594.04043796129</v>
      </c>
      <c r="I2858" s="4">
        <f t="shared" si="267"/>
        <v>82383.040437961288</v>
      </c>
      <c r="J2858" s="5">
        <f t="shared" si="268"/>
        <v>0.2255765583127598</v>
      </c>
      <c r="K2858" s="4">
        <f t="shared" si="269"/>
        <v>24898.14381233701</v>
      </c>
      <c r="L2858" s="4">
        <f t="shared" si="270"/>
        <v>14926.14381233701</v>
      </c>
      <c r="M2858" s="5">
        <f t="shared" si="271"/>
        <v>1.496805436455777</v>
      </c>
      <c r="N2858" s="4">
        <f>IF(SUMPRODUCT($O$2:$AD$2,O2858:AD2858)&lt;=Kalkulačka!$B$4,SUMPRODUCT($O$2:$AD$2,O2858:AD2858)*Kalkulačka!$B$5,SUMPRODUCT($O$2:$AD$2,O2858:AD2858))</f>
        <v>31.5</v>
      </c>
      <c r="O2858" s="4">
        <v>21</v>
      </c>
      <c r="P2858" s="4">
        <v>0</v>
      </c>
      <c r="Q2858" s="4">
        <v>0</v>
      </c>
      <c r="R2858" s="4">
        <v>0</v>
      </c>
      <c r="S2858" s="4">
        <v>0</v>
      </c>
      <c r="T2858" s="4">
        <v>0</v>
      </c>
      <c r="U2858" s="4">
        <v>0</v>
      </c>
      <c r="V2858" s="4">
        <v>0</v>
      </c>
      <c r="W2858" s="4">
        <v>0</v>
      </c>
      <c r="X2858" s="4">
        <v>0</v>
      </c>
      <c r="Y2858" s="4">
        <v>0</v>
      </c>
      <c r="Z2858" s="4">
        <v>0</v>
      </c>
      <c r="AA2858" s="4">
        <v>0</v>
      </c>
      <c r="AB2858" s="4">
        <v>0</v>
      </c>
      <c r="AC2858" s="4">
        <v>0</v>
      </c>
      <c r="AD2858" s="4">
        <v>0</v>
      </c>
    </row>
    <row r="2859" spans="1:30" x14ac:dyDescent="0.3">
      <c r="A2859" s="16" t="s">
        <v>32</v>
      </c>
      <c r="B2859" s="7">
        <v>566187</v>
      </c>
      <c r="C2859" s="7">
        <v>556297</v>
      </c>
      <c r="D2859" s="7" t="s">
        <v>2812</v>
      </c>
      <c r="E2859" s="7">
        <v>2</v>
      </c>
      <c r="F2859" s="4">
        <v>365211</v>
      </c>
      <c r="G2859" s="4">
        <v>9972</v>
      </c>
      <c r="H2859" s="4">
        <f t="shared" si="266"/>
        <v>447594.04043796129</v>
      </c>
      <c r="I2859" s="4">
        <f t="shared" si="267"/>
        <v>82383.040437961288</v>
      </c>
      <c r="J2859" s="5">
        <f t="shared" si="268"/>
        <v>0.2255765583127598</v>
      </c>
      <c r="K2859" s="4">
        <f t="shared" si="269"/>
        <v>24898.14381233701</v>
      </c>
      <c r="L2859" s="4">
        <f t="shared" si="270"/>
        <v>14926.14381233701</v>
      </c>
      <c r="M2859" s="5">
        <f t="shared" si="271"/>
        <v>1.496805436455777</v>
      </c>
      <c r="N2859" s="4">
        <f>IF(SUMPRODUCT($O$2:$AD$2,O2859:AD2859)&lt;=Kalkulačka!$B$4,SUMPRODUCT($O$2:$AD$2,O2859:AD2859)*Kalkulačka!$B$5,SUMPRODUCT($O$2:$AD$2,O2859:AD2859))</f>
        <v>31.5</v>
      </c>
      <c r="O2859" s="4">
        <v>21</v>
      </c>
      <c r="P2859" s="4">
        <v>0</v>
      </c>
      <c r="Q2859" s="4">
        <v>0</v>
      </c>
      <c r="R2859" s="4">
        <v>0</v>
      </c>
      <c r="S2859" s="4">
        <v>0</v>
      </c>
      <c r="T2859" s="4">
        <v>0</v>
      </c>
      <c r="U2859" s="4">
        <v>21</v>
      </c>
      <c r="V2859" s="4">
        <v>0</v>
      </c>
      <c r="W2859" s="4">
        <v>0</v>
      </c>
      <c r="X2859" s="4">
        <v>0</v>
      </c>
      <c r="Y2859" s="4">
        <v>0</v>
      </c>
      <c r="Z2859" s="4">
        <v>0</v>
      </c>
      <c r="AA2859" s="4">
        <v>0</v>
      </c>
      <c r="AB2859" s="4">
        <v>0</v>
      </c>
      <c r="AC2859" s="4">
        <v>0</v>
      </c>
      <c r="AD2859" s="4">
        <v>0</v>
      </c>
    </row>
    <row r="2860" spans="1:30" x14ac:dyDescent="0.3">
      <c r="A2860" s="16" t="s">
        <v>32</v>
      </c>
      <c r="B2860" s="7">
        <v>567761</v>
      </c>
      <c r="C2860" s="7">
        <v>266540</v>
      </c>
      <c r="D2860" s="7" t="s">
        <v>340</v>
      </c>
      <c r="E2860" s="7">
        <v>2</v>
      </c>
      <c r="F2860" s="4">
        <v>365211</v>
      </c>
      <c r="G2860" s="4">
        <v>9972</v>
      </c>
      <c r="H2860" s="4">
        <f t="shared" si="266"/>
        <v>447594.04043796129</v>
      </c>
      <c r="I2860" s="4">
        <f t="shared" si="267"/>
        <v>82383.040437961288</v>
      </c>
      <c r="J2860" s="5">
        <f t="shared" si="268"/>
        <v>0.2255765583127598</v>
      </c>
      <c r="K2860" s="4">
        <f t="shared" si="269"/>
        <v>24898.14381233701</v>
      </c>
      <c r="L2860" s="4">
        <f t="shared" si="270"/>
        <v>14926.14381233701</v>
      </c>
      <c r="M2860" s="5">
        <f t="shared" si="271"/>
        <v>1.496805436455777</v>
      </c>
      <c r="N2860" s="4">
        <f>IF(SUMPRODUCT($O$2:$AD$2,O2860:AD2860)&lt;=Kalkulačka!$B$4,SUMPRODUCT($O$2:$AD$2,O2860:AD2860)*Kalkulačka!$B$5,SUMPRODUCT($O$2:$AD$2,O2860:AD2860))</f>
        <v>31.5</v>
      </c>
      <c r="O2860" s="4">
        <v>21</v>
      </c>
      <c r="P2860" s="4">
        <v>0</v>
      </c>
      <c r="Q2860" s="4">
        <v>0</v>
      </c>
      <c r="R2860" s="4">
        <v>0</v>
      </c>
      <c r="S2860" s="4">
        <v>0</v>
      </c>
      <c r="T2860" s="4">
        <v>0</v>
      </c>
      <c r="U2860" s="4">
        <v>21</v>
      </c>
      <c r="V2860" s="4">
        <v>0</v>
      </c>
      <c r="W2860" s="4">
        <v>0</v>
      </c>
      <c r="X2860" s="4">
        <v>0</v>
      </c>
      <c r="Y2860" s="4">
        <v>0</v>
      </c>
      <c r="Z2860" s="4">
        <v>0</v>
      </c>
      <c r="AA2860" s="4">
        <v>0</v>
      </c>
      <c r="AB2860" s="4">
        <v>0</v>
      </c>
      <c r="AC2860" s="4">
        <v>0</v>
      </c>
      <c r="AD2860" s="4">
        <v>0</v>
      </c>
    </row>
    <row r="2861" spans="1:30" x14ac:dyDescent="0.3">
      <c r="A2861" s="16" t="s">
        <v>32</v>
      </c>
      <c r="B2861" s="7">
        <v>568091</v>
      </c>
      <c r="C2861" s="7">
        <v>556891</v>
      </c>
      <c r="D2861" s="7" t="s">
        <v>2813</v>
      </c>
      <c r="E2861" s="7">
        <v>2</v>
      </c>
      <c r="F2861" s="4">
        <v>365211</v>
      </c>
      <c r="G2861" s="4">
        <v>9972</v>
      </c>
      <c r="H2861" s="4">
        <f t="shared" si="266"/>
        <v>447594.04043796129</v>
      </c>
      <c r="I2861" s="4">
        <f t="shared" si="267"/>
        <v>82383.040437961288</v>
      </c>
      <c r="J2861" s="5">
        <f t="shared" si="268"/>
        <v>0.2255765583127598</v>
      </c>
      <c r="K2861" s="4">
        <f t="shared" si="269"/>
        <v>24898.14381233701</v>
      </c>
      <c r="L2861" s="4">
        <f t="shared" si="270"/>
        <v>14926.14381233701</v>
      </c>
      <c r="M2861" s="5">
        <f t="shared" si="271"/>
        <v>1.496805436455777</v>
      </c>
      <c r="N2861" s="4">
        <f>IF(SUMPRODUCT($O$2:$AD$2,O2861:AD2861)&lt;=Kalkulačka!$B$4,SUMPRODUCT($O$2:$AD$2,O2861:AD2861)*Kalkulačka!$B$5,SUMPRODUCT($O$2:$AD$2,O2861:AD2861))</f>
        <v>31.5</v>
      </c>
      <c r="O2861" s="4">
        <v>21</v>
      </c>
      <c r="P2861" s="4">
        <v>0</v>
      </c>
      <c r="Q2861" s="4">
        <v>0</v>
      </c>
      <c r="R2861" s="4">
        <v>0</v>
      </c>
      <c r="S2861" s="4">
        <v>0</v>
      </c>
      <c r="T2861" s="4">
        <v>0</v>
      </c>
      <c r="U2861" s="4">
        <v>21</v>
      </c>
      <c r="V2861" s="4">
        <v>0</v>
      </c>
      <c r="W2861" s="4">
        <v>0</v>
      </c>
      <c r="X2861" s="4">
        <v>0</v>
      </c>
      <c r="Y2861" s="4">
        <v>0</v>
      </c>
      <c r="Z2861" s="4">
        <v>0</v>
      </c>
      <c r="AA2861" s="4">
        <v>0</v>
      </c>
      <c r="AB2861" s="4">
        <v>0</v>
      </c>
      <c r="AC2861" s="4">
        <v>0</v>
      </c>
      <c r="AD2861" s="4">
        <v>0</v>
      </c>
    </row>
    <row r="2862" spans="1:30" x14ac:dyDescent="0.3">
      <c r="A2862" s="16" t="s">
        <v>32</v>
      </c>
      <c r="B2862" s="7">
        <v>567710</v>
      </c>
      <c r="C2862" s="7">
        <v>266493</v>
      </c>
      <c r="D2862" s="7" t="s">
        <v>2814</v>
      </c>
      <c r="E2862" s="7">
        <v>2</v>
      </c>
      <c r="F2862" s="4">
        <v>730419</v>
      </c>
      <c r="G2862" s="4">
        <v>19944</v>
      </c>
      <c r="H2862" s="4">
        <f t="shared" si="266"/>
        <v>895188.08087592258</v>
      </c>
      <c r="I2862" s="4">
        <f t="shared" si="267"/>
        <v>164769.08087592258</v>
      </c>
      <c r="J2862" s="5">
        <f t="shared" si="268"/>
        <v>0.22558159203953143</v>
      </c>
      <c r="K2862" s="4">
        <f t="shared" si="269"/>
        <v>49796.28762467402</v>
      </c>
      <c r="L2862" s="4">
        <f t="shared" si="270"/>
        <v>29852.28762467402</v>
      </c>
      <c r="M2862" s="5">
        <f t="shared" si="271"/>
        <v>1.496805436455777</v>
      </c>
      <c r="N2862" s="4">
        <f>IF(SUMPRODUCT($O$2:$AD$2,O2862:AD2862)&lt;=Kalkulačka!$B$4,SUMPRODUCT($O$2:$AD$2,O2862:AD2862)*Kalkulačka!$B$5,SUMPRODUCT($O$2:$AD$2,O2862:AD2862))</f>
        <v>63</v>
      </c>
      <c r="O2862" s="4">
        <v>42</v>
      </c>
      <c r="P2862" s="4">
        <v>0</v>
      </c>
      <c r="Q2862" s="4">
        <v>0</v>
      </c>
      <c r="R2862" s="4">
        <v>0</v>
      </c>
      <c r="S2862" s="4">
        <v>0</v>
      </c>
      <c r="T2862" s="4">
        <v>0</v>
      </c>
      <c r="U2862" s="4">
        <v>42</v>
      </c>
      <c r="V2862" s="4">
        <v>0</v>
      </c>
      <c r="W2862" s="4">
        <v>0</v>
      </c>
      <c r="X2862" s="4">
        <v>0</v>
      </c>
      <c r="Y2862" s="4">
        <v>0</v>
      </c>
      <c r="Z2862" s="4">
        <v>0</v>
      </c>
      <c r="AA2862" s="4">
        <v>0</v>
      </c>
      <c r="AB2862" s="4">
        <v>0</v>
      </c>
      <c r="AC2862" s="4">
        <v>0</v>
      </c>
      <c r="AD2862" s="4">
        <v>0</v>
      </c>
    </row>
    <row r="2863" spans="1:30" x14ac:dyDescent="0.3">
      <c r="A2863" s="16" t="s">
        <v>41</v>
      </c>
      <c r="B2863" s="7">
        <v>574805</v>
      </c>
      <c r="C2863" s="7">
        <v>273392</v>
      </c>
      <c r="D2863" s="7" t="s">
        <v>2815</v>
      </c>
      <c r="E2863" s="7">
        <v>2</v>
      </c>
      <c r="F2863" s="4">
        <v>2051696</v>
      </c>
      <c r="G2863" s="4">
        <v>82977</v>
      </c>
      <c r="H2863" s="4">
        <f t="shared" si="266"/>
        <v>2515052.2272228301</v>
      </c>
      <c r="I2863" s="4">
        <f t="shared" si="267"/>
        <v>463356.22722283006</v>
      </c>
      <c r="J2863" s="5">
        <f t="shared" si="268"/>
        <v>0.22584058614084634</v>
      </c>
      <c r="K2863" s="4">
        <f t="shared" si="269"/>
        <v>139903.85570741748</v>
      </c>
      <c r="L2863" s="4">
        <f t="shared" si="270"/>
        <v>56926.855707417475</v>
      </c>
      <c r="M2863" s="5">
        <f t="shared" si="271"/>
        <v>0.68605584327485292</v>
      </c>
      <c r="N2863" s="4">
        <f>IF(SUMPRODUCT($O$2:$AD$2,O2863:AD2863)&lt;=Kalkulačka!$B$4,SUMPRODUCT($O$2:$AD$2,O2863:AD2863)*Kalkulačka!$B$5,SUMPRODUCT($O$2:$AD$2,O2863:AD2863))</f>
        <v>177</v>
      </c>
      <c r="O2863" s="4">
        <v>48</v>
      </c>
      <c r="P2863" s="4">
        <v>0</v>
      </c>
      <c r="Q2863" s="4">
        <v>0</v>
      </c>
      <c r="R2863" s="4">
        <v>0</v>
      </c>
      <c r="S2863" s="4">
        <v>70</v>
      </c>
      <c r="T2863" s="4">
        <v>0</v>
      </c>
      <c r="U2863" s="4">
        <v>109</v>
      </c>
      <c r="V2863" s="4">
        <v>50</v>
      </c>
      <c r="W2863" s="4">
        <v>0</v>
      </c>
      <c r="X2863" s="4">
        <v>0</v>
      </c>
      <c r="Y2863" s="4">
        <v>0</v>
      </c>
      <c r="Z2863" s="4">
        <v>0</v>
      </c>
      <c r="AA2863" s="4">
        <v>0</v>
      </c>
      <c r="AB2863" s="4">
        <v>0</v>
      </c>
      <c r="AC2863" s="4">
        <v>0</v>
      </c>
      <c r="AD2863" s="4">
        <v>0</v>
      </c>
    </row>
    <row r="2864" spans="1:30" x14ac:dyDescent="0.3">
      <c r="A2864" s="16" t="s">
        <v>20</v>
      </c>
      <c r="B2864" s="7">
        <v>531693</v>
      </c>
      <c r="C2864" s="7">
        <v>233749</v>
      </c>
      <c r="D2864" s="7" t="s">
        <v>2816</v>
      </c>
      <c r="E2864" s="7">
        <v>2</v>
      </c>
      <c r="F2864" s="4">
        <v>1843013</v>
      </c>
      <c r="G2864" s="4">
        <v>73564</v>
      </c>
      <c r="H2864" s="4">
        <f t="shared" si="266"/>
        <v>2259284.2041154238</v>
      </c>
      <c r="I2864" s="4">
        <f t="shared" si="267"/>
        <v>416271.20411542384</v>
      </c>
      <c r="J2864" s="5">
        <f t="shared" si="268"/>
        <v>0.22586449694897648</v>
      </c>
      <c r="K2864" s="4">
        <f t="shared" si="269"/>
        <v>125676.34495751062</v>
      </c>
      <c r="L2864" s="4">
        <f t="shared" si="270"/>
        <v>52112.344957510621</v>
      </c>
      <c r="M2864" s="5">
        <f t="shared" si="271"/>
        <v>0.70839466257287009</v>
      </c>
      <c r="N2864" s="4">
        <f>IF(SUMPRODUCT($O$2:$AD$2,O2864:AD2864)&lt;=Kalkulačka!$B$4,SUMPRODUCT($O$2:$AD$2,O2864:AD2864)*Kalkulačka!$B$5,SUMPRODUCT($O$2:$AD$2,O2864:AD2864))</f>
        <v>159</v>
      </c>
      <c r="O2864" s="4">
        <v>47</v>
      </c>
      <c r="P2864" s="4">
        <v>0</v>
      </c>
      <c r="Q2864" s="4">
        <v>0</v>
      </c>
      <c r="R2864" s="4">
        <v>0</v>
      </c>
      <c r="S2864" s="4">
        <v>59</v>
      </c>
      <c r="T2864" s="4">
        <v>0</v>
      </c>
      <c r="U2864" s="4">
        <v>100</v>
      </c>
      <c r="V2864" s="4">
        <v>47</v>
      </c>
      <c r="W2864" s="4">
        <v>0</v>
      </c>
      <c r="X2864" s="4">
        <v>0</v>
      </c>
      <c r="Y2864" s="4">
        <v>0</v>
      </c>
      <c r="Z2864" s="4">
        <v>0</v>
      </c>
      <c r="AA2864" s="4">
        <v>0</v>
      </c>
      <c r="AB2864" s="4">
        <v>0</v>
      </c>
      <c r="AC2864" s="4">
        <v>0</v>
      </c>
      <c r="AD2864" s="4">
        <v>0</v>
      </c>
    </row>
    <row r="2865" spans="1:30" x14ac:dyDescent="0.3">
      <c r="A2865" s="16" t="s">
        <v>38</v>
      </c>
      <c r="B2865" s="7">
        <v>573205</v>
      </c>
      <c r="C2865" s="7">
        <v>271845</v>
      </c>
      <c r="D2865" s="7" t="s">
        <v>2817</v>
      </c>
      <c r="E2865" s="7">
        <v>2</v>
      </c>
      <c r="F2865" s="4">
        <v>382477</v>
      </c>
      <c r="G2865" s="4">
        <v>10567</v>
      </c>
      <c r="H2865" s="4">
        <f t="shared" si="266"/>
        <v>468908.04236357851</v>
      </c>
      <c r="I2865" s="4">
        <f t="shared" si="267"/>
        <v>86431.042363578512</v>
      </c>
      <c r="J2865" s="5">
        <f t="shared" si="268"/>
        <v>0.22597709761261076</v>
      </c>
      <c r="K2865" s="4">
        <f t="shared" si="269"/>
        <v>26083.769708162581</v>
      </c>
      <c r="L2865" s="4">
        <f t="shared" si="270"/>
        <v>15516.769708162581</v>
      </c>
      <c r="M2865" s="5">
        <f t="shared" si="271"/>
        <v>1.4684176879116668</v>
      </c>
      <c r="N2865" s="4">
        <f>IF(SUMPRODUCT($O$2:$AD$2,O2865:AD2865)&lt;=Kalkulačka!$B$4,SUMPRODUCT($O$2:$AD$2,O2865:AD2865)*Kalkulačka!$B$5,SUMPRODUCT($O$2:$AD$2,O2865:AD2865))</f>
        <v>33</v>
      </c>
      <c r="O2865" s="4">
        <v>22</v>
      </c>
      <c r="P2865" s="4">
        <v>0</v>
      </c>
      <c r="Q2865" s="4">
        <v>0</v>
      </c>
      <c r="R2865" s="4">
        <v>0</v>
      </c>
      <c r="S2865" s="4">
        <v>0</v>
      </c>
      <c r="T2865" s="4">
        <v>0</v>
      </c>
      <c r="U2865" s="4">
        <v>58</v>
      </c>
      <c r="V2865" s="4">
        <v>0</v>
      </c>
      <c r="W2865" s="4">
        <v>0</v>
      </c>
      <c r="X2865" s="4">
        <v>0</v>
      </c>
      <c r="Y2865" s="4">
        <v>0</v>
      </c>
      <c r="Z2865" s="4">
        <v>0</v>
      </c>
      <c r="AA2865" s="4">
        <v>0</v>
      </c>
      <c r="AB2865" s="4">
        <v>0</v>
      </c>
      <c r="AC2865" s="4">
        <v>0</v>
      </c>
      <c r="AD2865" s="4">
        <v>0</v>
      </c>
    </row>
    <row r="2866" spans="1:30" x14ac:dyDescent="0.3">
      <c r="A2866" s="16" t="s">
        <v>38</v>
      </c>
      <c r="B2866" s="7">
        <v>573043</v>
      </c>
      <c r="C2866" s="7">
        <v>271683</v>
      </c>
      <c r="D2866" s="7" t="s">
        <v>2818</v>
      </c>
      <c r="E2866" s="7">
        <v>2</v>
      </c>
      <c r="F2866" s="4">
        <v>382477</v>
      </c>
      <c r="G2866" s="4">
        <v>10567</v>
      </c>
      <c r="H2866" s="4">
        <f t="shared" si="266"/>
        <v>468908.04236357851</v>
      </c>
      <c r="I2866" s="4">
        <f t="shared" si="267"/>
        <v>86431.042363578512</v>
      </c>
      <c r="J2866" s="5">
        <f t="shared" si="268"/>
        <v>0.22597709761261076</v>
      </c>
      <c r="K2866" s="4">
        <f t="shared" si="269"/>
        <v>26083.769708162581</v>
      </c>
      <c r="L2866" s="4">
        <f t="shared" si="270"/>
        <v>15516.769708162581</v>
      </c>
      <c r="M2866" s="5">
        <f t="shared" si="271"/>
        <v>1.4684176879116668</v>
      </c>
      <c r="N2866" s="4">
        <f>IF(SUMPRODUCT($O$2:$AD$2,O2866:AD2866)&lt;=Kalkulačka!$B$4,SUMPRODUCT($O$2:$AD$2,O2866:AD2866)*Kalkulačka!$B$5,SUMPRODUCT($O$2:$AD$2,O2866:AD2866))</f>
        <v>33</v>
      </c>
      <c r="O2866" s="4">
        <v>22</v>
      </c>
      <c r="P2866" s="4">
        <v>0</v>
      </c>
      <c r="Q2866" s="4">
        <v>0</v>
      </c>
      <c r="R2866" s="4">
        <v>0</v>
      </c>
      <c r="S2866" s="4">
        <v>0</v>
      </c>
      <c r="T2866" s="4">
        <v>0</v>
      </c>
      <c r="U2866" s="4">
        <v>22</v>
      </c>
      <c r="V2866" s="4">
        <v>0</v>
      </c>
      <c r="W2866" s="4">
        <v>0</v>
      </c>
      <c r="X2866" s="4">
        <v>0</v>
      </c>
      <c r="Y2866" s="4">
        <v>0</v>
      </c>
      <c r="Z2866" s="4">
        <v>0</v>
      </c>
      <c r="AA2866" s="4">
        <v>0</v>
      </c>
      <c r="AB2866" s="4">
        <v>0</v>
      </c>
      <c r="AC2866" s="4">
        <v>0</v>
      </c>
      <c r="AD2866" s="4">
        <v>0</v>
      </c>
    </row>
    <row r="2867" spans="1:30" x14ac:dyDescent="0.3">
      <c r="A2867" s="16" t="s">
        <v>20</v>
      </c>
      <c r="B2867" s="7">
        <v>539422</v>
      </c>
      <c r="C2867" s="7">
        <v>241415</v>
      </c>
      <c r="D2867" s="7" t="s">
        <v>2819</v>
      </c>
      <c r="E2867" s="7">
        <v>2</v>
      </c>
      <c r="F2867" s="4">
        <v>1060499</v>
      </c>
      <c r="G2867" s="4">
        <v>29153</v>
      </c>
      <c r="H2867" s="4">
        <f t="shared" si="266"/>
        <v>1300154.1174626495</v>
      </c>
      <c r="I2867" s="4">
        <f t="shared" si="267"/>
        <v>239655.11746264948</v>
      </c>
      <c r="J2867" s="5">
        <f t="shared" si="268"/>
        <v>0.2259833507270157</v>
      </c>
      <c r="K2867" s="4">
        <f t="shared" si="269"/>
        <v>72323.17964535988</v>
      </c>
      <c r="L2867" s="4">
        <f t="shared" si="270"/>
        <v>43170.17964535988</v>
      </c>
      <c r="M2867" s="5">
        <f t="shared" si="271"/>
        <v>1.4808143122615127</v>
      </c>
      <c r="N2867" s="4">
        <f>IF(SUMPRODUCT($O$2:$AD$2,O2867:AD2867)&lt;=Kalkulačka!$B$4,SUMPRODUCT($O$2:$AD$2,O2867:AD2867)*Kalkulačka!$B$5,SUMPRODUCT($O$2:$AD$2,O2867:AD2867))</f>
        <v>91.5</v>
      </c>
      <c r="O2867" s="4">
        <v>61</v>
      </c>
      <c r="P2867" s="4">
        <v>0</v>
      </c>
      <c r="Q2867" s="4">
        <v>0</v>
      </c>
      <c r="R2867" s="4">
        <v>0</v>
      </c>
      <c r="S2867" s="4">
        <v>0</v>
      </c>
      <c r="T2867" s="4">
        <v>0</v>
      </c>
      <c r="U2867" s="4">
        <v>61</v>
      </c>
      <c r="V2867" s="4">
        <v>0</v>
      </c>
      <c r="W2867" s="4">
        <v>0</v>
      </c>
      <c r="X2867" s="4">
        <v>0</v>
      </c>
      <c r="Y2867" s="4">
        <v>0</v>
      </c>
      <c r="Z2867" s="4">
        <v>0</v>
      </c>
      <c r="AA2867" s="4">
        <v>0</v>
      </c>
      <c r="AB2867" s="4">
        <v>0</v>
      </c>
      <c r="AC2867" s="4">
        <v>0</v>
      </c>
      <c r="AD2867" s="4">
        <v>0</v>
      </c>
    </row>
    <row r="2868" spans="1:30" x14ac:dyDescent="0.3">
      <c r="A2868" s="16" t="s">
        <v>53</v>
      </c>
      <c r="B2868" s="7">
        <v>592382</v>
      </c>
      <c r="C2868" s="7">
        <v>291129</v>
      </c>
      <c r="D2868" s="7" t="s">
        <v>2820</v>
      </c>
      <c r="E2868" s="7">
        <v>2</v>
      </c>
      <c r="F2868" s="4">
        <v>1773125</v>
      </c>
      <c r="G2868" s="4">
        <v>68615</v>
      </c>
      <c r="H2868" s="4">
        <f t="shared" si="266"/>
        <v>2174028.1964129549</v>
      </c>
      <c r="I2868" s="4">
        <f t="shared" si="267"/>
        <v>400903.19641295495</v>
      </c>
      <c r="J2868" s="5">
        <f t="shared" si="268"/>
        <v>0.22609979353568121</v>
      </c>
      <c r="K2868" s="4">
        <f t="shared" si="269"/>
        <v>120933.84137420832</v>
      </c>
      <c r="L2868" s="4">
        <f t="shared" si="270"/>
        <v>52318.841374208321</v>
      </c>
      <c r="M2868" s="5">
        <f t="shared" si="271"/>
        <v>0.76249859905572137</v>
      </c>
      <c r="N2868" s="4">
        <f>IF(SUMPRODUCT($O$2:$AD$2,O2868:AD2868)&lt;=Kalkulačka!$B$4,SUMPRODUCT($O$2:$AD$2,O2868:AD2868)*Kalkulačka!$B$5,SUMPRODUCT($O$2:$AD$2,O2868:AD2868))</f>
        <v>153</v>
      </c>
      <c r="O2868" s="4">
        <v>50</v>
      </c>
      <c r="P2868" s="4">
        <v>0</v>
      </c>
      <c r="Q2868" s="4">
        <v>0</v>
      </c>
      <c r="R2868" s="4">
        <v>0</v>
      </c>
      <c r="S2868" s="4">
        <v>52</v>
      </c>
      <c r="T2868" s="4">
        <v>0</v>
      </c>
      <c r="U2868" s="4">
        <v>102</v>
      </c>
      <c r="V2868" s="4">
        <v>50</v>
      </c>
      <c r="W2868" s="4">
        <v>0</v>
      </c>
      <c r="X2868" s="4">
        <v>0</v>
      </c>
      <c r="Y2868" s="4">
        <v>0</v>
      </c>
      <c r="Z2868" s="4">
        <v>0</v>
      </c>
      <c r="AA2868" s="4">
        <v>0</v>
      </c>
      <c r="AB2868" s="4">
        <v>0</v>
      </c>
      <c r="AC2868" s="4">
        <v>0</v>
      </c>
      <c r="AD2868" s="4">
        <v>0</v>
      </c>
    </row>
    <row r="2869" spans="1:30" x14ac:dyDescent="0.3">
      <c r="A2869" s="16" t="s">
        <v>47</v>
      </c>
      <c r="B2869" s="7">
        <v>584126</v>
      </c>
      <c r="C2869" s="7">
        <v>488372</v>
      </c>
      <c r="D2869" s="7" t="s">
        <v>2821</v>
      </c>
      <c r="E2869" s="7">
        <v>2</v>
      </c>
      <c r="F2869" s="4">
        <v>2468443</v>
      </c>
      <c r="G2869" s="4">
        <v>108493</v>
      </c>
      <c r="H2869" s="4">
        <f t="shared" si="266"/>
        <v>3026588.273437643</v>
      </c>
      <c r="I2869" s="4">
        <f t="shared" si="267"/>
        <v>558145.27343764296</v>
      </c>
      <c r="J2869" s="5">
        <f t="shared" si="268"/>
        <v>0.22611227945617651</v>
      </c>
      <c r="K2869" s="4">
        <f t="shared" si="269"/>
        <v>168358.87720723121</v>
      </c>
      <c r="L2869" s="4">
        <f t="shared" si="270"/>
        <v>59865.877207231213</v>
      </c>
      <c r="M2869" s="5">
        <f t="shared" si="271"/>
        <v>0.55179483659988393</v>
      </c>
      <c r="N2869" s="4">
        <f>IF(SUMPRODUCT($O$2:$AD$2,O2869:AD2869)&lt;=Kalkulačka!$B$4,SUMPRODUCT($O$2:$AD$2,O2869:AD2869)*Kalkulačka!$B$5,SUMPRODUCT($O$2:$AD$2,O2869:AD2869))</f>
        <v>213</v>
      </c>
      <c r="O2869" s="4">
        <v>34</v>
      </c>
      <c r="P2869" s="4">
        <v>0</v>
      </c>
      <c r="Q2869" s="4">
        <v>0</v>
      </c>
      <c r="R2869" s="4">
        <v>0</v>
      </c>
      <c r="S2869" s="4">
        <v>108</v>
      </c>
      <c r="T2869" s="4">
        <v>0</v>
      </c>
      <c r="U2869" s="4">
        <v>130</v>
      </c>
      <c r="V2869" s="4">
        <v>69</v>
      </c>
      <c r="W2869" s="4">
        <v>0</v>
      </c>
      <c r="X2869" s="4">
        <v>0</v>
      </c>
      <c r="Y2869" s="4">
        <v>0</v>
      </c>
      <c r="Z2869" s="4">
        <v>0</v>
      </c>
      <c r="AA2869" s="4">
        <v>0</v>
      </c>
      <c r="AB2869" s="4">
        <v>0</v>
      </c>
      <c r="AC2869" s="4">
        <v>0</v>
      </c>
      <c r="AD2869" s="4">
        <v>0</v>
      </c>
    </row>
    <row r="2870" spans="1:30" x14ac:dyDescent="0.3">
      <c r="A2870" s="16" t="s">
        <v>47</v>
      </c>
      <c r="B2870" s="7">
        <v>586421</v>
      </c>
      <c r="C2870" s="7">
        <v>285153</v>
      </c>
      <c r="D2870" s="7" t="s">
        <v>2822</v>
      </c>
      <c r="E2870" s="7">
        <v>2</v>
      </c>
      <c r="F2870" s="4">
        <v>712598</v>
      </c>
      <c r="G2870" s="4">
        <v>19632</v>
      </c>
      <c r="H2870" s="4">
        <f t="shared" si="266"/>
        <v>873874.07895030547</v>
      </c>
      <c r="I2870" s="4">
        <f t="shared" si="267"/>
        <v>161276.07895030547</v>
      </c>
      <c r="J2870" s="5">
        <f t="shared" si="268"/>
        <v>0.22632126240924832</v>
      </c>
      <c r="K2870" s="4">
        <f t="shared" si="269"/>
        <v>48610.661728848449</v>
      </c>
      <c r="L2870" s="4">
        <f t="shared" si="270"/>
        <v>28978.661728848449</v>
      </c>
      <c r="M2870" s="5">
        <f t="shared" si="271"/>
        <v>1.476093201347211</v>
      </c>
      <c r="N2870" s="4">
        <f>IF(SUMPRODUCT($O$2:$AD$2,O2870:AD2870)&lt;=Kalkulačka!$B$4,SUMPRODUCT($O$2:$AD$2,O2870:AD2870)*Kalkulačka!$B$5,SUMPRODUCT($O$2:$AD$2,O2870:AD2870))</f>
        <v>61.5</v>
      </c>
      <c r="O2870" s="4">
        <v>41</v>
      </c>
      <c r="P2870" s="4">
        <v>0</v>
      </c>
      <c r="Q2870" s="4">
        <v>0</v>
      </c>
      <c r="R2870" s="4">
        <v>0</v>
      </c>
      <c r="S2870" s="4">
        <v>0</v>
      </c>
      <c r="T2870" s="4">
        <v>0</v>
      </c>
      <c r="U2870" s="4">
        <v>41</v>
      </c>
      <c r="V2870" s="4">
        <v>0</v>
      </c>
      <c r="W2870" s="4">
        <v>0</v>
      </c>
      <c r="X2870" s="4">
        <v>0</v>
      </c>
      <c r="Y2870" s="4">
        <v>0</v>
      </c>
      <c r="Z2870" s="4">
        <v>0</v>
      </c>
      <c r="AA2870" s="4">
        <v>0</v>
      </c>
      <c r="AB2870" s="4">
        <v>0</v>
      </c>
      <c r="AC2870" s="4">
        <v>0</v>
      </c>
      <c r="AD2870" s="4">
        <v>0</v>
      </c>
    </row>
    <row r="2871" spans="1:30" x14ac:dyDescent="0.3">
      <c r="A2871" s="16" t="s">
        <v>32</v>
      </c>
      <c r="B2871" s="7">
        <v>566667</v>
      </c>
      <c r="C2871" s="7">
        <v>265446</v>
      </c>
      <c r="D2871" s="7" t="s">
        <v>2823</v>
      </c>
      <c r="E2871" s="7">
        <v>2</v>
      </c>
      <c r="F2871" s="4">
        <v>1077558</v>
      </c>
      <c r="G2871" s="4">
        <v>43690</v>
      </c>
      <c r="H2871" s="4">
        <f t="shared" si="266"/>
        <v>1321468.1193882667</v>
      </c>
      <c r="I2871" s="4">
        <f t="shared" si="267"/>
        <v>243910.1193882667</v>
      </c>
      <c r="J2871" s="5">
        <f t="shared" si="268"/>
        <v>0.22635451584811839</v>
      </c>
      <c r="K2871" s="4">
        <f t="shared" si="269"/>
        <v>73508.805541185458</v>
      </c>
      <c r="L2871" s="4">
        <f t="shared" si="270"/>
        <v>29818.805541185458</v>
      </c>
      <c r="M2871" s="5">
        <f t="shared" si="271"/>
        <v>0.68250871002942226</v>
      </c>
      <c r="N2871" s="4">
        <f>IF(SUMPRODUCT($O$2:$AD$2,O2871:AD2871)&lt;=Kalkulačka!$B$4,SUMPRODUCT($O$2:$AD$2,O2871:AD2871)*Kalkulačka!$B$5,SUMPRODUCT($O$2:$AD$2,O2871:AD2871))</f>
        <v>93</v>
      </c>
      <c r="O2871" s="4">
        <v>24</v>
      </c>
      <c r="P2871" s="4">
        <v>0</v>
      </c>
      <c r="Q2871" s="4">
        <v>0</v>
      </c>
      <c r="R2871" s="4">
        <v>0</v>
      </c>
      <c r="S2871" s="4">
        <v>38</v>
      </c>
      <c r="T2871" s="4">
        <v>0</v>
      </c>
      <c r="U2871" s="4">
        <v>56</v>
      </c>
      <c r="V2871" s="4">
        <v>38</v>
      </c>
      <c r="W2871" s="4">
        <v>0</v>
      </c>
      <c r="X2871" s="4">
        <v>0</v>
      </c>
      <c r="Y2871" s="4">
        <v>0</v>
      </c>
      <c r="Z2871" s="4">
        <v>0</v>
      </c>
      <c r="AA2871" s="4">
        <v>0</v>
      </c>
      <c r="AB2871" s="4">
        <v>0</v>
      </c>
      <c r="AC2871" s="4">
        <v>0</v>
      </c>
      <c r="AD2871" s="4">
        <v>0</v>
      </c>
    </row>
    <row r="2872" spans="1:30" x14ac:dyDescent="0.3">
      <c r="A2872" s="16" t="s">
        <v>23</v>
      </c>
      <c r="B2872" s="7">
        <v>545597</v>
      </c>
      <c r="C2872" s="7">
        <v>245976</v>
      </c>
      <c r="D2872" s="7" t="s">
        <v>2824</v>
      </c>
      <c r="E2872" s="7">
        <v>2</v>
      </c>
      <c r="F2872" s="4">
        <v>1894035</v>
      </c>
      <c r="G2872" s="4">
        <v>74955</v>
      </c>
      <c r="H2872" s="4">
        <f t="shared" si="266"/>
        <v>2323226.2098922753</v>
      </c>
      <c r="I2872" s="4">
        <f t="shared" si="267"/>
        <v>429191.20989227528</v>
      </c>
      <c r="J2872" s="5">
        <f t="shared" si="268"/>
        <v>0.22660151997839284</v>
      </c>
      <c r="K2872" s="4">
        <f t="shared" si="269"/>
        <v>129233.22264498733</v>
      </c>
      <c r="L2872" s="4">
        <f t="shared" si="270"/>
        <v>54278.222644987327</v>
      </c>
      <c r="M2872" s="5">
        <f t="shared" si="271"/>
        <v>0.72414412173954146</v>
      </c>
      <c r="N2872" s="4">
        <f>IF(SUMPRODUCT($O$2:$AD$2,O2872:AD2872)&lt;=Kalkulačka!$B$4,SUMPRODUCT($O$2:$AD$2,O2872:AD2872)*Kalkulačka!$B$5,SUMPRODUCT($O$2:$AD$2,O2872:AD2872))</f>
        <v>163.5</v>
      </c>
      <c r="O2872" s="4">
        <v>50</v>
      </c>
      <c r="P2872" s="4">
        <v>0</v>
      </c>
      <c r="Q2872" s="4">
        <v>0</v>
      </c>
      <c r="R2872" s="4">
        <v>0</v>
      </c>
      <c r="S2872" s="4">
        <v>59</v>
      </c>
      <c r="T2872" s="4">
        <v>0</v>
      </c>
      <c r="U2872" s="4">
        <v>109</v>
      </c>
      <c r="V2872" s="4">
        <v>53</v>
      </c>
      <c r="W2872" s="4">
        <v>0</v>
      </c>
      <c r="X2872" s="4">
        <v>0</v>
      </c>
      <c r="Y2872" s="4">
        <v>0</v>
      </c>
      <c r="Z2872" s="4">
        <v>0</v>
      </c>
      <c r="AA2872" s="4">
        <v>0</v>
      </c>
      <c r="AB2872" s="4">
        <v>0</v>
      </c>
      <c r="AC2872" s="4">
        <v>0</v>
      </c>
      <c r="AD2872" s="4">
        <v>0</v>
      </c>
    </row>
    <row r="2873" spans="1:30" x14ac:dyDescent="0.3">
      <c r="A2873" s="16" t="s">
        <v>29</v>
      </c>
      <c r="B2873" s="7">
        <v>554511</v>
      </c>
      <c r="C2873" s="7">
        <v>253928</v>
      </c>
      <c r="D2873" s="7" t="s">
        <v>2825</v>
      </c>
      <c r="E2873" s="7">
        <v>2</v>
      </c>
      <c r="F2873" s="4">
        <v>2084445</v>
      </c>
      <c r="G2873" s="4">
        <v>87200</v>
      </c>
      <c r="H2873" s="4">
        <f t="shared" si="266"/>
        <v>2557680.2310740645</v>
      </c>
      <c r="I2873" s="4">
        <f t="shared" si="267"/>
        <v>473235.2310740645</v>
      </c>
      <c r="J2873" s="5">
        <f t="shared" si="268"/>
        <v>0.22703176676480519</v>
      </c>
      <c r="K2873" s="4">
        <f t="shared" si="269"/>
        <v>142275.10749906863</v>
      </c>
      <c r="L2873" s="4">
        <f t="shared" si="270"/>
        <v>55075.107499068632</v>
      </c>
      <c r="M2873" s="5">
        <f t="shared" si="271"/>
        <v>0.63159526948473199</v>
      </c>
      <c r="N2873" s="4">
        <f>IF(SUMPRODUCT($O$2:$AD$2,O2873:AD2873)&lt;=Kalkulačka!$B$4,SUMPRODUCT($O$2:$AD$2,O2873:AD2873)*Kalkulačka!$B$5,SUMPRODUCT($O$2:$AD$2,O2873:AD2873))</f>
        <v>180</v>
      </c>
      <c r="O2873" s="4">
        <v>39</v>
      </c>
      <c r="P2873" s="4">
        <v>0</v>
      </c>
      <c r="Q2873" s="4">
        <v>0</v>
      </c>
      <c r="R2873" s="4">
        <v>0</v>
      </c>
      <c r="S2873" s="4">
        <v>81</v>
      </c>
      <c r="T2873" s="4">
        <v>0</v>
      </c>
      <c r="U2873" s="4">
        <v>112</v>
      </c>
      <c r="V2873" s="4">
        <v>57</v>
      </c>
      <c r="W2873" s="4">
        <v>0</v>
      </c>
      <c r="X2873" s="4">
        <v>0</v>
      </c>
      <c r="Y2873" s="4">
        <v>0</v>
      </c>
      <c r="Z2873" s="4">
        <v>0</v>
      </c>
      <c r="AA2873" s="4">
        <v>0</v>
      </c>
      <c r="AB2873" s="4">
        <v>0</v>
      </c>
      <c r="AC2873" s="4">
        <v>0</v>
      </c>
      <c r="AD2873" s="4">
        <v>0</v>
      </c>
    </row>
    <row r="2874" spans="1:30" x14ac:dyDescent="0.3">
      <c r="A2874" s="16" t="s">
        <v>56</v>
      </c>
      <c r="B2874" s="7">
        <v>506711</v>
      </c>
      <c r="C2874" s="7">
        <v>535133</v>
      </c>
      <c r="D2874" s="7" t="s">
        <v>2793</v>
      </c>
      <c r="E2874" s="7">
        <v>2</v>
      </c>
      <c r="F2874" s="4">
        <v>2604759</v>
      </c>
      <c r="G2874" s="4">
        <v>106741</v>
      </c>
      <c r="H2874" s="4">
        <f t="shared" si="266"/>
        <v>3197100.2888425807</v>
      </c>
      <c r="I2874" s="4">
        <f t="shared" si="267"/>
        <v>592341.28884258075</v>
      </c>
      <c r="J2874" s="5">
        <f t="shared" si="268"/>
        <v>0.2274073297539545</v>
      </c>
      <c r="K2874" s="4">
        <f t="shared" si="269"/>
        <v>177843.88437383578</v>
      </c>
      <c r="L2874" s="4">
        <f t="shared" si="270"/>
        <v>71102.884373835783</v>
      </c>
      <c r="M2874" s="5">
        <f t="shared" si="271"/>
        <v>0.66612533491194381</v>
      </c>
      <c r="N2874" s="4">
        <f>IF(SUMPRODUCT($O$2:$AD$2,O2874:AD2874)&lt;=Kalkulačka!$B$4,SUMPRODUCT($O$2:$AD$2,O2874:AD2874)*Kalkulačka!$B$5,SUMPRODUCT($O$2:$AD$2,O2874:AD2874))</f>
        <v>225</v>
      </c>
      <c r="O2874" s="4">
        <v>48</v>
      </c>
      <c r="P2874" s="4">
        <v>0</v>
      </c>
      <c r="Q2874" s="4">
        <v>14</v>
      </c>
      <c r="R2874" s="4">
        <v>0</v>
      </c>
      <c r="S2874" s="4">
        <v>88</v>
      </c>
      <c r="T2874" s="4">
        <v>0</v>
      </c>
      <c r="U2874" s="4">
        <v>166</v>
      </c>
      <c r="V2874" s="4">
        <v>59</v>
      </c>
      <c r="W2874" s="4">
        <v>0</v>
      </c>
      <c r="X2874" s="4">
        <v>0</v>
      </c>
      <c r="Y2874" s="4">
        <v>0</v>
      </c>
      <c r="Z2874" s="4">
        <v>0</v>
      </c>
      <c r="AA2874" s="4">
        <v>0</v>
      </c>
      <c r="AB2874" s="4">
        <v>0</v>
      </c>
      <c r="AC2874" s="4">
        <v>0</v>
      </c>
      <c r="AD2874" s="4">
        <v>0</v>
      </c>
    </row>
    <row r="2875" spans="1:30" x14ac:dyDescent="0.3">
      <c r="A2875" s="16" t="s">
        <v>20</v>
      </c>
      <c r="B2875" s="7">
        <v>536130</v>
      </c>
      <c r="C2875" s="7">
        <v>238112</v>
      </c>
      <c r="D2875" s="7" t="s">
        <v>2826</v>
      </c>
      <c r="E2875" s="7">
        <v>2</v>
      </c>
      <c r="F2875" s="4">
        <v>1996917</v>
      </c>
      <c r="G2875" s="4">
        <v>81961</v>
      </c>
      <c r="H2875" s="4">
        <f t="shared" si="266"/>
        <v>2451110.2214459786</v>
      </c>
      <c r="I2875" s="4">
        <f t="shared" si="267"/>
        <v>454193.22144597862</v>
      </c>
      <c r="J2875" s="5">
        <f t="shared" si="268"/>
        <v>0.22744722061356515</v>
      </c>
      <c r="K2875" s="4">
        <f t="shared" si="269"/>
        <v>136346.97801994075</v>
      </c>
      <c r="L2875" s="4">
        <f t="shared" si="270"/>
        <v>54385.978019940754</v>
      </c>
      <c r="M2875" s="5">
        <f t="shared" si="271"/>
        <v>0.66355922963288339</v>
      </c>
      <c r="N2875" s="4">
        <f>IF(SUMPRODUCT($O$2:$AD$2,O2875:AD2875)&lt;=Kalkulačka!$B$4,SUMPRODUCT($O$2:$AD$2,O2875:AD2875)*Kalkulačka!$B$5,SUMPRODUCT($O$2:$AD$2,O2875:AD2875))</f>
        <v>172.5</v>
      </c>
      <c r="O2875" s="4">
        <v>43</v>
      </c>
      <c r="P2875" s="4">
        <v>0</v>
      </c>
      <c r="Q2875" s="4">
        <v>0</v>
      </c>
      <c r="R2875" s="4">
        <v>0</v>
      </c>
      <c r="S2875" s="4">
        <v>72</v>
      </c>
      <c r="T2875" s="4">
        <v>0</v>
      </c>
      <c r="U2875" s="4">
        <v>113</v>
      </c>
      <c r="V2875" s="4">
        <v>50</v>
      </c>
      <c r="W2875" s="4">
        <v>0</v>
      </c>
      <c r="X2875" s="4">
        <v>0</v>
      </c>
      <c r="Y2875" s="4">
        <v>0</v>
      </c>
      <c r="Z2875" s="4">
        <v>0</v>
      </c>
      <c r="AA2875" s="4">
        <v>0</v>
      </c>
      <c r="AB2875" s="4">
        <v>0</v>
      </c>
      <c r="AC2875" s="4">
        <v>0</v>
      </c>
      <c r="AD2875" s="4">
        <v>0</v>
      </c>
    </row>
    <row r="2876" spans="1:30" x14ac:dyDescent="0.3">
      <c r="A2876" s="16" t="s">
        <v>25</v>
      </c>
      <c r="B2876" s="7">
        <v>559504</v>
      </c>
      <c r="C2876" s="7">
        <v>258393</v>
      </c>
      <c r="D2876" s="7" t="s">
        <v>2827</v>
      </c>
      <c r="E2876" s="7">
        <v>2</v>
      </c>
      <c r="F2876" s="4">
        <v>2083621</v>
      </c>
      <c r="G2876" s="4">
        <v>81028</v>
      </c>
      <c r="H2876" s="4">
        <f t="shared" si="266"/>
        <v>2557680.2310740645</v>
      </c>
      <c r="I2876" s="4">
        <f t="shared" si="267"/>
        <v>474059.2310740645</v>
      </c>
      <c r="J2876" s="5">
        <f t="shared" si="268"/>
        <v>0.22751701536606928</v>
      </c>
      <c r="K2876" s="4">
        <f t="shared" si="269"/>
        <v>142275.10749906863</v>
      </c>
      <c r="L2876" s="4">
        <f t="shared" si="270"/>
        <v>61247.107499068632</v>
      </c>
      <c r="M2876" s="5">
        <f t="shared" si="271"/>
        <v>0.75587583920457901</v>
      </c>
      <c r="N2876" s="4">
        <f>IF(SUMPRODUCT($O$2:$AD$2,O2876:AD2876)&lt;=Kalkulačka!$B$4,SUMPRODUCT($O$2:$AD$2,O2876:AD2876)*Kalkulačka!$B$5,SUMPRODUCT($O$2:$AD$2,O2876:AD2876))</f>
        <v>180</v>
      </c>
      <c r="O2876" s="4">
        <v>49</v>
      </c>
      <c r="P2876" s="4">
        <v>5</v>
      </c>
      <c r="Q2876" s="4">
        <v>0</v>
      </c>
      <c r="R2876" s="4">
        <v>0</v>
      </c>
      <c r="S2876" s="4">
        <v>61</v>
      </c>
      <c r="T2876" s="4">
        <v>0</v>
      </c>
      <c r="U2876" s="4">
        <v>115</v>
      </c>
      <c r="V2876" s="4">
        <v>52</v>
      </c>
      <c r="W2876" s="4">
        <v>0</v>
      </c>
      <c r="X2876" s="4">
        <v>0</v>
      </c>
      <c r="Y2876" s="4">
        <v>0</v>
      </c>
      <c r="Z2876" s="4">
        <v>0</v>
      </c>
      <c r="AA2876" s="4">
        <v>0</v>
      </c>
      <c r="AB2876" s="4">
        <v>0</v>
      </c>
      <c r="AC2876" s="4">
        <v>0</v>
      </c>
      <c r="AD2876" s="4">
        <v>0</v>
      </c>
    </row>
    <row r="2877" spans="1:30" x14ac:dyDescent="0.3">
      <c r="A2877" s="16" t="s">
        <v>50</v>
      </c>
      <c r="B2877" s="7">
        <v>502839</v>
      </c>
      <c r="C2877" s="7">
        <v>299006</v>
      </c>
      <c r="D2877" s="7" t="s">
        <v>2828</v>
      </c>
      <c r="E2877" s="7">
        <v>2</v>
      </c>
      <c r="F2877" s="4">
        <v>1701499</v>
      </c>
      <c r="G2877" s="4">
        <v>65337</v>
      </c>
      <c r="H2877" s="4">
        <f t="shared" si="266"/>
        <v>2088772.1887104861</v>
      </c>
      <c r="I2877" s="4">
        <f t="shared" si="267"/>
        <v>387273.18871048605</v>
      </c>
      <c r="J2877" s="5">
        <f t="shared" si="268"/>
        <v>0.22760706219074245</v>
      </c>
      <c r="K2877" s="4">
        <f t="shared" si="269"/>
        <v>116191.33779090604</v>
      </c>
      <c r="L2877" s="4">
        <f t="shared" si="270"/>
        <v>50854.337790906036</v>
      </c>
      <c r="M2877" s="5">
        <f t="shared" si="271"/>
        <v>0.77833903899637313</v>
      </c>
      <c r="N2877" s="4">
        <f>IF(SUMPRODUCT($O$2:$AD$2,O2877:AD2877)&lt;=Kalkulačka!$B$4,SUMPRODUCT($O$2:$AD$2,O2877:AD2877)*Kalkulačka!$B$5,SUMPRODUCT($O$2:$AD$2,O2877:AD2877))</f>
        <v>147</v>
      </c>
      <c r="O2877" s="4">
        <v>49</v>
      </c>
      <c r="P2877" s="4">
        <v>0</v>
      </c>
      <c r="Q2877" s="4">
        <v>0</v>
      </c>
      <c r="R2877" s="4">
        <v>0</v>
      </c>
      <c r="S2877" s="4">
        <v>49</v>
      </c>
      <c r="T2877" s="4">
        <v>0</v>
      </c>
      <c r="U2877" s="4">
        <v>155</v>
      </c>
      <c r="V2877" s="4">
        <v>25</v>
      </c>
      <c r="W2877" s="4">
        <v>0</v>
      </c>
      <c r="X2877" s="4">
        <v>0</v>
      </c>
      <c r="Y2877" s="4">
        <v>0</v>
      </c>
      <c r="Z2877" s="4">
        <v>0</v>
      </c>
      <c r="AA2877" s="4">
        <v>0</v>
      </c>
      <c r="AB2877" s="4">
        <v>0</v>
      </c>
      <c r="AC2877" s="4">
        <v>0</v>
      </c>
      <c r="AD2877" s="4">
        <v>0</v>
      </c>
    </row>
    <row r="2878" spans="1:30" x14ac:dyDescent="0.3">
      <c r="A2878" s="16" t="s">
        <v>41</v>
      </c>
      <c r="B2878" s="7">
        <v>548014</v>
      </c>
      <c r="C2878" s="7">
        <v>580902</v>
      </c>
      <c r="D2878" s="7" t="s">
        <v>2829</v>
      </c>
      <c r="E2878" s="7">
        <v>2</v>
      </c>
      <c r="F2878" s="4">
        <v>1823034</v>
      </c>
      <c r="G2878" s="4">
        <v>71853</v>
      </c>
      <c r="H2878" s="4">
        <f t="shared" si="266"/>
        <v>2237970.2021898064</v>
      </c>
      <c r="I2878" s="4">
        <f t="shared" si="267"/>
        <v>414936.20218980638</v>
      </c>
      <c r="J2878" s="5">
        <f t="shared" si="268"/>
        <v>0.22760749508226752</v>
      </c>
      <c r="K2878" s="4">
        <f t="shared" si="269"/>
        <v>124490.71906168504</v>
      </c>
      <c r="L2878" s="4">
        <f t="shared" si="270"/>
        <v>52637.719061685042</v>
      </c>
      <c r="M2878" s="5">
        <f t="shared" si="271"/>
        <v>0.73257510558619732</v>
      </c>
      <c r="N2878" s="4">
        <f>IF(SUMPRODUCT($O$2:$AD$2,O2878:AD2878)&lt;=Kalkulačka!$B$4,SUMPRODUCT($O$2:$AD$2,O2878:AD2878)*Kalkulačka!$B$5,SUMPRODUCT($O$2:$AD$2,O2878:AD2878))</f>
        <v>157.5</v>
      </c>
      <c r="O2878" s="4">
        <v>48</v>
      </c>
      <c r="P2878" s="4">
        <v>0</v>
      </c>
      <c r="Q2878" s="4">
        <v>0</v>
      </c>
      <c r="R2878" s="4">
        <v>0</v>
      </c>
      <c r="S2878" s="4">
        <v>57</v>
      </c>
      <c r="T2878" s="4">
        <v>0</v>
      </c>
      <c r="U2878" s="4">
        <v>105</v>
      </c>
      <c r="V2878" s="4">
        <v>28</v>
      </c>
      <c r="W2878" s="4">
        <v>0</v>
      </c>
      <c r="X2878" s="4">
        <v>0</v>
      </c>
      <c r="Y2878" s="4">
        <v>0</v>
      </c>
      <c r="Z2878" s="4">
        <v>0</v>
      </c>
      <c r="AA2878" s="4">
        <v>0</v>
      </c>
      <c r="AB2878" s="4">
        <v>0</v>
      </c>
      <c r="AC2878" s="4">
        <v>0</v>
      </c>
      <c r="AD2878" s="4">
        <v>0</v>
      </c>
    </row>
    <row r="2879" spans="1:30" x14ac:dyDescent="0.3">
      <c r="A2879" s="16" t="s">
        <v>20</v>
      </c>
      <c r="B2879" s="7">
        <v>539392</v>
      </c>
      <c r="C2879" s="7">
        <v>241385</v>
      </c>
      <c r="D2879" s="7" t="s">
        <v>2830</v>
      </c>
      <c r="E2879" s="7">
        <v>2</v>
      </c>
      <c r="F2879" s="4">
        <v>1197790</v>
      </c>
      <c r="G2879" s="4">
        <v>50597</v>
      </c>
      <c r="H2879" s="4">
        <f t="shared" si="266"/>
        <v>1470666.1328675873</v>
      </c>
      <c r="I2879" s="4">
        <f t="shared" si="267"/>
        <v>272876.13286758726</v>
      </c>
      <c r="J2879" s="5">
        <f t="shared" si="268"/>
        <v>0.22781633914758626</v>
      </c>
      <c r="K2879" s="4">
        <f t="shared" si="269"/>
        <v>81808.18681196445</v>
      </c>
      <c r="L2879" s="4">
        <f t="shared" si="270"/>
        <v>31211.18681196445</v>
      </c>
      <c r="M2879" s="5">
        <f t="shared" si="271"/>
        <v>0.61685844638939957</v>
      </c>
      <c r="N2879" s="4">
        <f>IF(SUMPRODUCT($O$2:$AD$2,O2879:AD2879)&lt;=Kalkulačka!$B$4,SUMPRODUCT($O$2:$AD$2,O2879:AD2879)*Kalkulačka!$B$5,SUMPRODUCT($O$2:$AD$2,O2879:AD2879))</f>
        <v>103.5</v>
      </c>
      <c r="O2879" s="4">
        <v>22</v>
      </c>
      <c r="P2879" s="4">
        <v>0</v>
      </c>
      <c r="Q2879" s="4">
        <v>0</v>
      </c>
      <c r="R2879" s="4">
        <v>0</v>
      </c>
      <c r="S2879" s="4">
        <v>47</v>
      </c>
      <c r="T2879" s="4">
        <v>0</v>
      </c>
      <c r="U2879" s="4">
        <v>69</v>
      </c>
      <c r="V2879" s="4">
        <v>27</v>
      </c>
      <c r="W2879" s="4">
        <v>0</v>
      </c>
      <c r="X2879" s="4">
        <v>0</v>
      </c>
      <c r="Y2879" s="4">
        <v>0</v>
      </c>
      <c r="Z2879" s="4">
        <v>0</v>
      </c>
      <c r="AA2879" s="4">
        <v>0</v>
      </c>
      <c r="AB2879" s="4">
        <v>0</v>
      </c>
      <c r="AC2879" s="4">
        <v>0</v>
      </c>
      <c r="AD2879" s="4">
        <v>0</v>
      </c>
    </row>
    <row r="2880" spans="1:30" x14ac:dyDescent="0.3">
      <c r="A2880" s="16" t="s">
        <v>20</v>
      </c>
      <c r="B2880" s="7">
        <v>531154</v>
      </c>
      <c r="C2880" s="7">
        <v>233218</v>
      </c>
      <c r="D2880" s="7" t="s">
        <v>1363</v>
      </c>
      <c r="E2880" s="7">
        <v>2</v>
      </c>
      <c r="F2880" s="4">
        <v>1197788</v>
      </c>
      <c r="G2880" s="4">
        <v>49097</v>
      </c>
      <c r="H2880" s="4">
        <f t="shared" si="266"/>
        <v>1470666.1328675873</v>
      </c>
      <c r="I2880" s="4">
        <f t="shared" si="267"/>
        <v>272878.13286758726</v>
      </c>
      <c r="J2880" s="5">
        <f t="shared" si="268"/>
        <v>0.2278183892872423</v>
      </c>
      <c r="K2880" s="4">
        <f t="shared" si="269"/>
        <v>81808.18681196445</v>
      </c>
      <c r="L2880" s="4">
        <f t="shared" si="270"/>
        <v>32711.18681196445</v>
      </c>
      <c r="M2880" s="5">
        <f t="shared" si="271"/>
        <v>0.66625632547741098</v>
      </c>
      <c r="N2880" s="4">
        <f>IF(SUMPRODUCT($O$2:$AD$2,O2880:AD2880)&lt;=Kalkulačka!$B$4,SUMPRODUCT($O$2:$AD$2,O2880:AD2880)*Kalkulačka!$B$5,SUMPRODUCT($O$2:$AD$2,O2880:AD2880))</f>
        <v>103.5</v>
      </c>
      <c r="O2880" s="4">
        <v>26</v>
      </c>
      <c r="P2880" s="4">
        <v>0</v>
      </c>
      <c r="Q2880" s="4">
        <v>0</v>
      </c>
      <c r="R2880" s="4">
        <v>0</v>
      </c>
      <c r="S2880" s="4">
        <v>43</v>
      </c>
      <c r="T2880" s="4">
        <v>0</v>
      </c>
      <c r="U2880" s="4">
        <v>70</v>
      </c>
      <c r="V2880" s="4">
        <v>28</v>
      </c>
      <c r="W2880" s="4">
        <v>0</v>
      </c>
      <c r="X2880" s="4">
        <v>0</v>
      </c>
      <c r="Y2880" s="4">
        <v>0</v>
      </c>
      <c r="Z2880" s="4">
        <v>0</v>
      </c>
      <c r="AA2880" s="4">
        <v>0</v>
      </c>
      <c r="AB2880" s="4">
        <v>0</v>
      </c>
      <c r="AC2880" s="4">
        <v>0</v>
      </c>
      <c r="AD2880" s="4">
        <v>0</v>
      </c>
    </row>
    <row r="2881" spans="1:30" x14ac:dyDescent="0.3">
      <c r="A2881" s="16" t="s">
        <v>25</v>
      </c>
      <c r="B2881" s="7">
        <v>579131</v>
      </c>
      <c r="C2881" s="7">
        <v>18243665</v>
      </c>
      <c r="D2881" s="7" t="s">
        <v>2831</v>
      </c>
      <c r="E2881" s="7">
        <v>2</v>
      </c>
      <c r="F2881" s="4">
        <v>381894</v>
      </c>
      <c r="G2881" s="4">
        <v>10561</v>
      </c>
      <c r="H2881" s="4">
        <f t="shared" si="266"/>
        <v>468908.04236357851</v>
      </c>
      <c r="I2881" s="4">
        <f t="shared" si="267"/>
        <v>87014.042363578512</v>
      </c>
      <c r="J2881" s="5">
        <f t="shared" si="268"/>
        <v>0.22784867623890004</v>
      </c>
      <c r="K2881" s="4">
        <f t="shared" si="269"/>
        <v>26083.769708162581</v>
      </c>
      <c r="L2881" s="4">
        <f t="shared" si="270"/>
        <v>15522.769708162581</v>
      </c>
      <c r="M2881" s="5">
        <f t="shared" si="271"/>
        <v>1.4698200651607407</v>
      </c>
      <c r="N2881" s="4">
        <f>IF(SUMPRODUCT($O$2:$AD$2,O2881:AD2881)&lt;=Kalkulačka!$B$4,SUMPRODUCT($O$2:$AD$2,O2881:AD2881)*Kalkulačka!$B$5,SUMPRODUCT($O$2:$AD$2,O2881:AD2881))</f>
        <v>33</v>
      </c>
      <c r="O2881" s="4">
        <v>22</v>
      </c>
      <c r="P2881" s="4">
        <v>0</v>
      </c>
      <c r="Q2881" s="4">
        <v>0</v>
      </c>
      <c r="R2881" s="4">
        <v>0</v>
      </c>
      <c r="S2881" s="4">
        <v>0</v>
      </c>
      <c r="T2881" s="4">
        <v>0</v>
      </c>
      <c r="U2881" s="4">
        <v>22</v>
      </c>
      <c r="V2881" s="4">
        <v>0</v>
      </c>
      <c r="W2881" s="4">
        <v>0</v>
      </c>
      <c r="X2881" s="4">
        <v>0</v>
      </c>
      <c r="Y2881" s="4">
        <v>0</v>
      </c>
      <c r="Z2881" s="4">
        <v>0</v>
      </c>
      <c r="AA2881" s="4">
        <v>0</v>
      </c>
      <c r="AB2881" s="4">
        <v>0</v>
      </c>
      <c r="AC2881" s="4">
        <v>0</v>
      </c>
      <c r="AD2881" s="4">
        <v>0</v>
      </c>
    </row>
    <row r="2882" spans="1:30" x14ac:dyDescent="0.3">
      <c r="A2882" s="16" t="s">
        <v>25</v>
      </c>
      <c r="B2882" s="7">
        <v>553891</v>
      </c>
      <c r="C2882" s="7">
        <v>253537</v>
      </c>
      <c r="D2882" s="7" t="s">
        <v>2832</v>
      </c>
      <c r="E2882" s="7">
        <v>2</v>
      </c>
      <c r="F2882" s="4">
        <v>381894</v>
      </c>
      <c r="G2882" s="4">
        <v>10561</v>
      </c>
      <c r="H2882" s="4">
        <f t="shared" si="266"/>
        <v>468908.04236357851</v>
      </c>
      <c r="I2882" s="4">
        <f t="shared" si="267"/>
        <v>87014.042363578512</v>
      </c>
      <c r="J2882" s="5">
        <f t="shared" si="268"/>
        <v>0.22784867623890004</v>
      </c>
      <c r="K2882" s="4">
        <f t="shared" si="269"/>
        <v>26083.769708162581</v>
      </c>
      <c r="L2882" s="4">
        <f t="shared" si="270"/>
        <v>15522.769708162581</v>
      </c>
      <c r="M2882" s="5">
        <f t="shared" si="271"/>
        <v>1.4698200651607407</v>
      </c>
      <c r="N2882" s="4">
        <f>IF(SUMPRODUCT($O$2:$AD$2,O2882:AD2882)&lt;=Kalkulačka!$B$4,SUMPRODUCT($O$2:$AD$2,O2882:AD2882)*Kalkulačka!$B$5,SUMPRODUCT($O$2:$AD$2,O2882:AD2882))</f>
        <v>33</v>
      </c>
      <c r="O2882" s="4">
        <v>22</v>
      </c>
      <c r="P2882" s="4">
        <v>0</v>
      </c>
      <c r="Q2882" s="4">
        <v>0</v>
      </c>
      <c r="R2882" s="4">
        <v>0</v>
      </c>
      <c r="S2882" s="4">
        <v>0</v>
      </c>
      <c r="T2882" s="4">
        <v>0</v>
      </c>
      <c r="U2882" s="4">
        <v>24</v>
      </c>
      <c r="V2882" s="4">
        <v>0</v>
      </c>
      <c r="W2882" s="4">
        <v>0</v>
      </c>
      <c r="X2882" s="4">
        <v>0</v>
      </c>
      <c r="Y2882" s="4">
        <v>0</v>
      </c>
      <c r="Z2882" s="4">
        <v>0</v>
      </c>
      <c r="AA2882" s="4">
        <v>0</v>
      </c>
      <c r="AB2882" s="4">
        <v>0</v>
      </c>
      <c r="AC2882" s="4">
        <v>0</v>
      </c>
      <c r="AD2882" s="4">
        <v>0</v>
      </c>
    </row>
    <row r="2883" spans="1:30" x14ac:dyDescent="0.3">
      <c r="A2883" s="16" t="s">
        <v>25</v>
      </c>
      <c r="B2883" s="7">
        <v>558346</v>
      </c>
      <c r="C2883" s="7">
        <v>257222</v>
      </c>
      <c r="D2883" s="7" t="s">
        <v>2833</v>
      </c>
      <c r="E2883" s="7">
        <v>2</v>
      </c>
      <c r="F2883" s="4">
        <v>381894</v>
      </c>
      <c r="G2883" s="4">
        <v>10561</v>
      </c>
      <c r="H2883" s="4">
        <f t="shared" si="266"/>
        <v>468908.04236357851</v>
      </c>
      <c r="I2883" s="4">
        <f t="shared" si="267"/>
        <v>87014.042363578512</v>
      </c>
      <c r="J2883" s="5">
        <f t="shared" si="268"/>
        <v>0.22784867623890004</v>
      </c>
      <c r="K2883" s="4">
        <f t="shared" si="269"/>
        <v>26083.769708162581</v>
      </c>
      <c r="L2883" s="4">
        <f t="shared" si="270"/>
        <v>15522.769708162581</v>
      </c>
      <c r="M2883" s="5">
        <f t="shared" si="271"/>
        <v>1.4698200651607407</v>
      </c>
      <c r="N2883" s="4">
        <f>IF(SUMPRODUCT($O$2:$AD$2,O2883:AD2883)&lt;=Kalkulačka!$B$4,SUMPRODUCT($O$2:$AD$2,O2883:AD2883)*Kalkulačka!$B$5,SUMPRODUCT($O$2:$AD$2,O2883:AD2883))</f>
        <v>33</v>
      </c>
      <c r="O2883" s="4">
        <v>22</v>
      </c>
      <c r="P2883" s="4">
        <v>0</v>
      </c>
      <c r="Q2883" s="4">
        <v>0</v>
      </c>
      <c r="R2883" s="4">
        <v>0</v>
      </c>
      <c r="S2883" s="4">
        <v>0</v>
      </c>
      <c r="T2883" s="4">
        <v>0</v>
      </c>
      <c r="U2883" s="4">
        <v>0</v>
      </c>
      <c r="V2883" s="4">
        <v>0</v>
      </c>
      <c r="W2883" s="4">
        <v>0</v>
      </c>
      <c r="X2883" s="4">
        <v>0</v>
      </c>
      <c r="Y2883" s="4">
        <v>0</v>
      </c>
      <c r="Z2883" s="4">
        <v>0</v>
      </c>
      <c r="AA2883" s="4">
        <v>0</v>
      </c>
      <c r="AB2883" s="4">
        <v>0</v>
      </c>
      <c r="AC2883" s="4">
        <v>0</v>
      </c>
      <c r="AD2883" s="4">
        <v>0</v>
      </c>
    </row>
    <row r="2884" spans="1:30" x14ac:dyDescent="0.3">
      <c r="A2884" s="16" t="s">
        <v>47</v>
      </c>
      <c r="B2884" s="7">
        <v>583634</v>
      </c>
      <c r="C2884" s="7">
        <v>282332</v>
      </c>
      <c r="D2884" s="7" t="s">
        <v>630</v>
      </c>
      <c r="E2884" s="7">
        <v>2</v>
      </c>
      <c r="F2884" s="4">
        <v>2569070</v>
      </c>
      <c r="G2884" s="4">
        <v>100507</v>
      </c>
      <c r="H2884" s="4">
        <f t="shared" si="266"/>
        <v>3154472.2849913463</v>
      </c>
      <c r="I2884" s="4">
        <f t="shared" si="267"/>
        <v>585402.2849913463</v>
      </c>
      <c r="J2884" s="5">
        <f t="shared" si="268"/>
        <v>0.2278654474153472</v>
      </c>
      <c r="K2884" s="4">
        <f t="shared" si="269"/>
        <v>175472.63258218463</v>
      </c>
      <c r="L2884" s="4">
        <f t="shared" si="270"/>
        <v>74965.632582184626</v>
      </c>
      <c r="M2884" s="5">
        <f t="shared" si="271"/>
        <v>0.74587474088555639</v>
      </c>
      <c r="N2884" s="4">
        <f>IF(SUMPRODUCT($O$2:$AD$2,O2884:AD2884)&lt;=Kalkulačka!$B$4,SUMPRODUCT($O$2:$AD$2,O2884:AD2884)*Kalkulačka!$B$5,SUMPRODUCT($O$2:$AD$2,O2884:AD2884))</f>
        <v>222</v>
      </c>
      <c r="O2884" s="4">
        <v>69</v>
      </c>
      <c r="P2884" s="4">
        <v>0</v>
      </c>
      <c r="Q2884" s="4">
        <v>0</v>
      </c>
      <c r="R2884" s="4">
        <v>0</v>
      </c>
      <c r="S2884" s="4">
        <v>79</v>
      </c>
      <c r="T2884" s="4">
        <v>0</v>
      </c>
      <c r="U2884" s="4">
        <v>147</v>
      </c>
      <c r="V2884" s="4">
        <v>52</v>
      </c>
      <c r="W2884" s="4">
        <v>0</v>
      </c>
      <c r="X2884" s="4">
        <v>0</v>
      </c>
      <c r="Y2884" s="4">
        <v>0</v>
      </c>
      <c r="Z2884" s="4">
        <v>0</v>
      </c>
      <c r="AA2884" s="4">
        <v>0</v>
      </c>
      <c r="AB2884" s="4">
        <v>0</v>
      </c>
      <c r="AC2884" s="4">
        <v>0</v>
      </c>
      <c r="AD2884" s="4">
        <v>0</v>
      </c>
    </row>
    <row r="2885" spans="1:30" x14ac:dyDescent="0.3">
      <c r="A2885" s="16" t="s">
        <v>56</v>
      </c>
      <c r="B2885" s="7">
        <v>598445</v>
      </c>
      <c r="C2885" s="7">
        <v>296945</v>
      </c>
      <c r="D2885" s="7" t="s">
        <v>2834</v>
      </c>
      <c r="E2885" s="7">
        <v>2</v>
      </c>
      <c r="F2885" s="4">
        <v>3159210</v>
      </c>
      <c r="G2885" s="4">
        <v>154274</v>
      </c>
      <c r="H2885" s="4">
        <f t="shared" si="266"/>
        <v>3879148.3504623314</v>
      </c>
      <c r="I2885" s="4">
        <f t="shared" si="267"/>
        <v>719938.35046233144</v>
      </c>
      <c r="J2885" s="5">
        <f t="shared" si="268"/>
        <v>0.22788556330928667</v>
      </c>
      <c r="K2885" s="4">
        <f t="shared" si="269"/>
        <v>215783.91304025406</v>
      </c>
      <c r="L2885" s="4">
        <f t="shared" si="270"/>
        <v>61509.913040254061</v>
      </c>
      <c r="M2885" s="5">
        <f t="shared" si="271"/>
        <v>0.39870563439240603</v>
      </c>
      <c r="N2885" s="4">
        <f>IF(SUMPRODUCT($O$2:$AD$2,O2885:AD2885)&lt;=Kalkulačka!$B$4,SUMPRODUCT($O$2:$AD$2,O2885:AD2885)*Kalkulačka!$B$5,SUMPRODUCT($O$2:$AD$2,O2885:AD2885))</f>
        <v>273</v>
      </c>
      <c r="O2885" s="4">
        <v>46</v>
      </c>
      <c r="P2885" s="4">
        <v>0</v>
      </c>
      <c r="Q2885" s="4">
        <v>0</v>
      </c>
      <c r="R2885" s="4">
        <v>0</v>
      </c>
      <c r="S2885" s="4">
        <v>136</v>
      </c>
      <c r="T2885" s="4">
        <v>0</v>
      </c>
      <c r="U2885" s="4">
        <v>160</v>
      </c>
      <c r="V2885" s="4">
        <v>52</v>
      </c>
      <c r="W2885" s="4">
        <v>0</v>
      </c>
      <c r="X2885" s="4">
        <v>0</v>
      </c>
      <c r="Y2885" s="4">
        <v>0</v>
      </c>
      <c r="Z2885" s="4">
        <v>0</v>
      </c>
      <c r="AA2885" s="4">
        <v>0</v>
      </c>
      <c r="AB2885" s="4">
        <v>0</v>
      </c>
      <c r="AC2885" s="4">
        <v>0</v>
      </c>
      <c r="AD2885" s="4">
        <v>0</v>
      </c>
    </row>
    <row r="2886" spans="1:30" x14ac:dyDescent="0.3">
      <c r="A2886" s="16" t="s">
        <v>20</v>
      </c>
      <c r="B2886" s="7">
        <v>534803</v>
      </c>
      <c r="C2886" s="7">
        <v>236837</v>
      </c>
      <c r="D2886" s="7" t="s">
        <v>2835</v>
      </c>
      <c r="E2886" s="7">
        <v>2</v>
      </c>
      <c r="F2886" s="4">
        <v>1648795</v>
      </c>
      <c r="G2886" s="4">
        <v>67525</v>
      </c>
      <c r="H2886" s="4">
        <f t="shared" ref="H2886:H2949" si="272">N2886*$A$3</f>
        <v>2024830.1829336346</v>
      </c>
      <c r="I2886" s="4">
        <f t="shared" ref="I2886:I2949" si="273">H2886-F2886</f>
        <v>376035.18293363461</v>
      </c>
      <c r="J2886" s="5">
        <f t="shared" ref="J2886:J2949" si="274">IFERROR(H2886/F2886-1,0)</f>
        <v>0.22806666864809433</v>
      </c>
      <c r="K2886" s="4">
        <f t="shared" ref="K2886:K2949" si="275">N2886*$A$4</f>
        <v>112634.46010342933</v>
      </c>
      <c r="L2886" s="4">
        <f t="shared" ref="L2886:L2949" si="276">K2886-G2886</f>
        <v>45109.46010342933</v>
      </c>
      <c r="M2886" s="5">
        <f t="shared" ref="M2886:M2949" si="277">IFERROR(K2886/G2886-1,0)</f>
        <v>0.66804087528218181</v>
      </c>
      <c r="N2886" s="4">
        <f>IF(SUMPRODUCT($O$2:$AD$2,O2886:AD2886)&lt;=Kalkulačka!$B$4,SUMPRODUCT($O$2:$AD$2,O2886:AD2886)*Kalkulačka!$B$5,SUMPRODUCT($O$2:$AD$2,O2886:AD2886))</f>
        <v>142.5</v>
      </c>
      <c r="O2886" s="4">
        <v>36</v>
      </c>
      <c r="P2886" s="4">
        <v>0</v>
      </c>
      <c r="Q2886" s="4">
        <v>0</v>
      </c>
      <c r="R2886" s="4">
        <v>0</v>
      </c>
      <c r="S2886" s="4">
        <v>59</v>
      </c>
      <c r="T2886" s="4">
        <v>0</v>
      </c>
      <c r="U2886" s="4">
        <v>90</v>
      </c>
      <c r="V2886" s="4">
        <v>52</v>
      </c>
      <c r="W2886" s="4">
        <v>0</v>
      </c>
      <c r="X2886" s="4">
        <v>0</v>
      </c>
      <c r="Y2886" s="4">
        <v>0</v>
      </c>
      <c r="Z2886" s="4">
        <v>0</v>
      </c>
      <c r="AA2886" s="4">
        <v>0</v>
      </c>
      <c r="AB2886" s="4">
        <v>0</v>
      </c>
      <c r="AC2886" s="4">
        <v>0</v>
      </c>
      <c r="AD2886" s="4">
        <v>0</v>
      </c>
    </row>
    <row r="2887" spans="1:30" x14ac:dyDescent="0.3">
      <c r="A2887" s="16" t="s">
        <v>50</v>
      </c>
      <c r="B2887" s="7">
        <v>589403</v>
      </c>
      <c r="C2887" s="7">
        <v>288144</v>
      </c>
      <c r="D2887" s="7" t="s">
        <v>2836</v>
      </c>
      <c r="E2887" s="7">
        <v>2</v>
      </c>
      <c r="F2887" s="4">
        <v>3418508</v>
      </c>
      <c r="G2887" s="4">
        <v>178011</v>
      </c>
      <c r="H2887" s="4">
        <f t="shared" si="272"/>
        <v>4198858.3793465896</v>
      </c>
      <c r="I2887" s="4">
        <f t="shared" si="273"/>
        <v>780350.37934658956</v>
      </c>
      <c r="J2887" s="5">
        <f t="shared" si="274"/>
        <v>0.22827221096062655</v>
      </c>
      <c r="K2887" s="4">
        <f t="shared" si="275"/>
        <v>233568.30147763764</v>
      </c>
      <c r="L2887" s="4">
        <f t="shared" si="276"/>
        <v>55557.301477637637</v>
      </c>
      <c r="M2887" s="5">
        <f t="shared" si="277"/>
        <v>0.31210038412029384</v>
      </c>
      <c r="N2887" s="4">
        <f>IF(SUMPRODUCT($O$2:$AD$2,O2887:AD2887)&lt;=Kalkulačka!$B$4,SUMPRODUCT($O$2:$AD$2,O2887:AD2887)*Kalkulačka!$B$5,SUMPRODUCT($O$2:$AD$2,O2887:AD2887))</f>
        <v>295.5</v>
      </c>
      <c r="O2887" s="4">
        <v>42</v>
      </c>
      <c r="P2887" s="4">
        <v>0</v>
      </c>
      <c r="Q2887" s="4">
        <v>0</v>
      </c>
      <c r="R2887" s="4">
        <v>0</v>
      </c>
      <c r="S2887" s="4">
        <v>155</v>
      </c>
      <c r="T2887" s="4">
        <v>0</v>
      </c>
      <c r="U2887" s="4">
        <v>172</v>
      </c>
      <c r="V2887" s="4">
        <v>52</v>
      </c>
      <c r="W2887" s="4">
        <v>0</v>
      </c>
      <c r="X2887" s="4">
        <v>0</v>
      </c>
      <c r="Y2887" s="4">
        <v>0</v>
      </c>
      <c r="Z2887" s="4">
        <v>0</v>
      </c>
      <c r="AA2887" s="4">
        <v>0</v>
      </c>
      <c r="AB2887" s="4">
        <v>0</v>
      </c>
      <c r="AC2887" s="4">
        <v>0</v>
      </c>
      <c r="AD2887" s="4">
        <v>0</v>
      </c>
    </row>
    <row r="2888" spans="1:30" x14ac:dyDescent="0.3">
      <c r="A2888" s="16" t="s">
        <v>20</v>
      </c>
      <c r="B2888" s="7">
        <v>535303</v>
      </c>
      <c r="C2888" s="7">
        <v>237302</v>
      </c>
      <c r="D2888" s="7" t="s">
        <v>2837</v>
      </c>
      <c r="E2888" s="7">
        <v>2</v>
      </c>
      <c r="F2888" s="4">
        <v>1648452</v>
      </c>
      <c r="G2888" s="4">
        <v>66396</v>
      </c>
      <c r="H2888" s="4">
        <f t="shared" si="272"/>
        <v>2024830.1829336346</v>
      </c>
      <c r="I2888" s="4">
        <f t="shared" si="273"/>
        <v>376378.18293363461</v>
      </c>
      <c r="J2888" s="5">
        <f t="shared" si="274"/>
        <v>0.22832219739102788</v>
      </c>
      <c r="K2888" s="4">
        <f t="shared" si="275"/>
        <v>112634.46010342933</v>
      </c>
      <c r="L2888" s="4">
        <f t="shared" si="276"/>
        <v>46238.46010342933</v>
      </c>
      <c r="M2888" s="5">
        <f t="shared" si="277"/>
        <v>0.69640430302170819</v>
      </c>
      <c r="N2888" s="4">
        <f>IF(SUMPRODUCT($O$2:$AD$2,O2888:AD2888)&lt;=Kalkulačka!$B$4,SUMPRODUCT($O$2:$AD$2,O2888:AD2888)*Kalkulačka!$B$5,SUMPRODUCT($O$2:$AD$2,O2888:AD2888))</f>
        <v>142.5</v>
      </c>
      <c r="O2888" s="4">
        <v>39</v>
      </c>
      <c r="P2888" s="4">
        <v>0</v>
      </c>
      <c r="Q2888" s="4">
        <v>0</v>
      </c>
      <c r="R2888" s="4">
        <v>0</v>
      </c>
      <c r="S2888" s="4">
        <v>56</v>
      </c>
      <c r="T2888" s="4">
        <v>0</v>
      </c>
      <c r="U2888" s="4">
        <v>88</v>
      </c>
      <c r="V2888" s="4">
        <v>40</v>
      </c>
      <c r="W2888" s="4">
        <v>0</v>
      </c>
      <c r="X2888" s="4">
        <v>0</v>
      </c>
      <c r="Y2888" s="4">
        <v>0</v>
      </c>
      <c r="Z2888" s="4">
        <v>0</v>
      </c>
      <c r="AA2888" s="4">
        <v>0</v>
      </c>
      <c r="AB2888" s="4">
        <v>0</v>
      </c>
      <c r="AC2888" s="4">
        <v>0</v>
      </c>
      <c r="AD2888" s="4">
        <v>0</v>
      </c>
    </row>
    <row r="2889" spans="1:30" x14ac:dyDescent="0.3">
      <c r="A2889" s="16" t="s">
        <v>25</v>
      </c>
      <c r="B2889" s="7">
        <v>556076</v>
      </c>
      <c r="C2889" s="7">
        <v>255416</v>
      </c>
      <c r="D2889" s="7" t="s">
        <v>1561</v>
      </c>
      <c r="E2889" s="7">
        <v>2</v>
      </c>
      <c r="F2889" s="4">
        <v>1127354</v>
      </c>
      <c r="G2889" s="4">
        <v>45093</v>
      </c>
      <c r="H2889" s="4">
        <f t="shared" si="272"/>
        <v>1385410.1251651184</v>
      </c>
      <c r="I2889" s="4">
        <f t="shared" si="273"/>
        <v>258056.12516511837</v>
      </c>
      <c r="J2889" s="5">
        <f t="shared" si="274"/>
        <v>0.22890425293662719</v>
      </c>
      <c r="K2889" s="4">
        <f t="shared" si="275"/>
        <v>77065.683228662165</v>
      </c>
      <c r="L2889" s="4">
        <f t="shared" si="276"/>
        <v>31972.683228662165</v>
      </c>
      <c r="M2889" s="5">
        <f t="shared" si="277"/>
        <v>0.70903872504961218</v>
      </c>
      <c r="N2889" s="4">
        <f>IF(SUMPRODUCT($O$2:$AD$2,O2889:AD2889)&lt;=Kalkulačka!$B$4,SUMPRODUCT($O$2:$AD$2,O2889:AD2889)*Kalkulačka!$B$5,SUMPRODUCT($O$2:$AD$2,O2889:AD2889))</f>
        <v>97.5</v>
      </c>
      <c r="O2889" s="4">
        <v>28</v>
      </c>
      <c r="P2889" s="4">
        <v>0</v>
      </c>
      <c r="Q2889" s="4">
        <v>0</v>
      </c>
      <c r="R2889" s="4">
        <v>0</v>
      </c>
      <c r="S2889" s="4">
        <v>37</v>
      </c>
      <c r="T2889" s="4">
        <v>0</v>
      </c>
      <c r="U2889" s="4">
        <v>59</v>
      </c>
      <c r="V2889" s="4">
        <v>26</v>
      </c>
      <c r="W2889" s="4">
        <v>0</v>
      </c>
      <c r="X2889" s="4">
        <v>0</v>
      </c>
      <c r="Y2889" s="4">
        <v>0</v>
      </c>
      <c r="Z2889" s="4">
        <v>0</v>
      </c>
      <c r="AA2889" s="4">
        <v>0</v>
      </c>
      <c r="AB2889" s="4">
        <v>0</v>
      </c>
      <c r="AC2889" s="4">
        <v>0</v>
      </c>
      <c r="AD2889" s="4">
        <v>0</v>
      </c>
    </row>
    <row r="2890" spans="1:30" x14ac:dyDescent="0.3">
      <c r="A2890" s="16" t="s">
        <v>41</v>
      </c>
      <c r="B2890" s="7">
        <v>580431</v>
      </c>
      <c r="C2890" s="7">
        <v>279021</v>
      </c>
      <c r="D2890" s="7" t="s">
        <v>2838</v>
      </c>
      <c r="E2890" s="7">
        <v>2</v>
      </c>
      <c r="F2890" s="4">
        <v>2948052</v>
      </c>
      <c r="G2890" s="4">
        <v>140904</v>
      </c>
      <c r="H2890" s="4">
        <f t="shared" si="272"/>
        <v>3623380.3273549248</v>
      </c>
      <c r="I2890" s="4">
        <f t="shared" si="273"/>
        <v>675328.32735492475</v>
      </c>
      <c r="J2890" s="5">
        <f t="shared" si="274"/>
        <v>0.22907612462565941</v>
      </c>
      <c r="K2890" s="4">
        <f t="shared" si="275"/>
        <v>201556.40229034721</v>
      </c>
      <c r="L2890" s="4">
        <f t="shared" si="276"/>
        <v>60652.402290347207</v>
      </c>
      <c r="M2890" s="5">
        <f t="shared" si="277"/>
        <v>0.43045195516342472</v>
      </c>
      <c r="N2890" s="4">
        <f>IF(SUMPRODUCT($O$2:$AD$2,O2890:AD2890)&lt;=Kalkulačka!$B$4,SUMPRODUCT($O$2:$AD$2,O2890:AD2890)*Kalkulačka!$B$5,SUMPRODUCT($O$2:$AD$2,O2890:AD2890))</f>
        <v>255</v>
      </c>
      <c r="O2890" s="4">
        <v>51</v>
      </c>
      <c r="P2890" s="4">
        <v>0</v>
      </c>
      <c r="Q2890" s="4">
        <v>0</v>
      </c>
      <c r="R2890" s="4">
        <v>0</v>
      </c>
      <c r="S2890" s="4">
        <v>119</v>
      </c>
      <c r="T2890" s="4">
        <v>0</v>
      </c>
      <c r="U2890" s="4">
        <v>167</v>
      </c>
      <c r="V2890" s="4">
        <v>30</v>
      </c>
      <c r="W2890" s="4">
        <v>0</v>
      </c>
      <c r="X2890" s="4">
        <v>0</v>
      </c>
      <c r="Y2890" s="4">
        <v>0</v>
      </c>
      <c r="Z2890" s="4">
        <v>0</v>
      </c>
      <c r="AA2890" s="4">
        <v>0</v>
      </c>
      <c r="AB2890" s="4">
        <v>0</v>
      </c>
      <c r="AC2890" s="4">
        <v>0</v>
      </c>
      <c r="AD2890" s="4">
        <v>0</v>
      </c>
    </row>
    <row r="2891" spans="1:30" x14ac:dyDescent="0.3">
      <c r="A2891" s="16" t="s">
        <v>53</v>
      </c>
      <c r="B2891" s="7">
        <v>585441</v>
      </c>
      <c r="C2891" s="7">
        <v>284157</v>
      </c>
      <c r="D2891" s="7" t="s">
        <v>2839</v>
      </c>
      <c r="E2891" s="7">
        <v>2</v>
      </c>
      <c r="F2891" s="4">
        <v>953755</v>
      </c>
      <c r="G2891" s="4">
        <v>37734</v>
      </c>
      <c r="H2891" s="4">
        <f t="shared" si="272"/>
        <v>1172270.1059089464</v>
      </c>
      <c r="I2891" s="4">
        <f t="shared" si="273"/>
        <v>218515.10590894637</v>
      </c>
      <c r="J2891" s="5">
        <f t="shared" si="274"/>
        <v>0.22911031230132095</v>
      </c>
      <c r="K2891" s="4">
        <f t="shared" si="275"/>
        <v>65209.424270406453</v>
      </c>
      <c r="L2891" s="4">
        <f t="shared" si="276"/>
        <v>27475.424270406453</v>
      </c>
      <c r="M2891" s="5">
        <f t="shared" si="277"/>
        <v>0.72813442175243681</v>
      </c>
      <c r="N2891" s="4">
        <f>IF(SUMPRODUCT($O$2:$AD$2,O2891:AD2891)&lt;=Kalkulačka!$B$4,SUMPRODUCT($O$2:$AD$2,O2891:AD2891)*Kalkulačka!$B$5,SUMPRODUCT($O$2:$AD$2,O2891:AD2891))</f>
        <v>82.5</v>
      </c>
      <c r="O2891" s="4">
        <v>25</v>
      </c>
      <c r="P2891" s="4">
        <v>0</v>
      </c>
      <c r="Q2891" s="4">
        <v>0</v>
      </c>
      <c r="R2891" s="4">
        <v>0</v>
      </c>
      <c r="S2891" s="4">
        <v>30</v>
      </c>
      <c r="T2891" s="4">
        <v>0</v>
      </c>
      <c r="U2891" s="4">
        <v>59</v>
      </c>
      <c r="V2891" s="4">
        <v>30</v>
      </c>
      <c r="W2891" s="4">
        <v>0</v>
      </c>
      <c r="X2891" s="4">
        <v>0</v>
      </c>
      <c r="Y2891" s="4">
        <v>0</v>
      </c>
      <c r="Z2891" s="4">
        <v>0</v>
      </c>
      <c r="AA2891" s="4">
        <v>0</v>
      </c>
      <c r="AB2891" s="4">
        <v>0</v>
      </c>
      <c r="AC2891" s="4">
        <v>0</v>
      </c>
      <c r="AD2891" s="4">
        <v>0</v>
      </c>
    </row>
    <row r="2892" spans="1:30" x14ac:dyDescent="0.3">
      <c r="A2892" s="16" t="s">
        <v>25</v>
      </c>
      <c r="B2892" s="7">
        <v>557846</v>
      </c>
      <c r="C2892" s="7">
        <v>256714</v>
      </c>
      <c r="D2892" s="7" t="s">
        <v>2840</v>
      </c>
      <c r="E2892" s="7">
        <v>2</v>
      </c>
      <c r="F2892" s="4">
        <v>884313</v>
      </c>
      <c r="G2892" s="4">
        <v>34607</v>
      </c>
      <c r="H2892" s="4">
        <f t="shared" si="272"/>
        <v>1087014.0982064775</v>
      </c>
      <c r="I2892" s="4">
        <f t="shared" si="273"/>
        <v>202701.09820647747</v>
      </c>
      <c r="J2892" s="5">
        <f t="shared" si="274"/>
        <v>0.22921872482534744</v>
      </c>
      <c r="K2892" s="4">
        <f t="shared" si="275"/>
        <v>60466.920687104161</v>
      </c>
      <c r="L2892" s="4">
        <f t="shared" si="276"/>
        <v>25859.920687104161</v>
      </c>
      <c r="M2892" s="5">
        <f t="shared" si="277"/>
        <v>0.74724537484047038</v>
      </c>
      <c r="N2892" s="4">
        <f>IF(SUMPRODUCT($O$2:$AD$2,O2892:AD2892)&lt;=Kalkulačka!$B$4,SUMPRODUCT($O$2:$AD$2,O2892:AD2892)*Kalkulačka!$B$5,SUMPRODUCT($O$2:$AD$2,O2892:AD2892))</f>
        <v>76.5</v>
      </c>
      <c r="O2892" s="4">
        <v>24</v>
      </c>
      <c r="P2892" s="4">
        <v>0</v>
      </c>
      <c r="Q2892" s="4">
        <v>0</v>
      </c>
      <c r="R2892" s="4">
        <v>0</v>
      </c>
      <c r="S2892" s="4">
        <v>27</v>
      </c>
      <c r="T2892" s="4">
        <v>0</v>
      </c>
      <c r="U2892" s="4">
        <v>51</v>
      </c>
      <c r="V2892" s="4">
        <v>27</v>
      </c>
      <c r="W2892" s="4">
        <v>0</v>
      </c>
      <c r="X2892" s="4">
        <v>0</v>
      </c>
      <c r="Y2892" s="4">
        <v>0</v>
      </c>
      <c r="Z2892" s="4">
        <v>0</v>
      </c>
      <c r="AA2892" s="4">
        <v>0</v>
      </c>
      <c r="AB2892" s="4">
        <v>0</v>
      </c>
      <c r="AC2892" s="4">
        <v>0</v>
      </c>
      <c r="AD2892" s="4">
        <v>0</v>
      </c>
    </row>
    <row r="2893" spans="1:30" x14ac:dyDescent="0.3">
      <c r="A2893" s="16" t="s">
        <v>23</v>
      </c>
      <c r="B2893" s="7">
        <v>546968</v>
      </c>
      <c r="C2893" s="7">
        <v>247260</v>
      </c>
      <c r="D2893" s="7" t="s">
        <v>2841</v>
      </c>
      <c r="E2893" s="7">
        <v>2</v>
      </c>
      <c r="F2893" s="4">
        <v>398798</v>
      </c>
      <c r="G2893" s="4">
        <v>11152</v>
      </c>
      <c r="H2893" s="4">
        <f t="shared" si="272"/>
        <v>490222.04428919574</v>
      </c>
      <c r="I2893" s="4">
        <f t="shared" si="273"/>
        <v>91424.044289195735</v>
      </c>
      <c r="J2893" s="5">
        <f t="shared" si="274"/>
        <v>0.22924900397994907</v>
      </c>
      <c r="K2893" s="4">
        <f t="shared" si="275"/>
        <v>27269.395603988152</v>
      </c>
      <c r="L2893" s="4">
        <f t="shared" si="276"/>
        <v>16117.395603988152</v>
      </c>
      <c r="M2893" s="5">
        <f t="shared" si="277"/>
        <v>1.4452470950491527</v>
      </c>
      <c r="N2893" s="4">
        <f>IF(SUMPRODUCT($O$2:$AD$2,O2893:AD2893)&lt;=Kalkulačka!$B$4,SUMPRODUCT($O$2:$AD$2,O2893:AD2893)*Kalkulačka!$B$5,SUMPRODUCT($O$2:$AD$2,O2893:AD2893))</f>
        <v>34.5</v>
      </c>
      <c r="O2893" s="4">
        <v>23</v>
      </c>
      <c r="P2893" s="4">
        <v>0</v>
      </c>
      <c r="Q2893" s="4">
        <v>0</v>
      </c>
      <c r="R2893" s="4">
        <v>0</v>
      </c>
      <c r="S2893" s="4">
        <v>0</v>
      </c>
      <c r="T2893" s="4">
        <v>0</v>
      </c>
      <c r="U2893" s="4">
        <v>0</v>
      </c>
      <c r="V2893" s="4">
        <v>0</v>
      </c>
      <c r="W2893" s="4">
        <v>0</v>
      </c>
      <c r="X2893" s="4">
        <v>0</v>
      </c>
      <c r="Y2893" s="4">
        <v>0</v>
      </c>
      <c r="Z2893" s="4">
        <v>0</v>
      </c>
      <c r="AA2893" s="4">
        <v>0</v>
      </c>
      <c r="AB2893" s="4">
        <v>0</v>
      </c>
      <c r="AC2893" s="4">
        <v>0</v>
      </c>
      <c r="AD2893" s="4">
        <v>0</v>
      </c>
    </row>
    <row r="2894" spans="1:30" x14ac:dyDescent="0.3">
      <c r="A2894" s="16" t="s">
        <v>23</v>
      </c>
      <c r="B2894" s="7">
        <v>552763</v>
      </c>
      <c r="C2894" s="7">
        <v>252603</v>
      </c>
      <c r="D2894" s="7" t="s">
        <v>2842</v>
      </c>
      <c r="E2894" s="7">
        <v>2</v>
      </c>
      <c r="F2894" s="4">
        <v>398798</v>
      </c>
      <c r="G2894" s="4">
        <v>11152</v>
      </c>
      <c r="H2894" s="4">
        <f t="shared" si="272"/>
        <v>490222.04428919574</v>
      </c>
      <c r="I2894" s="4">
        <f t="shared" si="273"/>
        <v>91424.044289195735</v>
      </c>
      <c r="J2894" s="5">
        <f t="shared" si="274"/>
        <v>0.22924900397994907</v>
      </c>
      <c r="K2894" s="4">
        <f t="shared" si="275"/>
        <v>27269.395603988152</v>
      </c>
      <c r="L2894" s="4">
        <f t="shared" si="276"/>
        <v>16117.395603988152</v>
      </c>
      <c r="M2894" s="5">
        <f t="shared" si="277"/>
        <v>1.4452470950491527</v>
      </c>
      <c r="N2894" s="4">
        <f>IF(SUMPRODUCT($O$2:$AD$2,O2894:AD2894)&lt;=Kalkulačka!$B$4,SUMPRODUCT($O$2:$AD$2,O2894:AD2894)*Kalkulačka!$B$5,SUMPRODUCT($O$2:$AD$2,O2894:AD2894))</f>
        <v>34.5</v>
      </c>
      <c r="O2894" s="4">
        <v>23</v>
      </c>
      <c r="P2894" s="4">
        <v>0</v>
      </c>
      <c r="Q2894" s="4">
        <v>0</v>
      </c>
      <c r="R2894" s="4">
        <v>0</v>
      </c>
      <c r="S2894" s="4">
        <v>0</v>
      </c>
      <c r="T2894" s="4">
        <v>0</v>
      </c>
      <c r="U2894" s="4">
        <v>0</v>
      </c>
      <c r="V2894" s="4">
        <v>0</v>
      </c>
      <c r="W2894" s="4">
        <v>0</v>
      </c>
      <c r="X2894" s="4">
        <v>0</v>
      </c>
      <c r="Y2894" s="4">
        <v>0</v>
      </c>
      <c r="Z2894" s="4">
        <v>0</v>
      </c>
      <c r="AA2894" s="4">
        <v>0</v>
      </c>
      <c r="AB2894" s="4">
        <v>0</v>
      </c>
      <c r="AC2894" s="4">
        <v>0</v>
      </c>
      <c r="AD2894" s="4">
        <v>0</v>
      </c>
    </row>
    <row r="2895" spans="1:30" x14ac:dyDescent="0.3">
      <c r="A2895" s="16" t="s">
        <v>47</v>
      </c>
      <c r="B2895" s="7">
        <v>584363</v>
      </c>
      <c r="C2895" s="7">
        <v>42188</v>
      </c>
      <c r="D2895" s="7" t="s">
        <v>1240</v>
      </c>
      <c r="E2895" s="7">
        <v>2</v>
      </c>
      <c r="F2895" s="4">
        <v>1681823</v>
      </c>
      <c r="G2895" s="4">
        <v>66696</v>
      </c>
      <c r="H2895" s="4">
        <f t="shared" si="272"/>
        <v>2067458.1867848688</v>
      </c>
      <c r="I2895" s="4">
        <f t="shared" si="273"/>
        <v>385635.18678486883</v>
      </c>
      <c r="J2895" s="5">
        <f t="shared" si="274"/>
        <v>0.22929594064587588</v>
      </c>
      <c r="K2895" s="4">
        <f t="shared" si="275"/>
        <v>115005.71189508047</v>
      </c>
      <c r="L2895" s="4">
        <f t="shared" si="276"/>
        <v>48309.711895080472</v>
      </c>
      <c r="M2895" s="5">
        <f t="shared" si="277"/>
        <v>0.72432697455740191</v>
      </c>
      <c r="N2895" s="4">
        <f>IF(SUMPRODUCT($O$2:$AD$2,O2895:AD2895)&lt;=Kalkulačka!$B$4,SUMPRODUCT($O$2:$AD$2,O2895:AD2895)*Kalkulačka!$B$5,SUMPRODUCT($O$2:$AD$2,O2895:AD2895))</f>
        <v>145.5</v>
      </c>
      <c r="O2895" s="4">
        <v>43</v>
      </c>
      <c r="P2895" s="4">
        <v>0</v>
      </c>
      <c r="Q2895" s="4">
        <v>0</v>
      </c>
      <c r="R2895" s="4">
        <v>0</v>
      </c>
      <c r="S2895" s="4">
        <v>54</v>
      </c>
      <c r="T2895" s="4">
        <v>0</v>
      </c>
      <c r="U2895" s="4">
        <v>95</v>
      </c>
      <c r="V2895" s="4">
        <v>45</v>
      </c>
      <c r="W2895" s="4">
        <v>0</v>
      </c>
      <c r="X2895" s="4">
        <v>0</v>
      </c>
      <c r="Y2895" s="4">
        <v>0</v>
      </c>
      <c r="Z2895" s="4">
        <v>0</v>
      </c>
      <c r="AA2895" s="4">
        <v>0</v>
      </c>
      <c r="AB2895" s="4">
        <v>0</v>
      </c>
      <c r="AC2895" s="4">
        <v>0</v>
      </c>
      <c r="AD2895" s="4">
        <v>0</v>
      </c>
    </row>
    <row r="2896" spans="1:30" x14ac:dyDescent="0.3">
      <c r="A2896" s="16" t="s">
        <v>50</v>
      </c>
      <c r="B2896" s="7">
        <v>590029</v>
      </c>
      <c r="C2896" s="7">
        <v>288772</v>
      </c>
      <c r="D2896" s="7" t="s">
        <v>2843</v>
      </c>
      <c r="E2896" s="7">
        <v>2</v>
      </c>
      <c r="F2896" s="4">
        <v>2167259</v>
      </c>
      <c r="G2896" s="4">
        <v>82400</v>
      </c>
      <c r="H2896" s="4">
        <f t="shared" si="272"/>
        <v>2664250.2407021509</v>
      </c>
      <c r="I2896" s="4">
        <f t="shared" si="273"/>
        <v>496991.24070215086</v>
      </c>
      <c r="J2896" s="5">
        <f t="shared" si="274"/>
        <v>0.22931788065115932</v>
      </c>
      <c r="K2896" s="4">
        <f t="shared" si="275"/>
        <v>148203.23697819648</v>
      </c>
      <c r="L2896" s="4">
        <f t="shared" si="276"/>
        <v>65803.236978196481</v>
      </c>
      <c r="M2896" s="5">
        <f t="shared" si="277"/>
        <v>0.79858297303636516</v>
      </c>
      <c r="N2896" s="4">
        <f>IF(SUMPRODUCT($O$2:$AD$2,O2896:AD2896)&lt;=Kalkulačka!$B$4,SUMPRODUCT($O$2:$AD$2,O2896:AD2896)*Kalkulačka!$B$5,SUMPRODUCT($O$2:$AD$2,O2896:AD2896))</f>
        <v>187.5</v>
      </c>
      <c r="O2896" s="4">
        <v>65</v>
      </c>
      <c r="P2896" s="4">
        <v>0</v>
      </c>
      <c r="Q2896" s="4">
        <v>0</v>
      </c>
      <c r="R2896" s="4">
        <v>0</v>
      </c>
      <c r="S2896" s="4">
        <v>60</v>
      </c>
      <c r="T2896" s="4">
        <v>0</v>
      </c>
      <c r="U2896" s="4">
        <v>123</v>
      </c>
      <c r="V2896" s="4">
        <v>49</v>
      </c>
      <c r="W2896" s="4">
        <v>0</v>
      </c>
      <c r="X2896" s="4">
        <v>0</v>
      </c>
      <c r="Y2896" s="4">
        <v>0</v>
      </c>
      <c r="Z2896" s="4">
        <v>0</v>
      </c>
      <c r="AA2896" s="4">
        <v>0</v>
      </c>
      <c r="AB2896" s="4">
        <v>0</v>
      </c>
      <c r="AC2896" s="4">
        <v>0</v>
      </c>
      <c r="AD2896" s="4">
        <v>0</v>
      </c>
    </row>
    <row r="2897" spans="1:30" x14ac:dyDescent="0.3">
      <c r="A2897" s="16" t="s">
        <v>47</v>
      </c>
      <c r="B2897" s="7">
        <v>583952</v>
      </c>
      <c r="C2897" s="7">
        <v>282651</v>
      </c>
      <c r="D2897" s="7" t="s">
        <v>422</v>
      </c>
      <c r="E2897" s="7">
        <v>2</v>
      </c>
      <c r="F2897" s="4">
        <v>17143958</v>
      </c>
      <c r="G2897" s="4">
        <v>1158386</v>
      </c>
      <c r="H2897" s="4">
        <f t="shared" si="272"/>
        <v>18273204.317562483</v>
      </c>
      <c r="I2897" s="4">
        <f t="shared" si="273"/>
        <v>1129246.3175624833</v>
      </c>
      <c r="J2897" s="5">
        <f t="shared" si="274"/>
        <v>6.5868472004100953E-2</v>
      </c>
      <c r="K2897" s="4">
        <f t="shared" si="275"/>
        <v>1016476.601354457</v>
      </c>
      <c r="L2897" s="4">
        <f t="shared" si="276"/>
        <v>-141909.39864554303</v>
      </c>
      <c r="M2897" s="5">
        <f t="shared" si="277"/>
        <v>-0.12250614099751123</v>
      </c>
      <c r="N2897" s="4">
        <f>IF(SUMPRODUCT($O$2:$AD$2,O2897:AD2897)&lt;=Kalkulačka!$B$4,SUMPRODUCT($O$2:$AD$2,O2897:AD2897)*Kalkulačka!$B$5,SUMPRODUCT($O$2:$AD$2,O2897:AD2897))</f>
        <v>1286</v>
      </c>
      <c r="O2897" s="4">
        <v>243</v>
      </c>
      <c r="P2897" s="4">
        <v>0</v>
      </c>
      <c r="Q2897" s="4">
        <v>12</v>
      </c>
      <c r="R2897" s="4">
        <v>0</v>
      </c>
      <c r="S2897" s="4">
        <v>1031</v>
      </c>
      <c r="T2897" s="4">
        <v>0</v>
      </c>
      <c r="U2897" s="4">
        <v>1422</v>
      </c>
      <c r="V2897" s="4">
        <v>334</v>
      </c>
      <c r="W2897" s="4">
        <v>0</v>
      </c>
      <c r="X2897" s="4">
        <v>0</v>
      </c>
      <c r="Y2897" s="4">
        <v>0</v>
      </c>
      <c r="Z2897" s="4">
        <v>0</v>
      </c>
      <c r="AA2897" s="4">
        <v>0</v>
      </c>
      <c r="AB2897" s="4">
        <v>0</v>
      </c>
      <c r="AC2897" s="4">
        <v>0</v>
      </c>
      <c r="AD2897" s="4">
        <v>0</v>
      </c>
    </row>
    <row r="2898" spans="1:30" x14ac:dyDescent="0.3">
      <c r="A2898" s="16" t="s">
        <v>20</v>
      </c>
      <c r="B2898" s="7">
        <v>538493</v>
      </c>
      <c r="C2898" s="7">
        <v>240478</v>
      </c>
      <c r="D2898" s="7" t="s">
        <v>2844</v>
      </c>
      <c r="E2898" s="7">
        <v>2</v>
      </c>
      <c r="F2898" s="4">
        <v>13022637</v>
      </c>
      <c r="G2898" s="4">
        <v>883561</v>
      </c>
      <c r="H2898" s="4">
        <f t="shared" si="272"/>
        <v>13882519.920885339</v>
      </c>
      <c r="I2898" s="4">
        <f t="shared" si="273"/>
        <v>859882.92088533938</v>
      </c>
      <c r="J2898" s="5">
        <f t="shared" si="274"/>
        <v>6.602986176189507E-2</v>
      </c>
      <c r="K2898" s="4">
        <f t="shared" si="275"/>
        <v>772237.66681438917</v>
      </c>
      <c r="L2898" s="4">
        <f t="shared" si="276"/>
        <v>-111323.33318561083</v>
      </c>
      <c r="M2898" s="5">
        <f t="shared" si="277"/>
        <v>-0.1259939417715481</v>
      </c>
      <c r="N2898" s="4">
        <f>IF(SUMPRODUCT($O$2:$AD$2,O2898:AD2898)&lt;=Kalkulačka!$B$4,SUMPRODUCT($O$2:$AD$2,O2898:AD2898)*Kalkulačka!$B$5,SUMPRODUCT($O$2:$AD$2,O2898:AD2898))</f>
        <v>977</v>
      </c>
      <c r="O2898" s="4">
        <v>147</v>
      </c>
      <c r="P2898" s="4">
        <v>0</v>
      </c>
      <c r="Q2898" s="4">
        <v>24</v>
      </c>
      <c r="R2898" s="4">
        <v>0</v>
      </c>
      <c r="S2898" s="4">
        <v>806</v>
      </c>
      <c r="T2898" s="4">
        <v>0</v>
      </c>
      <c r="U2898" s="4">
        <v>828</v>
      </c>
      <c r="V2898" s="4">
        <v>272</v>
      </c>
      <c r="W2898" s="4">
        <v>0</v>
      </c>
      <c r="X2898" s="4">
        <v>0</v>
      </c>
      <c r="Y2898" s="4">
        <v>0</v>
      </c>
      <c r="Z2898" s="4">
        <v>0</v>
      </c>
      <c r="AA2898" s="4">
        <v>0</v>
      </c>
      <c r="AB2898" s="4">
        <v>0</v>
      </c>
      <c r="AC2898" s="4">
        <v>0</v>
      </c>
      <c r="AD2898" s="4">
        <v>0</v>
      </c>
    </row>
    <row r="2899" spans="1:30" x14ac:dyDescent="0.3">
      <c r="A2899" s="16" t="s">
        <v>29</v>
      </c>
      <c r="B2899" s="7">
        <v>560316</v>
      </c>
      <c r="C2899" s="7">
        <v>259276</v>
      </c>
      <c r="D2899" s="7" t="s">
        <v>909</v>
      </c>
      <c r="E2899" s="7">
        <v>2</v>
      </c>
      <c r="F2899" s="4">
        <v>3084160</v>
      </c>
      <c r="G2899" s="4">
        <v>143009</v>
      </c>
      <c r="H2899" s="4">
        <f t="shared" si="272"/>
        <v>3793892.3427598625</v>
      </c>
      <c r="I2899" s="4">
        <f t="shared" si="273"/>
        <v>709732.34275986254</v>
      </c>
      <c r="J2899" s="5">
        <f t="shared" si="274"/>
        <v>0.23012176500566195</v>
      </c>
      <c r="K2899" s="4">
        <f t="shared" si="275"/>
        <v>211041.40945695178</v>
      </c>
      <c r="L2899" s="4">
        <f t="shared" si="276"/>
        <v>68032.409456951777</v>
      </c>
      <c r="M2899" s="5">
        <f t="shared" si="277"/>
        <v>0.47572117459007313</v>
      </c>
      <c r="N2899" s="4">
        <f>IF(SUMPRODUCT($O$2:$AD$2,O2899:AD2899)&lt;=Kalkulačka!$B$4,SUMPRODUCT($O$2:$AD$2,O2899:AD2899)*Kalkulačka!$B$5,SUMPRODUCT($O$2:$AD$2,O2899:AD2899))</f>
        <v>267</v>
      </c>
      <c r="O2899" s="4">
        <v>55</v>
      </c>
      <c r="P2899" s="4">
        <v>0</v>
      </c>
      <c r="Q2899" s="4">
        <v>0</v>
      </c>
      <c r="R2899" s="4">
        <v>0</v>
      </c>
      <c r="S2899" s="4">
        <v>123</v>
      </c>
      <c r="T2899" s="4">
        <v>0</v>
      </c>
      <c r="U2899" s="4">
        <v>146</v>
      </c>
      <c r="V2899" s="4">
        <v>24</v>
      </c>
      <c r="W2899" s="4">
        <v>0</v>
      </c>
      <c r="X2899" s="4">
        <v>0</v>
      </c>
      <c r="Y2899" s="4">
        <v>0</v>
      </c>
      <c r="Z2899" s="4">
        <v>0</v>
      </c>
      <c r="AA2899" s="4">
        <v>0</v>
      </c>
      <c r="AB2899" s="4">
        <v>0</v>
      </c>
      <c r="AC2899" s="4">
        <v>0</v>
      </c>
      <c r="AD2899" s="4">
        <v>0</v>
      </c>
    </row>
    <row r="2900" spans="1:30" x14ac:dyDescent="0.3">
      <c r="A2900" s="16" t="s">
        <v>32</v>
      </c>
      <c r="B2900" s="7">
        <v>565083</v>
      </c>
      <c r="C2900" s="7">
        <v>263851</v>
      </c>
      <c r="D2900" s="7" t="s">
        <v>2845</v>
      </c>
      <c r="E2900" s="7">
        <v>2</v>
      </c>
      <c r="F2900" s="4">
        <v>2442829</v>
      </c>
      <c r="G2900" s="4">
        <v>103164</v>
      </c>
      <c r="H2900" s="4">
        <f t="shared" si="272"/>
        <v>3005274.271512026</v>
      </c>
      <c r="I2900" s="4">
        <f t="shared" si="273"/>
        <v>562445.27151202597</v>
      </c>
      <c r="J2900" s="5">
        <f t="shared" si="274"/>
        <v>0.23024340693189171</v>
      </c>
      <c r="K2900" s="4">
        <f t="shared" si="275"/>
        <v>167173.25131140562</v>
      </c>
      <c r="L2900" s="4">
        <f t="shared" si="276"/>
        <v>64009.25131140562</v>
      </c>
      <c r="M2900" s="5">
        <f t="shared" si="277"/>
        <v>0.62046112317674407</v>
      </c>
      <c r="N2900" s="4">
        <f>IF(SUMPRODUCT($O$2:$AD$2,O2900:AD2900)&lt;=Kalkulačka!$B$4,SUMPRODUCT($O$2:$AD$2,O2900:AD2900)*Kalkulačka!$B$5,SUMPRODUCT($O$2:$AD$2,O2900:AD2900))</f>
        <v>211.5</v>
      </c>
      <c r="O2900" s="4">
        <v>43</v>
      </c>
      <c r="P2900" s="4">
        <v>0</v>
      </c>
      <c r="Q2900" s="4">
        <v>10</v>
      </c>
      <c r="R2900" s="4">
        <v>0</v>
      </c>
      <c r="S2900" s="4">
        <v>88</v>
      </c>
      <c r="T2900" s="4">
        <v>0</v>
      </c>
      <c r="U2900" s="4">
        <v>129</v>
      </c>
      <c r="V2900" s="4">
        <v>70</v>
      </c>
      <c r="W2900" s="4">
        <v>0</v>
      </c>
      <c r="X2900" s="4">
        <v>0</v>
      </c>
      <c r="Y2900" s="4">
        <v>0</v>
      </c>
      <c r="Z2900" s="4">
        <v>0</v>
      </c>
      <c r="AA2900" s="4">
        <v>0</v>
      </c>
      <c r="AB2900" s="4">
        <v>0</v>
      </c>
      <c r="AC2900" s="4">
        <v>0</v>
      </c>
      <c r="AD2900" s="4">
        <v>0</v>
      </c>
    </row>
    <row r="2901" spans="1:30" x14ac:dyDescent="0.3">
      <c r="A2901" s="16" t="s">
        <v>20</v>
      </c>
      <c r="B2901" s="7">
        <v>505781</v>
      </c>
      <c r="C2901" s="7">
        <v>472051</v>
      </c>
      <c r="D2901" s="7" t="s">
        <v>2846</v>
      </c>
      <c r="E2901" s="7">
        <v>2</v>
      </c>
      <c r="F2901" s="4">
        <v>1126104</v>
      </c>
      <c r="G2901" s="4">
        <v>31060</v>
      </c>
      <c r="H2901" s="4">
        <f t="shared" si="272"/>
        <v>1385410.1251651184</v>
      </c>
      <c r="I2901" s="4">
        <f t="shared" si="273"/>
        <v>259306.12516511837</v>
      </c>
      <c r="J2901" s="5">
        <f t="shared" si="274"/>
        <v>0.23026836345943047</v>
      </c>
      <c r="K2901" s="4">
        <f t="shared" si="275"/>
        <v>77065.683228662165</v>
      </c>
      <c r="L2901" s="4">
        <f t="shared" si="276"/>
        <v>46005.683228662165</v>
      </c>
      <c r="M2901" s="5">
        <f t="shared" si="277"/>
        <v>1.4811874832151375</v>
      </c>
      <c r="N2901" s="4">
        <f>IF(SUMPRODUCT($O$2:$AD$2,O2901:AD2901)&lt;=Kalkulačka!$B$4,SUMPRODUCT($O$2:$AD$2,O2901:AD2901)*Kalkulačka!$B$5,SUMPRODUCT($O$2:$AD$2,O2901:AD2901))</f>
        <v>97.5</v>
      </c>
      <c r="O2901" s="4">
        <v>65</v>
      </c>
      <c r="P2901" s="4">
        <v>0</v>
      </c>
      <c r="Q2901" s="4">
        <v>0</v>
      </c>
      <c r="R2901" s="4">
        <v>0</v>
      </c>
      <c r="S2901" s="4">
        <v>0</v>
      </c>
      <c r="T2901" s="4">
        <v>0</v>
      </c>
      <c r="U2901" s="4">
        <v>0</v>
      </c>
      <c r="V2901" s="4">
        <v>0</v>
      </c>
      <c r="W2901" s="4">
        <v>0</v>
      </c>
      <c r="X2901" s="4">
        <v>0</v>
      </c>
      <c r="Y2901" s="4">
        <v>0</v>
      </c>
      <c r="Z2901" s="4">
        <v>0</v>
      </c>
      <c r="AA2901" s="4">
        <v>0</v>
      </c>
      <c r="AB2901" s="4">
        <v>0</v>
      </c>
      <c r="AC2901" s="4">
        <v>0</v>
      </c>
      <c r="AD2901" s="4">
        <v>0</v>
      </c>
    </row>
    <row r="2902" spans="1:30" x14ac:dyDescent="0.3">
      <c r="A2902" s="16" t="s">
        <v>23</v>
      </c>
      <c r="B2902" s="7">
        <v>535494</v>
      </c>
      <c r="C2902" s="7">
        <v>581909</v>
      </c>
      <c r="D2902" s="7" t="s">
        <v>2847</v>
      </c>
      <c r="E2902" s="7">
        <v>2</v>
      </c>
      <c r="F2902" s="4">
        <v>398424</v>
      </c>
      <c r="G2902" s="4">
        <v>11148</v>
      </c>
      <c r="H2902" s="4">
        <f t="shared" si="272"/>
        <v>490222.04428919574</v>
      </c>
      <c r="I2902" s="4">
        <f t="shared" si="273"/>
        <v>91798.044289195735</v>
      </c>
      <c r="J2902" s="5">
        <f t="shared" si="274"/>
        <v>0.23040289814166748</v>
      </c>
      <c r="K2902" s="4">
        <f t="shared" si="275"/>
        <v>27269.395603988152</v>
      </c>
      <c r="L2902" s="4">
        <f t="shared" si="276"/>
        <v>16121.395603988152</v>
      </c>
      <c r="M2902" s="5">
        <f t="shared" si="277"/>
        <v>1.4461244711148327</v>
      </c>
      <c r="N2902" s="4">
        <f>IF(SUMPRODUCT($O$2:$AD$2,O2902:AD2902)&lt;=Kalkulačka!$B$4,SUMPRODUCT($O$2:$AD$2,O2902:AD2902)*Kalkulačka!$B$5,SUMPRODUCT($O$2:$AD$2,O2902:AD2902))</f>
        <v>34.5</v>
      </c>
      <c r="O2902" s="4">
        <v>23</v>
      </c>
      <c r="P2902" s="4">
        <v>0</v>
      </c>
      <c r="Q2902" s="4">
        <v>0</v>
      </c>
      <c r="R2902" s="4">
        <v>0</v>
      </c>
      <c r="S2902" s="4">
        <v>0</v>
      </c>
      <c r="T2902" s="4">
        <v>0</v>
      </c>
      <c r="U2902" s="4">
        <v>0</v>
      </c>
      <c r="V2902" s="4">
        <v>0</v>
      </c>
      <c r="W2902" s="4">
        <v>0</v>
      </c>
      <c r="X2902" s="4">
        <v>0</v>
      </c>
      <c r="Y2902" s="4">
        <v>0</v>
      </c>
      <c r="Z2902" s="4">
        <v>0</v>
      </c>
      <c r="AA2902" s="4">
        <v>0</v>
      </c>
      <c r="AB2902" s="4">
        <v>0</v>
      </c>
      <c r="AC2902" s="4">
        <v>0</v>
      </c>
      <c r="AD2902" s="4">
        <v>0</v>
      </c>
    </row>
    <row r="2903" spans="1:30" x14ac:dyDescent="0.3">
      <c r="A2903" s="16" t="s">
        <v>23</v>
      </c>
      <c r="B2903" s="7">
        <v>544817</v>
      </c>
      <c r="C2903" s="7">
        <v>245216</v>
      </c>
      <c r="D2903" s="7" t="s">
        <v>2848</v>
      </c>
      <c r="E2903" s="7">
        <v>2</v>
      </c>
      <c r="F2903" s="4">
        <v>398424</v>
      </c>
      <c r="G2903" s="4">
        <v>11148</v>
      </c>
      <c r="H2903" s="4">
        <f t="shared" si="272"/>
        <v>490222.04428919574</v>
      </c>
      <c r="I2903" s="4">
        <f t="shared" si="273"/>
        <v>91798.044289195735</v>
      </c>
      <c r="J2903" s="5">
        <f t="shared" si="274"/>
        <v>0.23040289814166748</v>
      </c>
      <c r="K2903" s="4">
        <f t="shared" si="275"/>
        <v>27269.395603988152</v>
      </c>
      <c r="L2903" s="4">
        <f t="shared" si="276"/>
        <v>16121.395603988152</v>
      </c>
      <c r="M2903" s="5">
        <f t="shared" si="277"/>
        <v>1.4461244711148327</v>
      </c>
      <c r="N2903" s="4">
        <f>IF(SUMPRODUCT($O$2:$AD$2,O2903:AD2903)&lt;=Kalkulačka!$B$4,SUMPRODUCT($O$2:$AD$2,O2903:AD2903)*Kalkulačka!$B$5,SUMPRODUCT($O$2:$AD$2,O2903:AD2903))</f>
        <v>34.5</v>
      </c>
      <c r="O2903" s="4">
        <v>23</v>
      </c>
      <c r="P2903" s="4">
        <v>0</v>
      </c>
      <c r="Q2903" s="4">
        <v>0</v>
      </c>
      <c r="R2903" s="4">
        <v>0</v>
      </c>
      <c r="S2903" s="4">
        <v>0</v>
      </c>
      <c r="T2903" s="4">
        <v>0</v>
      </c>
      <c r="U2903" s="4">
        <v>0</v>
      </c>
      <c r="V2903" s="4">
        <v>0</v>
      </c>
      <c r="W2903" s="4">
        <v>0</v>
      </c>
      <c r="X2903" s="4">
        <v>0</v>
      </c>
      <c r="Y2903" s="4">
        <v>0</v>
      </c>
      <c r="Z2903" s="4">
        <v>0</v>
      </c>
      <c r="AA2903" s="4">
        <v>0</v>
      </c>
      <c r="AB2903" s="4">
        <v>0</v>
      </c>
      <c r="AC2903" s="4">
        <v>0</v>
      </c>
      <c r="AD2903" s="4">
        <v>0</v>
      </c>
    </row>
    <row r="2904" spans="1:30" x14ac:dyDescent="0.3">
      <c r="A2904" s="16" t="s">
        <v>23</v>
      </c>
      <c r="B2904" s="7">
        <v>549291</v>
      </c>
      <c r="C2904" s="7">
        <v>249556</v>
      </c>
      <c r="D2904" s="7" t="s">
        <v>2849</v>
      </c>
      <c r="E2904" s="7">
        <v>2</v>
      </c>
      <c r="F2904" s="4">
        <v>398424</v>
      </c>
      <c r="G2904" s="4">
        <v>11148</v>
      </c>
      <c r="H2904" s="4">
        <f t="shared" si="272"/>
        <v>490222.04428919574</v>
      </c>
      <c r="I2904" s="4">
        <f t="shared" si="273"/>
        <v>91798.044289195735</v>
      </c>
      <c r="J2904" s="5">
        <f t="shared" si="274"/>
        <v>0.23040289814166748</v>
      </c>
      <c r="K2904" s="4">
        <f t="shared" si="275"/>
        <v>27269.395603988152</v>
      </c>
      <c r="L2904" s="4">
        <f t="shared" si="276"/>
        <v>16121.395603988152</v>
      </c>
      <c r="M2904" s="5">
        <f t="shared" si="277"/>
        <v>1.4461244711148327</v>
      </c>
      <c r="N2904" s="4">
        <f>IF(SUMPRODUCT($O$2:$AD$2,O2904:AD2904)&lt;=Kalkulačka!$B$4,SUMPRODUCT($O$2:$AD$2,O2904:AD2904)*Kalkulačka!$B$5,SUMPRODUCT($O$2:$AD$2,O2904:AD2904))</f>
        <v>34.5</v>
      </c>
      <c r="O2904" s="4">
        <v>23</v>
      </c>
      <c r="P2904" s="4">
        <v>0</v>
      </c>
      <c r="Q2904" s="4">
        <v>0</v>
      </c>
      <c r="R2904" s="4">
        <v>0</v>
      </c>
      <c r="S2904" s="4">
        <v>0</v>
      </c>
      <c r="T2904" s="4">
        <v>0</v>
      </c>
      <c r="U2904" s="4">
        <v>23</v>
      </c>
      <c r="V2904" s="4">
        <v>0</v>
      </c>
      <c r="W2904" s="4">
        <v>0</v>
      </c>
      <c r="X2904" s="4">
        <v>0</v>
      </c>
      <c r="Y2904" s="4">
        <v>0</v>
      </c>
      <c r="Z2904" s="4">
        <v>0</v>
      </c>
      <c r="AA2904" s="4">
        <v>0</v>
      </c>
      <c r="AB2904" s="4">
        <v>0</v>
      </c>
      <c r="AC2904" s="4">
        <v>0</v>
      </c>
      <c r="AD2904" s="4">
        <v>0</v>
      </c>
    </row>
    <row r="2905" spans="1:30" x14ac:dyDescent="0.3">
      <c r="A2905" s="16" t="s">
        <v>23</v>
      </c>
      <c r="B2905" s="7">
        <v>550221</v>
      </c>
      <c r="C2905" s="7">
        <v>250431</v>
      </c>
      <c r="D2905" s="7" t="s">
        <v>2850</v>
      </c>
      <c r="E2905" s="7">
        <v>2</v>
      </c>
      <c r="F2905" s="4">
        <v>398424</v>
      </c>
      <c r="G2905" s="4">
        <v>11148</v>
      </c>
      <c r="H2905" s="4">
        <f t="shared" si="272"/>
        <v>490222.04428919574</v>
      </c>
      <c r="I2905" s="4">
        <f t="shared" si="273"/>
        <v>91798.044289195735</v>
      </c>
      <c r="J2905" s="5">
        <f t="shared" si="274"/>
        <v>0.23040289814166748</v>
      </c>
      <c r="K2905" s="4">
        <f t="shared" si="275"/>
        <v>27269.395603988152</v>
      </c>
      <c r="L2905" s="4">
        <f t="shared" si="276"/>
        <v>16121.395603988152</v>
      </c>
      <c r="M2905" s="5">
        <f t="shared" si="277"/>
        <v>1.4461244711148327</v>
      </c>
      <c r="N2905" s="4">
        <f>IF(SUMPRODUCT($O$2:$AD$2,O2905:AD2905)&lt;=Kalkulačka!$B$4,SUMPRODUCT($O$2:$AD$2,O2905:AD2905)*Kalkulačka!$B$5,SUMPRODUCT($O$2:$AD$2,O2905:AD2905))</f>
        <v>34.5</v>
      </c>
      <c r="O2905" s="4">
        <v>23</v>
      </c>
      <c r="P2905" s="4">
        <v>0</v>
      </c>
      <c r="Q2905" s="4">
        <v>0</v>
      </c>
      <c r="R2905" s="4">
        <v>0</v>
      </c>
      <c r="S2905" s="4">
        <v>0</v>
      </c>
      <c r="T2905" s="4">
        <v>0</v>
      </c>
      <c r="U2905" s="4">
        <v>0</v>
      </c>
      <c r="V2905" s="4">
        <v>0</v>
      </c>
      <c r="W2905" s="4">
        <v>0</v>
      </c>
      <c r="X2905" s="4">
        <v>0</v>
      </c>
      <c r="Y2905" s="4">
        <v>0</v>
      </c>
      <c r="Z2905" s="4">
        <v>0</v>
      </c>
      <c r="AA2905" s="4">
        <v>0</v>
      </c>
      <c r="AB2905" s="4">
        <v>0</v>
      </c>
      <c r="AC2905" s="4">
        <v>0</v>
      </c>
      <c r="AD2905" s="4">
        <v>0</v>
      </c>
    </row>
    <row r="2906" spans="1:30" x14ac:dyDescent="0.3">
      <c r="A2906" s="16" t="s">
        <v>23</v>
      </c>
      <c r="B2906" s="7">
        <v>552933</v>
      </c>
      <c r="C2906" s="7">
        <v>252751</v>
      </c>
      <c r="D2906" s="7" t="s">
        <v>2851</v>
      </c>
      <c r="E2906" s="7">
        <v>2</v>
      </c>
      <c r="F2906" s="4">
        <v>398424</v>
      </c>
      <c r="G2906" s="4">
        <v>11148</v>
      </c>
      <c r="H2906" s="4">
        <f t="shared" si="272"/>
        <v>490222.04428919574</v>
      </c>
      <c r="I2906" s="4">
        <f t="shared" si="273"/>
        <v>91798.044289195735</v>
      </c>
      <c r="J2906" s="5">
        <f t="shared" si="274"/>
        <v>0.23040289814166748</v>
      </c>
      <c r="K2906" s="4">
        <f t="shared" si="275"/>
        <v>27269.395603988152</v>
      </c>
      <c r="L2906" s="4">
        <f t="shared" si="276"/>
        <v>16121.395603988152</v>
      </c>
      <c r="M2906" s="5">
        <f t="shared" si="277"/>
        <v>1.4461244711148327</v>
      </c>
      <c r="N2906" s="4">
        <f>IF(SUMPRODUCT($O$2:$AD$2,O2906:AD2906)&lt;=Kalkulačka!$B$4,SUMPRODUCT($O$2:$AD$2,O2906:AD2906)*Kalkulačka!$B$5,SUMPRODUCT($O$2:$AD$2,O2906:AD2906))</f>
        <v>34.5</v>
      </c>
      <c r="O2906" s="4">
        <v>23</v>
      </c>
      <c r="P2906" s="4">
        <v>0</v>
      </c>
      <c r="Q2906" s="4">
        <v>0</v>
      </c>
      <c r="R2906" s="4">
        <v>0</v>
      </c>
      <c r="S2906" s="4">
        <v>0</v>
      </c>
      <c r="T2906" s="4">
        <v>0</v>
      </c>
      <c r="U2906" s="4">
        <v>23</v>
      </c>
      <c r="V2906" s="4">
        <v>0</v>
      </c>
      <c r="W2906" s="4">
        <v>0</v>
      </c>
      <c r="X2906" s="4">
        <v>0</v>
      </c>
      <c r="Y2906" s="4">
        <v>0</v>
      </c>
      <c r="Z2906" s="4">
        <v>0</v>
      </c>
      <c r="AA2906" s="4">
        <v>0</v>
      </c>
      <c r="AB2906" s="4">
        <v>0</v>
      </c>
      <c r="AC2906" s="4">
        <v>0</v>
      </c>
      <c r="AD2906" s="4">
        <v>0</v>
      </c>
    </row>
    <row r="2907" spans="1:30" x14ac:dyDescent="0.3">
      <c r="A2907" s="16" t="s">
        <v>23</v>
      </c>
      <c r="B2907" s="7">
        <v>562726</v>
      </c>
      <c r="C2907" s="7">
        <v>512915</v>
      </c>
      <c r="D2907" s="7" t="s">
        <v>2852</v>
      </c>
      <c r="E2907" s="7">
        <v>2</v>
      </c>
      <c r="F2907" s="4">
        <v>398424</v>
      </c>
      <c r="G2907" s="4">
        <v>11148</v>
      </c>
      <c r="H2907" s="4">
        <f t="shared" si="272"/>
        <v>490222.04428919574</v>
      </c>
      <c r="I2907" s="4">
        <f t="shared" si="273"/>
        <v>91798.044289195735</v>
      </c>
      <c r="J2907" s="5">
        <f t="shared" si="274"/>
        <v>0.23040289814166748</v>
      </c>
      <c r="K2907" s="4">
        <f t="shared" si="275"/>
        <v>27269.395603988152</v>
      </c>
      <c r="L2907" s="4">
        <f t="shared" si="276"/>
        <v>16121.395603988152</v>
      </c>
      <c r="M2907" s="5">
        <f t="shared" si="277"/>
        <v>1.4461244711148327</v>
      </c>
      <c r="N2907" s="4">
        <f>IF(SUMPRODUCT($O$2:$AD$2,O2907:AD2907)&lt;=Kalkulačka!$B$4,SUMPRODUCT($O$2:$AD$2,O2907:AD2907)*Kalkulačka!$B$5,SUMPRODUCT($O$2:$AD$2,O2907:AD2907))</f>
        <v>34.5</v>
      </c>
      <c r="O2907" s="4">
        <v>23</v>
      </c>
      <c r="P2907" s="4">
        <v>0</v>
      </c>
      <c r="Q2907" s="4">
        <v>0</v>
      </c>
      <c r="R2907" s="4">
        <v>0</v>
      </c>
      <c r="S2907" s="4">
        <v>0</v>
      </c>
      <c r="T2907" s="4">
        <v>0</v>
      </c>
      <c r="U2907" s="4">
        <v>0</v>
      </c>
      <c r="V2907" s="4">
        <v>0</v>
      </c>
      <c r="W2907" s="4">
        <v>0</v>
      </c>
      <c r="X2907" s="4">
        <v>0</v>
      </c>
      <c r="Y2907" s="4">
        <v>0</v>
      </c>
      <c r="Z2907" s="4">
        <v>0</v>
      </c>
      <c r="AA2907" s="4">
        <v>0</v>
      </c>
      <c r="AB2907" s="4">
        <v>0</v>
      </c>
      <c r="AC2907" s="4">
        <v>0</v>
      </c>
      <c r="AD2907" s="4">
        <v>0</v>
      </c>
    </row>
    <row r="2908" spans="1:30" x14ac:dyDescent="0.3">
      <c r="A2908" s="16" t="s">
        <v>32</v>
      </c>
      <c r="B2908" s="7">
        <v>542571</v>
      </c>
      <c r="C2908" s="7">
        <v>556262</v>
      </c>
      <c r="D2908" s="7" t="s">
        <v>2853</v>
      </c>
      <c r="E2908" s="7">
        <v>2</v>
      </c>
      <c r="F2908" s="4">
        <v>1784183</v>
      </c>
      <c r="G2908" s="4">
        <v>65784</v>
      </c>
      <c r="H2908" s="4">
        <f t="shared" si="272"/>
        <v>2195342.1983385719</v>
      </c>
      <c r="I2908" s="4">
        <f t="shared" si="273"/>
        <v>411159.19833857194</v>
      </c>
      <c r="J2908" s="5">
        <f t="shared" si="274"/>
        <v>0.23044676377847551</v>
      </c>
      <c r="K2908" s="4">
        <f t="shared" si="275"/>
        <v>122119.4672700339</v>
      </c>
      <c r="L2908" s="4">
        <f t="shared" si="276"/>
        <v>56335.4672700339</v>
      </c>
      <c r="M2908" s="5">
        <f t="shared" si="277"/>
        <v>0.85637035251784477</v>
      </c>
      <c r="N2908" s="4">
        <f>IF(SUMPRODUCT($O$2:$AD$2,O2908:AD2908)&lt;=Kalkulačka!$B$4,SUMPRODUCT($O$2:$AD$2,O2908:AD2908)*Kalkulačka!$B$5,SUMPRODUCT($O$2:$AD$2,O2908:AD2908))</f>
        <v>154.5</v>
      </c>
      <c r="O2908" s="4">
        <v>58</v>
      </c>
      <c r="P2908" s="4">
        <v>0</v>
      </c>
      <c r="Q2908" s="4">
        <v>0</v>
      </c>
      <c r="R2908" s="4">
        <v>0</v>
      </c>
      <c r="S2908" s="4">
        <v>45</v>
      </c>
      <c r="T2908" s="4">
        <v>0</v>
      </c>
      <c r="U2908" s="4">
        <v>97</v>
      </c>
      <c r="V2908" s="4">
        <v>19</v>
      </c>
      <c r="W2908" s="4">
        <v>0</v>
      </c>
      <c r="X2908" s="4">
        <v>0</v>
      </c>
      <c r="Y2908" s="4">
        <v>0</v>
      </c>
      <c r="Z2908" s="4">
        <v>0</v>
      </c>
      <c r="AA2908" s="4">
        <v>0</v>
      </c>
      <c r="AB2908" s="4">
        <v>0</v>
      </c>
      <c r="AC2908" s="4">
        <v>0</v>
      </c>
      <c r="AD2908" s="4">
        <v>0</v>
      </c>
    </row>
    <row r="2909" spans="1:30" x14ac:dyDescent="0.3">
      <c r="A2909" s="16" t="s">
        <v>56</v>
      </c>
      <c r="B2909" s="7">
        <v>553042</v>
      </c>
      <c r="C2909" s="7">
        <v>635502</v>
      </c>
      <c r="D2909" s="7" t="s">
        <v>2854</v>
      </c>
      <c r="E2909" s="7">
        <v>2</v>
      </c>
      <c r="F2909" s="4">
        <v>2113142</v>
      </c>
      <c r="G2909" s="4">
        <v>121265</v>
      </c>
      <c r="H2909" s="4">
        <f t="shared" si="272"/>
        <v>2600308.234925299</v>
      </c>
      <c r="I2909" s="4">
        <f t="shared" si="273"/>
        <v>487166.23492529895</v>
      </c>
      <c r="J2909" s="5">
        <f t="shared" si="274"/>
        <v>0.230541172777456</v>
      </c>
      <c r="K2909" s="4">
        <f t="shared" si="275"/>
        <v>144646.35929071976</v>
      </c>
      <c r="L2909" s="4">
        <f t="shared" si="276"/>
        <v>23381.35929071976</v>
      </c>
      <c r="M2909" s="5">
        <f t="shared" si="277"/>
        <v>0.19281209986986969</v>
      </c>
      <c r="N2909" s="4">
        <f>IF(SUMPRODUCT($O$2:$AD$2,O2909:AD2909)&lt;=Kalkulačka!$B$4,SUMPRODUCT($O$2:$AD$2,O2909:AD2909)*Kalkulačka!$B$5,SUMPRODUCT($O$2:$AD$2,O2909:AD2909))</f>
        <v>183</v>
      </c>
      <c r="O2909" s="4">
        <v>0</v>
      </c>
      <c r="P2909" s="4">
        <v>0</v>
      </c>
      <c r="Q2909" s="4">
        <v>0</v>
      </c>
      <c r="R2909" s="4">
        <v>0</v>
      </c>
      <c r="S2909" s="4">
        <v>122</v>
      </c>
      <c r="T2909" s="4">
        <v>0</v>
      </c>
      <c r="U2909" s="4">
        <v>0</v>
      </c>
      <c r="V2909" s="4">
        <v>60</v>
      </c>
      <c r="W2909" s="4">
        <v>0</v>
      </c>
      <c r="X2909" s="4">
        <v>0</v>
      </c>
      <c r="Y2909" s="4">
        <v>0</v>
      </c>
      <c r="Z2909" s="4">
        <v>0</v>
      </c>
      <c r="AA2909" s="4">
        <v>0</v>
      </c>
      <c r="AB2909" s="4">
        <v>0</v>
      </c>
      <c r="AC2909" s="4">
        <v>0</v>
      </c>
      <c r="AD2909" s="4">
        <v>0</v>
      </c>
    </row>
    <row r="2910" spans="1:30" x14ac:dyDescent="0.3">
      <c r="A2910" s="16" t="s">
        <v>35</v>
      </c>
      <c r="B2910" s="7">
        <v>577073</v>
      </c>
      <c r="C2910" s="7">
        <v>275689</v>
      </c>
      <c r="D2910" s="7" t="s">
        <v>2855</v>
      </c>
      <c r="E2910" s="7">
        <v>2</v>
      </c>
      <c r="F2910" s="4">
        <v>2182371</v>
      </c>
      <c r="G2910" s="4">
        <v>109352</v>
      </c>
      <c r="H2910" s="4">
        <f t="shared" si="272"/>
        <v>2685564.2426277678</v>
      </c>
      <c r="I2910" s="4">
        <f t="shared" si="273"/>
        <v>503193.24262776785</v>
      </c>
      <c r="J2910" s="5">
        <f t="shared" si="274"/>
        <v>0.23057181507075009</v>
      </c>
      <c r="K2910" s="4">
        <f t="shared" si="275"/>
        <v>149388.86287402204</v>
      </c>
      <c r="L2910" s="4">
        <f t="shared" si="276"/>
        <v>40036.862874022045</v>
      </c>
      <c r="M2910" s="5">
        <f t="shared" si="277"/>
        <v>0.36612830925837714</v>
      </c>
      <c r="N2910" s="4">
        <f>IF(SUMPRODUCT($O$2:$AD$2,O2910:AD2910)&lt;=Kalkulačka!$B$4,SUMPRODUCT($O$2:$AD$2,O2910:AD2910)*Kalkulačka!$B$5,SUMPRODUCT($O$2:$AD$2,O2910:AD2910))</f>
        <v>189</v>
      </c>
      <c r="O2910" s="4">
        <v>31</v>
      </c>
      <c r="P2910" s="4">
        <v>0</v>
      </c>
      <c r="Q2910" s="4">
        <v>0</v>
      </c>
      <c r="R2910" s="4">
        <v>0</v>
      </c>
      <c r="S2910" s="4">
        <v>95</v>
      </c>
      <c r="T2910" s="4">
        <v>0</v>
      </c>
      <c r="U2910" s="4">
        <v>118</v>
      </c>
      <c r="V2910" s="4">
        <v>20</v>
      </c>
      <c r="W2910" s="4">
        <v>0</v>
      </c>
      <c r="X2910" s="4">
        <v>0</v>
      </c>
      <c r="Y2910" s="4">
        <v>0</v>
      </c>
      <c r="Z2910" s="4">
        <v>0</v>
      </c>
      <c r="AA2910" s="4">
        <v>0</v>
      </c>
      <c r="AB2910" s="4">
        <v>0</v>
      </c>
      <c r="AC2910" s="4">
        <v>0</v>
      </c>
      <c r="AD2910" s="4">
        <v>0</v>
      </c>
    </row>
    <row r="2911" spans="1:30" x14ac:dyDescent="0.3">
      <c r="A2911" s="16" t="s">
        <v>20</v>
      </c>
      <c r="B2911" s="7">
        <v>565644</v>
      </c>
      <c r="C2911" s="7">
        <v>509043</v>
      </c>
      <c r="D2911" s="7" t="s">
        <v>2856</v>
      </c>
      <c r="E2911" s="7">
        <v>2</v>
      </c>
      <c r="F2911" s="4">
        <v>710096</v>
      </c>
      <c r="G2911" s="4">
        <v>19604</v>
      </c>
      <c r="H2911" s="4">
        <f t="shared" si="272"/>
        <v>873874.07895030547</v>
      </c>
      <c r="I2911" s="4">
        <f t="shared" si="273"/>
        <v>163778.07895030547</v>
      </c>
      <c r="J2911" s="5">
        <f t="shared" si="274"/>
        <v>0.23064216521471104</v>
      </c>
      <c r="K2911" s="4">
        <f t="shared" si="275"/>
        <v>48610.661728848449</v>
      </c>
      <c r="L2911" s="4">
        <f t="shared" si="276"/>
        <v>29006.661728848449</v>
      </c>
      <c r="M2911" s="5">
        <f t="shared" si="277"/>
        <v>1.4796297556033693</v>
      </c>
      <c r="N2911" s="4">
        <f>IF(SUMPRODUCT($O$2:$AD$2,O2911:AD2911)&lt;=Kalkulačka!$B$4,SUMPRODUCT($O$2:$AD$2,O2911:AD2911)*Kalkulačka!$B$5,SUMPRODUCT($O$2:$AD$2,O2911:AD2911))</f>
        <v>61.5</v>
      </c>
      <c r="O2911" s="4">
        <v>41</v>
      </c>
      <c r="P2911" s="4">
        <v>0</v>
      </c>
      <c r="Q2911" s="4">
        <v>0</v>
      </c>
      <c r="R2911" s="4">
        <v>0</v>
      </c>
      <c r="S2911" s="4">
        <v>0</v>
      </c>
      <c r="T2911" s="4">
        <v>0</v>
      </c>
      <c r="U2911" s="4">
        <v>0</v>
      </c>
      <c r="V2911" s="4">
        <v>0</v>
      </c>
      <c r="W2911" s="4">
        <v>0</v>
      </c>
      <c r="X2911" s="4">
        <v>0</v>
      </c>
      <c r="Y2911" s="4">
        <v>0</v>
      </c>
      <c r="Z2911" s="4">
        <v>0</v>
      </c>
      <c r="AA2911" s="4">
        <v>0</v>
      </c>
      <c r="AB2911" s="4">
        <v>0</v>
      </c>
      <c r="AC2911" s="4">
        <v>0</v>
      </c>
      <c r="AD2911" s="4">
        <v>0</v>
      </c>
    </row>
    <row r="2912" spans="1:30" x14ac:dyDescent="0.3">
      <c r="A2912" s="16" t="s">
        <v>20</v>
      </c>
      <c r="B2912" s="7">
        <v>533025</v>
      </c>
      <c r="C2912" s="7">
        <v>235083</v>
      </c>
      <c r="D2912" s="7" t="s">
        <v>2857</v>
      </c>
      <c r="E2912" s="7">
        <v>2</v>
      </c>
      <c r="F2912" s="4">
        <v>1489399</v>
      </c>
      <c r="G2912" s="4">
        <v>56474</v>
      </c>
      <c r="H2912" s="4">
        <f t="shared" si="272"/>
        <v>1833004.1656030796</v>
      </c>
      <c r="I2912" s="4">
        <f t="shared" si="273"/>
        <v>343605.1656030796</v>
      </c>
      <c r="J2912" s="5">
        <f t="shared" si="274"/>
        <v>0.23070054807548512</v>
      </c>
      <c r="K2912" s="4">
        <f t="shared" si="275"/>
        <v>101963.82704099918</v>
      </c>
      <c r="L2912" s="4">
        <f t="shared" si="276"/>
        <v>45489.827040999182</v>
      </c>
      <c r="M2912" s="5">
        <f t="shared" si="277"/>
        <v>0.8055003548712536</v>
      </c>
      <c r="N2912" s="4">
        <f>IF(SUMPRODUCT($O$2:$AD$2,O2912:AD2912)&lt;=Kalkulačka!$B$4,SUMPRODUCT($O$2:$AD$2,O2912:AD2912)*Kalkulačka!$B$5,SUMPRODUCT($O$2:$AD$2,O2912:AD2912))</f>
        <v>129</v>
      </c>
      <c r="O2912" s="4">
        <v>45</v>
      </c>
      <c r="P2912" s="4">
        <v>0</v>
      </c>
      <c r="Q2912" s="4">
        <v>0</v>
      </c>
      <c r="R2912" s="4">
        <v>0</v>
      </c>
      <c r="S2912" s="4">
        <v>41</v>
      </c>
      <c r="T2912" s="4">
        <v>0</v>
      </c>
      <c r="U2912" s="4">
        <v>84</v>
      </c>
      <c r="V2912" s="4">
        <v>25</v>
      </c>
      <c r="W2912" s="4">
        <v>0</v>
      </c>
      <c r="X2912" s="4">
        <v>0</v>
      </c>
      <c r="Y2912" s="4">
        <v>0</v>
      </c>
      <c r="Z2912" s="4">
        <v>0</v>
      </c>
      <c r="AA2912" s="4">
        <v>0</v>
      </c>
      <c r="AB2912" s="4">
        <v>0</v>
      </c>
      <c r="AC2912" s="4">
        <v>0</v>
      </c>
      <c r="AD2912" s="4">
        <v>0</v>
      </c>
    </row>
    <row r="2913" spans="1:30" x14ac:dyDescent="0.3">
      <c r="A2913" s="16" t="s">
        <v>35</v>
      </c>
      <c r="B2913" s="7">
        <v>577375</v>
      </c>
      <c r="C2913" s="7">
        <v>854662</v>
      </c>
      <c r="D2913" s="7" t="s">
        <v>2858</v>
      </c>
      <c r="E2913" s="7">
        <v>2</v>
      </c>
      <c r="F2913" s="4">
        <v>363679</v>
      </c>
      <c r="G2913" s="4">
        <v>9955</v>
      </c>
      <c r="H2913" s="4">
        <f t="shared" si="272"/>
        <v>447594.04043796129</v>
      </c>
      <c r="I2913" s="4">
        <f t="shared" si="273"/>
        <v>83915.040437961288</v>
      </c>
      <c r="J2913" s="5">
        <f t="shared" si="274"/>
        <v>0.23073930702064538</v>
      </c>
      <c r="K2913" s="4">
        <f t="shared" si="275"/>
        <v>24898.14381233701</v>
      </c>
      <c r="L2913" s="4">
        <f t="shared" si="276"/>
        <v>14943.14381233701</v>
      </c>
      <c r="M2913" s="5">
        <f t="shared" si="277"/>
        <v>1.5010691926004029</v>
      </c>
      <c r="N2913" s="4">
        <f>IF(SUMPRODUCT($O$2:$AD$2,O2913:AD2913)&lt;=Kalkulačka!$B$4,SUMPRODUCT($O$2:$AD$2,O2913:AD2913)*Kalkulačka!$B$5,SUMPRODUCT($O$2:$AD$2,O2913:AD2913))</f>
        <v>31.5</v>
      </c>
      <c r="O2913" s="4">
        <v>21</v>
      </c>
      <c r="P2913" s="4">
        <v>0</v>
      </c>
      <c r="Q2913" s="4">
        <v>0</v>
      </c>
      <c r="R2913" s="4">
        <v>0</v>
      </c>
      <c r="S2913" s="4">
        <v>0</v>
      </c>
      <c r="T2913" s="4">
        <v>0</v>
      </c>
      <c r="U2913" s="4">
        <v>21</v>
      </c>
      <c r="V2913" s="4">
        <v>0</v>
      </c>
      <c r="W2913" s="4">
        <v>0</v>
      </c>
      <c r="X2913" s="4">
        <v>0</v>
      </c>
      <c r="Y2913" s="4">
        <v>0</v>
      </c>
      <c r="Z2913" s="4">
        <v>0</v>
      </c>
      <c r="AA2913" s="4">
        <v>0</v>
      </c>
      <c r="AB2913" s="4">
        <v>0</v>
      </c>
      <c r="AC2913" s="4">
        <v>0</v>
      </c>
      <c r="AD2913" s="4">
        <v>0</v>
      </c>
    </row>
    <row r="2914" spans="1:30" x14ac:dyDescent="0.3">
      <c r="A2914" s="16" t="s">
        <v>53</v>
      </c>
      <c r="B2914" s="7">
        <v>585980</v>
      </c>
      <c r="C2914" s="7">
        <v>284700</v>
      </c>
      <c r="D2914" s="7" t="s">
        <v>2859</v>
      </c>
      <c r="E2914" s="7">
        <v>2</v>
      </c>
      <c r="F2914" s="4">
        <v>1142975</v>
      </c>
      <c r="G2914" s="4">
        <v>46031</v>
      </c>
      <c r="H2914" s="4">
        <f t="shared" si="272"/>
        <v>1406724.1270907356</v>
      </c>
      <c r="I2914" s="4">
        <f t="shared" si="273"/>
        <v>263749.12709073559</v>
      </c>
      <c r="J2914" s="5">
        <f t="shared" si="274"/>
        <v>0.23075668942079708</v>
      </c>
      <c r="K2914" s="4">
        <f t="shared" si="275"/>
        <v>78251.309124487743</v>
      </c>
      <c r="L2914" s="4">
        <f t="shared" si="276"/>
        <v>32220.309124487743</v>
      </c>
      <c r="M2914" s="5">
        <f t="shared" si="277"/>
        <v>0.69996978393881837</v>
      </c>
      <c r="N2914" s="4">
        <f>IF(SUMPRODUCT($O$2:$AD$2,O2914:AD2914)&lt;=Kalkulačka!$B$4,SUMPRODUCT($O$2:$AD$2,O2914:AD2914)*Kalkulačka!$B$5,SUMPRODUCT($O$2:$AD$2,O2914:AD2914))</f>
        <v>99</v>
      </c>
      <c r="O2914" s="4">
        <v>28</v>
      </c>
      <c r="P2914" s="4">
        <v>0</v>
      </c>
      <c r="Q2914" s="4">
        <v>0</v>
      </c>
      <c r="R2914" s="4">
        <v>0</v>
      </c>
      <c r="S2914" s="4">
        <v>38</v>
      </c>
      <c r="T2914" s="4">
        <v>0</v>
      </c>
      <c r="U2914" s="4">
        <v>66</v>
      </c>
      <c r="V2914" s="4">
        <v>22</v>
      </c>
      <c r="W2914" s="4">
        <v>0</v>
      </c>
      <c r="X2914" s="4">
        <v>0</v>
      </c>
      <c r="Y2914" s="4">
        <v>0</v>
      </c>
      <c r="Z2914" s="4">
        <v>0</v>
      </c>
      <c r="AA2914" s="4">
        <v>0</v>
      </c>
      <c r="AB2914" s="4">
        <v>0</v>
      </c>
      <c r="AC2914" s="4">
        <v>0</v>
      </c>
      <c r="AD2914" s="4">
        <v>0</v>
      </c>
    </row>
    <row r="2915" spans="1:30" x14ac:dyDescent="0.3">
      <c r="A2915" s="16" t="s">
        <v>56</v>
      </c>
      <c r="B2915" s="7">
        <v>547182</v>
      </c>
      <c r="C2915" s="7">
        <v>849961</v>
      </c>
      <c r="D2915" s="7" t="s">
        <v>2860</v>
      </c>
      <c r="E2915" s="7">
        <v>2</v>
      </c>
      <c r="F2915" s="4">
        <v>2684086</v>
      </c>
      <c r="G2915" s="4">
        <v>105389</v>
      </c>
      <c r="H2915" s="4">
        <f t="shared" si="272"/>
        <v>3303670.2984706666</v>
      </c>
      <c r="I2915" s="4">
        <f t="shared" si="273"/>
        <v>619584.29847066663</v>
      </c>
      <c r="J2915" s="5">
        <f t="shared" si="274"/>
        <v>0.23083623195034231</v>
      </c>
      <c r="K2915" s="4">
        <f t="shared" si="275"/>
        <v>183772.01385296363</v>
      </c>
      <c r="L2915" s="4">
        <f t="shared" si="276"/>
        <v>78383.013852963632</v>
      </c>
      <c r="M2915" s="5">
        <f t="shared" si="277"/>
        <v>0.7437494791008894</v>
      </c>
      <c r="N2915" s="4">
        <f>IF(SUMPRODUCT($O$2:$AD$2,O2915:AD2915)&lt;=Kalkulačka!$B$4,SUMPRODUCT($O$2:$AD$2,O2915:AD2915)*Kalkulačka!$B$5,SUMPRODUCT($O$2:$AD$2,O2915:AD2915))</f>
        <v>232.5</v>
      </c>
      <c r="O2915" s="4">
        <v>71</v>
      </c>
      <c r="P2915" s="4">
        <v>0</v>
      </c>
      <c r="Q2915" s="4">
        <v>0</v>
      </c>
      <c r="R2915" s="4">
        <v>0</v>
      </c>
      <c r="S2915" s="4">
        <v>84</v>
      </c>
      <c r="T2915" s="4">
        <v>0</v>
      </c>
      <c r="U2915" s="4">
        <v>0</v>
      </c>
      <c r="V2915" s="4">
        <v>52</v>
      </c>
      <c r="W2915" s="4">
        <v>0</v>
      </c>
      <c r="X2915" s="4">
        <v>0</v>
      </c>
      <c r="Y2915" s="4">
        <v>0</v>
      </c>
      <c r="Z2915" s="4">
        <v>0</v>
      </c>
      <c r="AA2915" s="4">
        <v>0</v>
      </c>
      <c r="AB2915" s="4">
        <v>0</v>
      </c>
      <c r="AC2915" s="4">
        <v>0</v>
      </c>
      <c r="AD2915" s="4">
        <v>0</v>
      </c>
    </row>
    <row r="2916" spans="1:30" x14ac:dyDescent="0.3">
      <c r="A2916" s="16" t="s">
        <v>56</v>
      </c>
      <c r="B2916" s="7">
        <v>552623</v>
      </c>
      <c r="C2916" s="7">
        <v>576921</v>
      </c>
      <c r="D2916" s="7" t="s">
        <v>2861</v>
      </c>
      <c r="E2916" s="7">
        <v>2</v>
      </c>
      <c r="F2916" s="4">
        <v>2718676</v>
      </c>
      <c r="G2916" s="4">
        <v>108209</v>
      </c>
      <c r="H2916" s="4">
        <f t="shared" si="272"/>
        <v>3346298.3023219011</v>
      </c>
      <c r="I2916" s="4">
        <f t="shared" si="273"/>
        <v>627622.30232190108</v>
      </c>
      <c r="J2916" s="5">
        <f t="shared" si="274"/>
        <v>0.2308558659884079</v>
      </c>
      <c r="K2916" s="4">
        <f t="shared" si="275"/>
        <v>186143.26564461479</v>
      </c>
      <c r="L2916" s="4">
        <f t="shared" si="276"/>
        <v>77934.265644614788</v>
      </c>
      <c r="M2916" s="5">
        <f t="shared" si="277"/>
        <v>0.72021981207306962</v>
      </c>
      <c r="N2916" s="4">
        <f>IF(SUMPRODUCT($O$2:$AD$2,O2916:AD2916)&lt;=Kalkulačka!$B$4,SUMPRODUCT($O$2:$AD$2,O2916:AD2916)*Kalkulačka!$B$5,SUMPRODUCT($O$2:$AD$2,O2916:AD2916))</f>
        <v>235.5</v>
      </c>
      <c r="O2916" s="4">
        <v>68</v>
      </c>
      <c r="P2916" s="4">
        <v>0</v>
      </c>
      <c r="Q2916" s="4">
        <v>0</v>
      </c>
      <c r="R2916" s="4">
        <v>0</v>
      </c>
      <c r="S2916" s="4">
        <v>89</v>
      </c>
      <c r="T2916" s="4">
        <v>0</v>
      </c>
      <c r="U2916" s="4">
        <v>155</v>
      </c>
      <c r="V2916" s="4">
        <v>83</v>
      </c>
      <c r="W2916" s="4">
        <v>0</v>
      </c>
      <c r="X2916" s="4">
        <v>0</v>
      </c>
      <c r="Y2916" s="4">
        <v>0</v>
      </c>
      <c r="Z2916" s="4">
        <v>0</v>
      </c>
      <c r="AA2916" s="4">
        <v>0</v>
      </c>
      <c r="AB2916" s="4">
        <v>0</v>
      </c>
      <c r="AC2916" s="4">
        <v>0</v>
      </c>
      <c r="AD2916" s="4">
        <v>0</v>
      </c>
    </row>
    <row r="2917" spans="1:30" x14ac:dyDescent="0.3">
      <c r="A2917" s="16" t="s">
        <v>53</v>
      </c>
      <c r="B2917" s="7">
        <v>549649</v>
      </c>
      <c r="C2917" s="7">
        <v>568741</v>
      </c>
      <c r="D2917" s="7" t="s">
        <v>2862</v>
      </c>
      <c r="E2917" s="7">
        <v>2</v>
      </c>
      <c r="F2917" s="4">
        <v>2631836</v>
      </c>
      <c r="G2917" s="4">
        <v>102442</v>
      </c>
      <c r="H2917" s="4">
        <f t="shared" si="272"/>
        <v>3239728.2926938152</v>
      </c>
      <c r="I2917" s="4">
        <f t="shared" si="273"/>
        <v>607892.29269381519</v>
      </c>
      <c r="J2917" s="5">
        <f t="shared" si="274"/>
        <v>0.23097650943820791</v>
      </c>
      <c r="K2917" s="4">
        <f t="shared" si="275"/>
        <v>180215.13616548691</v>
      </c>
      <c r="L2917" s="4">
        <f t="shared" si="276"/>
        <v>77773.136165486911</v>
      </c>
      <c r="M2917" s="5">
        <f t="shared" si="277"/>
        <v>0.75919189556516775</v>
      </c>
      <c r="N2917" s="4">
        <f>IF(SUMPRODUCT($O$2:$AD$2,O2917:AD2917)&lt;=Kalkulačka!$B$4,SUMPRODUCT($O$2:$AD$2,O2917:AD2917)*Kalkulačka!$B$5,SUMPRODUCT($O$2:$AD$2,O2917:AD2917))</f>
        <v>228</v>
      </c>
      <c r="O2917" s="4">
        <v>74</v>
      </c>
      <c r="P2917" s="4">
        <v>0</v>
      </c>
      <c r="Q2917" s="4">
        <v>0</v>
      </c>
      <c r="R2917" s="4">
        <v>0</v>
      </c>
      <c r="S2917" s="4">
        <v>78</v>
      </c>
      <c r="T2917" s="4">
        <v>0</v>
      </c>
      <c r="U2917" s="4">
        <v>152</v>
      </c>
      <c r="V2917" s="4">
        <v>60</v>
      </c>
      <c r="W2917" s="4">
        <v>0</v>
      </c>
      <c r="X2917" s="4">
        <v>0</v>
      </c>
      <c r="Y2917" s="4">
        <v>0</v>
      </c>
      <c r="Z2917" s="4">
        <v>0</v>
      </c>
      <c r="AA2917" s="4">
        <v>0</v>
      </c>
      <c r="AB2917" s="4">
        <v>0</v>
      </c>
      <c r="AC2917" s="4">
        <v>0</v>
      </c>
      <c r="AD2917" s="4">
        <v>0</v>
      </c>
    </row>
    <row r="2918" spans="1:30" x14ac:dyDescent="0.3">
      <c r="A2918" s="16" t="s">
        <v>20</v>
      </c>
      <c r="B2918" s="7">
        <v>536261</v>
      </c>
      <c r="C2918" s="7">
        <v>238244</v>
      </c>
      <c r="D2918" s="7" t="s">
        <v>188</v>
      </c>
      <c r="E2918" s="7">
        <v>2</v>
      </c>
      <c r="F2918" s="4">
        <v>1003921</v>
      </c>
      <c r="G2918" s="4">
        <v>39715</v>
      </c>
      <c r="H2918" s="4">
        <f t="shared" si="272"/>
        <v>1236212.1116857978</v>
      </c>
      <c r="I2918" s="4">
        <f t="shared" si="273"/>
        <v>232291.1116857978</v>
      </c>
      <c r="J2918" s="5">
        <f t="shared" si="274"/>
        <v>0.2313838555880372</v>
      </c>
      <c r="K2918" s="4">
        <f t="shared" si="275"/>
        <v>68766.301957883159</v>
      </c>
      <c r="L2918" s="4">
        <f t="shared" si="276"/>
        <v>29051.301957883159</v>
      </c>
      <c r="M2918" s="5">
        <f t="shared" si="277"/>
        <v>0.73149444688110687</v>
      </c>
      <c r="N2918" s="4">
        <f>IF(SUMPRODUCT($O$2:$AD$2,O2918:AD2918)&lt;=Kalkulačka!$B$4,SUMPRODUCT($O$2:$AD$2,O2918:AD2918)*Kalkulačka!$B$5,SUMPRODUCT($O$2:$AD$2,O2918:AD2918))</f>
        <v>87</v>
      </c>
      <c r="O2918" s="4">
        <v>26</v>
      </c>
      <c r="P2918" s="4">
        <v>0</v>
      </c>
      <c r="Q2918" s="4">
        <v>0</v>
      </c>
      <c r="R2918" s="4">
        <v>0</v>
      </c>
      <c r="S2918" s="4">
        <v>32</v>
      </c>
      <c r="T2918" s="4">
        <v>0</v>
      </c>
      <c r="U2918" s="4">
        <v>57</v>
      </c>
      <c r="V2918" s="4">
        <v>25</v>
      </c>
      <c r="W2918" s="4">
        <v>0</v>
      </c>
      <c r="X2918" s="4">
        <v>0</v>
      </c>
      <c r="Y2918" s="4">
        <v>0</v>
      </c>
      <c r="Z2918" s="4">
        <v>0</v>
      </c>
      <c r="AA2918" s="4">
        <v>0</v>
      </c>
      <c r="AB2918" s="4">
        <v>0</v>
      </c>
      <c r="AC2918" s="4">
        <v>0</v>
      </c>
      <c r="AD2918" s="4">
        <v>0</v>
      </c>
    </row>
    <row r="2919" spans="1:30" x14ac:dyDescent="0.3">
      <c r="A2919" s="16" t="s">
        <v>32</v>
      </c>
      <c r="B2919" s="7">
        <v>563137</v>
      </c>
      <c r="C2919" s="7">
        <v>261947</v>
      </c>
      <c r="D2919" s="7" t="s">
        <v>2863</v>
      </c>
      <c r="E2919" s="7">
        <v>2</v>
      </c>
      <c r="F2919" s="4">
        <v>2474989</v>
      </c>
      <c r="G2919" s="4">
        <v>114082</v>
      </c>
      <c r="H2919" s="4">
        <f t="shared" si="272"/>
        <v>3047902.2753632604</v>
      </c>
      <c r="I2919" s="4">
        <f t="shared" si="273"/>
        <v>572913.27536326041</v>
      </c>
      <c r="J2919" s="5">
        <f t="shared" si="274"/>
        <v>0.23148114006294995</v>
      </c>
      <c r="K2919" s="4">
        <f t="shared" si="275"/>
        <v>169544.50310305678</v>
      </c>
      <c r="L2919" s="4">
        <f t="shared" si="276"/>
        <v>55462.503103056777</v>
      </c>
      <c r="M2919" s="5">
        <f t="shared" si="277"/>
        <v>0.48616348857012315</v>
      </c>
      <c r="N2919" s="4">
        <f>IF(SUMPRODUCT($O$2:$AD$2,O2919:AD2919)&lt;=Kalkulačka!$B$4,SUMPRODUCT($O$2:$AD$2,O2919:AD2919)*Kalkulačka!$B$5,SUMPRODUCT($O$2:$AD$2,O2919:AD2919))</f>
        <v>214.5</v>
      </c>
      <c r="O2919" s="4">
        <v>46</v>
      </c>
      <c r="P2919" s="4">
        <v>0</v>
      </c>
      <c r="Q2919" s="4">
        <v>0</v>
      </c>
      <c r="R2919" s="4">
        <v>0</v>
      </c>
      <c r="S2919" s="4">
        <v>97</v>
      </c>
      <c r="T2919" s="4">
        <v>0</v>
      </c>
      <c r="U2919" s="4">
        <v>141</v>
      </c>
      <c r="V2919" s="4">
        <v>48</v>
      </c>
      <c r="W2919" s="4">
        <v>0</v>
      </c>
      <c r="X2919" s="4">
        <v>0</v>
      </c>
      <c r="Y2919" s="4">
        <v>0</v>
      </c>
      <c r="Z2919" s="4">
        <v>0</v>
      </c>
      <c r="AA2919" s="4">
        <v>0</v>
      </c>
      <c r="AB2919" s="4">
        <v>0</v>
      </c>
      <c r="AC2919" s="4">
        <v>0</v>
      </c>
      <c r="AD2919" s="4">
        <v>0</v>
      </c>
    </row>
    <row r="2920" spans="1:30" x14ac:dyDescent="0.3">
      <c r="A2920" s="16" t="s">
        <v>20</v>
      </c>
      <c r="B2920" s="7">
        <v>533203</v>
      </c>
      <c r="C2920" s="7">
        <v>509701</v>
      </c>
      <c r="D2920" s="7" t="s">
        <v>172</v>
      </c>
      <c r="E2920" s="7">
        <v>2</v>
      </c>
      <c r="F2920" s="4">
        <v>19943447</v>
      </c>
      <c r="G2920" s="4">
        <v>1246285</v>
      </c>
      <c r="H2920" s="4">
        <f t="shared" si="272"/>
        <v>21285583.25638305</v>
      </c>
      <c r="I2920" s="4">
        <f t="shared" si="273"/>
        <v>1342136.2563830502</v>
      </c>
      <c r="J2920" s="5">
        <f t="shared" si="274"/>
        <v>6.729710547946155E-2</v>
      </c>
      <c r="K2920" s="4">
        <f t="shared" si="275"/>
        <v>1184045.0612978044</v>
      </c>
      <c r="L2920" s="4">
        <f t="shared" si="276"/>
        <v>-62239.93870219565</v>
      </c>
      <c r="M2920" s="5">
        <f t="shared" si="277"/>
        <v>-4.9940373752549116E-2</v>
      </c>
      <c r="N2920" s="4">
        <f>IF(SUMPRODUCT($O$2:$AD$2,O2920:AD2920)&lt;=Kalkulačka!$B$4,SUMPRODUCT($O$2:$AD$2,O2920:AD2920)*Kalkulačka!$B$5,SUMPRODUCT($O$2:$AD$2,O2920:AD2920))</f>
        <v>1498</v>
      </c>
      <c r="O2920" s="4">
        <v>414</v>
      </c>
      <c r="P2920" s="4">
        <v>0</v>
      </c>
      <c r="Q2920" s="4">
        <v>0</v>
      </c>
      <c r="R2920" s="4">
        <v>0</v>
      </c>
      <c r="S2920" s="4">
        <v>1084</v>
      </c>
      <c r="T2920" s="4">
        <v>0</v>
      </c>
      <c r="U2920" s="4">
        <v>0</v>
      </c>
      <c r="V2920" s="4">
        <v>431</v>
      </c>
      <c r="W2920" s="4">
        <v>0</v>
      </c>
      <c r="X2920" s="4">
        <v>0</v>
      </c>
      <c r="Y2920" s="4">
        <v>0</v>
      </c>
      <c r="Z2920" s="4">
        <v>0</v>
      </c>
      <c r="AA2920" s="4">
        <v>0</v>
      </c>
      <c r="AB2920" s="4">
        <v>0</v>
      </c>
      <c r="AC2920" s="4">
        <v>0</v>
      </c>
      <c r="AD2920" s="4">
        <v>0</v>
      </c>
    </row>
    <row r="2921" spans="1:30" x14ac:dyDescent="0.3">
      <c r="A2921" s="16" t="s">
        <v>29</v>
      </c>
      <c r="B2921" s="7">
        <v>560588</v>
      </c>
      <c r="C2921" s="7">
        <v>259535</v>
      </c>
      <c r="D2921" s="7" t="s">
        <v>2864</v>
      </c>
      <c r="E2921" s="7">
        <v>2</v>
      </c>
      <c r="F2921" s="4">
        <v>3045857</v>
      </c>
      <c r="G2921" s="4">
        <v>152468</v>
      </c>
      <c r="H2921" s="4">
        <f t="shared" si="272"/>
        <v>3751264.3389086281</v>
      </c>
      <c r="I2921" s="4">
        <f t="shared" si="273"/>
        <v>705407.33890862809</v>
      </c>
      <c r="J2921" s="5">
        <f t="shared" si="274"/>
        <v>0.23159568519094242</v>
      </c>
      <c r="K2921" s="4">
        <f t="shared" si="275"/>
        <v>208670.15766530065</v>
      </c>
      <c r="L2921" s="4">
        <f t="shared" si="276"/>
        <v>56202.157665300649</v>
      </c>
      <c r="M2921" s="5">
        <f t="shared" si="277"/>
        <v>0.36861608773841503</v>
      </c>
      <c r="N2921" s="4">
        <f>IF(SUMPRODUCT($O$2:$AD$2,O2921:AD2921)&lt;=Kalkulačka!$B$4,SUMPRODUCT($O$2:$AD$2,O2921:AD2921)*Kalkulačka!$B$5,SUMPRODUCT($O$2:$AD$2,O2921:AD2921))</f>
        <v>264</v>
      </c>
      <c r="O2921" s="4">
        <v>41</v>
      </c>
      <c r="P2921" s="4">
        <v>0</v>
      </c>
      <c r="Q2921" s="4">
        <v>0</v>
      </c>
      <c r="R2921" s="4">
        <v>0</v>
      </c>
      <c r="S2921" s="4">
        <v>135</v>
      </c>
      <c r="T2921" s="4">
        <v>0</v>
      </c>
      <c r="U2921" s="4">
        <v>147</v>
      </c>
      <c r="V2921" s="4">
        <v>28</v>
      </c>
      <c r="W2921" s="4">
        <v>0</v>
      </c>
      <c r="X2921" s="4">
        <v>0</v>
      </c>
      <c r="Y2921" s="4">
        <v>0</v>
      </c>
      <c r="Z2921" s="4">
        <v>0</v>
      </c>
      <c r="AA2921" s="4">
        <v>0</v>
      </c>
      <c r="AB2921" s="4">
        <v>0</v>
      </c>
      <c r="AC2921" s="4">
        <v>0</v>
      </c>
      <c r="AD2921" s="4">
        <v>0</v>
      </c>
    </row>
    <row r="2922" spans="1:30" x14ac:dyDescent="0.3">
      <c r="A2922" s="16" t="s">
        <v>41</v>
      </c>
      <c r="B2922" s="7">
        <v>572179</v>
      </c>
      <c r="C2922" s="7">
        <v>270831</v>
      </c>
      <c r="D2922" s="7" t="s">
        <v>420</v>
      </c>
      <c r="E2922" s="7">
        <v>2</v>
      </c>
      <c r="F2922" s="4">
        <v>3010690</v>
      </c>
      <c r="G2922" s="4">
        <v>148257</v>
      </c>
      <c r="H2922" s="4">
        <f t="shared" si="272"/>
        <v>3708636.3350573936</v>
      </c>
      <c r="I2922" s="4">
        <f t="shared" si="273"/>
        <v>697946.33505739365</v>
      </c>
      <c r="J2922" s="5">
        <f t="shared" si="274"/>
        <v>0.23182271673848631</v>
      </c>
      <c r="K2922" s="4">
        <f t="shared" si="275"/>
        <v>206298.90587364949</v>
      </c>
      <c r="L2922" s="4">
        <f t="shared" si="276"/>
        <v>58041.905873649492</v>
      </c>
      <c r="M2922" s="5">
        <f t="shared" si="277"/>
        <v>0.3914952135389862</v>
      </c>
      <c r="N2922" s="4">
        <f>IF(SUMPRODUCT($O$2:$AD$2,O2922:AD2922)&lt;=Kalkulačka!$B$4,SUMPRODUCT($O$2:$AD$2,O2922:AD2922)*Kalkulačka!$B$5,SUMPRODUCT($O$2:$AD$2,O2922:AD2922))</f>
        <v>261</v>
      </c>
      <c r="O2922" s="4">
        <v>45</v>
      </c>
      <c r="P2922" s="4">
        <v>0</v>
      </c>
      <c r="Q2922" s="4">
        <v>0</v>
      </c>
      <c r="R2922" s="4">
        <v>0</v>
      </c>
      <c r="S2922" s="4">
        <v>129</v>
      </c>
      <c r="T2922" s="4">
        <v>0</v>
      </c>
      <c r="U2922" s="4">
        <v>165</v>
      </c>
      <c r="V2922" s="4">
        <v>40</v>
      </c>
      <c r="W2922" s="4">
        <v>0</v>
      </c>
      <c r="X2922" s="4">
        <v>0</v>
      </c>
      <c r="Y2922" s="4">
        <v>0</v>
      </c>
      <c r="Z2922" s="4">
        <v>0</v>
      </c>
      <c r="AA2922" s="4">
        <v>0</v>
      </c>
      <c r="AB2922" s="4">
        <v>0</v>
      </c>
      <c r="AC2922" s="4">
        <v>0</v>
      </c>
      <c r="AD2922" s="4">
        <v>0</v>
      </c>
    </row>
    <row r="2923" spans="1:30" x14ac:dyDescent="0.3">
      <c r="A2923" s="16" t="s">
        <v>20</v>
      </c>
      <c r="B2923" s="7">
        <v>531171</v>
      </c>
      <c r="C2923" s="7">
        <v>233234</v>
      </c>
      <c r="D2923" s="7" t="s">
        <v>2865</v>
      </c>
      <c r="E2923" s="7">
        <v>2</v>
      </c>
      <c r="F2923" s="4">
        <v>709408</v>
      </c>
      <c r="G2923" s="4">
        <v>19596</v>
      </c>
      <c r="H2923" s="4">
        <f t="shared" si="272"/>
        <v>873874.07895030547</v>
      </c>
      <c r="I2923" s="4">
        <f t="shared" si="273"/>
        <v>164466.07895030547</v>
      </c>
      <c r="J2923" s="5">
        <f t="shared" si="274"/>
        <v>0.23183566995340543</v>
      </c>
      <c r="K2923" s="4">
        <f t="shared" si="275"/>
        <v>48610.661728848449</v>
      </c>
      <c r="L2923" s="4">
        <f t="shared" si="276"/>
        <v>29014.661728848449</v>
      </c>
      <c r="M2923" s="5">
        <f t="shared" si="277"/>
        <v>1.4806420559730786</v>
      </c>
      <c r="N2923" s="4">
        <f>IF(SUMPRODUCT($O$2:$AD$2,O2923:AD2923)&lt;=Kalkulačka!$B$4,SUMPRODUCT($O$2:$AD$2,O2923:AD2923)*Kalkulačka!$B$5,SUMPRODUCT($O$2:$AD$2,O2923:AD2923))</f>
        <v>61.5</v>
      </c>
      <c r="O2923" s="4">
        <v>41</v>
      </c>
      <c r="P2923" s="4">
        <v>0</v>
      </c>
      <c r="Q2923" s="4">
        <v>0</v>
      </c>
      <c r="R2923" s="4">
        <v>0</v>
      </c>
      <c r="S2923" s="4">
        <v>0</v>
      </c>
      <c r="T2923" s="4">
        <v>0</v>
      </c>
      <c r="U2923" s="4">
        <v>41</v>
      </c>
      <c r="V2923" s="4">
        <v>0</v>
      </c>
      <c r="W2923" s="4">
        <v>0</v>
      </c>
      <c r="X2923" s="4">
        <v>0</v>
      </c>
      <c r="Y2923" s="4">
        <v>0</v>
      </c>
      <c r="Z2923" s="4">
        <v>0</v>
      </c>
      <c r="AA2923" s="4">
        <v>0</v>
      </c>
      <c r="AB2923" s="4">
        <v>0</v>
      </c>
      <c r="AC2923" s="4">
        <v>0</v>
      </c>
      <c r="AD2923" s="4">
        <v>0</v>
      </c>
    </row>
    <row r="2924" spans="1:30" x14ac:dyDescent="0.3">
      <c r="A2924" s="16" t="s">
        <v>47</v>
      </c>
      <c r="B2924" s="7">
        <v>584576</v>
      </c>
      <c r="C2924" s="7">
        <v>283274</v>
      </c>
      <c r="D2924" s="7" t="s">
        <v>2866</v>
      </c>
      <c r="E2924" s="7">
        <v>2</v>
      </c>
      <c r="F2924" s="4">
        <v>1072730</v>
      </c>
      <c r="G2924" s="4">
        <v>29691</v>
      </c>
      <c r="H2924" s="4">
        <f t="shared" si="272"/>
        <v>1321468.1193882667</v>
      </c>
      <c r="I2924" s="4">
        <f t="shared" si="273"/>
        <v>248738.1193882667</v>
      </c>
      <c r="J2924" s="5">
        <f t="shared" si="274"/>
        <v>0.23187392856382005</v>
      </c>
      <c r="K2924" s="4">
        <f t="shared" si="275"/>
        <v>73508.805541185458</v>
      </c>
      <c r="L2924" s="4">
        <f t="shared" si="276"/>
        <v>43817.805541185458</v>
      </c>
      <c r="M2924" s="5">
        <f t="shared" si="277"/>
        <v>1.4757941982818181</v>
      </c>
      <c r="N2924" s="4">
        <f>IF(SUMPRODUCT($O$2:$AD$2,O2924:AD2924)&lt;=Kalkulačka!$B$4,SUMPRODUCT($O$2:$AD$2,O2924:AD2924)*Kalkulačka!$B$5,SUMPRODUCT($O$2:$AD$2,O2924:AD2924))</f>
        <v>93</v>
      </c>
      <c r="O2924" s="4">
        <v>62</v>
      </c>
      <c r="P2924" s="4">
        <v>0</v>
      </c>
      <c r="Q2924" s="4">
        <v>0</v>
      </c>
      <c r="R2924" s="4">
        <v>0</v>
      </c>
      <c r="S2924" s="4">
        <v>0</v>
      </c>
      <c r="T2924" s="4">
        <v>0</v>
      </c>
      <c r="U2924" s="4">
        <v>58</v>
      </c>
      <c r="V2924" s="4">
        <v>0</v>
      </c>
      <c r="W2924" s="4">
        <v>0</v>
      </c>
      <c r="X2924" s="4">
        <v>0</v>
      </c>
      <c r="Y2924" s="4">
        <v>0</v>
      </c>
      <c r="Z2924" s="4">
        <v>0</v>
      </c>
      <c r="AA2924" s="4">
        <v>0</v>
      </c>
      <c r="AB2924" s="4">
        <v>0</v>
      </c>
      <c r="AC2924" s="4">
        <v>0</v>
      </c>
      <c r="AD2924" s="4">
        <v>0</v>
      </c>
    </row>
    <row r="2925" spans="1:30" x14ac:dyDescent="0.3">
      <c r="A2925" s="16" t="s">
        <v>20</v>
      </c>
      <c r="B2925" s="7">
        <v>538957</v>
      </c>
      <c r="C2925" s="7">
        <v>240931</v>
      </c>
      <c r="D2925" s="7" t="s">
        <v>2867</v>
      </c>
      <c r="E2925" s="7">
        <v>2</v>
      </c>
      <c r="F2925" s="4">
        <v>15838029</v>
      </c>
      <c r="G2925" s="4">
        <v>1025001</v>
      </c>
      <c r="H2925" s="4">
        <f t="shared" si="272"/>
        <v>16909108.194322985</v>
      </c>
      <c r="I2925" s="4">
        <f t="shared" si="273"/>
        <v>1071079.1943229847</v>
      </c>
      <c r="J2925" s="5">
        <f t="shared" si="274"/>
        <v>6.7627050962148383E-2</v>
      </c>
      <c r="K2925" s="4">
        <f t="shared" si="275"/>
        <v>940596.5440216203</v>
      </c>
      <c r="L2925" s="4">
        <f t="shared" si="276"/>
        <v>-84404.455978379701</v>
      </c>
      <c r="M2925" s="5">
        <f t="shared" si="277"/>
        <v>-8.2345730373316384E-2</v>
      </c>
      <c r="N2925" s="4">
        <f>IF(SUMPRODUCT($O$2:$AD$2,O2925:AD2925)&lt;=Kalkulačka!$B$4,SUMPRODUCT($O$2:$AD$2,O2925:AD2925)*Kalkulačka!$B$5,SUMPRODUCT($O$2:$AD$2,O2925:AD2925))</f>
        <v>1190</v>
      </c>
      <c r="O2925" s="4">
        <v>261</v>
      </c>
      <c r="P2925" s="4">
        <v>0</v>
      </c>
      <c r="Q2925" s="4">
        <v>0</v>
      </c>
      <c r="R2925" s="4">
        <v>0</v>
      </c>
      <c r="S2925" s="4">
        <v>907</v>
      </c>
      <c r="T2925" s="4">
        <v>11</v>
      </c>
      <c r="U2925" s="4">
        <v>1130</v>
      </c>
      <c r="V2925" s="4">
        <v>351</v>
      </c>
      <c r="W2925" s="4">
        <v>22</v>
      </c>
      <c r="X2925" s="4">
        <v>648</v>
      </c>
      <c r="Y2925" s="4">
        <v>0</v>
      </c>
      <c r="Z2925" s="4">
        <v>0</v>
      </c>
      <c r="AA2925" s="4">
        <v>0</v>
      </c>
      <c r="AB2925" s="4">
        <v>0</v>
      </c>
      <c r="AC2925" s="4">
        <v>0</v>
      </c>
      <c r="AD2925" s="4">
        <v>0</v>
      </c>
    </row>
    <row r="2926" spans="1:30" x14ac:dyDescent="0.3">
      <c r="A2926" s="16" t="s">
        <v>50</v>
      </c>
      <c r="B2926" s="7">
        <v>512982</v>
      </c>
      <c r="C2926" s="7">
        <v>301116</v>
      </c>
      <c r="D2926" s="7" t="s">
        <v>2868</v>
      </c>
      <c r="E2926" s="7">
        <v>2</v>
      </c>
      <c r="F2926" s="4">
        <v>380639</v>
      </c>
      <c r="G2926" s="4">
        <v>10546</v>
      </c>
      <c r="H2926" s="4">
        <f t="shared" si="272"/>
        <v>468908.04236357851</v>
      </c>
      <c r="I2926" s="4">
        <f t="shared" si="273"/>
        <v>88269.042363578512</v>
      </c>
      <c r="J2926" s="5">
        <f t="shared" si="274"/>
        <v>0.23189700047440875</v>
      </c>
      <c r="K2926" s="4">
        <f t="shared" si="275"/>
        <v>26083.769708162581</v>
      </c>
      <c r="L2926" s="4">
        <f t="shared" si="276"/>
        <v>15537.769708162581</v>
      </c>
      <c r="M2926" s="5">
        <f t="shared" si="277"/>
        <v>1.4733329895849212</v>
      </c>
      <c r="N2926" s="4">
        <f>IF(SUMPRODUCT($O$2:$AD$2,O2926:AD2926)&lt;=Kalkulačka!$B$4,SUMPRODUCT($O$2:$AD$2,O2926:AD2926)*Kalkulačka!$B$5,SUMPRODUCT($O$2:$AD$2,O2926:AD2926))</f>
        <v>33</v>
      </c>
      <c r="O2926" s="4">
        <v>22</v>
      </c>
      <c r="P2926" s="4">
        <v>0</v>
      </c>
      <c r="Q2926" s="4">
        <v>0</v>
      </c>
      <c r="R2926" s="4">
        <v>0</v>
      </c>
      <c r="S2926" s="4">
        <v>0</v>
      </c>
      <c r="T2926" s="4">
        <v>0</v>
      </c>
      <c r="U2926" s="4">
        <v>0</v>
      </c>
      <c r="V2926" s="4">
        <v>0</v>
      </c>
      <c r="W2926" s="4">
        <v>0</v>
      </c>
      <c r="X2926" s="4">
        <v>0</v>
      </c>
      <c r="Y2926" s="4">
        <v>0</v>
      </c>
      <c r="Z2926" s="4">
        <v>0</v>
      </c>
      <c r="AA2926" s="4">
        <v>0</v>
      </c>
      <c r="AB2926" s="4">
        <v>0</v>
      </c>
      <c r="AC2926" s="4">
        <v>0</v>
      </c>
      <c r="AD2926" s="4">
        <v>0</v>
      </c>
    </row>
    <row r="2927" spans="1:30" x14ac:dyDescent="0.3">
      <c r="A2927" s="16" t="s">
        <v>47</v>
      </c>
      <c r="B2927" s="7">
        <v>584231</v>
      </c>
      <c r="C2927" s="7">
        <v>282936</v>
      </c>
      <c r="D2927" s="7" t="s">
        <v>2869</v>
      </c>
      <c r="E2927" s="7">
        <v>2</v>
      </c>
      <c r="F2927" s="4">
        <v>2975809</v>
      </c>
      <c r="G2927" s="4">
        <v>121749</v>
      </c>
      <c r="H2927" s="4">
        <f t="shared" si="272"/>
        <v>3666008.3312061592</v>
      </c>
      <c r="I2927" s="4">
        <f t="shared" si="273"/>
        <v>690199.3312061592</v>
      </c>
      <c r="J2927" s="5">
        <f t="shared" si="274"/>
        <v>0.23193670400424193</v>
      </c>
      <c r="K2927" s="4">
        <f t="shared" si="275"/>
        <v>203927.65408199836</v>
      </c>
      <c r="L2927" s="4">
        <f t="shared" si="276"/>
        <v>82178.654081998364</v>
      </c>
      <c r="M2927" s="5">
        <f t="shared" si="277"/>
        <v>0.6749842223098208</v>
      </c>
      <c r="N2927" s="4">
        <f>IF(SUMPRODUCT($O$2:$AD$2,O2927:AD2927)&lt;=Kalkulačka!$B$4,SUMPRODUCT($O$2:$AD$2,O2927:AD2927)*Kalkulačka!$B$5,SUMPRODUCT($O$2:$AD$2,O2927:AD2927))</f>
        <v>258</v>
      </c>
      <c r="O2927" s="4">
        <v>67</v>
      </c>
      <c r="P2927" s="4">
        <v>0</v>
      </c>
      <c r="Q2927" s="4">
        <v>0</v>
      </c>
      <c r="R2927" s="4">
        <v>0</v>
      </c>
      <c r="S2927" s="4">
        <v>105</v>
      </c>
      <c r="T2927" s="4">
        <v>0</v>
      </c>
      <c r="U2927" s="4">
        <v>162</v>
      </c>
      <c r="V2927" s="4">
        <v>60</v>
      </c>
      <c r="W2927" s="4">
        <v>0</v>
      </c>
      <c r="X2927" s="4">
        <v>0</v>
      </c>
      <c r="Y2927" s="4">
        <v>0</v>
      </c>
      <c r="Z2927" s="4">
        <v>0</v>
      </c>
      <c r="AA2927" s="4">
        <v>0</v>
      </c>
      <c r="AB2927" s="4">
        <v>0</v>
      </c>
      <c r="AC2927" s="4">
        <v>0</v>
      </c>
      <c r="AD2927" s="4">
        <v>0</v>
      </c>
    </row>
    <row r="2928" spans="1:30" x14ac:dyDescent="0.3">
      <c r="A2928" s="16" t="s">
        <v>47</v>
      </c>
      <c r="B2928" s="7">
        <v>587729</v>
      </c>
      <c r="C2928" s="7">
        <v>44026927</v>
      </c>
      <c r="D2928" s="7" t="s">
        <v>2870</v>
      </c>
      <c r="E2928" s="7">
        <v>2</v>
      </c>
      <c r="F2928" s="4">
        <v>1072382</v>
      </c>
      <c r="G2928" s="4">
        <v>29687</v>
      </c>
      <c r="H2928" s="4">
        <f t="shared" si="272"/>
        <v>1321468.1193882667</v>
      </c>
      <c r="I2928" s="4">
        <f t="shared" si="273"/>
        <v>249086.1193882667</v>
      </c>
      <c r="J2928" s="5">
        <f t="shared" si="274"/>
        <v>0.23227368548545835</v>
      </c>
      <c r="K2928" s="4">
        <f t="shared" si="275"/>
        <v>73508.805541185458</v>
      </c>
      <c r="L2928" s="4">
        <f t="shared" si="276"/>
        <v>43821.805541185458</v>
      </c>
      <c r="M2928" s="5">
        <f t="shared" si="277"/>
        <v>1.4761277845920926</v>
      </c>
      <c r="N2928" s="4">
        <f>IF(SUMPRODUCT($O$2:$AD$2,O2928:AD2928)&lt;=Kalkulačka!$B$4,SUMPRODUCT($O$2:$AD$2,O2928:AD2928)*Kalkulačka!$B$5,SUMPRODUCT($O$2:$AD$2,O2928:AD2928))</f>
        <v>93</v>
      </c>
      <c r="O2928" s="4">
        <v>62</v>
      </c>
      <c r="P2928" s="4">
        <v>0</v>
      </c>
      <c r="Q2928" s="4">
        <v>0</v>
      </c>
      <c r="R2928" s="4">
        <v>0</v>
      </c>
      <c r="S2928" s="4">
        <v>0</v>
      </c>
      <c r="T2928" s="4">
        <v>0</v>
      </c>
      <c r="U2928" s="4">
        <v>62</v>
      </c>
      <c r="V2928" s="4">
        <v>0</v>
      </c>
      <c r="W2928" s="4">
        <v>0</v>
      </c>
      <c r="X2928" s="4">
        <v>0</v>
      </c>
      <c r="Y2928" s="4">
        <v>0</v>
      </c>
      <c r="Z2928" s="4">
        <v>0</v>
      </c>
      <c r="AA2928" s="4">
        <v>0</v>
      </c>
      <c r="AB2928" s="4">
        <v>0</v>
      </c>
      <c r="AC2928" s="4">
        <v>0</v>
      </c>
      <c r="AD2928" s="4">
        <v>0</v>
      </c>
    </row>
    <row r="2929" spans="1:30" x14ac:dyDescent="0.3">
      <c r="A2929" s="16" t="s">
        <v>47</v>
      </c>
      <c r="B2929" s="7">
        <v>593320</v>
      </c>
      <c r="C2929" s="7">
        <v>292052</v>
      </c>
      <c r="D2929" s="7" t="s">
        <v>2871</v>
      </c>
      <c r="E2929" s="7">
        <v>2</v>
      </c>
      <c r="F2929" s="4">
        <v>934006</v>
      </c>
      <c r="G2929" s="4">
        <v>37511</v>
      </c>
      <c r="H2929" s="4">
        <f t="shared" si="272"/>
        <v>1150956.1039833291</v>
      </c>
      <c r="I2929" s="4">
        <f t="shared" si="273"/>
        <v>216950.10398332914</v>
      </c>
      <c r="J2929" s="5">
        <f t="shared" si="274"/>
        <v>0.23227913309264525</v>
      </c>
      <c r="K2929" s="4">
        <f t="shared" si="275"/>
        <v>64023.798374580882</v>
      </c>
      <c r="L2929" s="4">
        <f t="shared" si="276"/>
        <v>26512.798374580882</v>
      </c>
      <c r="M2929" s="5">
        <f t="shared" si="277"/>
        <v>0.70680062847113856</v>
      </c>
      <c r="N2929" s="4">
        <f>IF(SUMPRODUCT($O$2:$AD$2,O2929:AD2929)&lt;=Kalkulačka!$B$4,SUMPRODUCT($O$2:$AD$2,O2929:AD2929)*Kalkulačka!$B$5,SUMPRODUCT($O$2:$AD$2,O2929:AD2929))</f>
        <v>81</v>
      </c>
      <c r="O2929" s="4">
        <v>25</v>
      </c>
      <c r="P2929" s="4">
        <v>0</v>
      </c>
      <c r="Q2929" s="4">
        <v>0</v>
      </c>
      <c r="R2929" s="4">
        <v>0</v>
      </c>
      <c r="S2929" s="4">
        <v>29</v>
      </c>
      <c r="T2929" s="4">
        <v>0</v>
      </c>
      <c r="U2929" s="4">
        <v>53</v>
      </c>
      <c r="V2929" s="4">
        <v>22</v>
      </c>
      <c r="W2929" s="4">
        <v>0</v>
      </c>
      <c r="X2929" s="4">
        <v>0</v>
      </c>
      <c r="Y2929" s="4">
        <v>0</v>
      </c>
      <c r="Z2929" s="4">
        <v>0</v>
      </c>
      <c r="AA2929" s="4">
        <v>0</v>
      </c>
      <c r="AB2929" s="4">
        <v>0</v>
      </c>
      <c r="AC2929" s="4">
        <v>0</v>
      </c>
      <c r="AD2929" s="4">
        <v>0</v>
      </c>
    </row>
    <row r="2930" spans="1:30" x14ac:dyDescent="0.3">
      <c r="A2930" s="16" t="s">
        <v>20</v>
      </c>
      <c r="B2930" s="7">
        <v>531561</v>
      </c>
      <c r="C2930" s="7">
        <v>662178</v>
      </c>
      <c r="D2930" s="7" t="s">
        <v>2872</v>
      </c>
      <c r="E2930" s="7">
        <v>2</v>
      </c>
      <c r="F2930" s="4">
        <v>709064</v>
      </c>
      <c r="G2930" s="4">
        <v>19592</v>
      </c>
      <c r="H2930" s="4">
        <f t="shared" si="272"/>
        <v>873874.07895030547</v>
      </c>
      <c r="I2930" s="4">
        <f t="shared" si="273"/>
        <v>164810.07895030547</v>
      </c>
      <c r="J2930" s="5">
        <f t="shared" si="274"/>
        <v>0.23243329085993003</v>
      </c>
      <c r="K2930" s="4">
        <f t="shared" si="275"/>
        <v>48610.661728848449</v>
      </c>
      <c r="L2930" s="4">
        <f t="shared" si="276"/>
        <v>29018.661728848449</v>
      </c>
      <c r="M2930" s="5">
        <f t="shared" si="277"/>
        <v>1.4811485161723383</v>
      </c>
      <c r="N2930" s="4">
        <f>IF(SUMPRODUCT($O$2:$AD$2,O2930:AD2930)&lt;=Kalkulačka!$B$4,SUMPRODUCT($O$2:$AD$2,O2930:AD2930)*Kalkulačka!$B$5,SUMPRODUCT($O$2:$AD$2,O2930:AD2930))</f>
        <v>61.5</v>
      </c>
      <c r="O2930" s="4">
        <v>41</v>
      </c>
      <c r="P2930" s="4">
        <v>0</v>
      </c>
      <c r="Q2930" s="4">
        <v>0</v>
      </c>
      <c r="R2930" s="4">
        <v>0</v>
      </c>
      <c r="S2930" s="4">
        <v>0</v>
      </c>
      <c r="T2930" s="4">
        <v>0</v>
      </c>
      <c r="U2930" s="4">
        <v>41</v>
      </c>
      <c r="V2930" s="4">
        <v>0</v>
      </c>
      <c r="W2930" s="4">
        <v>0</v>
      </c>
      <c r="X2930" s="4">
        <v>0</v>
      </c>
      <c r="Y2930" s="4">
        <v>0</v>
      </c>
      <c r="Z2930" s="4">
        <v>0</v>
      </c>
      <c r="AA2930" s="4">
        <v>0</v>
      </c>
      <c r="AB2930" s="4">
        <v>0</v>
      </c>
      <c r="AC2930" s="4">
        <v>0</v>
      </c>
      <c r="AD2930" s="4">
        <v>0</v>
      </c>
    </row>
    <row r="2931" spans="1:30" x14ac:dyDescent="0.3">
      <c r="A2931" s="16" t="s">
        <v>20</v>
      </c>
      <c r="B2931" s="7">
        <v>532410</v>
      </c>
      <c r="C2931" s="7">
        <v>234460</v>
      </c>
      <c r="D2931" s="7" t="s">
        <v>2873</v>
      </c>
      <c r="E2931" s="7">
        <v>2</v>
      </c>
      <c r="F2931" s="4">
        <v>709064</v>
      </c>
      <c r="G2931" s="4">
        <v>19592</v>
      </c>
      <c r="H2931" s="4">
        <f t="shared" si="272"/>
        <v>873874.07895030547</v>
      </c>
      <c r="I2931" s="4">
        <f t="shared" si="273"/>
        <v>164810.07895030547</v>
      </c>
      <c r="J2931" s="5">
        <f t="shared" si="274"/>
        <v>0.23243329085993003</v>
      </c>
      <c r="K2931" s="4">
        <f t="shared" si="275"/>
        <v>48610.661728848449</v>
      </c>
      <c r="L2931" s="4">
        <f t="shared" si="276"/>
        <v>29018.661728848449</v>
      </c>
      <c r="M2931" s="5">
        <f t="shared" si="277"/>
        <v>1.4811485161723383</v>
      </c>
      <c r="N2931" s="4">
        <f>IF(SUMPRODUCT($O$2:$AD$2,O2931:AD2931)&lt;=Kalkulačka!$B$4,SUMPRODUCT($O$2:$AD$2,O2931:AD2931)*Kalkulačka!$B$5,SUMPRODUCT($O$2:$AD$2,O2931:AD2931))</f>
        <v>61.5</v>
      </c>
      <c r="O2931" s="4">
        <v>41</v>
      </c>
      <c r="P2931" s="4">
        <v>0</v>
      </c>
      <c r="Q2931" s="4">
        <v>0</v>
      </c>
      <c r="R2931" s="4">
        <v>0</v>
      </c>
      <c r="S2931" s="4">
        <v>0</v>
      </c>
      <c r="T2931" s="4">
        <v>0</v>
      </c>
      <c r="U2931" s="4">
        <v>40</v>
      </c>
      <c r="V2931" s="4">
        <v>0</v>
      </c>
      <c r="W2931" s="4">
        <v>0</v>
      </c>
      <c r="X2931" s="4">
        <v>0</v>
      </c>
      <c r="Y2931" s="4">
        <v>0</v>
      </c>
      <c r="Z2931" s="4">
        <v>0</v>
      </c>
      <c r="AA2931" s="4">
        <v>0</v>
      </c>
      <c r="AB2931" s="4">
        <v>0</v>
      </c>
      <c r="AC2931" s="4">
        <v>0</v>
      </c>
      <c r="AD2931" s="4">
        <v>0</v>
      </c>
    </row>
    <row r="2932" spans="1:30" x14ac:dyDescent="0.3">
      <c r="A2932" s="16" t="s">
        <v>20</v>
      </c>
      <c r="B2932" s="7">
        <v>533564</v>
      </c>
      <c r="C2932" s="7">
        <v>235610</v>
      </c>
      <c r="D2932" s="7" t="s">
        <v>2874</v>
      </c>
      <c r="E2932" s="7">
        <v>2</v>
      </c>
      <c r="F2932" s="4">
        <v>709064</v>
      </c>
      <c r="G2932" s="4">
        <v>19592</v>
      </c>
      <c r="H2932" s="4">
        <f t="shared" si="272"/>
        <v>873874.07895030547</v>
      </c>
      <c r="I2932" s="4">
        <f t="shared" si="273"/>
        <v>164810.07895030547</v>
      </c>
      <c r="J2932" s="5">
        <f t="shared" si="274"/>
        <v>0.23243329085993003</v>
      </c>
      <c r="K2932" s="4">
        <f t="shared" si="275"/>
        <v>48610.661728848449</v>
      </c>
      <c r="L2932" s="4">
        <f t="shared" si="276"/>
        <v>29018.661728848449</v>
      </c>
      <c r="M2932" s="5">
        <f t="shared" si="277"/>
        <v>1.4811485161723383</v>
      </c>
      <c r="N2932" s="4">
        <f>IF(SUMPRODUCT($O$2:$AD$2,O2932:AD2932)&lt;=Kalkulačka!$B$4,SUMPRODUCT($O$2:$AD$2,O2932:AD2932)*Kalkulačka!$B$5,SUMPRODUCT($O$2:$AD$2,O2932:AD2932))</f>
        <v>61.5</v>
      </c>
      <c r="O2932" s="4">
        <v>41</v>
      </c>
      <c r="P2932" s="4">
        <v>0</v>
      </c>
      <c r="Q2932" s="4">
        <v>0</v>
      </c>
      <c r="R2932" s="4">
        <v>0</v>
      </c>
      <c r="S2932" s="4">
        <v>0</v>
      </c>
      <c r="T2932" s="4">
        <v>0</v>
      </c>
      <c r="U2932" s="4">
        <v>41</v>
      </c>
      <c r="V2932" s="4">
        <v>0</v>
      </c>
      <c r="W2932" s="4">
        <v>0</v>
      </c>
      <c r="X2932" s="4">
        <v>0</v>
      </c>
      <c r="Y2932" s="4">
        <v>0</v>
      </c>
      <c r="Z2932" s="4">
        <v>0</v>
      </c>
      <c r="AA2932" s="4">
        <v>0</v>
      </c>
      <c r="AB2932" s="4">
        <v>0</v>
      </c>
      <c r="AC2932" s="4">
        <v>0</v>
      </c>
      <c r="AD2932" s="4">
        <v>0</v>
      </c>
    </row>
    <row r="2933" spans="1:30" x14ac:dyDescent="0.3">
      <c r="A2933" s="16" t="s">
        <v>20</v>
      </c>
      <c r="B2933" s="7">
        <v>541451</v>
      </c>
      <c r="C2933" s="7">
        <v>243442</v>
      </c>
      <c r="D2933" s="7" t="s">
        <v>2875</v>
      </c>
      <c r="E2933" s="7">
        <v>2</v>
      </c>
      <c r="F2933" s="4">
        <v>709064</v>
      </c>
      <c r="G2933" s="4">
        <v>19592</v>
      </c>
      <c r="H2933" s="4">
        <f t="shared" si="272"/>
        <v>873874.07895030547</v>
      </c>
      <c r="I2933" s="4">
        <f t="shared" si="273"/>
        <v>164810.07895030547</v>
      </c>
      <c r="J2933" s="5">
        <f t="shared" si="274"/>
        <v>0.23243329085993003</v>
      </c>
      <c r="K2933" s="4">
        <f t="shared" si="275"/>
        <v>48610.661728848449</v>
      </c>
      <c r="L2933" s="4">
        <f t="shared" si="276"/>
        <v>29018.661728848449</v>
      </c>
      <c r="M2933" s="5">
        <f t="shared" si="277"/>
        <v>1.4811485161723383</v>
      </c>
      <c r="N2933" s="4">
        <f>IF(SUMPRODUCT($O$2:$AD$2,O2933:AD2933)&lt;=Kalkulačka!$B$4,SUMPRODUCT($O$2:$AD$2,O2933:AD2933)*Kalkulačka!$B$5,SUMPRODUCT($O$2:$AD$2,O2933:AD2933))</f>
        <v>61.5</v>
      </c>
      <c r="O2933" s="4">
        <v>41</v>
      </c>
      <c r="P2933" s="4">
        <v>0</v>
      </c>
      <c r="Q2933" s="4">
        <v>0</v>
      </c>
      <c r="R2933" s="4">
        <v>0</v>
      </c>
      <c r="S2933" s="4">
        <v>0</v>
      </c>
      <c r="T2933" s="4">
        <v>0</v>
      </c>
      <c r="U2933" s="4">
        <v>41</v>
      </c>
      <c r="V2933" s="4">
        <v>0</v>
      </c>
      <c r="W2933" s="4">
        <v>0</v>
      </c>
      <c r="X2933" s="4">
        <v>0</v>
      </c>
      <c r="Y2933" s="4">
        <v>0</v>
      </c>
      <c r="Z2933" s="4">
        <v>0</v>
      </c>
      <c r="AA2933" s="4">
        <v>0</v>
      </c>
      <c r="AB2933" s="4">
        <v>0</v>
      </c>
      <c r="AC2933" s="4">
        <v>0</v>
      </c>
      <c r="AD2933" s="4">
        <v>0</v>
      </c>
    </row>
    <row r="2934" spans="1:30" x14ac:dyDescent="0.3">
      <c r="A2934" s="16" t="s">
        <v>25</v>
      </c>
      <c r="B2934" s="7">
        <v>553913</v>
      </c>
      <c r="C2934" s="7">
        <v>253553</v>
      </c>
      <c r="D2934" s="7" t="s">
        <v>2876</v>
      </c>
      <c r="E2934" s="7">
        <v>2</v>
      </c>
      <c r="F2934" s="4">
        <v>2230842</v>
      </c>
      <c r="G2934" s="4">
        <v>91577</v>
      </c>
      <c r="H2934" s="4">
        <f t="shared" si="272"/>
        <v>2749506.2484046193</v>
      </c>
      <c r="I2934" s="4">
        <f t="shared" si="273"/>
        <v>518664.24840461928</v>
      </c>
      <c r="J2934" s="5">
        <f t="shared" si="274"/>
        <v>0.23249707886287752</v>
      </c>
      <c r="K2934" s="4">
        <f t="shared" si="275"/>
        <v>152945.74056149877</v>
      </c>
      <c r="L2934" s="4">
        <f t="shared" si="276"/>
        <v>61368.740561498766</v>
      </c>
      <c r="M2934" s="5">
        <f t="shared" si="277"/>
        <v>0.67013268136648674</v>
      </c>
      <c r="N2934" s="4">
        <f>IF(SUMPRODUCT($O$2:$AD$2,O2934:AD2934)&lt;=Kalkulačka!$B$4,SUMPRODUCT($O$2:$AD$2,O2934:AD2934)*Kalkulačka!$B$5,SUMPRODUCT($O$2:$AD$2,O2934:AD2934))</f>
        <v>193.5</v>
      </c>
      <c r="O2934" s="4">
        <v>52</v>
      </c>
      <c r="P2934" s="4">
        <v>0</v>
      </c>
      <c r="Q2934" s="4">
        <v>0</v>
      </c>
      <c r="R2934" s="4">
        <v>0</v>
      </c>
      <c r="S2934" s="4">
        <v>77</v>
      </c>
      <c r="T2934" s="4">
        <v>0</v>
      </c>
      <c r="U2934" s="4">
        <v>124</v>
      </c>
      <c r="V2934" s="4">
        <v>44</v>
      </c>
      <c r="W2934" s="4">
        <v>0</v>
      </c>
      <c r="X2934" s="4">
        <v>0</v>
      </c>
      <c r="Y2934" s="4">
        <v>0</v>
      </c>
      <c r="Z2934" s="4">
        <v>0</v>
      </c>
      <c r="AA2934" s="4">
        <v>0</v>
      </c>
      <c r="AB2934" s="4">
        <v>0</v>
      </c>
      <c r="AC2934" s="4">
        <v>0</v>
      </c>
      <c r="AD2934" s="4">
        <v>0</v>
      </c>
    </row>
    <row r="2935" spans="1:30" x14ac:dyDescent="0.3">
      <c r="A2935" s="16" t="s">
        <v>32</v>
      </c>
      <c r="B2935" s="7">
        <v>564940</v>
      </c>
      <c r="C2935" s="7">
        <v>526096</v>
      </c>
      <c r="D2935" s="7" t="s">
        <v>1235</v>
      </c>
      <c r="E2935" s="7">
        <v>2</v>
      </c>
      <c r="F2935" s="4">
        <v>345787</v>
      </c>
      <c r="G2935" s="4">
        <v>9497</v>
      </c>
      <c r="H2935" s="4">
        <f t="shared" si="272"/>
        <v>426280.03851234412</v>
      </c>
      <c r="I2935" s="4">
        <f t="shared" si="273"/>
        <v>80493.038512344123</v>
      </c>
      <c r="J2935" s="5">
        <f t="shared" si="274"/>
        <v>0.23278214193229974</v>
      </c>
      <c r="K2935" s="4">
        <f t="shared" si="275"/>
        <v>23712.517916511435</v>
      </c>
      <c r="L2935" s="4">
        <f t="shared" si="276"/>
        <v>14215.517916511435</v>
      </c>
      <c r="M2935" s="5">
        <f t="shared" si="277"/>
        <v>1.4968429942625496</v>
      </c>
      <c r="N2935" s="4">
        <f>IF(SUMPRODUCT($O$2:$AD$2,O2935:AD2935)&lt;=Kalkulačka!$B$4,SUMPRODUCT($O$2:$AD$2,O2935:AD2935)*Kalkulačka!$B$5,SUMPRODUCT($O$2:$AD$2,O2935:AD2935))</f>
        <v>30</v>
      </c>
      <c r="O2935" s="4">
        <v>20</v>
      </c>
      <c r="P2935" s="4">
        <v>0</v>
      </c>
      <c r="Q2935" s="4">
        <v>0</v>
      </c>
      <c r="R2935" s="4">
        <v>0</v>
      </c>
      <c r="S2935" s="4">
        <v>0</v>
      </c>
      <c r="T2935" s="4">
        <v>0</v>
      </c>
      <c r="U2935" s="4">
        <v>0</v>
      </c>
      <c r="V2935" s="4">
        <v>0</v>
      </c>
      <c r="W2935" s="4">
        <v>0</v>
      </c>
      <c r="X2935" s="4">
        <v>0</v>
      </c>
      <c r="Y2935" s="4">
        <v>0</v>
      </c>
      <c r="Z2935" s="4">
        <v>0</v>
      </c>
      <c r="AA2935" s="4">
        <v>0</v>
      </c>
      <c r="AB2935" s="4">
        <v>0</v>
      </c>
      <c r="AC2935" s="4">
        <v>0</v>
      </c>
      <c r="AD2935" s="4">
        <v>0</v>
      </c>
    </row>
    <row r="2936" spans="1:30" x14ac:dyDescent="0.3">
      <c r="A2936" s="16" t="s">
        <v>32</v>
      </c>
      <c r="B2936" s="7">
        <v>565211</v>
      </c>
      <c r="C2936" s="7">
        <v>263982</v>
      </c>
      <c r="D2936" s="7" t="s">
        <v>2877</v>
      </c>
      <c r="E2936" s="7">
        <v>2</v>
      </c>
      <c r="F2936" s="4">
        <v>345787</v>
      </c>
      <c r="G2936" s="4">
        <v>9497</v>
      </c>
      <c r="H2936" s="4">
        <f t="shared" si="272"/>
        <v>426280.03851234412</v>
      </c>
      <c r="I2936" s="4">
        <f t="shared" si="273"/>
        <v>80493.038512344123</v>
      </c>
      <c r="J2936" s="5">
        <f t="shared" si="274"/>
        <v>0.23278214193229974</v>
      </c>
      <c r="K2936" s="4">
        <f t="shared" si="275"/>
        <v>23712.517916511435</v>
      </c>
      <c r="L2936" s="4">
        <f t="shared" si="276"/>
        <v>14215.517916511435</v>
      </c>
      <c r="M2936" s="5">
        <f t="shared" si="277"/>
        <v>1.4968429942625496</v>
      </c>
      <c r="N2936" s="4">
        <f>IF(SUMPRODUCT($O$2:$AD$2,O2936:AD2936)&lt;=Kalkulačka!$B$4,SUMPRODUCT($O$2:$AD$2,O2936:AD2936)*Kalkulačka!$B$5,SUMPRODUCT($O$2:$AD$2,O2936:AD2936))</f>
        <v>30</v>
      </c>
      <c r="O2936" s="4">
        <v>20</v>
      </c>
      <c r="P2936" s="4">
        <v>0</v>
      </c>
      <c r="Q2936" s="4">
        <v>0</v>
      </c>
      <c r="R2936" s="4">
        <v>0</v>
      </c>
      <c r="S2936" s="4">
        <v>0</v>
      </c>
      <c r="T2936" s="4">
        <v>0</v>
      </c>
      <c r="U2936" s="4">
        <v>20</v>
      </c>
      <c r="V2936" s="4">
        <v>0</v>
      </c>
      <c r="W2936" s="4">
        <v>0</v>
      </c>
      <c r="X2936" s="4">
        <v>0</v>
      </c>
      <c r="Y2936" s="4">
        <v>0</v>
      </c>
      <c r="Z2936" s="4">
        <v>0</v>
      </c>
      <c r="AA2936" s="4">
        <v>0</v>
      </c>
      <c r="AB2936" s="4">
        <v>0</v>
      </c>
      <c r="AC2936" s="4">
        <v>0</v>
      </c>
      <c r="AD2936" s="4">
        <v>0</v>
      </c>
    </row>
    <row r="2937" spans="1:30" x14ac:dyDescent="0.3">
      <c r="A2937" s="16" t="s">
        <v>32</v>
      </c>
      <c r="B2937" s="7">
        <v>565741</v>
      </c>
      <c r="C2937" s="7">
        <v>264504</v>
      </c>
      <c r="D2937" s="7" t="s">
        <v>2878</v>
      </c>
      <c r="E2937" s="7">
        <v>2</v>
      </c>
      <c r="F2937" s="4">
        <v>345787</v>
      </c>
      <c r="G2937" s="4">
        <v>9497</v>
      </c>
      <c r="H2937" s="4">
        <f t="shared" si="272"/>
        <v>426280.03851234412</v>
      </c>
      <c r="I2937" s="4">
        <f t="shared" si="273"/>
        <v>80493.038512344123</v>
      </c>
      <c r="J2937" s="5">
        <f t="shared" si="274"/>
        <v>0.23278214193229974</v>
      </c>
      <c r="K2937" s="4">
        <f t="shared" si="275"/>
        <v>23712.517916511435</v>
      </c>
      <c r="L2937" s="4">
        <f t="shared" si="276"/>
        <v>14215.517916511435</v>
      </c>
      <c r="M2937" s="5">
        <f t="shared" si="277"/>
        <v>1.4968429942625496</v>
      </c>
      <c r="N2937" s="4">
        <f>IF(SUMPRODUCT($O$2:$AD$2,O2937:AD2937)&lt;=Kalkulačka!$B$4,SUMPRODUCT($O$2:$AD$2,O2937:AD2937)*Kalkulačka!$B$5,SUMPRODUCT($O$2:$AD$2,O2937:AD2937))</f>
        <v>30</v>
      </c>
      <c r="O2937" s="4">
        <v>20</v>
      </c>
      <c r="P2937" s="4">
        <v>0</v>
      </c>
      <c r="Q2937" s="4">
        <v>0</v>
      </c>
      <c r="R2937" s="4">
        <v>0</v>
      </c>
      <c r="S2937" s="4">
        <v>0</v>
      </c>
      <c r="T2937" s="4">
        <v>0</v>
      </c>
      <c r="U2937" s="4">
        <v>0</v>
      </c>
      <c r="V2937" s="4">
        <v>0</v>
      </c>
      <c r="W2937" s="4">
        <v>0</v>
      </c>
      <c r="X2937" s="4">
        <v>0</v>
      </c>
      <c r="Y2937" s="4">
        <v>0</v>
      </c>
      <c r="Z2937" s="4">
        <v>0</v>
      </c>
      <c r="AA2937" s="4">
        <v>0</v>
      </c>
      <c r="AB2937" s="4">
        <v>0</v>
      </c>
      <c r="AC2937" s="4">
        <v>0</v>
      </c>
      <c r="AD2937" s="4">
        <v>0</v>
      </c>
    </row>
    <row r="2938" spans="1:30" x14ac:dyDescent="0.3">
      <c r="A2938" s="16" t="s">
        <v>32</v>
      </c>
      <c r="B2938" s="7">
        <v>565865</v>
      </c>
      <c r="C2938" s="7">
        <v>554847</v>
      </c>
      <c r="D2938" s="7" t="s">
        <v>2879</v>
      </c>
      <c r="E2938" s="7">
        <v>2</v>
      </c>
      <c r="F2938" s="4">
        <v>345787</v>
      </c>
      <c r="G2938" s="4">
        <v>9497</v>
      </c>
      <c r="H2938" s="4">
        <f t="shared" si="272"/>
        <v>426280.03851234412</v>
      </c>
      <c r="I2938" s="4">
        <f t="shared" si="273"/>
        <v>80493.038512344123</v>
      </c>
      <c r="J2938" s="5">
        <f t="shared" si="274"/>
        <v>0.23278214193229974</v>
      </c>
      <c r="K2938" s="4">
        <f t="shared" si="275"/>
        <v>23712.517916511435</v>
      </c>
      <c r="L2938" s="4">
        <f t="shared" si="276"/>
        <v>14215.517916511435</v>
      </c>
      <c r="M2938" s="5">
        <f t="shared" si="277"/>
        <v>1.4968429942625496</v>
      </c>
      <c r="N2938" s="4">
        <f>IF(SUMPRODUCT($O$2:$AD$2,O2938:AD2938)&lt;=Kalkulačka!$B$4,SUMPRODUCT($O$2:$AD$2,O2938:AD2938)*Kalkulačka!$B$5,SUMPRODUCT($O$2:$AD$2,O2938:AD2938))</f>
        <v>30</v>
      </c>
      <c r="O2938" s="4">
        <v>20</v>
      </c>
      <c r="P2938" s="4">
        <v>0</v>
      </c>
      <c r="Q2938" s="4">
        <v>0</v>
      </c>
      <c r="R2938" s="4">
        <v>0</v>
      </c>
      <c r="S2938" s="4">
        <v>0</v>
      </c>
      <c r="T2938" s="4">
        <v>0</v>
      </c>
      <c r="U2938" s="4">
        <v>19</v>
      </c>
      <c r="V2938" s="4">
        <v>0</v>
      </c>
      <c r="W2938" s="4">
        <v>0</v>
      </c>
      <c r="X2938" s="4">
        <v>0</v>
      </c>
      <c r="Y2938" s="4">
        <v>0</v>
      </c>
      <c r="Z2938" s="4">
        <v>0</v>
      </c>
      <c r="AA2938" s="4">
        <v>0</v>
      </c>
      <c r="AB2938" s="4">
        <v>0</v>
      </c>
      <c r="AC2938" s="4">
        <v>0</v>
      </c>
      <c r="AD2938" s="4">
        <v>0</v>
      </c>
    </row>
    <row r="2939" spans="1:30" x14ac:dyDescent="0.3">
      <c r="A2939" s="16" t="s">
        <v>32</v>
      </c>
      <c r="B2939" s="7">
        <v>565954</v>
      </c>
      <c r="C2939" s="7">
        <v>526479</v>
      </c>
      <c r="D2939" s="7" t="s">
        <v>2880</v>
      </c>
      <c r="E2939" s="7">
        <v>2</v>
      </c>
      <c r="F2939" s="4">
        <v>345787</v>
      </c>
      <c r="G2939" s="4">
        <v>9497</v>
      </c>
      <c r="H2939" s="4">
        <f t="shared" si="272"/>
        <v>426280.03851234412</v>
      </c>
      <c r="I2939" s="4">
        <f t="shared" si="273"/>
        <v>80493.038512344123</v>
      </c>
      <c r="J2939" s="5">
        <f t="shared" si="274"/>
        <v>0.23278214193229974</v>
      </c>
      <c r="K2939" s="4">
        <f t="shared" si="275"/>
        <v>23712.517916511435</v>
      </c>
      <c r="L2939" s="4">
        <f t="shared" si="276"/>
        <v>14215.517916511435</v>
      </c>
      <c r="M2939" s="5">
        <f t="shared" si="277"/>
        <v>1.4968429942625496</v>
      </c>
      <c r="N2939" s="4">
        <f>IF(SUMPRODUCT($O$2:$AD$2,O2939:AD2939)&lt;=Kalkulačka!$B$4,SUMPRODUCT($O$2:$AD$2,O2939:AD2939)*Kalkulačka!$B$5,SUMPRODUCT($O$2:$AD$2,O2939:AD2939))</f>
        <v>30</v>
      </c>
      <c r="O2939" s="4">
        <v>20</v>
      </c>
      <c r="P2939" s="4">
        <v>0</v>
      </c>
      <c r="Q2939" s="4">
        <v>0</v>
      </c>
      <c r="R2939" s="4">
        <v>0</v>
      </c>
      <c r="S2939" s="4">
        <v>0</v>
      </c>
      <c r="T2939" s="4">
        <v>0</v>
      </c>
      <c r="U2939" s="4">
        <v>22</v>
      </c>
      <c r="V2939" s="4">
        <v>0</v>
      </c>
      <c r="W2939" s="4">
        <v>0</v>
      </c>
      <c r="X2939" s="4">
        <v>0</v>
      </c>
      <c r="Y2939" s="4">
        <v>0</v>
      </c>
      <c r="Z2939" s="4">
        <v>0</v>
      </c>
      <c r="AA2939" s="4">
        <v>0</v>
      </c>
      <c r="AB2939" s="4">
        <v>0</v>
      </c>
      <c r="AC2939" s="4">
        <v>0</v>
      </c>
      <c r="AD2939" s="4">
        <v>0</v>
      </c>
    </row>
    <row r="2940" spans="1:30" x14ac:dyDescent="0.3">
      <c r="A2940" s="16" t="s">
        <v>32</v>
      </c>
      <c r="B2940" s="7">
        <v>567485</v>
      </c>
      <c r="C2940" s="7">
        <v>266264</v>
      </c>
      <c r="D2940" s="7" t="s">
        <v>2881</v>
      </c>
      <c r="E2940" s="7">
        <v>2</v>
      </c>
      <c r="F2940" s="4">
        <v>345787</v>
      </c>
      <c r="G2940" s="4">
        <v>9497</v>
      </c>
      <c r="H2940" s="4">
        <f t="shared" si="272"/>
        <v>426280.03851234412</v>
      </c>
      <c r="I2940" s="4">
        <f t="shared" si="273"/>
        <v>80493.038512344123</v>
      </c>
      <c r="J2940" s="5">
        <f t="shared" si="274"/>
        <v>0.23278214193229974</v>
      </c>
      <c r="K2940" s="4">
        <f t="shared" si="275"/>
        <v>23712.517916511435</v>
      </c>
      <c r="L2940" s="4">
        <f t="shared" si="276"/>
        <v>14215.517916511435</v>
      </c>
      <c r="M2940" s="5">
        <f t="shared" si="277"/>
        <v>1.4968429942625496</v>
      </c>
      <c r="N2940" s="4">
        <f>IF(SUMPRODUCT($O$2:$AD$2,O2940:AD2940)&lt;=Kalkulačka!$B$4,SUMPRODUCT($O$2:$AD$2,O2940:AD2940)*Kalkulačka!$B$5,SUMPRODUCT($O$2:$AD$2,O2940:AD2940))</f>
        <v>30</v>
      </c>
      <c r="O2940" s="4">
        <v>20</v>
      </c>
      <c r="P2940" s="4">
        <v>0</v>
      </c>
      <c r="Q2940" s="4">
        <v>0</v>
      </c>
      <c r="R2940" s="4">
        <v>0</v>
      </c>
      <c r="S2940" s="4">
        <v>0</v>
      </c>
      <c r="T2940" s="4">
        <v>0</v>
      </c>
      <c r="U2940" s="4">
        <v>20</v>
      </c>
      <c r="V2940" s="4">
        <v>0</v>
      </c>
      <c r="W2940" s="4">
        <v>0</v>
      </c>
      <c r="X2940" s="4">
        <v>0</v>
      </c>
      <c r="Y2940" s="4">
        <v>0</v>
      </c>
      <c r="Z2940" s="4">
        <v>0</v>
      </c>
      <c r="AA2940" s="4">
        <v>0</v>
      </c>
      <c r="AB2940" s="4">
        <v>0</v>
      </c>
      <c r="AC2940" s="4">
        <v>0</v>
      </c>
      <c r="AD2940" s="4">
        <v>0</v>
      </c>
    </row>
    <row r="2941" spans="1:30" x14ac:dyDescent="0.3">
      <c r="A2941" s="16" t="s">
        <v>32</v>
      </c>
      <c r="B2941" s="7">
        <v>567655</v>
      </c>
      <c r="C2941" s="7">
        <v>266434</v>
      </c>
      <c r="D2941" s="7" t="s">
        <v>2882</v>
      </c>
      <c r="E2941" s="7">
        <v>2</v>
      </c>
      <c r="F2941" s="4">
        <v>345787</v>
      </c>
      <c r="G2941" s="4">
        <v>9497</v>
      </c>
      <c r="H2941" s="4">
        <f t="shared" si="272"/>
        <v>426280.03851234412</v>
      </c>
      <c r="I2941" s="4">
        <f t="shared" si="273"/>
        <v>80493.038512344123</v>
      </c>
      <c r="J2941" s="5">
        <f t="shared" si="274"/>
        <v>0.23278214193229974</v>
      </c>
      <c r="K2941" s="4">
        <f t="shared" si="275"/>
        <v>23712.517916511435</v>
      </c>
      <c r="L2941" s="4">
        <f t="shared" si="276"/>
        <v>14215.517916511435</v>
      </c>
      <c r="M2941" s="5">
        <f t="shared" si="277"/>
        <v>1.4968429942625496</v>
      </c>
      <c r="N2941" s="4">
        <f>IF(SUMPRODUCT($O$2:$AD$2,O2941:AD2941)&lt;=Kalkulačka!$B$4,SUMPRODUCT($O$2:$AD$2,O2941:AD2941)*Kalkulačka!$B$5,SUMPRODUCT($O$2:$AD$2,O2941:AD2941))</f>
        <v>30</v>
      </c>
      <c r="O2941" s="4">
        <v>20</v>
      </c>
      <c r="P2941" s="4">
        <v>0</v>
      </c>
      <c r="Q2941" s="4">
        <v>0</v>
      </c>
      <c r="R2941" s="4">
        <v>0</v>
      </c>
      <c r="S2941" s="4">
        <v>0</v>
      </c>
      <c r="T2941" s="4">
        <v>0</v>
      </c>
      <c r="U2941" s="4">
        <v>20</v>
      </c>
      <c r="V2941" s="4">
        <v>0</v>
      </c>
      <c r="W2941" s="4">
        <v>0</v>
      </c>
      <c r="X2941" s="4">
        <v>0</v>
      </c>
      <c r="Y2941" s="4">
        <v>0</v>
      </c>
      <c r="Z2941" s="4">
        <v>0</v>
      </c>
      <c r="AA2941" s="4">
        <v>0</v>
      </c>
      <c r="AB2941" s="4">
        <v>0</v>
      </c>
      <c r="AC2941" s="4">
        <v>0</v>
      </c>
      <c r="AD2941" s="4">
        <v>0</v>
      </c>
    </row>
    <row r="2942" spans="1:30" x14ac:dyDescent="0.3">
      <c r="A2942" s="16" t="s">
        <v>32</v>
      </c>
      <c r="B2942" s="7">
        <v>565521</v>
      </c>
      <c r="C2942" s="7">
        <v>526088</v>
      </c>
      <c r="D2942" s="7" t="s">
        <v>2883</v>
      </c>
      <c r="E2942" s="7">
        <v>2</v>
      </c>
      <c r="F2942" s="4">
        <v>691572</v>
      </c>
      <c r="G2942" s="4">
        <v>18994</v>
      </c>
      <c r="H2942" s="4">
        <f t="shared" si="272"/>
        <v>852560.07702468825</v>
      </c>
      <c r="I2942" s="4">
        <f t="shared" si="273"/>
        <v>160988.07702468825</v>
      </c>
      <c r="J2942" s="5">
        <f t="shared" si="274"/>
        <v>0.23278570709150781</v>
      </c>
      <c r="K2942" s="4">
        <f t="shared" si="275"/>
        <v>47425.03583302287</v>
      </c>
      <c r="L2942" s="4">
        <f t="shared" si="276"/>
        <v>28431.03583302287</v>
      </c>
      <c r="M2942" s="5">
        <f t="shared" si="277"/>
        <v>1.4968429942625496</v>
      </c>
      <c r="N2942" s="4">
        <f>IF(SUMPRODUCT($O$2:$AD$2,O2942:AD2942)&lt;=Kalkulačka!$B$4,SUMPRODUCT($O$2:$AD$2,O2942:AD2942)*Kalkulačka!$B$5,SUMPRODUCT($O$2:$AD$2,O2942:AD2942))</f>
        <v>60</v>
      </c>
      <c r="O2942" s="4">
        <v>40</v>
      </c>
      <c r="P2942" s="4">
        <v>0</v>
      </c>
      <c r="Q2942" s="4">
        <v>0</v>
      </c>
      <c r="R2942" s="4">
        <v>0</v>
      </c>
      <c r="S2942" s="4">
        <v>0</v>
      </c>
      <c r="T2942" s="4">
        <v>0</v>
      </c>
      <c r="U2942" s="4">
        <v>39</v>
      </c>
      <c r="V2942" s="4">
        <v>0</v>
      </c>
      <c r="W2942" s="4">
        <v>0</v>
      </c>
      <c r="X2942" s="4">
        <v>0</v>
      </c>
      <c r="Y2942" s="4">
        <v>0</v>
      </c>
      <c r="Z2942" s="4">
        <v>0</v>
      </c>
      <c r="AA2942" s="4">
        <v>0</v>
      </c>
      <c r="AB2942" s="4">
        <v>0</v>
      </c>
      <c r="AC2942" s="4">
        <v>0</v>
      </c>
      <c r="AD2942" s="4">
        <v>0</v>
      </c>
    </row>
    <row r="2943" spans="1:30" x14ac:dyDescent="0.3">
      <c r="A2943" s="16" t="s">
        <v>23</v>
      </c>
      <c r="B2943" s="7">
        <v>544558</v>
      </c>
      <c r="C2943" s="7">
        <v>244961</v>
      </c>
      <c r="D2943" s="7" t="s">
        <v>2884</v>
      </c>
      <c r="E2943" s="7">
        <v>2</v>
      </c>
      <c r="F2943" s="4">
        <v>2800678</v>
      </c>
      <c r="G2943" s="4">
        <v>121267</v>
      </c>
      <c r="H2943" s="4">
        <f t="shared" si="272"/>
        <v>3452868.3119499874</v>
      </c>
      <c r="I2943" s="4">
        <f t="shared" si="273"/>
        <v>652190.31194998743</v>
      </c>
      <c r="J2943" s="5">
        <f t="shared" si="274"/>
        <v>0.23286872391256241</v>
      </c>
      <c r="K2943" s="4">
        <f t="shared" si="275"/>
        <v>192071.39512374264</v>
      </c>
      <c r="L2943" s="4">
        <f t="shared" si="276"/>
        <v>70804.395123742637</v>
      </c>
      <c r="M2943" s="5">
        <f t="shared" si="277"/>
        <v>0.58387191176282616</v>
      </c>
      <c r="N2943" s="4">
        <f>IF(SUMPRODUCT($O$2:$AD$2,O2943:AD2943)&lt;=Kalkulačka!$B$4,SUMPRODUCT($O$2:$AD$2,O2943:AD2943)*Kalkulačka!$B$5,SUMPRODUCT($O$2:$AD$2,O2943:AD2943))</f>
        <v>243</v>
      </c>
      <c r="O2943" s="4">
        <v>48</v>
      </c>
      <c r="P2943" s="4">
        <v>0</v>
      </c>
      <c r="Q2943" s="4">
        <v>0</v>
      </c>
      <c r="R2943" s="4">
        <v>0</v>
      </c>
      <c r="S2943" s="4">
        <v>114</v>
      </c>
      <c r="T2943" s="4">
        <v>0</v>
      </c>
      <c r="U2943" s="4">
        <v>161</v>
      </c>
      <c r="V2943" s="4">
        <v>75</v>
      </c>
      <c r="W2943" s="4">
        <v>0</v>
      </c>
      <c r="X2943" s="4">
        <v>0</v>
      </c>
      <c r="Y2943" s="4">
        <v>0</v>
      </c>
      <c r="Z2943" s="4">
        <v>0</v>
      </c>
      <c r="AA2943" s="4">
        <v>0</v>
      </c>
      <c r="AB2943" s="4">
        <v>0</v>
      </c>
      <c r="AC2943" s="4">
        <v>0</v>
      </c>
      <c r="AD2943" s="4">
        <v>0</v>
      </c>
    </row>
    <row r="2944" spans="1:30" x14ac:dyDescent="0.3">
      <c r="A2944" s="16" t="s">
        <v>50</v>
      </c>
      <c r="B2944" s="7">
        <v>552879</v>
      </c>
      <c r="C2944" s="7">
        <v>636657</v>
      </c>
      <c r="D2944" s="7" t="s">
        <v>2885</v>
      </c>
      <c r="E2944" s="7">
        <v>2</v>
      </c>
      <c r="F2944" s="4">
        <v>380289</v>
      </c>
      <c r="G2944" s="4">
        <v>10542</v>
      </c>
      <c r="H2944" s="4">
        <f t="shared" si="272"/>
        <v>468908.04236357851</v>
      </c>
      <c r="I2944" s="4">
        <f t="shared" si="273"/>
        <v>88619.042363578512</v>
      </c>
      <c r="J2944" s="5">
        <f t="shared" si="274"/>
        <v>0.23303078017922818</v>
      </c>
      <c r="K2944" s="4">
        <f t="shared" si="275"/>
        <v>26083.769708162581</v>
      </c>
      <c r="L2944" s="4">
        <f t="shared" si="276"/>
        <v>15541.769708162581</v>
      </c>
      <c r="M2944" s="5">
        <f t="shared" si="277"/>
        <v>1.4742714578033183</v>
      </c>
      <c r="N2944" s="4">
        <f>IF(SUMPRODUCT($O$2:$AD$2,O2944:AD2944)&lt;=Kalkulačka!$B$4,SUMPRODUCT($O$2:$AD$2,O2944:AD2944)*Kalkulačka!$B$5,SUMPRODUCT($O$2:$AD$2,O2944:AD2944))</f>
        <v>33</v>
      </c>
      <c r="O2944" s="4">
        <v>22</v>
      </c>
      <c r="P2944" s="4">
        <v>0</v>
      </c>
      <c r="Q2944" s="4">
        <v>0</v>
      </c>
      <c r="R2944" s="4">
        <v>0</v>
      </c>
      <c r="S2944" s="4">
        <v>0</v>
      </c>
      <c r="T2944" s="4">
        <v>0</v>
      </c>
      <c r="U2944" s="4">
        <v>22</v>
      </c>
      <c r="V2944" s="4">
        <v>0</v>
      </c>
      <c r="W2944" s="4">
        <v>0</v>
      </c>
      <c r="X2944" s="4">
        <v>0</v>
      </c>
      <c r="Y2944" s="4">
        <v>0</v>
      </c>
      <c r="Z2944" s="4">
        <v>0</v>
      </c>
      <c r="AA2944" s="4">
        <v>0</v>
      </c>
      <c r="AB2944" s="4">
        <v>0</v>
      </c>
      <c r="AC2944" s="4">
        <v>0</v>
      </c>
      <c r="AD2944" s="4">
        <v>0</v>
      </c>
    </row>
    <row r="2945" spans="1:30" x14ac:dyDescent="0.3">
      <c r="A2945" s="16" t="s">
        <v>50</v>
      </c>
      <c r="B2945" s="7">
        <v>517585</v>
      </c>
      <c r="C2945" s="7">
        <v>636541</v>
      </c>
      <c r="D2945" s="7" t="s">
        <v>2886</v>
      </c>
      <c r="E2945" s="7">
        <v>2</v>
      </c>
      <c r="F2945" s="4">
        <v>380289</v>
      </c>
      <c r="G2945" s="4">
        <v>10542</v>
      </c>
      <c r="H2945" s="4">
        <f t="shared" si="272"/>
        <v>468908.04236357851</v>
      </c>
      <c r="I2945" s="4">
        <f t="shared" si="273"/>
        <v>88619.042363578512</v>
      </c>
      <c r="J2945" s="5">
        <f t="shared" si="274"/>
        <v>0.23303078017922818</v>
      </c>
      <c r="K2945" s="4">
        <f t="shared" si="275"/>
        <v>26083.769708162581</v>
      </c>
      <c r="L2945" s="4">
        <f t="shared" si="276"/>
        <v>15541.769708162581</v>
      </c>
      <c r="M2945" s="5">
        <f t="shared" si="277"/>
        <v>1.4742714578033183</v>
      </c>
      <c r="N2945" s="4">
        <f>IF(SUMPRODUCT($O$2:$AD$2,O2945:AD2945)&lt;=Kalkulačka!$B$4,SUMPRODUCT($O$2:$AD$2,O2945:AD2945)*Kalkulačka!$B$5,SUMPRODUCT($O$2:$AD$2,O2945:AD2945))</f>
        <v>33</v>
      </c>
      <c r="O2945" s="4">
        <v>22</v>
      </c>
      <c r="P2945" s="4">
        <v>0</v>
      </c>
      <c r="Q2945" s="4">
        <v>0</v>
      </c>
      <c r="R2945" s="4">
        <v>0</v>
      </c>
      <c r="S2945" s="4">
        <v>0</v>
      </c>
      <c r="T2945" s="4">
        <v>0</v>
      </c>
      <c r="U2945" s="4">
        <v>0</v>
      </c>
      <c r="V2945" s="4">
        <v>0</v>
      </c>
      <c r="W2945" s="4">
        <v>0</v>
      </c>
      <c r="X2945" s="4">
        <v>0</v>
      </c>
      <c r="Y2945" s="4">
        <v>0</v>
      </c>
      <c r="Z2945" s="4">
        <v>0</v>
      </c>
      <c r="AA2945" s="4">
        <v>0</v>
      </c>
      <c r="AB2945" s="4">
        <v>0</v>
      </c>
      <c r="AC2945" s="4">
        <v>0</v>
      </c>
      <c r="AD2945" s="4">
        <v>0</v>
      </c>
    </row>
    <row r="2946" spans="1:30" x14ac:dyDescent="0.3">
      <c r="A2946" s="16" t="s">
        <v>50</v>
      </c>
      <c r="B2946" s="7">
        <v>516635</v>
      </c>
      <c r="C2946" s="7">
        <v>636461</v>
      </c>
      <c r="D2946" s="7" t="s">
        <v>2887</v>
      </c>
      <c r="E2946" s="7">
        <v>2</v>
      </c>
      <c r="F2946" s="4">
        <v>380289</v>
      </c>
      <c r="G2946" s="4">
        <v>10542</v>
      </c>
      <c r="H2946" s="4">
        <f t="shared" si="272"/>
        <v>468908.04236357851</v>
      </c>
      <c r="I2946" s="4">
        <f t="shared" si="273"/>
        <v>88619.042363578512</v>
      </c>
      <c r="J2946" s="5">
        <f t="shared" si="274"/>
        <v>0.23303078017922818</v>
      </c>
      <c r="K2946" s="4">
        <f t="shared" si="275"/>
        <v>26083.769708162581</v>
      </c>
      <c r="L2946" s="4">
        <f t="shared" si="276"/>
        <v>15541.769708162581</v>
      </c>
      <c r="M2946" s="5">
        <f t="shared" si="277"/>
        <v>1.4742714578033183</v>
      </c>
      <c r="N2946" s="4">
        <f>IF(SUMPRODUCT($O$2:$AD$2,O2946:AD2946)&lt;=Kalkulačka!$B$4,SUMPRODUCT($O$2:$AD$2,O2946:AD2946)*Kalkulačka!$B$5,SUMPRODUCT($O$2:$AD$2,O2946:AD2946))</f>
        <v>33</v>
      </c>
      <c r="O2946" s="4">
        <v>22</v>
      </c>
      <c r="P2946" s="4">
        <v>0</v>
      </c>
      <c r="Q2946" s="4">
        <v>0</v>
      </c>
      <c r="R2946" s="4">
        <v>0</v>
      </c>
      <c r="S2946" s="4">
        <v>0</v>
      </c>
      <c r="T2946" s="4">
        <v>0</v>
      </c>
      <c r="U2946" s="4">
        <v>0</v>
      </c>
      <c r="V2946" s="4">
        <v>0</v>
      </c>
      <c r="W2946" s="4">
        <v>0</v>
      </c>
      <c r="X2946" s="4">
        <v>0</v>
      </c>
      <c r="Y2946" s="4">
        <v>0</v>
      </c>
      <c r="Z2946" s="4">
        <v>0</v>
      </c>
      <c r="AA2946" s="4">
        <v>0</v>
      </c>
      <c r="AB2946" s="4">
        <v>0</v>
      </c>
      <c r="AC2946" s="4">
        <v>0</v>
      </c>
      <c r="AD2946" s="4">
        <v>0</v>
      </c>
    </row>
    <row r="2947" spans="1:30" x14ac:dyDescent="0.3">
      <c r="A2947" s="16" t="s">
        <v>50</v>
      </c>
      <c r="B2947" s="7">
        <v>589365</v>
      </c>
      <c r="C2947" s="7">
        <v>288101</v>
      </c>
      <c r="D2947" s="7" t="s">
        <v>2888</v>
      </c>
      <c r="E2947" s="7">
        <v>2</v>
      </c>
      <c r="F2947" s="4">
        <v>380289</v>
      </c>
      <c r="G2947" s="4">
        <v>10542</v>
      </c>
      <c r="H2947" s="4">
        <f t="shared" si="272"/>
        <v>468908.04236357851</v>
      </c>
      <c r="I2947" s="4">
        <f t="shared" si="273"/>
        <v>88619.042363578512</v>
      </c>
      <c r="J2947" s="5">
        <f t="shared" si="274"/>
        <v>0.23303078017922818</v>
      </c>
      <c r="K2947" s="4">
        <f t="shared" si="275"/>
        <v>26083.769708162581</v>
      </c>
      <c r="L2947" s="4">
        <f t="shared" si="276"/>
        <v>15541.769708162581</v>
      </c>
      <c r="M2947" s="5">
        <f t="shared" si="277"/>
        <v>1.4742714578033183</v>
      </c>
      <c r="N2947" s="4">
        <f>IF(SUMPRODUCT($O$2:$AD$2,O2947:AD2947)&lt;=Kalkulačka!$B$4,SUMPRODUCT($O$2:$AD$2,O2947:AD2947)*Kalkulačka!$B$5,SUMPRODUCT($O$2:$AD$2,O2947:AD2947))</f>
        <v>33</v>
      </c>
      <c r="O2947" s="4">
        <v>22</v>
      </c>
      <c r="P2947" s="4">
        <v>0</v>
      </c>
      <c r="Q2947" s="4">
        <v>0</v>
      </c>
      <c r="R2947" s="4">
        <v>0</v>
      </c>
      <c r="S2947" s="4">
        <v>0</v>
      </c>
      <c r="T2947" s="4">
        <v>0</v>
      </c>
      <c r="U2947" s="4">
        <v>0</v>
      </c>
      <c r="V2947" s="4">
        <v>0</v>
      </c>
      <c r="W2947" s="4">
        <v>0</v>
      </c>
      <c r="X2947" s="4">
        <v>0</v>
      </c>
      <c r="Y2947" s="4">
        <v>0</v>
      </c>
      <c r="Z2947" s="4">
        <v>0</v>
      </c>
      <c r="AA2947" s="4">
        <v>0</v>
      </c>
      <c r="AB2947" s="4">
        <v>0</v>
      </c>
      <c r="AC2947" s="4">
        <v>0</v>
      </c>
      <c r="AD2947" s="4">
        <v>0</v>
      </c>
    </row>
    <row r="2948" spans="1:30" x14ac:dyDescent="0.3">
      <c r="A2948" s="16" t="s">
        <v>50</v>
      </c>
      <c r="B2948" s="7">
        <v>589446</v>
      </c>
      <c r="C2948" s="7">
        <v>288187</v>
      </c>
      <c r="D2948" s="7" t="s">
        <v>2889</v>
      </c>
      <c r="E2948" s="7">
        <v>2</v>
      </c>
      <c r="F2948" s="4">
        <v>760576</v>
      </c>
      <c r="G2948" s="4">
        <v>21085</v>
      </c>
      <c r="H2948" s="4">
        <f t="shared" si="272"/>
        <v>937816.08472715702</v>
      </c>
      <c r="I2948" s="4">
        <f t="shared" si="273"/>
        <v>177240.08472715702</v>
      </c>
      <c r="J2948" s="5">
        <f t="shared" si="274"/>
        <v>0.23303402253970273</v>
      </c>
      <c r="K2948" s="4">
        <f t="shared" si="275"/>
        <v>52167.539416325162</v>
      </c>
      <c r="L2948" s="4">
        <f t="shared" si="276"/>
        <v>31082.539416325162</v>
      </c>
      <c r="M2948" s="5">
        <f t="shared" si="277"/>
        <v>1.4741541103308116</v>
      </c>
      <c r="N2948" s="4">
        <f>IF(SUMPRODUCT($O$2:$AD$2,O2948:AD2948)&lt;=Kalkulačka!$B$4,SUMPRODUCT($O$2:$AD$2,O2948:AD2948)*Kalkulačka!$B$5,SUMPRODUCT($O$2:$AD$2,O2948:AD2948))</f>
        <v>66</v>
      </c>
      <c r="O2948" s="4">
        <v>44</v>
      </c>
      <c r="P2948" s="4">
        <v>0</v>
      </c>
      <c r="Q2948" s="4">
        <v>0</v>
      </c>
      <c r="R2948" s="4">
        <v>0</v>
      </c>
      <c r="S2948" s="4">
        <v>0</v>
      </c>
      <c r="T2948" s="4">
        <v>0</v>
      </c>
      <c r="U2948" s="4">
        <v>44</v>
      </c>
      <c r="V2948" s="4">
        <v>0</v>
      </c>
      <c r="W2948" s="4">
        <v>0</v>
      </c>
      <c r="X2948" s="4">
        <v>0</v>
      </c>
      <c r="Y2948" s="4">
        <v>0</v>
      </c>
      <c r="Z2948" s="4">
        <v>0</v>
      </c>
      <c r="AA2948" s="4">
        <v>0</v>
      </c>
      <c r="AB2948" s="4">
        <v>0</v>
      </c>
      <c r="AC2948" s="4">
        <v>0</v>
      </c>
      <c r="AD2948" s="4">
        <v>0</v>
      </c>
    </row>
    <row r="2949" spans="1:30" x14ac:dyDescent="0.3">
      <c r="A2949" s="16" t="s">
        <v>50</v>
      </c>
      <c r="B2949" s="7">
        <v>589721</v>
      </c>
      <c r="C2949" s="7">
        <v>288462</v>
      </c>
      <c r="D2949" s="7" t="s">
        <v>2890</v>
      </c>
      <c r="E2949" s="7">
        <v>2</v>
      </c>
      <c r="F2949" s="4">
        <v>760576</v>
      </c>
      <c r="G2949" s="4">
        <v>21085</v>
      </c>
      <c r="H2949" s="4">
        <f t="shared" si="272"/>
        <v>937816.08472715702</v>
      </c>
      <c r="I2949" s="4">
        <f t="shared" si="273"/>
        <v>177240.08472715702</v>
      </c>
      <c r="J2949" s="5">
        <f t="shared" si="274"/>
        <v>0.23303402253970273</v>
      </c>
      <c r="K2949" s="4">
        <f t="shared" si="275"/>
        <v>52167.539416325162</v>
      </c>
      <c r="L2949" s="4">
        <f t="shared" si="276"/>
        <v>31082.539416325162</v>
      </c>
      <c r="M2949" s="5">
        <f t="shared" si="277"/>
        <v>1.4741541103308116</v>
      </c>
      <c r="N2949" s="4">
        <f>IF(SUMPRODUCT($O$2:$AD$2,O2949:AD2949)&lt;=Kalkulačka!$B$4,SUMPRODUCT($O$2:$AD$2,O2949:AD2949)*Kalkulačka!$B$5,SUMPRODUCT($O$2:$AD$2,O2949:AD2949))</f>
        <v>66</v>
      </c>
      <c r="O2949" s="4">
        <v>44</v>
      </c>
      <c r="P2949" s="4">
        <v>0</v>
      </c>
      <c r="Q2949" s="4">
        <v>0</v>
      </c>
      <c r="R2949" s="4">
        <v>0</v>
      </c>
      <c r="S2949" s="4">
        <v>0</v>
      </c>
      <c r="T2949" s="4">
        <v>0</v>
      </c>
      <c r="U2949" s="4">
        <v>0</v>
      </c>
      <c r="V2949" s="4">
        <v>0</v>
      </c>
      <c r="W2949" s="4">
        <v>0</v>
      </c>
      <c r="X2949" s="4">
        <v>0</v>
      </c>
      <c r="Y2949" s="4">
        <v>0</v>
      </c>
      <c r="Z2949" s="4">
        <v>0</v>
      </c>
      <c r="AA2949" s="4">
        <v>0</v>
      </c>
      <c r="AB2949" s="4">
        <v>0</v>
      </c>
      <c r="AC2949" s="4">
        <v>0</v>
      </c>
      <c r="AD2949" s="4">
        <v>0</v>
      </c>
    </row>
    <row r="2950" spans="1:30" x14ac:dyDescent="0.3">
      <c r="A2950" s="16" t="s">
        <v>38</v>
      </c>
      <c r="B2950" s="7">
        <v>576191</v>
      </c>
      <c r="C2950" s="7">
        <v>274798</v>
      </c>
      <c r="D2950" s="7" t="s">
        <v>2891</v>
      </c>
      <c r="E2950" s="7">
        <v>2</v>
      </c>
      <c r="F2950" s="4">
        <v>1227089</v>
      </c>
      <c r="G2950" s="4">
        <v>50603</v>
      </c>
      <c r="H2950" s="4">
        <f t="shared" ref="H2950:H3013" si="278">N2950*$A$3</f>
        <v>1513294.1367188215</v>
      </c>
      <c r="I2950" s="4">
        <f t="shared" ref="I2950:I3013" si="279">H2950-F2950</f>
        <v>286205.13671882148</v>
      </c>
      <c r="J2950" s="5">
        <f t="shared" ref="J2950:J3013" si="280">IFERROR(H2950/F2950-1,0)</f>
        <v>0.23323910223204791</v>
      </c>
      <c r="K2950" s="4">
        <f t="shared" ref="K2950:K3013" si="281">N2950*$A$4</f>
        <v>84179.438603615607</v>
      </c>
      <c r="L2950" s="4">
        <f t="shared" ref="L2950:L3013" si="282">K2950-G2950</f>
        <v>33576.438603615607</v>
      </c>
      <c r="M2950" s="5">
        <f t="shared" ref="M2950:M3013" si="283">IFERROR(K2950/G2950-1,0)</f>
        <v>0.66352664078445156</v>
      </c>
      <c r="N2950" s="4">
        <f>IF(SUMPRODUCT($O$2:$AD$2,O2950:AD2950)&lt;=Kalkulačka!$B$4,SUMPRODUCT($O$2:$AD$2,O2950:AD2950)*Kalkulačka!$B$5,SUMPRODUCT($O$2:$AD$2,O2950:AD2950))</f>
        <v>106.5</v>
      </c>
      <c r="O2950" s="4">
        <v>27</v>
      </c>
      <c r="P2950" s="4">
        <v>0</v>
      </c>
      <c r="Q2950" s="4">
        <v>0</v>
      </c>
      <c r="R2950" s="4">
        <v>0</v>
      </c>
      <c r="S2950" s="4">
        <v>44</v>
      </c>
      <c r="T2950" s="4">
        <v>0</v>
      </c>
      <c r="U2950" s="4">
        <v>68</v>
      </c>
      <c r="V2950" s="4">
        <v>30</v>
      </c>
      <c r="W2950" s="4">
        <v>0</v>
      </c>
      <c r="X2950" s="4">
        <v>0</v>
      </c>
      <c r="Y2950" s="4">
        <v>0</v>
      </c>
      <c r="Z2950" s="4">
        <v>0</v>
      </c>
      <c r="AA2950" s="4">
        <v>0</v>
      </c>
      <c r="AB2950" s="4">
        <v>0</v>
      </c>
      <c r="AC2950" s="4">
        <v>0</v>
      </c>
      <c r="AD2950" s="4">
        <v>0</v>
      </c>
    </row>
    <row r="2951" spans="1:30" x14ac:dyDescent="0.3">
      <c r="A2951" s="16" t="s">
        <v>38</v>
      </c>
      <c r="B2951" s="7">
        <v>579122</v>
      </c>
      <c r="C2951" s="7">
        <v>277738</v>
      </c>
      <c r="D2951" s="7" t="s">
        <v>2892</v>
      </c>
      <c r="E2951" s="7">
        <v>2</v>
      </c>
      <c r="F2951" s="4">
        <v>2056570</v>
      </c>
      <c r="G2951" s="4">
        <v>85659</v>
      </c>
      <c r="H2951" s="4">
        <f t="shared" si="278"/>
        <v>2536366.2291484475</v>
      </c>
      <c r="I2951" s="4">
        <f t="shared" si="279"/>
        <v>479796.22914844751</v>
      </c>
      <c r="J2951" s="5">
        <f t="shared" si="280"/>
        <v>0.23329924541758729</v>
      </c>
      <c r="K2951" s="4">
        <f t="shared" si="281"/>
        <v>141089.48160324304</v>
      </c>
      <c r="L2951" s="4">
        <f t="shared" si="282"/>
        <v>55430.481603243039</v>
      </c>
      <c r="M2951" s="5">
        <f t="shared" si="283"/>
        <v>0.64710633562431319</v>
      </c>
      <c r="N2951" s="4">
        <f>IF(SUMPRODUCT($O$2:$AD$2,O2951:AD2951)&lt;=Kalkulačka!$B$4,SUMPRODUCT($O$2:$AD$2,O2951:AD2951)*Kalkulačka!$B$5,SUMPRODUCT($O$2:$AD$2,O2951:AD2951))</f>
        <v>178.5</v>
      </c>
      <c r="O2951" s="4">
        <v>43</v>
      </c>
      <c r="P2951" s="4">
        <v>0</v>
      </c>
      <c r="Q2951" s="4">
        <v>0</v>
      </c>
      <c r="R2951" s="4">
        <v>0</v>
      </c>
      <c r="S2951" s="4">
        <v>76</v>
      </c>
      <c r="T2951" s="4">
        <v>0</v>
      </c>
      <c r="U2951" s="4">
        <v>119</v>
      </c>
      <c r="V2951" s="4">
        <v>75</v>
      </c>
      <c r="W2951" s="4">
        <v>0</v>
      </c>
      <c r="X2951" s="4">
        <v>0</v>
      </c>
      <c r="Y2951" s="4">
        <v>0</v>
      </c>
      <c r="Z2951" s="4">
        <v>0</v>
      </c>
      <c r="AA2951" s="4">
        <v>0</v>
      </c>
      <c r="AB2951" s="4">
        <v>0</v>
      </c>
      <c r="AC2951" s="4">
        <v>0</v>
      </c>
      <c r="AD2951" s="4">
        <v>0</v>
      </c>
    </row>
    <row r="2952" spans="1:30" x14ac:dyDescent="0.3">
      <c r="A2952" s="16" t="s">
        <v>56</v>
      </c>
      <c r="B2952" s="7">
        <v>598089</v>
      </c>
      <c r="C2952" s="7">
        <v>296589</v>
      </c>
      <c r="D2952" s="7" t="s">
        <v>2893</v>
      </c>
      <c r="E2952" s="7">
        <v>2</v>
      </c>
      <c r="F2952" s="4">
        <v>10925857</v>
      </c>
      <c r="G2952" s="4">
        <v>727114</v>
      </c>
      <c r="H2952" s="4">
        <f t="shared" si="278"/>
        <v>11680073.055238228</v>
      </c>
      <c r="I2952" s="4">
        <f t="shared" si="279"/>
        <v>754216.05523822829</v>
      </c>
      <c r="J2952" s="5">
        <f t="shared" si="280"/>
        <v>6.9030379515147233E-2</v>
      </c>
      <c r="K2952" s="4">
        <f t="shared" si="281"/>
        <v>649722.99091241334</v>
      </c>
      <c r="L2952" s="4">
        <f t="shared" si="282"/>
        <v>-77391.009087586659</v>
      </c>
      <c r="M2952" s="5">
        <f t="shared" si="283"/>
        <v>-0.10643586712343134</v>
      </c>
      <c r="N2952" s="4">
        <f>IF(SUMPRODUCT($O$2:$AD$2,O2952:AD2952)&lt;=Kalkulačka!$B$4,SUMPRODUCT($O$2:$AD$2,O2952:AD2952)*Kalkulačka!$B$5,SUMPRODUCT($O$2:$AD$2,O2952:AD2952))</f>
        <v>822</v>
      </c>
      <c r="O2952" s="4">
        <v>181</v>
      </c>
      <c r="P2952" s="4">
        <v>0</v>
      </c>
      <c r="Q2952" s="4">
        <v>0</v>
      </c>
      <c r="R2952" s="4">
        <v>0</v>
      </c>
      <c r="S2952" s="4">
        <v>641</v>
      </c>
      <c r="T2952" s="4">
        <v>0</v>
      </c>
      <c r="U2952" s="4">
        <v>797</v>
      </c>
      <c r="V2952" s="4">
        <v>180</v>
      </c>
      <c r="W2952" s="4">
        <v>0</v>
      </c>
      <c r="X2952" s="4">
        <v>0</v>
      </c>
      <c r="Y2952" s="4">
        <v>0</v>
      </c>
      <c r="Z2952" s="4">
        <v>0</v>
      </c>
      <c r="AA2952" s="4">
        <v>0</v>
      </c>
      <c r="AB2952" s="4">
        <v>0</v>
      </c>
      <c r="AC2952" s="4">
        <v>0</v>
      </c>
      <c r="AD2952" s="4">
        <v>0</v>
      </c>
    </row>
    <row r="2953" spans="1:30" x14ac:dyDescent="0.3">
      <c r="A2953" s="16" t="s">
        <v>20</v>
      </c>
      <c r="B2953" s="7">
        <v>531723</v>
      </c>
      <c r="C2953" s="7">
        <v>233773</v>
      </c>
      <c r="D2953" s="7" t="s">
        <v>2894</v>
      </c>
      <c r="E2953" s="7">
        <v>2</v>
      </c>
      <c r="F2953" s="4">
        <v>15044692</v>
      </c>
      <c r="G2953" s="4">
        <v>1023427</v>
      </c>
      <c r="H2953" s="4">
        <f t="shared" si="278"/>
        <v>16084966.78653245</v>
      </c>
      <c r="I2953" s="4">
        <f t="shared" si="279"/>
        <v>1040274.7865324505</v>
      </c>
      <c r="J2953" s="5">
        <f t="shared" si="280"/>
        <v>6.9145635319915577E-2</v>
      </c>
      <c r="K2953" s="4">
        <f t="shared" si="281"/>
        <v>894752.34271636489</v>
      </c>
      <c r="L2953" s="4">
        <f t="shared" si="282"/>
        <v>-128674.65728363511</v>
      </c>
      <c r="M2953" s="5">
        <f t="shared" si="283"/>
        <v>-0.12572919933090987</v>
      </c>
      <c r="N2953" s="4">
        <f>IF(SUMPRODUCT($O$2:$AD$2,O2953:AD2953)&lt;=Kalkulačka!$B$4,SUMPRODUCT($O$2:$AD$2,O2953:AD2953)*Kalkulačka!$B$5,SUMPRODUCT($O$2:$AD$2,O2953:AD2953))</f>
        <v>1132</v>
      </c>
      <c r="O2953" s="4">
        <v>174</v>
      </c>
      <c r="P2953" s="4">
        <v>0</v>
      </c>
      <c r="Q2953" s="4">
        <v>0</v>
      </c>
      <c r="R2953" s="4">
        <v>0</v>
      </c>
      <c r="S2953" s="4">
        <v>958</v>
      </c>
      <c r="T2953" s="4">
        <v>0</v>
      </c>
      <c r="U2953" s="4">
        <v>1133</v>
      </c>
      <c r="V2953" s="4">
        <v>313</v>
      </c>
      <c r="W2953" s="4">
        <v>0</v>
      </c>
      <c r="X2953" s="4">
        <v>0</v>
      </c>
      <c r="Y2953" s="4">
        <v>0</v>
      </c>
      <c r="Z2953" s="4">
        <v>0</v>
      </c>
      <c r="AA2953" s="4">
        <v>0</v>
      </c>
      <c r="AB2953" s="4">
        <v>0</v>
      </c>
      <c r="AC2953" s="4">
        <v>0</v>
      </c>
      <c r="AD2953" s="4">
        <v>0</v>
      </c>
    </row>
    <row r="2954" spans="1:30" x14ac:dyDescent="0.3">
      <c r="A2954" s="16" t="s">
        <v>56</v>
      </c>
      <c r="B2954" s="7">
        <v>510432</v>
      </c>
      <c r="C2954" s="7">
        <v>300730</v>
      </c>
      <c r="D2954" s="7" t="s">
        <v>2895</v>
      </c>
      <c r="E2954" s="7">
        <v>2</v>
      </c>
      <c r="F2954" s="4">
        <v>3213423</v>
      </c>
      <c r="G2954" s="4">
        <v>233732</v>
      </c>
      <c r="H2954" s="4">
        <f t="shared" si="278"/>
        <v>3964404.3581648003</v>
      </c>
      <c r="I2954" s="4">
        <f t="shared" si="279"/>
        <v>750981.35816480033</v>
      </c>
      <c r="J2954" s="5">
        <f t="shared" si="280"/>
        <v>0.2337013702101467</v>
      </c>
      <c r="K2954" s="4">
        <f t="shared" si="281"/>
        <v>220526.41662355635</v>
      </c>
      <c r="L2954" s="4">
        <f t="shared" si="282"/>
        <v>-13205.583376443654</v>
      </c>
      <c r="M2954" s="5">
        <f t="shared" si="283"/>
        <v>-5.6498825049388413E-2</v>
      </c>
      <c r="N2954" s="4">
        <f>IF(SUMPRODUCT($O$2:$AD$2,O2954:AD2954)&lt;=Kalkulačka!$B$4,SUMPRODUCT($O$2:$AD$2,O2954:AD2954)*Kalkulačka!$B$5,SUMPRODUCT($O$2:$AD$2,O2954:AD2954))</f>
        <v>279</v>
      </c>
      <c r="O2954" s="4">
        <v>48</v>
      </c>
      <c r="P2954" s="4">
        <v>0</v>
      </c>
      <c r="Q2954" s="4">
        <v>0</v>
      </c>
      <c r="R2954" s="4">
        <v>0</v>
      </c>
      <c r="S2954" s="4">
        <v>138</v>
      </c>
      <c r="T2954" s="4">
        <v>0</v>
      </c>
      <c r="U2954" s="4">
        <v>0</v>
      </c>
      <c r="V2954" s="4">
        <v>53</v>
      </c>
      <c r="W2954" s="4">
        <v>0</v>
      </c>
      <c r="X2954" s="4">
        <v>0</v>
      </c>
      <c r="Y2954" s="4">
        <v>0</v>
      </c>
      <c r="Z2954" s="4">
        <v>0</v>
      </c>
      <c r="AA2954" s="4">
        <v>0</v>
      </c>
      <c r="AB2954" s="4">
        <v>0</v>
      </c>
      <c r="AC2954" s="4">
        <v>0</v>
      </c>
      <c r="AD2954" s="4">
        <v>0</v>
      </c>
    </row>
    <row r="2955" spans="1:30" x14ac:dyDescent="0.3">
      <c r="A2955" s="16" t="s">
        <v>20</v>
      </c>
      <c r="B2955" s="7">
        <v>536172</v>
      </c>
      <c r="C2955" s="7">
        <v>238155</v>
      </c>
      <c r="D2955" s="7" t="s">
        <v>187</v>
      </c>
      <c r="E2955" s="7">
        <v>2</v>
      </c>
      <c r="F2955" s="4">
        <v>2210944</v>
      </c>
      <c r="G2955" s="4">
        <v>91915</v>
      </c>
      <c r="H2955" s="4">
        <f t="shared" si="278"/>
        <v>2728192.2464790023</v>
      </c>
      <c r="I2955" s="4">
        <f t="shared" si="279"/>
        <v>517248.24647900229</v>
      </c>
      <c r="J2955" s="5">
        <f t="shared" si="280"/>
        <v>0.23394904912969405</v>
      </c>
      <c r="K2955" s="4">
        <f t="shared" si="281"/>
        <v>151760.1146656732</v>
      </c>
      <c r="L2955" s="4">
        <f t="shared" si="282"/>
        <v>59845.114665673202</v>
      </c>
      <c r="M2955" s="5">
        <f t="shared" si="283"/>
        <v>0.65109192912661928</v>
      </c>
      <c r="N2955" s="4">
        <f>IF(SUMPRODUCT($O$2:$AD$2,O2955:AD2955)&lt;=Kalkulačka!$B$4,SUMPRODUCT($O$2:$AD$2,O2955:AD2955)*Kalkulačka!$B$5,SUMPRODUCT($O$2:$AD$2,O2955:AD2955))</f>
        <v>192</v>
      </c>
      <c r="O2955" s="4">
        <v>46</v>
      </c>
      <c r="P2955" s="4">
        <v>0</v>
      </c>
      <c r="Q2955" s="4">
        <v>0</v>
      </c>
      <c r="R2955" s="4">
        <v>0</v>
      </c>
      <c r="S2955" s="4">
        <v>82</v>
      </c>
      <c r="T2955" s="4">
        <v>0</v>
      </c>
      <c r="U2955" s="4">
        <v>0</v>
      </c>
      <c r="V2955" s="4">
        <v>54</v>
      </c>
      <c r="W2955" s="4">
        <v>0</v>
      </c>
      <c r="X2955" s="4">
        <v>0</v>
      </c>
      <c r="Y2955" s="4">
        <v>0</v>
      </c>
      <c r="Z2955" s="4">
        <v>0</v>
      </c>
      <c r="AA2955" s="4">
        <v>0</v>
      </c>
      <c r="AB2955" s="4">
        <v>0</v>
      </c>
      <c r="AC2955" s="4">
        <v>0</v>
      </c>
      <c r="AD2955" s="4">
        <v>0</v>
      </c>
    </row>
    <row r="2956" spans="1:30" x14ac:dyDescent="0.3">
      <c r="A2956" s="16" t="s">
        <v>32</v>
      </c>
      <c r="B2956" s="7">
        <v>565393</v>
      </c>
      <c r="C2956" s="7">
        <v>264164</v>
      </c>
      <c r="D2956" s="7" t="s">
        <v>2896</v>
      </c>
      <c r="E2956" s="7">
        <v>2</v>
      </c>
      <c r="F2956" s="4">
        <v>2815488</v>
      </c>
      <c r="G2956" s="4">
        <v>142894</v>
      </c>
      <c r="H2956" s="4">
        <f t="shared" si="278"/>
        <v>3474182.3138756044</v>
      </c>
      <c r="I2956" s="4">
        <f t="shared" si="279"/>
        <v>658694.31387560442</v>
      </c>
      <c r="J2956" s="5">
        <f t="shared" si="280"/>
        <v>0.23395387011971081</v>
      </c>
      <c r="K2956" s="4">
        <f t="shared" si="281"/>
        <v>193257.0210195682</v>
      </c>
      <c r="L2956" s="4">
        <f t="shared" si="282"/>
        <v>50363.021019568201</v>
      </c>
      <c r="M2956" s="5">
        <f t="shared" si="283"/>
        <v>0.35245021498151208</v>
      </c>
      <c r="N2956" s="4">
        <f>IF(SUMPRODUCT($O$2:$AD$2,O2956:AD2956)&lt;=Kalkulačka!$B$4,SUMPRODUCT($O$2:$AD$2,O2956:AD2956)*Kalkulačka!$B$5,SUMPRODUCT($O$2:$AD$2,O2956:AD2956))</f>
        <v>244.5</v>
      </c>
      <c r="O2956" s="4">
        <v>39</v>
      </c>
      <c r="P2956" s="4">
        <v>0</v>
      </c>
      <c r="Q2956" s="4">
        <v>0</v>
      </c>
      <c r="R2956" s="4">
        <v>0</v>
      </c>
      <c r="S2956" s="4">
        <v>124</v>
      </c>
      <c r="T2956" s="4">
        <v>0</v>
      </c>
      <c r="U2956" s="4">
        <v>113</v>
      </c>
      <c r="V2956" s="4">
        <v>61</v>
      </c>
      <c r="W2956" s="4">
        <v>0</v>
      </c>
      <c r="X2956" s="4">
        <v>83</v>
      </c>
      <c r="Y2956" s="4">
        <v>0</v>
      </c>
      <c r="Z2956" s="4">
        <v>0</v>
      </c>
      <c r="AA2956" s="4">
        <v>0</v>
      </c>
      <c r="AB2956" s="4">
        <v>0</v>
      </c>
      <c r="AC2956" s="4">
        <v>0</v>
      </c>
      <c r="AD2956" s="4">
        <v>0</v>
      </c>
    </row>
    <row r="2957" spans="1:30" x14ac:dyDescent="0.3">
      <c r="A2957" s="16" t="s">
        <v>32</v>
      </c>
      <c r="B2957" s="7">
        <v>565024</v>
      </c>
      <c r="C2957" s="7">
        <v>263796</v>
      </c>
      <c r="D2957" s="7" t="s">
        <v>2897</v>
      </c>
      <c r="E2957" s="7">
        <v>2</v>
      </c>
      <c r="F2957" s="4">
        <v>846334</v>
      </c>
      <c r="G2957" s="4">
        <v>31893</v>
      </c>
      <c r="H2957" s="4">
        <f t="shared" si="278"/>
        <v>1044386.094355243</v>
      </c>
      <c r="I2957" s="4">
        <f t="shared" si="279"/>
        <v>198052.09435524303</v>
      </c>
      <c r="J2957" s="5">
        <f t="shared" si="280"/>
        <v>0.23401174282876869</v>
      </c>
      <c r="K2957" s="4">
        <f t="shared" si="281"/>
        <v>58095.668895453018</v>
      </c>
      <c r="L2957" s="4">
        <f t="shared" si="282"/>
        <v>26202.668895453018</v>
      </c>
      <c r="M2957" s="5">
        <f t="shared" si="283"/>
        <v>0.82158056299040605</v>
      </c>
      <c r="N2957" s="4">
        <f>IF(SUMPRODUCT($O$2:$AD$2,O2957:AD2957)&lt;=Kalkulačka!$B$4,SUMPRODUCT($O$2:$AD$2,O2957:AD2957)*Kalkulačka!$B$5,SUMPRODUCT($O$2:$AD$2,O2957:AD2957))</f>
        <v>73.5</v>
      </c>
      <c r="O2957" s="4">
        <v>26</v>
      </c>
      <c r="P2957" s="4">
        <v>0</v>
      </c>
      <c r="Q2957" s="4">
        <v>0</v>
      </c>
      <c r="R2957" s="4">
        <v>0</v>
      </c>
      <c r="S2957" s="4">
        <v>23</v>
      </c>
      <c r="T2957" s="4">
        <v>0</v>
      </c>
      <c r="U2957" s="4">
        <v>49</v>
      </c>
      <c r="V2957" s="4">
        <v>15</v>
      </c>
      <c r="W2957" s="4">
        <v>0</v>
      </c>
      <c r="X2957" s="4">
        <v>0</v>
      </c>
      <c r="Y2957" s="4">
        <v>0</v>
      </c>
      <c r="Z2957" s="4">
        <v>0</v>
      </c>
      <c r="AA2957" s="4">
        <v>0</v>
      </c>
      <c r="AB2957" s="4">
        <v>0</v>
      </c>
      <c r="AC2957" s="4">
        <v>0</v>
      </c>
      <c r="AD2957" s="4">
        <v>0</v>
      </c>
    </row>
    <row r="2958" spans="1:30" x14ac:dyDescent="0.3">
      <c r="A2958" s="16" t="s">
        <v>29</v>
      </c>
      <c r="B2958" s="7">
        <v>555614</v>
      </c>
      <c r="C2958" s="7">
        <v>255033</v>
      </c>
      <c r="D2958" s="7" t="s">
        <v>2898</v>
      </c>
      <c r="E2958" s="7">
        <v>2</v>
      </c>
      <c r="F2958" s="4">
        <v>362704</v>
      </c>
      <c r="G2958" s="4">
        <v>9944</v>
      </c>
      <c r="H2958" s="4">
        <f t="shared" si="278"/>
        <v>447594.04043796129</v>
      </c>
      <c r="I2958" s="4">
        <f t="shared" si="279"/>
        <v>84890.040437961288</v>
      </c>
      <c r="J2958" s="5">
        <f t="shared" si="280"/>
        <v>0.23404770953163267</v>
      </c>
      <c r="K2958" s="4">
        <f t="shared" si="281"/>
        <v>24898.14381233701</v>
      </c>
      <c r="L2958" s="4">
        <f t="shared" si="282"/>
        <v>14954.14381233701</v>
      </c>
      <c r="M2958" s="5">
        <f t="shared" si="283"/>
        <v>1.5038358620612438</v>
      </c>
      <c r="N2958" s="4">
        <f>IF(SUMPRODUCT($O$2:$AD$2,O2958:AD2958)&lt;=Kalkulačka!$B$4,SUMPRODUCT($O$2:$AD$2,O2958:AD2958)*Kalkulačka!$B$5,SUMPRODUCT($O$2:$AD$2,O2958:AD2958))</f>
        <v>31.5</v>
      </c>
      <c r="O2958" s="4">
        <v>21</v>
      </c>
      <c r="P2958" s="4">
        <v>0</v>
      </c>
      <c r="Q2958" s="4">
        <v>0</v>
      </c>
      <c r="R2958" s="4">
        <v>0</v>
      </c>
      <c r="S2958" s="4">
        <v>0</v>
      </c>
      <c r="T2958" s="4">
        <v>0</v>
      </c>
      <c r="U2958" s="4">
        <v>21</v>
      </c>
      <c r="V2958" s="4">
        <v>0</v>
      </c>
      <c r="W2958" s="4">
        <v>0</v>
      </c>
      <c r="X2958" s="4">
        <v>0</v>
      </c>
      <c r="Y2958" s="4">
        <v>0</v>
      </c>
      <c r="Z2958" s="4">
        <v>0</v>
      </c>
      <c r="AA2958" s="4">
        <v>0</v>
      </c>
      <c r="AB2958" s="4">
        <v>0</v>
      </c>
      <c r="AC2958" s="4">
        <v>0</v>
      </c>
      <c r="AD2958" s="4">
        <v>0</v>
      </c>
    </row>
    <row r="2959" spans="1:30" x14ac:dyDescent="0.3">
      <c r="A2959" s="16" t="s">
        <v>41</v>
      </c>
      <c r="B2959" s="7">
        <v>574856</v>
      </c>
      <c r="C2959" s="7">
        <v>273449</v>
      </c>
      <c r="D2959" s="7" t="s">
        <v>2899</v>
      </c>
      <c r="E2959" s="7">
        <v>2</v>
      </c>
      <c r="F2959" s="4">
        <v>2383273</v>
      </c>
      <c r="G2959" s="4">
        <v>99337</v>
      </c>
      <c r="H2959" s="4">
        <f t="shared" si="278"/>
        <v>2941332.2657351745</v>
      </c>
      <c r="I2959" s="4">
        <f t="shared" si="279"/>
        <v>558059.26573517453</v>
      </c>
      <c r="J2959" s="5">
        <f t="shared" si="280"/>
        <v>0.23415666847028205</v>
      </c>
      <c r="K2959" s="4">
        <f t="shared" si="281"/>
        <v>163616.3736239289</v>
      </c>
      <c r="L2959" s="4">
        <f t="shared" si="282"/>
        <v>64279.373623928899</v>
      </c>
      <c r="M2959" s="5">
        <f t="shared" si="283"/>
        <v>0.64708390251294978</v>
      </c>
      <c r="N2959" s="4">
        <f>IF(SUMPRODUCT($O$2:$AD$2,O2959:AD2959)&lt;=Kalkulačka!$B$4,SUMPRODUCT($O$2:$AD$2,O2959:AD2959)*Kalkulačka!$B$5,SUMPRODUCT($O$2:$AD$2,O2959:AD2959))</f>
        <v>207</v>
      </c>
      <c r="O2959" s="4">
        <v>50</v>
      </c>
      <c r="P2959" s="4">
        <v>0</v>
      </c>
      <c r="Q2959" s="4">
        <v>0</v>
      </c>
      <c r="R2959" s="4">
        <v>0</v>
      </c>
      <c r="S2959" s="4">
        <v>88</v>
      </c>
      <c r="T2959" s="4">
        <v>0</v>
      </c>
      <c r="U2959" s="4">
        <v>124</v>
      </c>
      <c r="V2959" s="4">
        <v>50</v>
      </c>
      <c r="W2959" s="4">
        <v>0</v>
      </c>
      <c r="X2959" s="4">
        <v>0</v>
      </c>
      <c r="Y2959" s="4">
        <v>0</v>
      </c>
      <c r="Z2959" s="4">
        <v>0</v>
      </c>
      <c r="AA2959" s="4">
        <v>0</v>
      </c>
      <c r="AB2959" s="4">
        <v>0</v>
      </c>
      <c r="AC2959" s="4">
        <v>0</v>
      </c>
      <c r="AD2959" s="4">
        <v>0</v>
      </c>
    </row>
    <row r="2960" spans="1:30" x14ac:dyDescent="0.3">
      <c r="A2960" s="16" t="s">
        <v>20</v>
      </c>
      <c r="B2960" s="7">
        <v>534471</v>
      </c>
      <c r="C2960" s="7">
        <v>640671</v>
      </c>
      <c r="D2960" s="7" t="s">
        <v>2900</v>
      </c>
      <c r="E2960" s="7">
        <v>2</v>
      </c>
      <c r="F2960" s="4">
        <v>690790</v>
      </c>
      <c r="G2960" s="4">
        <v>26239</v>
      </c>
      <c r="H2960" s="4">
        <f t="shared" si="278"/>
        <v>852560.07702468825</v>
      </c>
      <c r="I2960" s="4">
        <f t="shared" si="279"/>
        <v>161770.07702468825</v>
      </c>
      <c r="J2960" s="5">
        <f t="shared" si="280"/>
        <v>0.23418126641191717</v>
      </c>
      <c r="K2960" s="4">
        <f t="shared" si="281"/>
        <v>47425.03583302287</v>
      </c>
      <c r="L2960" s="4">
        <f t="shared" si="282"/>
        <v>21186.03583302287</v>
      </c>
      <c r="M2960" s="5">
        <f t="shared" si="283"/>
        <v>0.80742542905685699</v>
      </c>
      <c r="N2960" s="4">
        <f>IF(SUMPRODUCT($O$2:$AD$2,O2960:AD2960)&lt;=Kalkulačka!$B$4,SUMPRODUCT($O$2:$AD$2,O2960:AD2960)*Kalkulačka!$B$5,SUMPRODUCT($O$2:$AD$2,O2960:AD2960))</f>
        <v>60</v>
      </c>
      <c r="O2960" s="4">
        <v>21</v>
      </c>
      <c r="P2960" s="4">
        <v>0</v>
      </c>
      <c r="Q2960" s="4">
        <v>0</v>
      </c>
      <c r="R2960" s="4">
        <v>0</v>
      </c>
      <c r="S2960" s="4">
        <v>19</v>
      </c>
      <c r="T2960" s="4">
        <v>0</v>
      </c>
      <c r="U2960" s="4">
        <v>40</v>
      </c>
      <c r="V2960" s="4">
        <v>19</v>
      </c>
      <c r="W2960" s="4">
        <v>0</v>
      </c>
      <c r="X2960" s="4">
        <v>0</v>
      </c>
      <c r="Y2960" s="4">
        <v>0</v>
      </c>
      <c r="Z2960" s="4">
        <v>0</v>
      </c>
      <c r="AA2960" s="4">
        <v>0</v>
      </c>
      <c r="AB2960" s="4">
        <v>0</v>
      </c>
      <c r="AC2960" s="4">
        <v>0</v>
      </c>
      <c r="AD2960" s="4">
        <v>0</v>
      </c>
    </row>
    <row r="2961" spans="1:30" x14ac:dyDescent="0.3">
      <c r="A2961" s="16" t="s">
        <v>47</v>
      </c>
      <c r="B2961" s="7">
        <v>593249</v>
      </c>
      <c r="C2961" s="7">
        <v>291978</v>
      </c>
      <c r="D2961" s="7" t="s">
        <v>2901</v>
      </c>
      <c r="E2961" s="7">
        <v>2</v>
      </c>
      <c r="F2961" s="4">
        <v>379908</v>
      </c>
      <c r="G2961" s="4">
        <v>10538</v>
      </c>
      <c r="H2961" s="4">
        <f t="shared" si="278"/>
        <v>468908.04236357851</v>
      </c>
      <c r="I2961" s="4">
        <f t="shared" si="279"/>
        <v>89000.042363578512</v>
      </c>
      <c r="J2961" s="5">
        <f t="shared" si="280"/>
        <v>0.23426735515856079</v>
      </c>
      <c r="K2961" s="4">
        <f t="shared" si="281"/>
        <v>26083.769708162581</v>
      </c>
      <c r="L2961" s="4">
        <f t="shared" si="282"/>
        <v>15545.769708162581</v>
      </c>
      <c r="M2961" s="5">
        <f t="shared" si="283"/>
        <v>1.4752106384667472</v>
      </c>
      <c r="N2961" s="4">
        <f>IF(SUMPRODUCT($O$2:$AD$2,O2961:AD2961)&lt;=Kalkulačka!$B$4,SUMPRODUCT($O$2:$AD$2,O2961:AD2961)*Kalkulačka!$B$5,SUMPRODUCT($O$2:$AD$2,O2961:AD2961))</f>
        <v>33</v>
      </c>
      <c r="O2961" s="4">
        <v>22</v>
      </c>
      <c r="P2961" s="4">
        <v>0</v>
      </c>
      <c r="Q2961" s="4">
        <v>0</v>
      </c>
      <c r="R2961" s="4">
        <v>0</v>
      </c>
      <c r="S2961" s="4">
        <v>0</v>
      </c>
      <c r="T2961" s="4">
        <v>0</v>
      </c>
      <c r="U2961" s="4">
        <v>22</v>
      </c>
      <c r="V2961" s="4">
        <v>0</v>
      </c>
      <c r="W2961" s="4">
        <v>0</v>
      </c>
      <c r="X2961" s="4">
        <v>0</v>
      </c>
      <c r="Y2961" s="4">
        <v>0</v>
      </c>
      <c r="Z2961" s="4">
        <v>0</v>
      </c>
      <c r="AA2961" s="4">
        <v>0</v>
      </c>
      <c r="AB2961" s="4">
        <v>0</v>
      </c>
      <c r="AC2961" s="4">
        <v>0</v>
      </c>
      <c r="AD2961" s="4">
        <v>0</v>
      </c>
    </row>
    <row r="2962" spans="1:30" x14ac:dyDescent="0.3">
      <c r="A2962" s="16" t="s">
        <v>47</v>
      </c>
      <c r="B2962" s="7">
        <v>582221</v>
      </c>
      <c r="C2962" s="7">
        <v>637785</v>
      </c>
      <c r="D2962" s="7" t="s">
        <v>2902</v>
      </c>
      <c r="E2962" s="7">
        <v>2</v>
      </c>
      <c r="F2962" s="4">
        <v>379908</v>
      </c>
      <c r="G2962" s="4">
        <v>10538</v>
      </c>
      <c r="H2962" s="4">
        <f t="shared" si="278"/>
        <v>468908.04236357851</v>
      </c>
      <c r="I2962" s="4">
        <f t="shared" si="279"/>
        <v>89000.042363578512</v>
      </c>
      <c r="J2962" s="5">
        <f t="shared" si="280"/>
        <v>0.23426735515856079</v>
      </c>
      <c r="K2962" s="4">
        <f t="shared" si="281"/>
        <v>26083.769708162581</v>
      </c>
      <c r="L2962" s="4">
        <f t="shared" si="282"/>
        <v>15545.769708162581</v>
      </c>
      <c r="M2962" s="5">
        <f t="shared" si="283"/>
        <v>1.4752106384667472</v>
      </c>
      <c r="N2962" s="4">
        <f>IF(SUMPRODUCT($O$2:$AD$2,O2962:AD2962)&lt;=Kalkulačka!$B$4,SUMPRODUCT($O$2:$AD$2,O2962:AD2962)*Kalkulačka!$B$5,SUMPRODUCT($O$2:$AD$2,O2962:AD2962))</f>
        <v>33</v>
      </c>
      <c r="O2962" s="4">
        <v>22</v>
      </c>
      <c r="P2962" s="4">
        <v>0</v>
      </c>
      <c r="Q2962" s="4">
        <v>0</v>
      </c>
      <c r="R2962" s="4">
        <v>0</v>
      </c>
      <c r="S2962" s="4">
        <v>0</v>
      </c>
      <c r="T2962" s="4">
        <v>0</v>
      </c>
      <c r="U2962" s="4">
        <v>0</v>
      </c>
      <c r="V2962" s="4">
        <v>0</v>
      </c>
      <c r="W2962" s="4">
        <v>0</v>
      </c>
      <c r="X2962" s="4">
        <v>0</v>
      </c>
      <c r="Y2962" s="4">
        <v>0</v>
      </c>
      <c r="Z2962" s="4">
        <v>0</v>
      </c>
      <c r="AA2962" s="4">
        <v>0</v>
      </c>
      <c r="AB2962" s="4">
        <v>0</v>
      </c>
      <c r="AC2962" s="4">
        <v>0</v>
      </c>
      <c r="AD2962" s="4">
        <v>0</v>
      </c>
    </row>
    <row r="2963" spans="1:30" x14ac:dyDescent="0.3">
      <c r="A2963" s="16" t="s">
        <v>47</v>
      </c>
      <c r="B2963" s="7">
        <v>593567</v>
      </c>
      <c r="C2963" s="7">
        <v>292290</v>
      </c>
      <c r="D2963" s="7" t="s">
        <v>2903</v>
      </c>
      <c r="E2963" s="7">
        <v>2</v>
      </c>
      <c r="F2963" s="4">
        <v>379908</v>
      </c>
      <c r="G2963" s="4">
        <v>10538</v>
      </c>
      <c r="H2963" s="4">
        <f t="shared" si="278"/>
        <v>468908.04236357851</v>
      </c>
      <c r="I2963" s="4">
        <f t="shared" si="279"/>
        <v>89000.042363578512</v>
      </c>
      <c r="J2963" s="5">
        <f t="shared" si="280"/>
        <v>0.23426735515856079</v>
      </c>
      <c r="K2963" s="4">
        <f t="shared" si="281"/>
        <v>26083.769708162581</v>
      </c>
      <c r="L2963" s="4">
        <f t="shared" si="282"/>
        <v>15545.769708162581</v>
      </c>
      <c r="M2963" s="5">
        <f t="shared" si="283"/>
        <v>1.4752106384667472</v>
      </c>
      <c r="N2963" s="4">
        <f>IF(SUMPRODUCT($O$2:$AD$2,O2963:AD2963)&lt;=Kalkulačka!$B$4,SUMPRODUCT($O$2:$AD$2,O2963:AD2963)*Kalkulačka!$B$5,SUMPRODUCT($O$2:$AD$2,O2963:AD2963))</f>
        <v>33</v>
      </c>
      <c r="O2963" s="4">
        <v>22</v>
      </c>
      <c r="P2963" s="4">
        <v>0</v>
      </c>
      <c r="Q2963" s="4">
        <v>0</v>
      </c>
      <c r="R2963" s="4">
        <v>0</v>
      </c>
      <c r="S2963" s="4">
        <v>0</v>
      </c>
      <c r="T2963" s="4">
        <v>0</v>
      </c>
      <c r="U2963" s="4">
        <v>22</v>
      </c>
      <c r="V2963" s="4">
        <v>0</v>
      </c>
      <c r="W2963" s="4">
        <v>0</v>
      </c>
      <c r="X2963" s="4">
        <v>0</v>
      </c>
      <c r="Y2963" s="4">
        <v>0</v>
      </c>
      <c r="Z2963" s="4">
        <v>0</v>
      </c>
      <c r="AA2963" s="4">
        <v>0</v>
      </c>
      <c r="AB2963" s="4">
        <v>0</v>
      </c>
      <c r="AC2963" s="4">
        <v>0</v>
      </c>
      <c r="AD2963" s="4">
        <v>0</v>
      </c>
    </row>
    <row r="2964" spans="1:30" x14ac:dyDescent="0.3">
      <c r="A2964" s="16" t="s">
        <v>20</v>
      </c>
      <c r="B2964" s="7">
        <v>537004</v>
      </c>
      <c r="C2964" s="7">
        <v>239500</v>
      </c>
      <c r="D2964" s="7" t="s">
        <v>191</v>
      </c>
      <c r="E2964" s="7">
        <v>2</v>
      </c>
      <c r="F2964" s="4">
        <v>33670676</v>
      </c>
      <c r="G2964" s="4">
        <v>2225807</v>
      </c>
      <c r="H2964" s="4">
        <f t="shared" si="278"/>
        <v>36020663.254293077</v>
      </c>
      <c r="I2964" s="4">
        <f t="shared" si="279"/>
        <v>2349987.2542930767</v>
      </c>
      <c r="J2964" s="5">
        <f t="shared" si="280"/>
        <v>6.9793289991952445E-2</v>
      </c>
      <c r="K2964" s="4">
        <f t="shared" si="281"/>
        <v>2003707.7639452163</v>
      </c>
      <c r="L2964" s="4">
        <f t="shared" si="282"/>
        <v>-222099.23605478369</v>
      </c>
      <c r="M2964" s="5">
        <f t="shared" si="283"/>
        <v>-9.9783690164863215E-2</v>
      </c>
      <c r="N2964" s="4">
        <f>IF(SUMPRODUCT($O$2:$AD$2,O2964:AD2964)&lt;=Kalkulačka!$B$4,SUMPRODUCT($O$2:$AD$2,O2964:AD2964)*Kalkulačka!$B$5,SUMPRODUCT($O$2:$AD$2,O2964:AD2964))</f>
        <v>2535</v>
      </c>
      <c r="O2964" s="4">
        <v>544</v>
      </c>
      <c r="P2964" s="4">
        <v>0</v>
      </c>
      <c r="Q2964" s="4">
        <v>15</v>
      </c>
      <c r="R2964" s="4">
        <v>0</v>
      </c>
      <c r="S2964" s="4">
        <v>1976</v>
      </c>
      <c r="T2964" s="4">
        <v>0</v>
      </c>
      <c r="U2964" s="4">
        <v>2548</v>
      </c>
      <c r="V2964" s="4">
        <v>572</v>
      </c>
      <c r="W2964" s="4">
        <v>0</v>
      </c>
      <c r="X2964" s="4">
        <v>0</v>
      </c>
      <c r="Y2964" s="4">
        <v>0</v>
      </c>
      <c r="Z2964" s="4">
        <v>0</v>
      </c>
      <c r="AA2964" s="4">
        <v>0</v>
      </c>
      <c r="AB2964" s="4">
        <v>0</v>
      </c>
      <c r="AC2964" s="4">
        <v>0</v>
      </c>
      <c r="AD2964" s="4">
        <v>0</v>
      </c>
    </row>
    <row r="2965" spans="1:30" x14ac:dyDescent="0.3">
      <c r="A2965" s="16" t="s">
        <v>47</v>
      </c>
      <c r="B2965" s="7">
        <v>550132</v>
      </c>
      <c r="C2965" s="7">
        <v>368067</v>
      </c>
      <c r="D2965" s="7" t="s">
        <v>728</v>
      </c>
      <c r="E2965" s="7">
        <v>2</v>
      </c>
      <c r="F2965" s="4">
        <v>759465</v>
      </c>
      <c r="G2965" s="4">
        <v>21072</v>
      </c>
      <c r="H2965" s="4">
        <f t="shared" si="278"/>
        <v>937816.08472715702</v>
      </c>
      <c r="I2965" s="4">
        <f t="shared" si="279"/>
        <v>178351.08472715702</v>
      </c>
      <c r="J2965" s="5">
        <f t="shared" si="280"/>
        <v>0.23483779335078903</v>
      </c>
      <c r="K2965" s="4">
        <f t="shared" si="281"/>
        <v>52167.539416325162</v>
      </c>
      <c r="L2965" s="4">
        <f t="shared" si="282"/>
        <v>31095.539416325162</v>
      </c>
      <c r="M2965" s="5">
        <f t="shared" si="283"/>
        <v>1.4756804962189238</v>
      </c>
      <c r="N2965" s="4">
        <f>IF(SUMPRODUCT($O$2:$AD$2,O2965:AD2965)&lt;=Kalkulačka!$B$4,SUMPRODUCT($O$2:$AD$2,O2965:AD2965)*Kalkulačka!$B$5,SUMPRODUCT($O$2:$AD$2,O2965:AD2965))</f>
        <v>66</v>
      </c>
      <c r="O2965" s="4">
        <v>44</v>
      </c>
      <c r="P2965" s="4">
        <v>0</v>
      </c>
      <c r="Q2965" s="4">
        <v>0</v>
      </c>
      <c r="R2965" s="4">
        <v>0</v>
      </c>
      <c r="S2965" s="4">
        <v>0</v>
      </c>
      <c r="T2965" s="4">
        <v>0</v>
      </c>
      <c r="U2965" s="4">
        <v>44</v>
      </c>
      <c r="V2965" s="4">
        <v>0</v>
      </c>
      <c r="W2965" s="4">
        <v>0</v>
      </c>
      <c r="X2965" s="4">
        <v>0</v>
      </c>
      <c r="Y2965" s="4">
        <v>0</v>
      </c>
      <c r="Z2965" s="4">
        <v>0</v>
      </c>
      <c r="AA2965" s="4">
        <v>0</v>
      </c>
      <c r="AB2965" s="4">
        <v>0</v>
      </c>
      <c r="AC2965" s="4">
        <v>0</v>
      </c>
      <c r="AD2965" s="4">
        <v>0</v>
      </c>
    </row>
    <row r="2966" spans="1:30" x14ac:dyDescent="0.3">
      <c r="A2966" s="16" t="s">
        <v>20</v>
      </c>
      <c r="B2966" s="7">
        <v>535362</v>
      </c>
      <c r="C2966" s="7">
        <v>237361</v>
      </c>
      <c r="D2966" s="7" t="s">
        <v>2904</v>
      </c>
      <c r="E2966" s="7">
        <v>2</v>
      </c>
      <c r="F2966" s="4">
        <v>1725778</v>
      </c>
      <c r="G2966" s="4">
        <v>66918</v>
      </c>
      <c r="H2966" s="4">
        <f t="shared" si="278"/>
        <v>2131400.1925617205</v>
      </c>
      <c r="I2966" s="4">
        <f t="shared" si="279"/>
        <v>405622.1925617205</v>
      </c>
      <c r="J2966" s="5">
        <f t="shared" si="280"/>
        <v>0.23503729480948321</v>
      </c>
      <c r="K2966" s="4">
        <f t="shared" si="281"/>
        <v>118562.58958255718</v>
      </c>
      <c r="L2966" s="4">
        <f t="shared" si="282"/>
        <v>51644.589582557179</v>
      </c>
      <c r="M2966" s="5">
        <f t="shared" si="283"/>
        <v>0.77175931113537732</v>
      </c>
      <c r="N2966" s="4">
        <f>IF(SUMPRODUCT($O$2:$AD$2,O2966:AD2966)&lt;=Kalkulačka!$B$4,SUMPRODUCT($O$2:$AD$2,O2966:AD2966)*Kalkulačka!$B$5,SUMPRODUCT($O$2:$AD$2,O2966:AD2966))</f>
        <v>150</v>
      </c>
      <c r="O2966" s="4">
        <v>49</v>
      </c>
      <c r="P2966" s="4">
        <v>0</v>
      </c>
      <c r="Q2966" s="4">
        <v>0</v>
      </c>
      <c r="R2966" s="4">
        <v>0</v>
      </c>
      <c r="S2966" s="4">
        <v>51</v>
      </c>
      <c r="T2966" s="4">
        <v>0</v>
      </c>
      <c r="U2966" s="4">
        <v>0</v>
      </c>
      <c r="V2966" s="4">
        <v>51</v>
      </c>
      <c r="W2966" s="4">
        <v>0</v>
      </c>
      <c r="X2966" s="4">
        <v>0</v>
      </c>
      <c r="Y2966" s="4">
        <v>0</v>
      </c>
      <c r="Z2966" s="4">
        <v>0</v>
      </c>
      <c r="AA2966" s="4">
        <v>0</v>
      </c>
      <c r="AB2966" s="4">
        <v>0</v>
      </c>
      <c r="AC2966" s="4">
        <v>0</v>
      </c>
      <c r="AD2966" s="4">
        <v>0</v>
      </c>
    </row>
    <row r="2967" spans="1:30" x14ac:dyDescent="0.3">
      <c r="A2967" s="16" t="s">
        <v>53</v>
      </c>
      <c r="B2967" s="7">
        <v>585866</v>
      </c>
      <c r="C2967" s="7">
        <v>284581</v>
      </c>
      <c r="D2967" s="7" t="s">
        <v>1758</v>
      </c>
      <c r="E2967" s="7">
        <v>2</v>
      </c>
      <c r="F2967" s="4">
        <v>2985460</v>
      </c>
      <c r="G2967" s="4">
        <v>145854</v>
      </c>
      <c r="H2967" s="4">
        <f t="shared" si="278"/>
        <v>3687322.3331317767</v>
      </c>
      <c r="I2967" s="4">
        <f t="shared" si="279"/>
        <v>701862.33313177666</v>
      </c>
      <c r="J2967" s="5">
        <f t="shared" si="280"/>
        <v>0.23509353102428987</v>
      </c>
      <c r="K2967" s="4">
        <f t="shared" si="281"/>
        <v>205113.27997782393</v>
      </c>
      <c r="L2967" s="4">
        <f t="shared" si="282"/>
        <v>59259.279977823928</v>
      </c>
      <c r="M2967" s="5">
        <f t="shared" si="283"/>
        <v>0.40629177107123504</v>
      </c>
      <c r="N2967" s="4">
        <f>IF(SUMPRODUCT($O$2:$AD$2,O2967:AD2967)&lt;=Kalkulačka!$B$4,SUMPRODUCT($O$2:$AD$2,O2967:AD2967)*Kalkulačka!$B$5,SUMPRODUCT($O$2:$AD$2,O2967:AD2967))</f>
        <v>259.5</v>
      </c>
      <c r="O2967" s="4">
        <v>51</v>
      </c>
      <c r="P2967" s="4">
        <v>0</v>
      </c>
      <c r="Q2967" s="4">
        <v>0</v>
      </c>
      <c r="R2967" s="4">
        <v>0</v>
      </c>
      <c r="S2967" s="4">
        <v>122</v>
      </c>
      <c r="T2967" s="4">
        <v>0</v>
      </c>
      <c r="U2967" s="4">
        <v>156</v>
      </c>
      <c r="V2967" s="4">
        <v>49</v>
      </c>
      <c r="W2967" s="4">
        <v>0</v>
      </c>
      <c r="X2967" s="4">
        <v>0</v>
      </c>
      <c r="Y2967" s="4">
        <v>0</v>
      </c>
      <c r="Z2967" s="4">
        <v>0</v>
      </c>
      <c r="AA2967" s="4">
        <v>0</v>
      </c>
      <c r="AB2967" s="4">
        <v>0</v>
      </c>
      <c r="AC2967" s="4">
        <v>0</v>
      </c>
      <c r="AD2967" s="4">
        <v>0</v>
      </c>
    </row>
    <row r="2968" spans="1:30" x14ac:dyDescent="0.3">
      <c r="A2968" s="16" t="s">
        <v>35</v>
      </c>
      <c r="B2968" s="7">
        <v>564354</v>
      </c>
      <c r="C2968" s="7">
        <v>263125</v>
      </c>
      <c r="D2968" s="7" t="s">
        <v>2905</v>
      </c>
      <c r="E2968" s="7">
        <v>2</v>
      </c>
      <c r="F2968" s="4">
        <v>2053228</v>
      </c>
      <c r="G2968" s="4">
        <v>84970</v>
      </c>
      <c r="H2968" s="4">
        <f t="shared" si="278"/>
        <v>2536366.2291484475</v>
      </c>
      <c r="I2968" s="4">
        <f t="shared" si="279"/>
        <v>483138.22914844751</v>
      </c>
      <c r="J2968" s="5">
        <f t="shared" si="280"/>
        <v>0.23530666304397152</v>
      </c>
      <c r="K2968" s="4">
        <f t="shared" si="281"/>
        <v>141089.48160324304</v>
      </c>
      <c r="L2968" s="4">
        <f t="shared" si="282"/>
        <v>56119.481603243039</v>
      </c>
      <c r="M2968" s="5">
        <f t="shared" si="283"/>
        <v>0.66046229967333225</v>
      </c>
      <c r="N2968" s="4">
        <f>IF(SUMPRODUCT($O$2:$AD$2,O2968:AD2968)&lt;=Kalkulačka!$B$4,SUMPRODUCT($O$2:$AD$2,O2968:AD2968)*Kalkulačka!$B$5,SUMPRODUCT($O$2:$AD$2,O2968:AD2968))</f>
        <v>178.5</v>
      </c>
      <c r="O2968" s="4">
        <v>47</v>
      </c>
      <c r="P2968" s="4">
        <v>0</v>
      </c>
      <c r="Q2968" s="4">
        <v>0</v>
      </c>
      <c r="R2968" s="4">
        <v>0</v>
      </c>
      <c r="S2968" s="4">
        <v>72</v>
      </c>
      <c r="T2968" s="4">
        <v>0</v>
      </c>
      <c r="U2968" s="4">
        <v>120</v>
      </c>
      <c r="V2968" s="4">
        <v>50</v>
      </c>
      <c r="W2968" s="4">
        <v>0</v>
      </c>
      <c r="X2968" s="4">
        <v>0</v>
      </c>
      <c r="Y2968" s="4">
        <v>0</v>
      </c>
      <c r="Z2968" s="4">
        <v>0</v>
      </c>
      <c r="AA2968" s="4">
        <v>0</v>
      </c>
      <c r="AB2968" s="4">
        <v>0</v>
      </c>
      <c r="AC2968" s="4">
        <v>0</v>
      </c>
      <c r="AD2968" s="4">
        <v>0</v>
      </c>
    </row>
    <row r="2969" spans="1:30" x14ac:dyDescent="0.3">
      <c r="A2969" s="16" t="s">
        <v>47</v>
      </c>
      <c r="B2969" s="7">
        <v>582131</v>
      </c>
      <c r="C2969" s="7">
        <v>637254</v>
      </c>
      <c r="D2969" s="7" t="s">
        <v>1210</v>
      </c>
      <c r="E2969" s="7">
        <v>2</v>
      </c>
      <c r="F2969" s="4">
        <v>379560</v>
      </c>
      <c r="G2969" s="4">
        <v>10534</v>
      </c>
      <c r="H2969" s="4">
        <f t="shared" si="278"/>
        <v>468908.04236357851</v>
      </c>
      <c r="I2969" s="4">
        <f t="shared" si="279"/>
        <v>89348.042363578512</v>
      </c>
      <c r="J2969" s="5">
        <f t="shared" si="280"/>
        <v>0.23539899452939861</v>
      </c>
      <c r="K2969" s="4">
        <f t="shared" si="281"/>
        <v>26083.769708162581</v>
      </c>
      <c r="L2969" s="4">
        <f t="shared" si="282"/>
        <v>15549.769708162581</v>
      </c>
      <c r="M2969" s="5">
        <f t="shared" si="283"/>
        <v>1.4761505323868027</v>
      </c>
      <c r="N2969" s="4">
        <f>IF(SUMPRODUCT($O$2:$AD$2,O2969:AD2969)&lt;=Kalkulačka!$B$4,SUMPRODUCT($O$2:$AD$2,O2969:AD2969)*Kalkulačka!$B$5,SUMPRODUCT($O$2:$AD$2,O2969:AD2969))</f>
        <v>33</v>
      </c>
      <c r="O2969" s="4">
        <v>22</v>
      </c>
      <c r="P2969" s="4">
        <v>0</v>
      </c>
      <c r="Q2969" s="4">
        <v>0</v>
      </c>
      <c r="R2969" s="4">
        <v>0</v>
      </c>
      <c r="S2969" s="4">
        <v>0</v>
      </c>
      <c r="T2969" s="4">
        <v>0</v>
      </c>
      <c r="U2969" s="4">
        <v>22</v>
      </c>
      <c r="V2969" s="4">
        <v>0</v>
      </c>
      <c r="W2969" s="4">
        <v>0</v>
      </c>
      <c r="X2969" s="4">
        <v>0</v>
      </c>
      <c r="Y2969" s="4">
        <v>0</v>
      </c>
      <c r="Z2969" s="4">
        <v>0</v>
      </c>
      <c r="AA2969" s="4">
        <v>0</v>
      </c>
      <c r="AB2969" s="4">
        <v>0</v>
      </c>
      <c r="AC2969" s="4">
        <v>0</v>
      </c>
      <c r="AD2969" s="4">
        <v>0</v>
      </c>
    </row>
    <row r="2970" spans="1:30" x14ac:dyDescent="0.3">
      <c r="A2970" s="16" t="s">
        <v>47</v>
      </c>
      <c r="B2970" s="7">
        <v>583472</v>
      </c>
      <c r="C2970" s="7">
        <v>488054</v>
      </c>
      <c r="D2970" s="7" t="s">
        <v>908</v>
      </c>
      <c r="E2970" s="7">
        <v>2</v>
      </c>
      <c r="F2970" s="4">
        <v>379560</v>
      </c>
      <c r="G2970" s="4">
        <v>10534</v>
      </c>
      <c r="H2970" s="4">
        <f t="shared" si="278"/>
        <v>468908.04236357851</v>
      </c>
      <c r="I2970" s="4">
        <f t="shared" si="279"/>
        <v>89348.042363578512</v>
      </c>
      <c r="J2970" s="5">
        <f t="shared" si="280"/>
        <v>0.23539899452939861</v>
      </c>
      <c r="K2970" s="4">
        <f t="shared" si="281"/>
        <v>26083.769708162581</v>
      </c>
      <c r="L2970" s="4">
        <f t="shared" si="282"/>
        <v>15549.769708162581</v>
      </c>
      <c r="M2970" s="5">
        <f t="shared" si="283"/>
        <v>1.4761505323868027</v>
      </c>
      <c r="N2970" s="4">
        <f>IF(SUMPRODUCT($O$2:$AD$2,O2970:AD2970)&lt;=Kalkulačka!$B$4,SUMPRODUCT($O$2:$AD$2,O2970:AD2970)*Kalkulačka!$B$5,SUMPRODUCT($O$2:$AD$2,O2970:AD2970))</f>
        <v>33</v>
      </c>
      <c r="O2970" s="4">
        <v>22</v>
      </c>
      <c r="P2970" s="4">
        <v>0</v>
      </c>
      <c r="Q2970" s="4">
        <v>0</v>
      </c>
      <c r="R2970" s="4">
        <v>0</v>
      </c>
      <c r="S2970" s="4">
        <v>0</v>
      </c>
      <c r="T2970" s="4">
        <v>0</v>
      </c>
      <c r="U2970" s="4">
        <v>0</v>
      </c>
      <c r="V2970" s="4">
        <v>0</v>
      </c>
      <c r="W2970" s="4">
        <v>0</v>
      </c>
      <c r="X2970" s="4">
        <v>0</v>
      </c>
      <c r="Y2970" s="4">
        <v>0</v>
      </c>
      <c r="Z2970" s="4">
        <v>0</v>
      </c>
      <c r="AA2970" s="4">
        <v>0</v>
      </c>
      <c r="AB2970" s="4">
        <v>0</v>
      </c>
      <c r="AC2970" s="4">
        <v>0</v>
      </c>
      <c r="AD2970" s="4">
        <v>0</v>
      </c>
    </row>
    <row r="2971" spans="1:30" x14ac:dyDescent="0.3">
      <c r="A2971" s="16" t="s">
        <v>47</v>
      </c>
      <c r="B2971" s="7">
        <v>584410</v>
      </c>
      <c r="C2971" s="7">
        <v>283118</v>
      </c>
      <c r="D2971" s="7" t="s">
        <v>2906</v>
      </c>
      <c r="E2971" s="7">
        <v>2</v>
      </c>
      <c r="F2971" s="4">
        <v>379560</v>
      </c>
      <c r="G2971" s="4">
        <v>10534</v>
      </c>
      <c r="H2971" s="4">
        <f t="shared" si="278"/>
        <v>468908.04236357851</v>
      </c>
      <c r="I2971" s="4">
        <f t="shared" si="279"/>
        <v>89348.042363578512</v>
      </c>
      <c r="J2971" s="5">
        <f t="shared" si="280"/>
        <v>0.23539899452939861</v>
      </c>
      <c r="K2971" s="4">
        <f t="shared" si="281"/>
        <v>26083.769708162581</v>
      </c>
      <c r="L2971" s="4">
        <f t="shared" si="282"/>
        <v>15549.769708162581</v>
      </c>
      <c r="M2971" s="5">
        <f t="shared" si="283"/>
        <v>1.4761505323868027</v>
      </c>
      <c r="N2971" s="4">
        <f>IF(SUMPRODUCT($O$2:$AD$2,O2971:AD2971)&lt;=Kalkulačka!$B$4,SUMPRODUCT($O$2:$AD$2,O2971:AD2971)*Kalkulačka!$B$5,SUMPRODUCT($O$2:$AD$2,O2971:AD2971))</f>
        <v>33</v>
      </c>
      <c r="O2971" s="4">
        <v>22</v>
      </c>
      <c r="P2971" s="4">
        <v>0</v>
      </c>
      <c r="Q2971" s="4">
        <v>0</v>
      </c>
      <c r="R2971" s="4">
        <v>0</v>
      </c>
      <c r="S2971" s="4">
        <v>0</v>
      </c>
      <c r="T2971" s="4">
        <v>0</v>
      </c>
      <c r="U2971" s="4">
        <v>0</v>
      </c>
      <c r="V2971" s="4">
        <v>0</v>
      </c>
      <c r="W2971" s="4">
        <v>0</v>
      </c>
      <c r="X2971" s="4">
        <v>0</v>
      </c>
      <c r="Y2971" s="4">
        <v>0</v>
      </c>
      <c r="Z2971" s="4">
        <v>0</v>
      </c>
      <c r="AA2971" s="4">
        <v>0</v>
      </c>
      <c r="AB2971" s="4">
        <v>0</v>
      </c>
      <c r="AC2971" s="4">
        <v>0</v>
      </c>
      <c r="AD2971" s="4">
        <v>0</v>
      </c>
    </row>
    <row r="2972" spans="1:30" x14ac:dyDescent="0.3">
      <c r="A2972" s="16" t="s">
        <v>47</v>
      </c>
      <c r="B2972" s="7">
        <v>594270</v>
      </c>
      <c r="C2972" s="7">
        <v>600431</v>
      </c>
      <c r="D2972" s="7" t="s">
        <v>2907</v>
      </c>
      <c r="E2972" s="7">
        <v>2</v>
      </c>
      <c r="F2972" s="4">
        <v>379560</v>
      </c>
      <c r="G2972" s="4">
        <v>10534</v>
      </c>
      <c r="H2972" s="4">
        <f t="shared" si="278"/>
        <v>468908.04236357851</v>
      </c>
      <c r="I2972" s="4">
        <f t="shared" si="279"/>
        <v>89348.042363578512</v>
      </c>
      <c r="J2972" s="5">
        <f t="shared" si="280"/>
        <v>0.23539899452939861</v>
      </c>
      <c r="K2972" s="4">
        <f t="shared" si="281"/>
        <v>26083.769708162581</v>
      </c>
      <c r="L2972" s="4">
        <f t="shared" si="282"/>
        <v>15549.769708162581</v>
      </c>
      <c r="M2972" s="5">
        <f t="shared" si="283"/>
        <v>1.4761505323868027</v>
      </c>
      <c r="N2972" s="4">
        <f>IF(SUMPRODUCT($O$2:$AD$2,O2972:AD2972)&lt;=Kalkulačka!$B$4,SUMPRODUCT($O$2:$AD$2,O2972:AD2972)*Kalkulačka!$B$5,SUMPRODUCT($O$2:$AD$2,O2972:AD2972))</f>
        <v>33</v>
      </c>
      <c r="O2972" s="4">
        <v>22</v>
      </c>
      <c r="P2972" s="4">
        <v>0</v>
      </c>
      <c r="Q2972" s="4">
        <v>0</v>
      </c>
      <c r="R2972" s="4">
        <v>0</v>
      </c>
      <c r="S2972" s="4">
        <v>0</v>
      </c>
      <c r="T2972" s="4">
        <v>0</v>
      </c>
      <c r="U2972" s="4">
        <v>22</v>
      </c>
      <c r="V2972" s="4">
        <v>0</v>
      </c>
      <c r="W2972" s="4">
        <v>0</v>
      </c>
      <c r="X2972" s="4">
        <v>0</v>
      </c>
      <c r="Y2972" s="4">
        <v>0</v>
      </c>
      <c r="Z2972" s="4">
        <v>0</v>
      </c>
      <c r="AA2972" s="4">
        <v>0</v>
      </c>
      <c r="AB2972" s="4">
        <v>0</v>
      </c>
      <c r="AC2972" s="4">
        <v>0</v>
      </c>
      <c r="AD2972" s="4">
        <v>0</v>
      </c>
    </row>
    <row r="2973" spans="1:30" x14ac:dyDescent="0.3">
      <c r="A2973" s="16" t="s">
        <v>47</v>
      </c>
      <c r="B2973" s="7">
        <v>594610</v>
      </c>
      <c r="C2973" s="7">
        <v>293326</v>
      </c>
      <c r="D2973" s="7" t="s">
        <v>639</v>
      </c>
      <c r="E2973" s="7">
        <v>2</v>
      </c>
      <c r="F2973" s="4">
        <v>379560</v>
      </c>
      <c r="G2973" s="4">
        <v>10534</v>
      </c>
      <c r="H2973" s="4">
        <f t="shared" si="278"/>
        <v>468908.04236357851</v>
      </c>
      <c r="I2973" s="4">
        <f t="shared" si="279"/>
        <v>89348.042363578512</v>
      </c>
      <c r="J2973" s="5">
        <f t="shared" si="280"/>
        <v>0.23539899452939861</v>
      </c>
      <c r="K2973" s="4">
        <f t="shared" si="281"/>
        <v>26083.769708162581</v>
      </c>
      <c r="L2973" s="4">
        <f t="shared" si="282"/>
        <v>15549.769708162581</v>
      </c>
      <c r="M2973" s="5">
        <f t="shared" si="283"/>
        <v>1.4761505323868027</v>
      </c>
      <c r="N2973" s="4">
        <f>IF(SUMPRODUCT($O$2:$AD$2,O2973:AD2973)&lt;=Kalkulačka!$B$4,SUMPRODUCT($O$2:$AD$2,O2973:AD2973)*Kalkulačka!$B$5,SUMPRODUCT($O$2:$AD$2,O2973:AD2973))</f>
        <v>33</v>
      </c>
      <c r="O2973" s="4">
        <v>22</v>
      </c>
      <c r="P2973" s="4">
        <v>0</v>
      </c>
      <c r="Q2973" s="4">
        <v>0</v>
      </c>
      <c r="R2973" s="4">
        <v>0</v>
      </c>
      <c r="S2973" s="4">
        <v>0</v>
      </c>
      <c r="T2973" s="4">
        <v>0</v>
      </c>
      <c r="U2973" s="4">
        <v>43</v>
      </c>
      <c r="V2973" s="4">
        <v>0</v>
      </c>
      <c r="W2973" s="4">
        <v>0</v>
      </c>
      <c r="X2973" s="4">
        <v>0</v>
      </c>
      <c r="Y2973" s="4">
        <v>0</v>
      </c>
      <c r="Z2973" s="4">
        <v>0</v>
      </c>
      <c r="AA2973" s="4">
        <v>0</v>
      </c>
      <c r="AB2973" s="4">
        <v>0</v>
      </c>
      <c r="AC2973" s="4">
        <v>0</v>
      </c>
      <c r="AD2973" s="4">
        <v>0</v>
      </c>
    </row>
    <row r="2974" spans="1:30" x14ac:dyDescent="0.3">
      <c r="A2974" s="16" t="s">
        <v>47</v>
      </c>
      <c r="B2974" s="7">
        <v>594628</v>
      </c>
      <c r="C2974" s="7">
        <v>637483</v>
      </c>
      <c r="D2974" s="7" t="s">
        <v>2908</v>
      </c>
      <c r="E2974" s="7">
        <v>2</v>
      </c>
      <c r="F2974" s="4">
        <v>379560</v>
      </c>
      <c r="G2974" s="4">
        <v>10534</v>
      </c>
      <c r="H2974" s="4">
        <f t="shared" si="278"/>
        <v>468908.04236357851</v>
      </c>
      <c r="I2974" s="4">
        <f t="shared" si="279"/>
        <v>89348.042363578512</v>
      </c>
      <c r="J2974" s="5">
        <f t="shared" si="280"/>
        <v>0.23539899452939861</v>
      </c>
      <c r="K2974" s="4">
        <f t="shared" si="281"/>
        <v>26083.769708162581</v>
      </c>
      <c r="L2974" s="4">
        <f t="shared" si="282"/>
        <v>15549.769708162581</v>
      </c>
      <c r="M2974" s="5">
        <f t="shared" si="283"/>
        <v>1.4761505323868027</v>
      </c>
      <c r="N2974" s="4">
        <f>IF(SUMPRODUCT($O$2:$AD$2,O2974:AD2974)&lt;=Kalkulačka!$B$4,SUMPRODUCT($O$2:$AD$2,O2974:AD2974)*Kalkulačka!$B$5,SUMPRODUCT($O$2:$AD$2,O2974:AD2974))</f>
        <v>33</v>
      </c>
      <c r="O2974" s="4">
        <v>22</v>
      </c>
      <c r="P2974" s="4">
        <v>0</v>
      </c>
      <c r="Q2974" s="4">
        <v>0</v>
      </c>
      <c r="R2974" s="4">
        <v>0</v>
      </c>
      <c r="S2974" s="4">
        <v>0</v>
      </c>
      <c r="T2974" s="4">
        <v>0</v>
      </c>
      <c r="U2974" s="4">
        <v>0</v>
      </c>
      <c r="V2974" s="4">
        <v>0</v>
      </c>
      <c r="W2974" s="4">
        <v>0</v>
      </c>
      <c r="X2974" s="4">
        <v>0</v>
      </c>
      <c r="Y2974" s="4">
        <v>0</v>
      </c>
      <c r="Z2974" s="4">
        <v>0</v>
      </c>
      <c r="AA2974" s="4">
        <v>0</v>
      </c>
      <c r="AB2974" s="4">
        <v>0</v>
      </c>
      <c r="AC2974" s="4">
        <v>0</v>
      </c>
      <c r="AD2974" s="4">
        <v>0</v>
      </c>
    </row>
    <row r="2975" spans="1:30" x14ac:dyDescent="0.3">
      <c r="A2975" s="16" t="s">
        <v>47</v>
      </c>
      <c r="B2975" s="7">
        <v>581453</v>
      </c>
      <c r="C2975" s="7">
        <v>532100</v>
      </c>
      <c r="D2975" s="7" t="s">
        <v>2909</v>
      </c>
      <c r="E2975" s="7">
        <v>2</v>
      </c>
      <c r="F2975" s="4">
        <v>759117</v>
      </c>
      <c r="G2975" s="4">
        <v>21068</v>
      </c>
      <c r="H2975" s="4">
        <f t="shared" si="278"/>
        <v>937816.08472715702</v>
      </c>
      <c r="I2975" s="4">
        <f t="shared" si="279"/>
        <v>178699.08472715702</v>
      </c>
      <c r="J2975" s="5">
        <f t="shared" si="280"/>
        <v>0.23540387677677743</v>
      </c>
      <c r="K2975" s="4">
        <f t="shared" si="281"/>
        <v>52167.539416325162</v>
      </c>
      <c r="L2975" s="4">
        <f t="shared" si="282"/>
        <v>31099.539416325162</v>
      </c>
      <c r="M2975" s="5">
        <f t="shared" si="283"/>
        <v>1.4761505323868027</v>
      </c>
      <c r="N2975" s="4">
        <f>IF(SUMPRODUCT($O$2:$AD$2,O2975:AD2975)&lt;=Kalkulačka!$B$4,SUMPRODUCT($O$2:$AD$2,O2975:AD2975)*Kalkulačka!$B$5,SUMPRODUCT($O$2:$AD$2,O2975:AD2975))</f>
        <v>66</v>
      </c>
      <c r="O2975" s="4">
        <v>44</v>
      </c>
      <c r="P2975" s="4">
        <v>0</v>
      </c>
      <c r="Q2975" s="4">
        <v>0</v>
      </c>
      <c r="R2975" s="4">
        <v>0</v>
      </c>
      <c r="S2975" s="4">
        <v>0</v>
      </c>
      <c r="T2975" s="4">
        <v>0</v>
      </c>
      <c r="U2975" s="4">
        <v>44</v>
      </c>
      <c r="V2975" s="4">
        <v>0</v>
      </c>
      <c r="W2975" s="4">
        <v>0</v>
      </c>
      <c r="X2975" s="4">
        <v>0</v>
      </c>
      <c r="Y2975" s="4">
        <v>0</v>
      </c>
      <c r="Z2975" s="4">
        <v>0</v>
      </c>
      <c r="AA2975" s="4">
        <v>0</v>
      </c>
      <c r="AB2975" s="4">
        <v>0</v>
      </c>
      <c r="AC2975" s="4">
        <v>0</v>
      </c>
      <c r="AD2975" s="4">
        <v>0</v>
      </c>
    </row>
    <row r="2976" spans="1:30" x14ac:dyDescent="0.3">
      <c r="A2976" s="16" t="s">
        <v>47</v>
      </c>
      <c r="B2976" s="7">
        <v>550272</v>
      </c>
      <c r="C2976" s="7">
        <v>600156</v>
      </c>
      <c r="D2976" s="7" t="s">
        <v>250</v>
      </c>
      <c r="E2976" s="7">
        <v>2</v>
      </c>
      <c r="F2976" s="4">
        <v>759117</v>
      </c>
      <c r="G2976" s="4">
        <v>21068</v>
      </c>
      <c r="H2976" s="4">
        <f t="shared" si="278"/>
        <v>937816.08472715702</v>
      </c>
      <c r="I2976" s="4">
        <f t="shared" si="279"/>
        <v>178699.08472715702</v>
      </c>
      <c r="J2976" s="5">
        <f t="shared" si="280"/>
        <v>0.23540387677677743</v>
      </c>
      <c r="K2976" s="4">
        <f t="shared" si="281"/>
        <v>52167.539416325162</v>
      </c>
      <c r="L2976" s="4">
        <f t="shared" si="282"/>
        <v>31099.539416325162</v>
      </c>
      <c r="M2976" s="5">
        <f t="shared" si="283"/>
        <v>1.4761505323868027</v>
      </c>
      <c r="N2976" s="4">
        <f>IF(SUMPRODUCT($O$2:$AD$2,O2976:AD2976)&lt;=Kalkulačka!$B$4,SUMPRODUCT($O$2:$AD$2,O2976:AD2976)*Kalkulačka!$B$5,SUMPRODUCT($O$2:$AD$2,O2976:AD2976))</f>
        <v>66</v>
      </c>
      <c r="O2976" s="4">
        <v>44</v>
      </c>
      <c r="P2976" s="4">
        <v>0</v>
      </c>
      <c r="Q2976" s="4">
        <v>0</v>
      </c>
      <c r="R2976" s="4">
        <v>0</v>
      </c>
      <c r="S2976" s="4">
        <v>0</v>
      </c>
      <c r="T2976" s="4">
        <v>0</v>
      </c>
      <c r="U2976" s="4">
        <v>44</v>
      </c>
      <c r="V2976" s="4">
        <v>0</v>
      </c>
      <c r="W2976" s="4">
        <v>0</v>
      </c>
      <c r="X2976" s="4">
        <v>0</v>
      </c>
      <c r="Y2976" s="4">
        <v>0</v>
      </c>
      <c r="Z2976" s="4">
        <v>0</v>
      </c>
      <c r="AA2976" s="4">
        <v>0</v>
      </c>
      <c r="AB2976" s="4">
        <v>0</v>
      </c>
      <c r="AC2976" s="4">
        <v>0</v>
      </c>
      <c r="AD2976" s="4">
        <v>0</v>
      </c>
    </row>
    <row r="2977" spans="1:30" x14ac:dyDescent="0.3">
      <c r="A2977" s="16" t="s">
        <v>56</v>
      </c>
      <c r="B2977" s="7">
        <v>547000</v>
      </c>
      <c r="C2977" s="7">
        <v>48804711</v>
      </c>
      <c r="D2977" s="7" t="s">
        <v>2910</v>
      </c>
      <c r="E2977" s="7">
        <v>2</v>
      </c>
      <c r="F2977" s="4">
        <v>862319</v>
      </c>
      <c r="G2977" s="4">
        <v>33583</v>
      </c>
      <c r="H2977" s="4">
        <f t="shared" si="278"/>
        <v>1065700.0962808602</v>
      </c>
      <c r="I2977" s="4">
        <f t="shared" si="279"/>
        <v>203381.09628086025</v>
      </c>
      <c r="J2977" s="5">
        <f t="shared" si="280"/>
        <v>0.23585366468889157</v>
      </c>
      <c r="K2977" s="4">
        <f t="shared" si="281"/>
        <v>59281.294791278589</v>
      </c>
      <c r="L2977" s="4">
        <f t="shared" si="282"/>
        <v>25698.294791278589</v>
      </c>
      <c r="M2977" s="5">
        <f t="shared" si="283"/>
        <v>0.76521736566949317</v>
      </c>
      <c r="N2977" s="4">
        <f>IF(SUMPRODUCT($O$2:$AD$2,O2977:AD2977)&lt;=Kalkulačka!$B$4,SUMPRODUCT($O$2:$AD$2,O2977:AD2977)*Kalkulačka!$B$5,SUMPRODUCT($O$2:$AD$2,O2977:AD2977))</f>
        <v>75</v>
      </c>
      <c r="O2977" s="4">
        <v>24</v>
      </c>
      <c r="P2977" s="4">
        <v>0</v>
      </c>
      <c r="Q2977" s="4">
        <v>0</v>
      </c>
      <c r="R2977" s="4">
        <v>0</v>
      </c>
      <c r="S2977" s="4">
        <v>26</v>
      </c>
      <c r="T2977" s="4">
        <v>0</v>
      </c>
      <c r="U2977" s="4">
        <v>49</v>
      </c>
      <c r="V2977" s="4">
        <v>23</v>
      </c>
      <c r="W2977" s="4">
        <v>0</v>
      </c>
      <c r="X2977" s="4">
        <v>0</v>
      </c>
      <c r="Y2977" s="4">
        <v>0</v>
      </c>
      <c r="Z2977" s="4">
        <v>0</v>
      </c>
      <c r="AA2977" s="4">
        <v>0</v>
      </c>
      <c r="AB2977" s="4">
        <v>0</v>
      </c>
      <c r="AC2977" s="4">
        <v>0</v>
      </c>
      <c r="AD2977" s="4">
        <v>0</v>
      </c>
    </row>
    <row r="2978" spans="1:30" x14ac:dyDescent="0.3">
      <c r="A2978" s="16" t="s">
        <v>20</v>
      </c>
      <c r="B2978" s="7">
        <v>538370</v>
      </c>
      <c r="C2978" s="7">
        <v>240354</v>
      </c>
      <c r="D2978" s="7" t="s">
        <v>2911</v>
      </c>
      <c r="E2978" s="7">
        <v>2</v>
      </c>
      <c r="F2978" s="4">
        <v>2328197</v>
      </c>
      <c r="G2978" s="4">
        <v>97139</v>
      </c>
      <c r="H2978" s="4">
        <f t="shared" si="278"/>
        <v>2877390.2599583226</v>
      </c>
      <c r="I2978" s="4">
        <f t="shared" si="279"/>
        <v>549193.25995832263</v>
      </c>
      <c r="J2978" s="5">
        <f t="shared" si="280"/>
        <v>0.23588779641856883</v>
      </c>
      <c r="K2978" s="4">
        <f t="shared" si="281"/>
        <v>160059.49593645221</v>
      </c>
      <c r="L2978" s="4">
        <f t="shared" si="282"/>
        <v>62920.495936452207</v>
      </c>
      <c r="M2978" s="5">
        <f t="shared" si="283"/>
        <v>0.64773670653859128</v>
      </c>
      <c r="N2978" s="4">
        <f>IF(SUMPRODUCT($O$2:$AD$2,O2978:AD2978)&lt;=Kalkulačka!$B$4,SUMPRODUCT($O$2:$AD$2,O2978:AD2978)*Kalkulačka!$B$5,SUMPRODUCT($O$2:$AD$2,O2978:AD2978))</f>
        <v>202.5</v>
      </c>
      <c r="O2978" s="4">
        <v>48</v>
      </c>
      <c r="P2978" s="4">
        <v>0</v>
      </c>
      <c r="Q2978" s="4">
        <v>0</v>
      </c>
      <c r="R2978" s="4">
        <v>0</v>
      </c>
      <c r="S2978" s="4">
        <v>87</v>
      </c>
      <c r="T2978" s="4">
        <v>0</v>
      </c>
      <c r="U2978" s="4">
        <v>85</v>
      </c>
      <c r="V2978" s="4">
        <v>62</v>
      </c>
      <c r="W2978" s="4">
        <v>0</v>
      </c>
      <c r="X2978" s="4">
        <v>0</v>
      </c>
      <c r="Y2978" s="4">
        <v>0</v>
      </c>
      <c r="Z2978" s="4">
        <v>0</v>
      </c>
      <c r="AA2978" s="4">
        <v>0</v>
      </c>
      <c r="AB2978" s="4">
        <v>0</v>
      </c>
      <c r="AC2978" s="4">
        <v>0</v>
      </c>
      <c r="AD2978" s="4">
        <v>0</v>
      </c>
    </row>
    <row r="2979" spans="1:30" x14ac:dyDescent="0.3">
      <c r="A2979" s="16" t="s">
        <v>35</v>
      </c>
      <c r="B2979" s="7">
        <v>561720</v>
      </c>
      <c r="C2979" s="7">
        <v>260657</v>
      </c>
      <c r="D2979" s="7" t="s">
        <v>1778</v>
      </c>
      <c r="E2979" s="7">
        <v>2</v>
      </c>
      <c r="F2979" s="4">
        <v>3414592</v>
      </c>
      <c r="G2979" s="4">
        <v>171112</v>
      </c>
      <c r="H2979" s="4">
        <f t="shared" si="278"/>
        <v>4220172.381272207</v>
      </c>
      <c r="I2979" s="4">
        <f t="shared" si="279"/>
        <v>805580.38127220701</v>
      </c>
      <c r="J2979" s="5">
        <f t="shared" si="280"/>
        <v>0.23592288076356027</v>
      </c>
      <c r="K2979" s="4">
        <f t="shared" si="281"/>
        <v>234753.92737346323</v>
      </c>
      <c r="L2979" s="4">
        <f t="shared" si="282"/>
        <v>63641.92737346323</v>
      </c>
      <c r="M2979" s="5">
        <f t="shared" si="283"/>
        <v>0.37193140968174787</v>
      </c>
      <c r="N2979" s="4">
        <f>IF(SUMPRODUCT($O$2:$AD$2,O2979:AD2979)&lt;=Kalkulačka!$B$4,SUMPRODUCT($O$2:$AD$2,O2979:AD2979)*Kalkulačka!$B$5,SUMPRODUCT($O$2:$AD$2,O2979:AD2979))</f>
        <v>297</v>
      </c>
      <c r="O2979" s="4">
        <v>45</v>
      </c>
      <c r="P2979" s="4">
        <v>0</v>
      </c>
      <c r="Q2979" s="4">
        <v>0</v>
      </c>
      <c r="R2979" s="4">
        <v>0</v>
      </c>
      <c r="S2979" s="4">
        <v>153</v>
      </c>
      <c r="T2979" s="4">
        <v>0</v>
      </c>
      <c r="U2979" s="4">
        <v>227</v>
      </c>
      <c r="V2979" s="4">
        <v>47</v>
      </c>
      <c r="W2979" s="4">
        <v>0</v>
      </c>
      <c r="X2979" s="4">
        <v>0</v>
      </c>
      <c r="Y2979" s="4">
        <v>0</v>
      </c>
      <c r="Z2979" s="4">
        <v>0</v>
      </c>
      <c r="AA2979" s="4">
        <v>0</v>
      </c>
      <c r="AB2979" s="4">
        <v>0</v>
      </c>
      <c r="AC2979" s="4">
        <v>0</v>
      </c>
      <c r="AD2979" s="4">
        <v>0</v>
      </c>
    </row>
    <row r="2980" spans="1:30" x14ac:dyDescent="0.3">
      <c r="A2980" s="16" t="s">
        <v>47</v>
      </c>
      <c r="B2980" s="7">
        <v>584177</v>
      </c>
      <c r="C2980" s="7">
        <v>282871</v>
      </c>
      <c r="D2980" s="7" t="s">
        <v>2912</v>
      </c>
      <c r="E2980" s="7">
        <v>2</v>
      </c>
      <c r="F2980" s="4">
        <v>879251</v>
      </c>
      <c r="G2980" s="4">
        <v>34549</v>
      </c>
      <c r="H2980" s="4">
        <f t="shared" si="278"/>
        <v>1087014.0982064775</v>
      </c>
      <c r="I2980" s="4">
        <f t="shared" si="279"/>
        <v>207763.09820647747</v>
      </c>
      <c r="J2980" s="5">
        <f t="shared" si="280"/>
        <v>0.23629554951484555</v>
      </c>
      <c r="K2980" s="4">
        <f t="shared" si="281"/>
        <v>60466.920687104161</v>
      </c>
      <c r="L2980" s="4">
        <f t="shared" si="282"/>
        <v>25917.920687104161</v>
      </c>
      <c r="M2980" s="5">
        <f t="shared" si="283"/>
        <v>0.75017860682231507</v>
      </c>
      <c r="N2980" s="4">
        <f>IF(SUMPRODUCT($O$2:$AD$2,O2980:AD2980)&lt;=Kalkulačka!$B$4,SUMPRODUCT($O$2:$AD$2,O2980:AD2980)*Kalkulačka!$B$5,SUMPRODUCT($O$2:$AD$2,O2980:AD2980))</f>
        <v>76.5</v>
      </c>
      <c r="O2980" s="4">
        <v>24</v>
      </c>
      <c r="P2980" s="4">
        <v>0</v>
      </c>
      <c r="Q2980" s="4">
        <v>0</v>
      </c>
      <c r="R2980" s="4">
        <v>0</v>
      </c>
      <c r="S2980" s="4">
        <v>27</v>
      </c>
      <c r="T2980" s="4">
        <v>0</v>
      </c>
      <c r="U2980" s="4">
        <v>50</v>
      </c>
      <c r="V2980" s="4">
        <v>22</v>
      </c>
      <c r="W2980" s="4">
        <v>0</v>
      </c>
      <c r="X2980" s="4">
        <v>0</v>
      </c>
      <c r="Y2980" s="4">
        <v>0</v>
      </c>
      <c r="Z2980" s="4">
        <v>0</v>
      </c>
      <c r="AA2980" s="4">
        <v>0</v>
      </c>
      <c r="AB2980" s="4">
        <v>0</v>
      </c>
      <c r="AC2980" s="4">
        <v>0</v>
      </c>
      <c r="AD2980" s="4">
        <v>0</v>
      </c>
    </row>
    <row r="2981" spans="1:30" x14ac:dyDescent="0.3">
      <c r="A2981" s="16" t="s">
        <v>50</v>
      </c>
      <c r="B2981" s="7">
        <v>501841</v>
      </c>
      <c r="C2981" s="7">
        <v>298875</v>
      </c>
      <c r="D2981" s="7" t="s">
        <v>2913</v>
      </c>
      <c r="E2981" s="7">
        <v>2</v>
      </c>
      <c r="F2981" s="4">
        <v>2482246</v>
      </c>
      <c r="G2981" s="4">
        <v>99758</v>
      </c>
      <c r="H2981" s="4">
        <f t="shared" si="278"/>
        <v>3069216.2772888774</v>
      </c>
      <c r="I2981" s="4">
        <f t="shared" si="279"/>
        <v>586970.27728887741</v>
      </c>
      <c r="J2981" s="5">
        <f t="shared" si="280"/>
        <v>0.23646740785920395</v>
      </c>
      <c r="K2981" s="4">
        <f t="shared" si="281"/>
        <v>170730.12899888234</v>
      </c>
      <c r="L2981" s="4">
        <f t="shared" si="282"/>
        <v>70972.128998882341</v>
      </c>
      <c r="M2981" s="5">
        <f t="shared" si="283"/>
        <v>0.71144298200527611</v>
      </c>
      <c r="N2981" s="4">
        <f>IF(SUMPRODUCT($O$2:$AD$2,O2981:AD2981)&lt;=Kalkulačka!$B$4,SUMPRODUCT($O$2:$AD$2,O2981:AD2981)*Kalkulačka!$B$5,SUMPRODUCT($O$2:$AD$2,O2981:AD2981))</f>
        <v>216</v>
      </c>
      <c r="O2981" s="4">
        <v>62</v>
      </c>
      <c r="P2981" s="4">
        <v>0</v>
      </c>
      <c r="Q2981" s="4">
        <v>0</v>
      </c>
      <c r="R2981" s="4">
        <v>0</v>
      </c>
      <c r="S2981" s="4">
        <v>82</v>
      </c>
      <c r="T2981" s="4">
        <v>0</v>
      </c>
      <c r="U2981" s="4">
        <v>130</v>
      </c>
      <c r="V2981" s="4">
        <v>53</v>
      </c>
      <c r="W2981" s="4">
        <v>0</v>
      </c>
      <c r="X2981" s="4">
        <v>0</v>
      </c>
      <c r="Y2981" s="4">
        <v>0</v>
      </c>
      <c r="Z2981" s="4">
        <v>0</v>
      </c>
      <c r="AA2981" s="4">
        <v>0</v>
      </c>
      <c r="AB2981" s="4">
        <v>0</v>
      </c>
      <c r="AC2981" s="4">
        <v>0</v>
      </c>
      <c r="AD2981" s="4">
        <v>0</v>
      </c>
    </row>
    <row r="2982" spans="1:30" x14ac:dyDescent="0.3">
      <c r="A2982" s="16" t="s">
        <v>47</v>
      </c>
      <c r="B2982" s="7">
        <v>593061</v>
      </c>
      <c r="C2982" s="7">
        <v>368733</v>
      </c>
      <c r="D2982" s="7" t="s">
        <v>2914</v>
      </c>
      <c r="E2982" s="7">
        <v>2</v>
      </c>
      <c r="F2982" s="4">
        <v>878903</v>
      </c>
      <c r="G2982" s="4">
        <v>34545</v>
      </c>
      <c r="H2982" s="4">
        <f t="shared" si="278"/>
        <v>1087014.0982064775</v>
      </c>
      <c r="I2982" s="4">
        <f t="shared" si="279"/>
        <v>208111.09820647747</v>
      </c>
      <c r="J2982" s="5">
        <f t="shared" si="280"/>
        <v>0.23678505842678588</v>
      </c>
      <c r="K2982" s="4">
        <f t="shared" si="281"/>
        <v>60466.920687104161</v>
      </c>
      <c r="L2982" s="4">
        <f t="shared" si="282"/>
        <v>25921.920687104161</v>
      </c>
      <c r="M2982" s="5">
        <f t="shared" si="283"/>
        <v>0.75038126174856457</v>
      </c>
      <c r="N2982" s="4">
        <f>IF(SUMPRODUCT($O$2:$AD$2,O2982:AD2982)&lt;=Kalkulačka!$B$4,SUMPRODUCT($O$2:$AD$2,O2982:AD2982)*Kalkulačka!$B$5,SUMPRODUCT($O$2:$AD$2,O2982:AD2982))</f>
        <v>76.5</v>
      </c>
      <c r="O2982" s="4">
        <v>24</v>
      </c>
      <c r="P2982" s="4">
        <v>0</v>
      </c>
      <c r="Q2982" s="4">
        <v>0</v>
      </c>
      <c r="R2982" s="4">
        <v>0</v>
      </c>
      <c r="S2982" s="4">
        <v>27</v>
      </c>
      <c r="T2982" s="4">
        <v>0</v>
      </c>
      <c r="U2982" s="4">
        <v>51</v>
      </c>
      <c r="V2982" s="4">
        <v>25</v>
      </c>
      <c r="W2982" s="4">
        <v>0</v>
      </c>
      <c r="X2982" s="4">
        <v>0</v>
      </c>
      <c r="Y2982" s="4">
        <v>0</v>
      </c>
      <c r="Z2982" s="4">
        <v>0</v>
      </c>
      <c r="AA2982" s="4">
        <v>0</v>
      </c>
      <c r="AB2982" s="4">
        <v>0</v>
      </c>
      <c r="AC2982" s="4">
        <v>0</v>
      </c>
      <c r="AD2982" s="4">
        <v>0</v>
      </c>
    </row>
    <row r="2983" spans="1:30" x14ac:dyDescent="0.3">
      <c r="A2983" s="16" t="s">
        <v>47</v>
      </c>
      <c r="B2983" s="7">
        <v>583715</v>
      </c>
      <c r="C2983" s="7">
        <v>282413</v>
      </c>
      <c r="D2983" s="7" t="s">
        <v>2915</v>
      </c>
      <c r="E2983" s="7">
        <v>2</v>
      </c>
      <c r="F2983" s="4">
        <v>878903</v>
      </c>
      <c r="G2983" s="4">
        <v>33795</v>
      </c>
      <c r="H2983" s="4">
        <f t="shared" si="278"/>
        <v>1087014.0982064775</v>
      </c>
      <c r="I2983" s="4">
        <f t="shared" si="279"/>
        <v>208111.09820647747</v>
      </c>
      <c r="J2983" s="5">
        <f t="shared" si="280"/>
        <v>0.23678505842678588</v>
      </c>
      <c r="K2983" s="4">
        <f t="shared" si="281"/>
        <v>60466.920687104161</v>
      </c>
      <c r="L2983" s="4">
        <f t="shared" si="282"/>
        <v>26671.920687104161</v>
      </c>
      <c r="M2983" s="5">
        <f t="shared" si="283"/>
        <v>0.78922682903104491</v>
      </c>
      <c r="N2983" s="4">
        <f>IF(SUMPRODUCT($O$2:$AD$2,O2983:AD2983)&lt;=Kalkulačka!$B$4,SUMPRODUCT($O$2:$AD$2,O2983:AD2983)*Kalkulačka!$B$5,SUMPRODUCT($O$2:$AD$2,O2983:AD2983))</f>
        <v>76.5</v>
      </c>
      <c r="O2983" s="4">
        <v>26</v>
      </c>
      <c r="P2983" s="4">
        <v>0</v>
      </c>
      <c r="Q2983" s="4">
        <v>0</v>
      </c>
      <c r="R2983" s="4">
        <v>0</v>
      </c>
      <c r="S2983" s="4">
        <v>25</v>
      </c>
      <c r="T2983" s="4">
        <v>0</v>
      </c>
      <c r="U2983" s="4">
        <v>50</v>
      </c>
      <c r="V2983" s="4">
        <v>23</v>
      </c>
      <c r="W2983" s="4">
        <v>0</v>
      </c>
      <c r="X2983" s="4">
        <v>0</v>
      </c>
      <c r="Y2983" s="4">
        <v>0</v>
      </c>
      <c r="Z2983" s="4">
        <v>0</v>
      </c>
      <c r="AA2983" s="4">
        <v>0</v>
      </c>
      <c r="AB2983" s="4">
        <v>0</v>
      </c>
      <c r="AC2983" s="4">
        <v>0</v>
      </c>
      <c r="AD2983" s="4">
        <v>0</v>
      </c>
    </row>
    <row r="2984" spans="1:30" x14ac:dyDescent="0.3">
      <c r="A2984" s="16" t="s">
        <v>23</v>
      </c>
      <c r="B2984" s="7">
        <v>553239</v>
      </c>
      <c r="C2984" s="7">
        <v>253049</v>
      </c>
      <c r="D2984" s="7" t="s">
        <v>2464</v>
      </c>
      <c r="E2984" s="7">
        <v>2</v>
      </c>
      <c r="F2984" s="4">
        <v>2843120</v>
      </c>
      <c r="G2984" s="4">
        <v>137377</v>
      </c>
      <c r="H2984" s="4">
        <f t="shared" si="278"/>
        <v>3516810.3177268389</v>
      </c>
      <c r="I2984" s="4">
        <f t="shared" si="279"/>
        <v>673690.31772683887</v>
      </c>
      <c r="J2984" s="5">
        <f t="shared" si="280"/>
        <v>0.2369545843041585</v>
      </c>
      <c r="K2984" s="4">
        <f t="shared" si="281"/>
        <v>195628.27281121936</v>
      </c>
      <c r="L2984" s="4">
        <f t="shared" si="282"/>
        <v>58251.272811219358</v>
      </c>
      <c r="M2984" s="5">
        <f t="shared" si="283"/>
        <v>0.42402493001899422</v>
      </c>
      <c r="N2984" s="4">
        <f>IF(SUMPRODUCT($O$2:$AD$2,O2984:AD2984)&lt;=Kalkulačka!$B$4,SUMPRODUCT($O$2:$AD$2,O2984:AD2984)*Kalkulačka!$B$5,SUMPRODUCT($O$2:$AD$2,O2984:AD2984))</f>
        <v>247.5</v>
      </c>
      <c r="O2984" s="4">
        <v>50</v>
      </c>
      <c r="P2984" s="4">
        <v>0</v>
      </c>
      <c r="Q2984" s="4">
        <v>0</v>
      </c>
      <c r="R2984" s="4">
        <v>0</v>
      </c>
      <c r="S2984" s="4">
        <v>115</v>
      </c>
      <c r="T2984" s="4">
        <v>0</v>
      </c>
      <c r="U2984" s="4">
        <v>154</v>
      </c>
      <c r="V2984" s="4">
        <v>69</v>
      </c>
      <c r="W2984" s="4">
        <v>0</v>
      </c>
      <c r="X2984" s="4">
        <v>0</v>
      </c>
      <c r="Y2984" s="4">
        <v>0</v>
      </c>
      <c r="Z2984" s="4">
        <v>0</v>
      </c>
      <c r="AA2984" s="4">
        <v>0</v>
      </c>
      <c r="AB2984" s="4">
        <v>0</v>
      </c>
      <c r="AC2984" s="4">
        <v>0</v>
      </c>
      <c r="AD2984" s="4">
        <v>0</v>
      </c>
    </row>
    <row r="2985" spans="1:30" x14ac:dyDescent="0.3">
      <c r="A2985" s="16" t="s">
        <v>20</v>
      </c>
      <c r="B2985" s="7">
        <v>540889</v>
      </c>
      <c r="C2985" s="7">
        <v>242861</v>
      </c>
      <c r="D2985" s="7" t="s">
        <v>2916</v>
      </c>
      <c r="E2985" s="7">
        <v>2</v>
      </c>
      <c r="F2985" s="4">
        <v>3083865</v>
      </c>
      <c r="G2985" s="4">
        <v>121168</v>
      </c>
      <c r="H2985" s="4">
        <f t="shared" si="278"/>
        <v>3815206.34468548</v>
      </c>
      <c r="I2985" s="4">
        <f t="shared" si="279"/>
        <v>731341.34468548</v>
      </c>
      <c r="J2985" s="5">
        <f t="shared" si="280"/>
        <v>0.23715089495988972</v>
      </c>
      <c r="K2985" s="4">
        <f t="shared" si="281"/>
        <v>212227.03535277737</v>
      </c>
      <c r="L2985" s="4">
        <f t="shared" si="282"/>
        <v>91059.03535277737</v>
      </c>
      <c r="M2985" s="5">
        <f t="shared" si="283"/>
        <v>0.75151059151572497</v>
      </c>
      <c r="N2985" s="4">
        <f>IF(SUMPRODUCT($O$2:$AD$2,O2985:AD2985)&lt;=Kalkulačka!$B$4,SUMPRODUCT($O$2:$AD$2,O2985:AD2985)*Kalkulačka!$B$5,SUMPRODUCT($O$2:$AD$2,O2985:AD2985))</f>
        <v>268.5</v>
      </c>
      <c r="O2985" s="4">
        <v>84</v>
      </c>
      <c r="P2985" s="4">
        <v>0</v>
      </c>
      <c r="Q2985" s="4">
        <v>0</v>
      </c>
      <c r="R2985" s="4">
        <v>0</v>
      </c>
      <c r="S2985" s="4">
        <v>95</v>
      </c>
      <c r="T2985" s="4">
        <v>0</v>
      </c>
      <c r="U2985" s="4">
        <v>175</v>
      </c>
      <c r="V2985" s="4">
        <v>60</v>
      </c>
      <c r="W2985" s="4">
        <v>0</v>
      </c>
      <c r="X2985" s="4">
        <v>0</v>
      </c>
      <c r="Y2985" s="4">
        <v>0</v>
      </c>
      <c r="Z2985" s="4">
        <v>0</v>
      </c>
      <c r="AA2985" s="4">
        <v>0</v>
      </c>
      <c r="AB2985" s="4">
        <v>0</v>
      </c>
      <c r="AC2985" s="4">
        <v>0</v>
      </c>
      <c r="AD2985" s="4">
        <v>0</v>
      </c>
    </row>
    <row r="2986" spans="1:30" x14ac:dyDescent="0.3">
      <c r="A2986" s="16" t="s">
        <v>35</v>
      </c>
      <c r="B2986" s="7">
        <v>561592</v>
      </c>
      <c r="C2986" s="7">
        <v>555444</v>
      </c>
      <c r="D2986" s="7" t="s">
        <v>2917</v>
      </c>
      <c r="E2986" s="7">
        <v>2</v>
      </c>
      <c r="F2986" s="4">
        <v>1619458</v>
      </c>
      <c r="G2986" s="4">
        <v>68766</v>
      </c>
      <c r="H2986" s="4">
        <f t="shared" si="278"/>
        <v>2003516.1810080174</v>
      </c>
      <c r="I2986" s="4">
        <f t="shared" si="279"/>
        <v>384058.18100801739</v>
      </c>
      <c r="J2986" s="5">
        <f t="shared" si="280"/>
        <v>0.23715229478505617</v>
      </c>
      <c r="K2986" s="4">
        <f t="shared" si="281"/>
        <v>111448.83420760375</v>
      </c>
      <c r="L2986" s="4">
        <f t="shared" si="282"/>
        <v>42682.834207603752</v>
      </c>
      <c r="M2986" s="5">
        <f t="shared" si="283"/>
        <v>0.62069677177098792</v>
      </c>
      <c r="N2986" s="4">
        <f>IF(SUMPRODUCT($O$2:$AD$2,O2986:AD2986)&lt;=Kalkulačka!$B$4,SUMPRODUCT($O$2:$AD$2,O2986:AD2986)*Kalkulačka!$B$5,SUMPRODUCT($O$2:$AD$2,O2986:AD2986))</f>
        <v>141</v>
      </c>
      <c r="O2986" s="4">
        <v>44</v>
      </c>
      <c r="P2986" s="4">
        <v>0</v>
      </c>
      <c r="Q2986" s="4">
        <v>0</v>
      </c>
      <c r="R2986" s="4">
        <v>0</v>
      </c>
      <c r="S2986" s="4">
        <v>50</v>
      </c>
      <c r="T2986" s="4">
        <v>0</v>
      </c>
      <c r="U2986" s="4">
        <v>94</v>
      </c>
      <c r="V2986" s="4">
        <v>30</v>
      </c>
      <c r="W2986" s="4">
        <v>0</v>
      </c>
      <c r="X2986" s="4">
        <v>0</v>
      </c>
      <c r="Y2986" s="4">
        <v>0</v>
      </c>
      <c r="Z2986" s="4">
        <v>0</v>
      </c>
      <c r="AA2986" s="4">
        <v>0</v>
      </c>
      <c r="AB2986" s="4">
        <v>0</v>
      </c>
      <c r="AC2986" s="4">
        <v>0</v>
      </c>
      <c r="AD2986" s="4">
        <v>0</v>
      </c>
    </row>
    <row r="2987" spans="1:30" x14ac:dyDescent="0.3">
      <c r="A2987" s="16" t="s">
        <v>35</v>
      </c>
      <c r="B2987" s="7">
        <v>563714</v>
      </c>
      <c r="C2987" s="7">
        <v>262471</v>
      </c>
      <c r="D2987" s="7" t="s">
        <v>2918</v>
      </c>
      <c r="E2987" s="7">
        <v>2</v>
      </c>
      <c r="F2987" s="4">
        <v>344328</v>
      </c>
      <c r="G2987" s="4">
        <v>9481</v>
      </c>
      <c r="H2987" s="4">
        <f t="shared" si="278"/>
        <v>426280.03851234412</v>
      </c>
      <c r="I2987" s="4">
        <f t="shared" si="279"/>
        <v>81952.038512344123</v>
      </c>
      <c r="J2987" s="5">
        <f t="shared" si="280"/>
        <v>0.23800573439378758</v>
      </c>
      <c r="K2987" s="4">
        <f t="shared" si="281"/>
        <v>23712.517916511435</v>
      </c>
      <c r="L2987" s="4">
        <f t="shared" si="282"/>
        <v>14231.517916511435</v>
      </c>
      <c r="M2987" s="5">
        <f t="shared" si="283"/>
        <v>1.5010566307890976</v>
      </c>
      <c r="N2987" s="4">
        <f>IF(SUMPRODUCT($O$2:$AD$2,O2987:AD2987)&lt;=Kalkulačka!$B$4,SUMPRODUCT($O$2:$AD$2,O2987:AD2987)*Kalkulačka!$B$5,SUMPRODUCT($O$2:$AD$2,O2987:AD2987))</f>
        <v>30</v>
      </c>
      <c r="O2987" s="4">
        <v>20</v>
      </c>
      <c r="P2987" s="4">
        <v>0</v>
      </c>
      <c r="Q2987" s="4">
        <v>0</v>
      </c>
      <c r="R2987" s="4">
        <v>0</v>
      </c>
      <c r="S2987" s="4">
        <v>0</v>
      </c>
      <c r="T2987" s="4">
        <v>0</v>
      </c>
      <c r="U2987" s="4">
        <v>20</v>
      </c>
      <c r="V2987" s="4">
        <v>0</v>
      </c>
      <c r="W2987" s="4">
        <v>0</v>
      </c>
      <c r="X2987" s="4">
        <v>0</v>
      </c>
      <c r="Y2987" s="4">
        <v>0</v>
      </c>
      <c r="Z2987" s="4">
        <v>0</v>
      </c>
      <c r="AA2987" s="4">
        <v>0</v>
      </c>
      <c r="AB2987" s="4">
        <v>0</v>
      </c>
      <c r="AC2987" s="4">
        <v>0</v>
      </c>
      <c r="AD2987" s="4">
        <v>0</v>
      </c>
    </row>
    <row r="2988" spans="1:30" x14ac:dyDescent="0.3">
      <c r="A2988" s="16" t="s">
        <v>20</v>
      </c>
      <c r="B2988" s="7">
        <v>538850</v>
      </c>
      <c r="C2988" s="7">
        <v>240834</v>
      </c>
      <c r="D2988" s="7" t="s">
        <v>2919</v>
      </c>
      <c r="E2988" s="7">
        <v>2</v>
      </c>
      <c r="F2988" s="4">
        <v>1067382</v>
      </c>
      <c r="G2988" s="4">
        <v>29631</v>
      </c>
      <c r="H2988" s="4">
        <f t="shared" si="278"/>
        <v>1321468.1193882667</v>
      </c>
      <c r="I2988" s="4">
        <f t="shared" si="279"/>
        <v>254086.1193882667</v>
      </c>
      <c r="J2988" s="5">
        <f t="shared" si="280"/>
        <v>0.23804609726252335</v>
      </c>
      <c r="K2988" s="4">
        <f t="shared" si="281"/>
        <v>73508.805541185458</v>
      </c>
      <c r="L2988" s="4">
        <f t="shared" si="282"/>
        <v>43877.805541185458</v>
      </c>
      <c r="M2988" s="5">
        <f t="shared" si="283"/>
        <v>1.4808074496704622</v>
      </c>
      <c r="N2988" s="4">
        <f>IF(SUMPRODUCT($O$2:$AD$2,O2988:AD2988)&lt;=Kalkulačka!$B$4,SUMPRODUCT($O$2:$AD$2,O2988:AD2988)*Kalkulačka!$B$5,SUMPRODUCT($O$2:$AD$2,O2988:AD2988))</f>
        <v>93</v>
      </c>
      <c r="O2988" s="4">
        <v>62</v>
      </c>
      <c r="P2988" s="4">
        <v>0</v>
      </c>
      <c r="Q2988" s="4">
        <v>0</v>
      </c>
      <c r="R2988" s="4">
        <v>0</v>
      </c>
      <c r="S2988" s="4">
        <v>0</v>
      </c>
      <c r="T2988" s="4">
        <v>0</v>
      </c>
      <c r="U2988" s="4">
        <v>62</v>
      </c>
      <c r="V2988" s="4">
        <v>0</v>
      </c>
      <c r="W2988" s="4">
        <v>0</v>
      </c>
      <c r="X2988" s="4">
        <v>0</v>
      </c>
      <c r="Y2988" s="4">
        <v>0</v>
      </c>
      <c r="Z2988" s="4">
        <v>0</v>
      </c>
      <c r="AA2988" s="4">
        <v>0</v>
      </c>
      <c r="AB2988" s="4">
        <v>0</v>
      </c>
      <c r="AC2988" s="4">
        <v>0</v>
      </c>
      <c r="AD2988" s="4">
        <v>0</v>
      </c>
    </row>
    <row r="2989" spans="1:30" x14ac:dyDescent="0.3">
      <c r="A2989" s="16" t="s">
        <v>53</v>
      </c>
      <c r="B2989" s="7">
        <v>500062</v>
      </c>
      <c r="C2989" s="7">
        <v>1265750</v>
      </c>
      <c r="D2989" s="7" t="s">
        <v>2920</v>
      </c>
      <c r="E2989" s="7">
        <v>2</v>
      </c>
      <c r="F2989" s="4">
        <v>2943532</v>
      </c>
      <c r="G2989" s="4">
        <v>105790</v>
      </c>
      <c r="H2989" s="4">
        <f t="shared" si="278"/>
        <v>3644694.3292805422</v>
      </c>
      <c r="I2989" s="4">
        <f t="shared" si="279"/>
        <v>701162.32928054221</v>
      </c>
      <c r="J2989" s="5">
        <f t="shared" si="280"/>
        <v>0.23820441880045551</v>
      </c>
      <c r="K2989" s="4">
        <f t="shared" si="281"/>
        <v>202742.02818617277</v>
      </c>
      <c r="L2989" s="4">
        <f t="shared" si="282"/>
        <v>96952.028186172771</v>
      </c>
      <c r="M2989" s="5">
        <f t="shared" si="283"/>
        <v>0.91645739848920282</v>
      </c>
      <c r="N2989" s="4">
        <f>IF(SUMPRODUCT($O$2:$AD$2,O2989:AD2989)&lt;=Kalkulačka!$B$4,SUMPRODUCT($O$2:$AD$2,O2989:AD2989)*Kalkulačka!$B$5,SUMPRODUCT($O$2:$AD$2,O2989:AD2989))</f>
        <v>256.5</v>
      </c>
      <c r="O2989" s="4">
        <v>64</v>
      </c>
      <c r="P2989" s="4">
        <v>26</v>
      </c>
      <c r="Q2989" s="4">
        <v>0</v>
      </c>
      <c r="R2989" s="4">
        <v>0</v>
      </c>
      <c r="S2989" s="4">
        <v>55</v>
      </c>
      <c r="T2989" s="4">
        <v>0</v>
      </c>
      <c r="U2989" s="4">
        <v>144</v>
      </c>
      <c r="V2989" s="4">
        <v>50</v>
      </c>
      <c r="W2989" s="4">
        <v>0</v>
      </c>
      <c r="X2989" s="4">
        <v>0</v>
      </c>
      <c r="Y2989" s="4">
        <v>0</v>
      </c>
      <c r="Z2989" s="4">
        <v>0</v>
      </c>
      <c r="AA2989" s="4">
        <v>0</v>
      </c>
      <c r="AB2989" s="4">
        <v>0</v>
      </c>
      <c r="AC2989" s="4">
        <v>0</v>
      </c>
      <c r="AD2989" s="4">
        <v>0</v>
      </c>
    </row>
    <row r="2990" spans="1:30" x14ac:dyDescent="0.3">
      <c r="A2990" s="16" t="s">
        <v>20</v>
      </c>
      <c r="B2990" s="7">
        <v>535087</v>
      </c>
      <c r="C2990" s="7">
        <v>237108</v>
      </c>
      <c r="D2990" s="7" t="s">
        <v>183</v>
      </c>
      <c r="E2990" s="7">
        <v>2</v>
      </c>
      <c r="F2990" s="4">
        <v>30969842</v>
      </c>
      <c r="G2990" s="4">
        <v>2047314</v>
      </c>
      <c r="H2990" s="4">
        <f t="shared" si="278"/>
        <v>33239896.469730888</v>
      </c>
      <c r="I2990" s="4">
        <f t="shared" si="279"/>
        <v>2270054.4697308876</v>
      </c>
      <c r="J2990" s="5">
        <f t="shared" si="280"/>
        <v>7.3298871519295705E-2</v>
      </c>
      <c r="K2990" s="4">
        <f t="shared" si="281"/>
        <v>1849023.1054031737</v>
      </c>
      <c r="L2990" s="4">
        <f t="shared" si="282"/>
        <v>-198290.89459682629</v>
      </c>
      <c r="M2990" s="5">
        <f t="shared" si="283"/>
        <v>-9.6854168240351202E-2</v>
      </c>
      <c r="N2990" s="4">
        <f>IF(SUMPRODUCT($O$2:$AD$2,O2990:AD2990)&lt;=Kalkulačka!$B$4,SUMPRODUCT($O$2:$AD$2,O2990:AD2990)*Kalkulačka!$B$5,SUMPRODUCT($O$2:$AD$2,O2990:AD2990))</f>
        <v>2339.3000000000002</v>
      </c>
      <c r="O2990" s="4">
        <v>491</v>
      </c>
      <c r="P2990" s="4">
        <v>0</v>
      </c>
      <c r="Q2990" s="4">
        <v>13</v>
      </c>
      <c r="R2990" s="4">
        <v>0</v>
      </c>
      <c r="S2990" s="4">
        <v>1789</v>
      </c>
      <c r="T2990" s="4">
        <v>0</v>
      </c>
      <c r="U2990" s="4">
        <v>1932</v>
      </c>
      <c r="V2990" s="4">
        <v>575</v>
      </c>
      <c r="W2990" s="4">
        <v>0</v>
      </c>
      <c r="X2990" s="4">
        <v>581</v>
      </c>
      <c r="Y2990" s="4">
        <v>0</v>
      </c>
      <c r="Z2990" s="4">
        <v>0</v>
      </c>
      <c r="AA2990" s="4">
        <v>463</v>
      </c>
      <c r="AB2990" s="4">
        <v>0</v>
      </c>
      <c r="AC2990" s="4">
        <v>0</v>
      </c>
      <c r="AD2990" s="4">
        <v>0</v>
      </c>
    </row>
    <row r="2991" spans="1:30" x14ac:dyDescent="0.3">
      <c r="A2991" s="16" t="s">
        <v>20</v>
      </c>
      <c r="B2991" s="7">
        <v>531634</v>
      </c>
      <c r="C2991" s="7">
        <v>233684</v>
      </c>
      <c r="D2991" s="7" t="s">
        <v>1924</v>
      </c>
      <c r="E2991" s="7">
        <v>2</v>
      </c>
      <c r="F2991" s="4">
        <v>1204671</v>
      </c>
      <c r="G2991" s="4">
        <v>49575</v>
      </c>
      <c r="H2991" s="4">
        <f t="shared" si="278"/>
        <v>1491980.1347932045</v>
      </c>
      <c r="I2991" s="4">
        <f t="shared" si="279"/>
        <v>287309.13479320449</v>
      </c>
      <c r="J2991" s="5">
        <f t="shared" si="280"/>
        <v>0.23849593357290444</v>
      </c>
      <c r="K2991" s="4">
        <f t="shared" si="281"/>
        <v>82993.812707790028</v>
      </c>
      <c r="L2991" s="4">
        <f t="shared" si="282"/>
        <v>33418.812707790028</v>
      </c>
      <c r="M2991" s="5">
        <f t="shared" si="283"/>
        <v>0.67410615648593097</v>
      </c>
      <c r="N2991" s="4">
        <f>IF(SUMPRODUCT($O$2:$AD$2,O2991:AD2991)&lt;=Kalkulačka!$B$4,SUMPRODUCT($O$2:$AD$2,O2991:AD2991)*Kalkulačka!$B$5,SUMPRODUCT($O$2:$AD$2,O2991:AD2991))</f>
        <v>105</v>
      </c>
      <c r="O2991" s="4">
        <v>27</v>
      </c>
      <c r="P2991" s="4">
        <v>0</v>
      </c>
      <c r="Q2991" s="4">
        <v>0</v>
      </c>
      <c r="R2991" s="4">
        <v>0</v>
      </c>
      <c r="S2991" s="4">
        <v>43</v>
      </c>
      <c r="T2991" s="4">
        <v>0</v>
      </c>
      <c r="U2991" s="4">
        <v>69</v>
      </c>
      <c r="V2991" s="4">
        <v>33</v>
      </c>
      <c r="W2991" s="4">
        <v>0</v>
      </c>
      <c r="X2991" s="4">
        <v>0</v>
      </c>
      <c r="Y2991" s="4">
        <v>0</v>
      </c>
      <c r="Z2991" s="4">
        <v>0</v>
      </c>
      <c r="AA2991" s="4">
        <v>0</v>
      </c>
      <c r="AB2991" s="4">
        <v>0</v>
      </c>
      <c r="AC2991" s="4">
        <v>0</v>
      </c>
      <c r="AD2991" s="4">
        <v>0</v>
      </c>
    </row>
    <row r="2992" spans="1:30" x14ac:dyDescent="0.3">
      <c r="A2992" s="16" t="s">
        <v>44</v>
      </c>
      <c r="B2992" s="7">
        <v>588288</v>
      </c>
      <c r="C2992" s="7">
        <v>287008</v>
      </c>
      <c r="D2992" s="7" t="s">
        <v>2921</v>
      </c>
      <c r="E2992" s="7">
        <v>2</v>
      </c>
      <c r="F2992" s="4">
        <v>395742</v>
      </c>
      <c r="G2992" s="4">
        <v>11117</v>
      </c>
      <c r="H2992" s="4">
        <f t="shared" si="278"/>
        <v>490222.04428919574</v>
      </c>
      <c r="I2992" s="4">
        <f t="shared" si="279"/>
        <v>94480.044289195735</v>
      </c>
      <c r="J2992" s="5">
        <f t="shared" si="280"/>
        <v>0.23874151414102052</v>
      </c>
      <c r="K2992" s="4">
        <f t="shared" si="281"/>
        <v>27269.395603988152</v>
      </c>
      <c r="L2992" s="4">
        <f t="shared" si="282"/>
        <v>16152.395603988152</v>
      </c>
      <c r="M2992" s="5">
        <f t="shared" si="283"/>
        <v>1.4529455432210265</v>
      </c>
      <c r="N2992" s="4">
        <f>IF(SUMPRODUCT($O$2:$AD$2,O2992:AD2992)&lt;=Kalkulačka!$B$4,SUMPRODUCT($O$2:$AD$2,O2992:AD2992)*Kalkulačka!$B$5,SUMPRODUCT($O$2:$AD$2,O2992:AD2992))</f>
        <v>34.5</v>
      </c>
      <c r="O2992" s="4">
        <v>23</v>
      </c>
      <c r="P2992" s="4">
        <v>0</v>
      </c>
      <c r="Q2992" s="4">
        <v>0</v>
      </c>
      <c r="R2992" s="4">
        <v>0</v>
      </c>
      <c r="S2992" s="4">
        <v>0</v>
      </c>
      <c r="T2992" s="4">
        <v>0</v>
      </c>
      <c r="U2992" s="4">
        <v>0</v>
      </c>
      <c r="V2992" s="4">
        <v>0</v>
      </c>
      <c r="W2992" s="4">
        <v>0</v>
      </c>
      <c r="X2992" s="4">
        <v>0</v>
      </c>
      <c r="Y2992" s="4">
        <v>0</v>
      </c>
      <c r="Z2992" s="4">
        <v>0</v>
      </c>
      <c r="AA2992" s="4">
        <v>0</v>
      </c>
      <c r="AB2992" s="4">
        <v>0</v>
      </c>
      <c r="AC2992" s="4">
        <v>0</v>
      </c>
      <c r="AD2992" s="4">
        <v>0</v>
      </c>
    </row>
    <row r="2993" spans="1:30" x14ac:dyDescent="0.3">
      <c r="A2993" s="16" t="s">
        <v>47</v>
      </c>
      <c r="B2993" s="7">
        <v>584029</v>
      </c>
      <c r="C2993" s="7">
        <v>282723</v>
      </c>
      <c r="D2993" s="7" t="s">
        <v>2922</v>
      </c>
      <c r="E2993" s="7">
        <v>2</v>
      </c>
      <c r="F2993" s="4">
        <v>3062528</v>
      </c>
      <c r="G2993" s="4">
        <v>130985</v>
      </c>
      <c r="H2993" s="4">
        <f t="shared" si="278"/>
        <v>3793892.3427598625</v>
      </c>
      <c r="I2993" s="4">
        <f t="shared" si="279"/>
        <v>731364.34275986254</v>
      </c>
      <c r="J2993" s="5">
        <f t="shared" si="280"/>
        <v>0.23881066320368749</v>
      </c>
      <c r="K2993" s="4">
        <f t="shared" si="281"/>
        <v>211041.40945695178</v>
      </c>
      <c r="L2993" s="4">
        <f t="shared" si="282"/>
        <v>80056.409456951777</v>
      </c>
      <c r="M2993" s="5">
        <f t="shared" si="283"/>
        <v>0.61118761275681788</v>
      </c>
      <c r="N2993" s="4">
        <f>IF(SUMPRODUCT($O$2:$AD$2,O2993:AD2993)&lt;=Kalkulačka!$B$4,SUMPRODUCT($O$2:$AD$2,O2993:AD2993)*Kalkulačka!$B$5,SUMPRODUCT($O$2:$AD$2,O2993:AD2993))</f>
        <v>267</v>
      </c>
      <c r="O2993" s="4">
        <v>56</v>
      </c>
      <c r="P2993" s="4">
        <v>0</v>
      </c>
      <c r="Q2993" s="4">
        <v>0</v>
      </c>
      <c r="R2993" s="4">
        <v>0</v>
      </c>
      <c r="S2993" s="4">
        <v>122</v>
      </c>
      <c r="T2993" s="4">
        <v>0</v>
      </c>
      <c r="U2993" s="4">
        <v>56</v>
      </c>
      <c r="V2993" s="4">
        <v>90</v>
      </c>
      <c r="W2993" s="4">
        <v>0</v>
      </c>
      <c r="X2993" s="4">
        <v>0</v>
      </c>
      <c r="Y2993" s="4">
        <v>0</v>
      </c>
      <c r="Z2993" s="4">
        <v>0</v>
      </c>
      <c r="AA2993" s="4">
        <v>0</v>
      </c>
      <c r="AB2993" s="4">
        <v>0</v>
      </c>
      <c r="AC2993" s="4">
        <v>0</v>
      </c>
      <c r="AD2993" s="4">
        <v>0</v>
      </c>
    </row>
    <row r="2994" spans="1:30" x14ac:dyDescent="0.3">
      <c r="A2994" s="16" t="s">
        <v>20</v>
      </c>
      <c r="B2994" s="7">
        <v>533670</v>
      </c>
      <c r="C2994" s="7">
        <v>509663</v>
      </c>
      <c r="D2994" s="7" t="s">
        <v>2923</v>
      </c>
      <c r="E2994" s="7">
        <v>2</v>
      </c>
      <c r="F2994" s="4">
        <v>378351</v>
      </c>
      <c r="G2994" s="4">
        <v>10521</v>
      </c>
      <c r="H2994" s="4">
        <f t="shared" si="278"/>
        <v>468908.04236357851</v>
      </c>
      <c r="I2994" s="4">
        <f t="shared" si="279"/>
        <v>90557.042363578512</v>
      </c>
      <c r="J2994" s="5">
        <f t="shared" si="280"/>
        <v>0.23934664468596223</v>
      </c>
      <c r="K2994" s="4">
        <f t="shared" si="281"/>
        <v>26083.769708162581</v>
      </c>
      <c r="L2994" s="4">
        <f t="shared" si="282"/>
        <v>15562.769708162581</v>
      </c>
      <c r="M2994" s="5">
        <f t="shared" si="283"/>
        <v>1.4792101233877561</v>
      </c>
      <c r="N2994" s="4">
        <f>IF(SUMPRODUCT($O$2:$AD$2,O2994:AD2994)&lt;=Kalkulačka!$B$4,SUMPRODUCT($O$2:$AD$2,O2994:AD2994)*Kalkulačka!$B$5,SUMPRODUCT($O$2:$AD$2,O2994:AD2994))</f>
        <v>33</v>
      </c>
      <c r="O2994" s="4">
        <v>22</v>
      </c>
      <c r="P2994" s="4">
        <v>0</v>
      </c>
      <c r="Q2994" s="4">
        <v>0</v>
      </c>
      <c r="R2994" s="4">
        <v>0</v>
      </c>
      <c r="S2994" s="4">
        <v>0</v>
      </c>
      <c r="T2994" s="4">
        <v>0</v>
      </c>
      <c r="U2994" s="4">
        <v>22</v>
      </c>
      <c r="V2994" s="4">
        <v>0</v>
      </c>
      <c r="W2994" s="4">
        <v>0</v>
      </c>
      <c r="X2994" s="4">
        <v>0</v>
      </c>
      <c r="Y2994" s="4">
        <v>0</v>
      </c>
      <c r="Z2994" s="4">
        <v>0</v>
      </c>
      <c r="AA2994" s="4">
        <v>0</v>
      </c>
      <c r="AB2994" s="4">
        <v>0</v>
      </c>
      <c r="AC2994" s="4">
        <v>0</v>
      </c>
      <c r="AD2994" s="4">
        <v>0</v>
      </c>
    </row>
    <row r="2995" spans="1:30" x14ac:dyDescent="0.3">
      <c r="A2995" s="16" t="s">
        <v>56</v>
      </c>
      <c r="B2995" s="7">
        <v>598348</v>
      </c>
      <c r="C2995" s="7">
        <v>296848</v>
      </c>
      <c r="D2995" s="7" t="s">
        <v>2924</v>
      </c>
      <c r="E2995" s="7">
        <v>2</v>
      </c>
      <c r="F2995" s="4">
        <v>2682421</v>
      </c>
      <c r="G2995" s="4">
        <v>106236</v>
      </c>
      <c r="H2995" s="4">
        <f t="shared" si="278"/>
        <v>3324984.3003962841</v>
      </c>
      <c r="I2995" s="4">
        <f t="shared" si="279"/>
        <v>642563.30039628409</v>
      </c>
      <c r="J2995" s="5">
        <f t="shared" si="280"/>
        <v>0.23954602964869576</v>
      </c>
      <c r="K2995" s="4">
        <f t="shared" si="281"/>
        <v>184957.6397487892</v>
      </c>
      <c r="L2995" s="4">
        <f t="shared" si="282"/>
        <v>78721.639748789195</v>
      </c>
      <c r="M2995" s="5">
        <f t="shared" si="283"/>
        <v>0.74100718917117736</v>
      </c>
      <c r="N2995" s="4">
        <f>IF(SUMPRODUCT($O$2:$AD$2,O2995:AD2995)&lt;=Kalkulačka!$B$4,SUMPRODUCT($O$2:$AD$2,O2995:AD2995)*Kalkulačka!$B$5,SUMPRODUCT($O$2:$AD$2,O2995:AD2995))</f>
        <v>234</v>
      </c>
      <c r="O2995" s="4">
        <v>71</v>
      </c>
      <c r="P2995" s="4">
        <v>0</v>
      </c>
      <c r="Q2995" s="4">
        <v>0</v>
      </c>
      <c r="R2995" s="4">
        <v>0</v>
      </c>
      <c r="S2995" s="4">
        <v>85</v>
      </c>
      <c r="T2995" s="4">
        <v>0</v>
      </c>
      <c r="U2995" s="4">
        <v>156</v>
      </c>
      <c r="V2995" s="4">
        <v>54</v>
      </c>
      <c r="W2995" s="4">
        <v>0</v>
      </c>
      <c r="X2995" s="4">
        <v>0</v>
      </c>
      <c r="Y2995" s="4">
        <v>0</v>
      </c>
      <c r="Z2995" s="4">
        <v>0</v>
      </c>
      <c r="AA2995" s="4">
        <v>0</v>
      </c>
      <c r="AB2995" s="4">
        <v>0</v>
      </c>
      <c r="AC2995" s="4">
        <v>0</v>
      </c>
      <c r="AD2995" s="4">
        <v>0</v>
      </c>
    </row>
    <row r="2996" spans="1:30" x14ac:dyDescent="0.3">
      <c r="A2996" s="16" t="s">
        <v>20</v>
      </c>
      <c r="B2996" s="7">
        <v>531821</v>
      </c>
      <c r="C2996" s="7">
        <v>233871</v>
      </c>
      <c r="D2996" s="7" t="s">
        <v>2925</v>
      </c>
      <c r="E2996" s="7">
        <v>2</v>
      </c>
      <c r="F2996" s="4">
        <v>1873962</v>
      </c>
      <c r="G2996" s="4">
        <v>96340</v>
      </c>
      <c r="H2996" s="4">
        <f t="shared" si="278"/>
        <v>2323226.2098922753</v>
      </c>
      <c r="I2996" s="4">
        <f t="shared" si="279"/>
        <v>449264.20989227528</v>
      </c>
      <c r="J2996" s="5">
        <f t="shared" si="280"/>
        <v>0.23974029883865056</v>
      </c>
      <c r="K2996" s="4">
        <f t="shared" si="281"/>
        <v>129233.22264498733</v>
      </c>
      <c r="L2996" s="4">
        <f t="shared" si="282"/>
        <v>32893.222644987327</v>
      </c>
      <c r="M2996" s="5">
        <f t="shared" si="283"/>
        <v>0.34142850991267726</v>
      </c>
      <c r="N2996" s="4">
        <f>IF(SUMPRODUCT($O$2:$AD$2,O2996:AD2996)&lt;=Kalkulačka!$B$4,SUMPRODUCT($O$2:$AD$2,O2996:AD2996)*Kalkulačka!$B$5,SUMPRODUCT($O$2:$AD$2,O2996:AD2996))</f>
        <v>163.5</v>
      </c>
      <c r="O2996" s="4">
        <v>45</v>
      </c>
      <c r="P2996" s="4">
        <v>0</v>
      </c>
      <c r="Q2996" s="4">
        <v>0</v>
      </c>
      <c r="R2996" s="4">
        <v>0</v>
      </c>
      <c r="S2996" s="4">
        <v>64</v>
      </c>
      <c r="T2996" s="4">
        <v>0</v>
      </c>
      <c r="U2996" s="4">
        <v>108</v>
      </c>
      <c r="V2996" s="4">
        <v>49</v>
      </c>
      <c r="W2996" s="4">
        <v>0</v>
      </c>
      <c r="X2996" s="4">
        <v>0</v>
      </c>
      <c r="Y2996" s="4">
        <v>0</v>
      </c>
      <c r="Z2996" s="4">
        <v>0</v>
      </c>
      <c r="AA2996" s="4">
        <v>0</v>
      </c>
      <c r="AB2996" s="4">
        <v>0</v>
      </c>
      <c r="AC2996" s="4">
        <v>0</v>
      </c>
      <c r="AD2996" s="4">
        <v>0</v>
      </c>
    </row>
    <row r="2997" spans="1:30" x14ac:dyDescent="0.3">
      <c r="A2997" s="16" t="s">
        <v>35</v>
      </c>
      <c r="B2997" s="7">
        <v>546593</v>
      </c>
      <c r="C2997" s="7">
        <v>831433</v>
      </c>
      <c r="D2997" s="7" t="s">
        <v>1819</v>
      </c>
      <c r="E2997" s="7">
        <v>2</v>
      </c>
      <c r="F2997" s="4">
        <v>1616038</v>
      </c>
      <c r="G2997" s="4">
        <v>62941</v>
      </c>
      <c r="H2997" s="4">
        <f t="shared" si="278"/>
        <v>2003516.1810080174</v>
      </c>
      <c r="I2997" s="4">
        <f t="shared" si="279"/>
        <v>387478.18100801739</v>
      </c>
      <c r="J2997" s="5">
        <f t="shared" si="280"/>
        <v>0.23977046394207147</v>
      </c>
      <c r="K2997" s="4">
        <f t="shared" si="281"/>
        <v>111448.83420760375</v>
      </c>
      <c r="L2997" s="4">
        <f t="shared" si="282"/>
        <v>48507.834207603752</v>
      </c>
      <c r="M2997" s="5">
        <f t="shared" si="283"/>
        <v>0.77068737718821989</v>
      </c>
      <c r="N2997" s="4">
        <f>IF(SUMPRODUCT($O$2:$AD$2,O2997:AD2997)&lt;=Kalkulačka!$B$4,SUMPRODUCT($O$2:$AD$2,O2997:AD2997)*Kalkulačka!$B$5,SUMPRODUCT($O$2:$AD$2,O2997:AD2997))</f>
        <v>141</v>
      </c>
      <c r="O2997" s="4">
        <v>45</v>
      </c>
      <c r="P2997" s="4">
        <v>0</v>
      </c>
      <c r="Q2997" s="4">
        <v>0</v>
      </c>
      <c r="R2997" s="4">
        <v>0</v>
      </c>
      <c r="S2997" s="4">
        <v>49</v>
      </c>
      <c r="T2997" s="4">
        <v>0</v>
      </c>
      <c r="U2997" s="4">
        <v>95</v>
      </c>
      <c r="V2997" s="4">
        <v>47</v>
      </c>
      <c r="W2997" s="4">
        <v>0</v>
      </c>
      <c r="X2997" s="4">
        <v>0</v>
      </c>
      <c r="Y2997" s="4">
        <v>0</v>
      </c>
      <c r="Z2997" s="4">
        <v>0</v>
      </c>
      <c r="AA2997" s="4">
        <v>0</v>
      </c>
      <c r="AB2997" s="4">
        <v>0</v>
      </c>
      <c r="AC2997" s="4">
        <v>0</v>
      </c>
      <c r="AD2997" s="4">
        <v>0</v>
      </c>
    </row>
    <row r="2998" spans="1:30" x14ac:dyDescent="0.3">
      <c r="A2998" s="16" t="s">
        <v>20</v>
      </c>
      <c r="B2998" s="7">
        <v>534978</v>
      </c>
      <c r="C2998" s="7">
        <v>236993</v>
      </c>
      <c r="D2998" s="7" t="s">
        <v>2926</v>
      </c>
      <c r="E2998" s="7">
        <v>2</v>
      </c>
      <c r="F2998" s="4">
        <v>1959711</v>
      </c>
      <c r="G2998" s="4">
        <v>81100</v>
      </c>
      <c r="H2998" s="4">
        <f t="shared" si="278"/>
        <v>2429796.2195203616</v>
      </c>
      <c r="I2998" s="4">
        <f t="shared" si="279"/>
        <v>470085.21952036163</v>
      </c>
      <c r="J2998" s="5">
        <f t="shared" si="280"/>
        <v>0.23987476700409482</v>
      </c>
      <c r="K2998" s="4">
        <f t="shared" si="281"/>
        <v>135161.35212411519</v>
      </c>
      <c r="L2998" s="4">
        <f t="shared" si="282"/>
        <v>54061.35212411519</v>
      </c>
      <c r="M2998" s="5">
        <f t="shared" si="283"/>
        <v>0.6666011359323698</v>
      </c>
      <c r="N2998" s="4">
        <f>IF(SUMPRODUCT($O$2:$AD$2,O2998:AD2998)&lt;=Kalkulačka!$B$4,SUMPRODUCT($O$2:$AD$2,O2998:AD2998)*Kalkulačka!$B$5,SUMPRODUCT($O$2:$AD$2,O2998:AD2998))</f>
        <v>171</v>
      </c>
      <c r="O2998" s="4">
        <v>43</v>
      </c>
      <c r="P2998" s="4">
        <v>0</v>
      </c>
      <c r="Q2998" s="4">
        <v>0</v>
      </c>
      <c r="R2998" s="4">
        <v>0</v>
      </c>
      <c r="S2998" s="4">
        <v>71</v>
      </c>
      <c r="T2998" s="4">
        <v>0</v>
      </c>
      <c r="U2998" s="4">
        <v>111</v>
      </c>
      <c r="V2998" s="4">
        <v>70</v>
      </c>
      <c r="W2998" s="4">
        <v>0</v>
      </c>
      <c r="X2998" s="4">
        <v>0</v>
      </c>
      <c r="Y2998" s="4">
        <v>0</v>
      </c>
      <c r="Z2998" s="4">
        <v>0</v>
      </c>
      <c r="AA2998" s="4">
        <v>0</v>
      </c>
      <c r="AB2998" s="4">
        <v>0</v>
      </c>
      <c r="AC2998" s="4">
        <v>0</v>
      </c>
      <c r="AD2998" s="4">
        <v>0</v>
      </c>
    </row>
    <row r="2999" spans="1:30" x14ac:dyDescent="0.3">
      <c r="A2999" s="16" t="s">
        <v>44</v>
      </c>
      <c r="B2999" s="7">
        <v>595357</v>
      </c>
      <c r="C2999" s="7">
        <v>489450</v>
      </c>
      <c r="D2999" s="7" t="s">
        <v>796</v>
      </c>
      <c r="E2999" s="7">
        <v>2</v>
      </c>
      <c r="F2999" s="4">
        <v>395374</v>
      </c>
      <c r="G2999" s="4">
        <v>11113</v>
      </c>
      <c r="H2999" s="4">
        <f t="shared" si="278"/>
        <v>490222.04428919574</v>
      </c>
      <c r="I2999" s="4">
        <f t="shared" si="279"/>
        <v>94848.044289195735</v>
      </c>
      <c r="J2999" s="5">
        <f t="shared" si="280"/>
        <v>0.23989449050568767</v>
      </c>
      <c r="K2999" s="4">
        <f t="shared" si="281"/>
        <v>27269.395603988152</v>
      </c>
      <c r="L2999" s="4">
        <f t="shared" si="282"/>
        <v>16156.395603988152</v>
      </c>
      <c r="M2999" s="5">
        <f t="shared" si="283"/>
        <v>1.4538284535218349</v>
      </c>
      <c r="N2999" s="4">
        <f>IF(SUMPRODUCT($O$2:$AD$2,O2999:AD2999)&lt;=Kalkulačka!$B$4,SUMPRODUCT($O$2:$AD$2,O2999:AD2999)*Kalkulačka!$B$5,SUMPRODUCT($O$2:$AD$2,O2999:AD2999))</f>
        <v>34.5</v>
      </c>
      <c r="O2999" s="4">
        <v>23</v>
      </c>
      <c r="P2999" s="4">
        <v>0</v>
      </c>
      <c r="Q2999" s="4">
        <v>0</v>
      </c>
      <c r="R2999" s="4">
        <v>0</v>
      </c>
      <c r="S2999" s="4">
        <v>0</v>
      </c>
      <c r="T2999" s="4">
        <v>0</v>
      </c>
      <c r="U2999" s="4">
        <v>23</v>
      </c>
      <c r="V2999" s="4">
        <v>0</v>
      </c>
      <c r="W2999" s="4">
        <v>0</v>
      </c>
      <c r="X2999" s="4">
        <v>0</v>
      </c>
      <c r="Y2999" s="4">
        <v>0</v>
      </c>
      <c r="Z2999" s="4">
        <v>0</v>
      </c>
      <c r="AA2999" s="4">
        <v>0</v>
      </c>
      <c r="AB2999" s="4">
        <v>0</v>
      </c>
      <c r="AC2999" s="4">
        <v>0</v>
      </c>
      <c r="AD2999" s="4">
        <v>0</v>
      </c>
    </row>
    <row r="3000" spans="1:30" x14ac:dyDescent="0.3">
      <c r="A3000" s="16" t="s">
        <v>35</v>
      </c>
      <c r="B3000" s="7">
        <v>577499</v>
      </c>
      <c r="C3000" s="7">
        <v>276081</v>
      </c>
      <c r="D3000" s="7" t="s">
        <v>2927</v>
      </c>
      <c r="E3000" s="7">
        <v>2</v>
      </c>
      <c r="F3000" s="4">
        <v>2801797</v>
      </c>
      <c r="G3000" s="4">
        <v>140977</v>
      </c>
      <c r="H3000" s="4">
        <f t="shared" si="278"/>
        <v>3474182.3138756044</v>
      </c>
      <c r="I3000" s="4">
        <f t="shared" si="279"/>
        <v>672385.31387560442</v>
      </c>
      <c r="J3000" s="5">
        <f t="shared" si="280"/>
        <v>0.23998359405610192</v>
      </c>
      <c r="K3000" s="4">
        <f t="shared" si="281"/>
        <v>193257.0210195682</v>
      </c>
      <c r="L3000" s="4">
        <f t="shared" si="282"/>
        <v>52280.021019568201</v>
      </c>
      <c r="M3000" s="5">
        <f t="shared" si="283"/>
        <v>0.37084078267779996</v>
      </c>
      <c r="N3000" s="4">
        <f>IF(SUMPRODUCT($O$2:$AD$2,O3000:AD3000)&lt;=Kalkulačka!$B$4,SUMPRODUCT($O$2:$AD$2,O3000:AD3000)*Kalkulačka!$B$5,SUMPRODUCT($O$2:$AD$2,O3000:AD3000))</f>
        <v>244.5</v>
      </c>
      <c r="O3000" s="4">
        <v>40</v>
      </c>
      <c r="P3000" s="4">
        <v>0</v>
      </c>
      <c r="Q3000" s="4">
        <v>0</v>
      </c>
      <c r="R3000" s="4">
        <v>0</v>
      </c>
      <c r="S3000" s="4">
        <v>123</v>
      </c>
      <c r="T3000" s="4">
        <v>0</v>
      </c>
      <c r="U3000" s="4">
        <v>0</v>
      </c>
      <c r="V3000" s="4">
        <v>40</v>
      </c>
      <c r="W3000" s="4">
        <v>0</v>
      </c>
      <c r="X3000" s="4">
        <v>0</v>
      </c>
      <c r="Y3000" s="4">
        <v>0</v>
      </c>
      <c r="Z3000" s="4">
        <v>0</v>
      </c>
      <c r="AA3000" s="4">
        <v>0</v>
      </c>
      <c r="AB3000" s="4">
        <v>0</v>
      </c>
      <c r="AC3000" s="4">
        <v>0</v>
      </c>
      <c r="AD3000" s="4">
        <v>0</v>
      </c>
    </row>
    <row r="3001" spans="1:30" x14ac:dyDescent="0.3">
      <c r="A3001" s="16" t="s">
        <v>56</v>
      </c>
      <c r="B3001" s="7">
        <v>597872</v>
      </c>
      <c r="C3001" s="7">
        <v>296392</v>
      </c>
      <c r="D3001" s="7" t="s">
        <v>2928</v>
      </c>
      <c r="E3001" s="7">
        <v>2</v>
      </c>
      <c r="F3001" s="4">
        <v>704714</v>
      </c>
      <c r="G3001" s="4">
        <v>19543</v>
      </c>
      <c r="H3001" s="4">
        <f t="shared" si="278"/>
        <v>873874.07895030547</v>
      </c>
      <c r="I3001" s="4">
        <f t="shared" si="279"/>
        <v>169160.07895030547</v>
      </c>
      <c r="J3001" s="5">
        <f t="shared" si="280"/>
        <v>0.24004075263199742</v>
      </c>
      <c r="K3001" s="4">
        <f t="shared" si="281"/>
        <v>48610.661728848449</v>
      </c>
      <c r="L3001" s="4">
        <f t="shared" si="282"/>
        <v>29067.661728848449</v>
      </c>
      <c r="M3001" s="5">
        <f t="shared" si="283"/>
        <v>1.4873694790384508</v>
      </c>
      <c r="N3001" s="4">
        <f>IF(SUMPRODUCT($O$2:$AD$2,O3001:AD3001)&lt;=Kalkulačka!$B$4,SUMPRODUCT($O$2:$AD$2,O3001:AD3001)*Kalkulačka!$B$5,SUMPRODUCT($O$2:$AD$2,O3001:AD3001))</f>
        <v>61.5</v>
      </c>
      <c r="O3001" s="4">
        <v>41</v>
      </c>
      <c r="P3001" s="4">
        <v>0</v>
      </c>
      <c r="Q3001" s="4">
        <v>0</v>
      </c>
      <c r="R3001" s="4">
        <v>0</v>
      </c>
      <c r="S3001" s="4">
        <v>0</v>
      </c>
      <c r="T3001" s="4">
        <v>0</v>
      </c>
      <c r="U3001" s="4">
        <v>41</v>
      </c>
      <c r="V3001" s="4">
        <v>0</v>
      </c>
      <c r="W3001" s="4">
        <v>0</v>
      </c>
      <c r="X3001" s="4">
        <v>0</v>
      </c>
      <c r="Y3001" s="4">
        <v>0</v>
      </c>
      <c r="Z3001" s="4">
        <v>0</v>
      </c>
      <c r="AA3001" s="4">
        <v>0</v>
      </c>
      <c r="AB3001" s="4">
        <v>0</v>
      </c>
      <c r="AC3001" s="4">
        <v>0</v>
      </c>
      <c r="AD3001" s="4">
        <v>0</v>
      </c>
    </row>
    <row r="3002" spans="1:30" x14ac:dyDescent="0.3">
      <c r="A3002" s="16" t="s">
        <v>20</v>
      </c>
      <c r="B3002" s="7">
        <v>531600</v>
      </c>
      <c r="C3002" s="7">
        <v>233650</v>
      </c>
      <c r="D3002" s="7" t="s">
        <v>2929</v>
      </c>
      <c r="E3002" s="7">
        <v>2</v>
      </c>
      <c r="F3002" s="4">
        <v>1117066</v>
      </c>
      <c r="G3002" s="4">
        <v>46060</v>
      </c>
      <c r="H3002" s="4">
        <f t="shared" si="278"/>
        <v>1385410.1251651184</v>
      </c>
      <c r="I3002" s="4">
        <f t="shared" si="279"/>
        <v>268344.12516511837</v>
      </c>
      <c r="J3002" s="5">
        <f t="shared" si="280"/>
        <v>0.24022226543921166</v>
      </c>
      <c r="K3002" s="4">
        <f t="shared" si="281"/>
        <v>77065.683228662165</v>
      </c>
      <c r="L3002" s="4">
        <f t="shared" si="282"/>
        <v>31005.683228662165</v>
      </c>
      <c r="M3002" s="5">
        <f t="shared" si="283"/>
        <v>0.67315855902436317</v>
      </c>
      <c r="N3002" s="4">
        <f>IF(SUMPRODUCT($O$2:$AD$2,O3002:AD3002)&lt;=Kalkulačka!$B$4,SUMPRODUCT($O$2:$AD$2,O3002:AD3002)*Kalkulačka!$B$5,SUMPRODUCT($O$2:$AD$2,O3002:AD3002))</f>
        <v>97.5</v>
      </c>
      <c r="O3002" s="4">
        <v>25</v>
      </c>
      <c r="P3002" s="4">
        <v>0</v>
      </c>
      <c r="Q3002" s="4">
        <v>0</v>
      </c>
      <c r="R3002" s="4">
        <v>0</v>
      </c>
      <c r="S3002" s="4">
        <v>40</v>
      </c>
      <c r="T3002" s="4">
        <v>0</v>
      </c>
      <c r="U3002" s="4">
        <v>62</v>
      </c>
      <c r="V3002" s="4">
        <v>38</v>
      </c>
      <c r="W3002" s="4">
        <v>0</v>
      </c>
      <c r="X3002" s="4">
        <v>0</v>
      </c>
      <c r="Y3002" s="4">
        <v>0</v>
      </c>
      <c r="Z3002" s="4">
        <v>0</v>
      </c>
      <c r="AA3002" s="4">
        <v>0</v>
      </c>
      <c r="AB3002" s="4">
        <v>0</v>
      </c>
      <c r="AC3002" s="4">
        <v>0</v>
      </c>
      <c r="AD3002" s="4">
        <v>0</v>
      </c>
    </row>
    <row r="3003" spans="1:30" x14ac:dyDescent="0.3">
      <c r="A3003" s="16" t="s">
        <v>20</v>
      </c>
      <c r="B3003" s="7">
        <v>537390</v>
      </c>
      <c r="C3003" s="7">
        <v>239348</v>
      </c>
      <c r="D3003" s="7" t="s">
        <v>640</v>
      </c>
      <c r="E3003" s="7">
        <v>2</v>
      </c>
      <c r="F3003" s="4">
        <v>1117066</v>
      </c>
      <c r="G3003" s="4">
        <v>46060</v>
      </c>
      <c r="H3003" s="4">
        <f t="shared" si="278"/>
        <v>1385410.1251651184</v>
      </c>
      <c r="I3003" s="4">
        <f t="shared" si="279"/>
        <v>268344.12516511837</v>
      </c>
      <c r="J3003" s="5">
        <f t="shared" si="280"/>
        <v>0.24022226543921166</v>
      </c>
      <c r="K3003" s="4">
        <f t="shared" si="281"/>
        <v>77065.683228662165</v>
      </c>
      <c r="L3003" s="4">
        <f t="shared" si="282"/>
        <v>31005.683228662165</v>
      </c>
      <c r="M3003" s="5">
        <f t="shared" si="283"/>
        <v>0.67315855902436317</v>
      </c>
      <c r="N3003" s="4">
        <f>IF(SUMPRODUCT($O$2:$AD$2,O3003:AD3003)&lt;=Kalkulačka!$B$4,SUMPRODUCT($O$2:$AD$2,O3003:AD3003)*Kalkulačka!$B$5,SUMPRODUCT($O$2:$AD$2,O3003:AD3003))</f>
        <v>97.5</v>
      </c>
      <c r="O3003" s="4">
        <v>25</v>
      </c>
      <c r="P3003" s="4">
        <v>0</v>
      </c>
      <c r="Q3003" s="4">
        <v>0</v>
      </c>
      <c r="R3003" s="4">
        <v>0</v>
      </c>
      <c r="S3003" s="4">
        <v>40</v>
      </c>
      <c r="T3003" s="4">
        <v>0</v>
      </c>
      <c r="U3003" s="4">
        <v>63</v>
      </c>
      <c r="V3003" s="4">
        <v>25</v>
      </c>
      <c r="W3003" s="4">
        <v>0</v>
      </c>
      <c r="X3003" s="4">
        <v>0</v>
      </c>
      <c r="Y3003" s="4">
        <v>0</v>
      </c>
      <c r="Z3003" s="4">
        <v>0</v>
      </c>
      <c r="AA3003" s="4">
        <v>0</v>
      </c>
      <c r="AB3003" s="4">
        <v>0</v>
      </c>
      <c r="AC3003" s="4">
        <v>0</v>
      </c>
      <c r="AD3003" s="4">
        <v>0</v>
      </c>
    </row>
    <row r="3004" spans="1:30" x14ac:dyDescent="0.3">
      <c r="A3004" s="16" t="s">
        <v>32</v>
      </c>
      <c r="B3004" s="7">
        <v>567043</v>
      </c>
      <c r="C3004" s="7">
        <v>265811</v>
      </c>
      <c r="D3004" s="7" t="s">
        <v>2930</v>
      </c>
      <c r="E3004" s="7">
        <v>2</v>
      </c>
      <c r="F3004" s="4">
        <v>3419816</v>
      </c>
      <c r="G3004" s="4">
        <v>291870</v>
      </c>
      <c r="H3004" s="4">
        <f t="shared" si="278"/>
        <v>4241486.3831978235</v>
      </c>
      <c r="I3004" s="4">
        <f t="shared" si="279"/>
        <v>821670.38319782354</v>
      </c>
      <c r="J3004" s="5">
        <f t="shared" si="280"/>
        <v>0.24026742467952178</v>
      </c>
      <c r="K3004" s="4">
        <f t="shared" si="281"/>
        <v>235939.55326928879</v>
      </c>
      <c r="L3004" s="4">
        <f t="shared" si="282"/>
        <v>-55930.446730711206</v>
      </c>
      <c r="M3004" s="5">
        <f t="shared" si="283"/>
        <v>-0.1916279395988324</v>
      </c>
      <c r="N3004" s="4">
        <f>IF(SUMPRODUCT($O$2:$AD$2,O3004:AD3004)&lt;=Kalkulačka!$B$4,SUMPRODUCT($O$2:$AD$2,O3004:AD3004)*Kalkulačka!$B$5,SUMPRODUCT($O$2:$AD$2,O3004:AD3004))</f>
        <v>298.5</v>
      </c>
      <c r="O3004" s="4">
        <v>60</v>
      </c>
      <c r="P3004" s="4">
        <v>0</v>
      </c>
      <c r="Q3004" s="4">
        <v>0</v>
      </c>
      <c r="R3004" s="4">
        <v>0</v>
      </c>
      <c r="S3004" s="4">
        <v>139</v>
      </c>
      <c r="T3004" s="4">
        <v>0</v>
      </c>
      <c r="U3004" s="4">
        <v>165</v>
      </c>
      <c r="V3004" s="4">
        <v>60</v>
      </c>
      <c r="W3004" s="4">
        <v>25</v>
      </c>
      <c r="X3004" s="4">
        <v>0</v>
      </c>
      <c r="Y3004" s="4">
        <v>0</v>
      </c>
      <c r="Z3004" s="4">
        <v>0</v>
      </c>
      <c r="AA3004" s="4">
        <v>0</v>
      </c>
      <c r="AB3004" s="4">
        <v>0</v>
      </c>
      <c r="AC3004" s="4">
        <v>0</v>
      </c>
      <c r="AD3004" s="4">
        <v>0</v>
      </c>
    </row>
    <row r="3005" spans="1:30" x14ac:dyDescent="0.3">
      <c r="A3005" s="16" t="s">
        <v>20</v>
      </c>
      <c r="B3005" s="7">
        <v>538248</v>
      </c>
      <c r="C3005" s="7">
        <v>240222</v>
      </c>
      <c r="D3005" s="7" t="s">
        <v>2931</v>
      </c>
      <c r="E3005" s="7">
        <v>2</v>
      </c>
      <c r="F3005" s="4">
        <v>378007</v>
      </c>
      <c r="G3005" s="4">
        <v>10517</v>
      </c>
      <c r="H3005" s="4">
        <f t="shared" si="278"/>
        <v>468908.04236357851</v>
      </c>
      <c r="I3005" s="4">
        <f t="shared" si="279"/>
        <v>90901.042363578512</v>
      </c>
      <c r="J3005" s="5">
        <f t="shared" si="280"/>
        <v>0.24047449482040939</v>
      </c>
      <c r="K3005" s="4">
        <f t="shared" si="281"/>
        <v>26083.769708162581</v>
      </c>
      <c r="L3005" s="4">
        <f t="shared" si="282"/>
        <v>15566.769708162581</v>
      </c>
      <c r="M3005" s="5">
        <f t="shared" si="283"/>
        <v>1.4801530577315378</v>
      </c>
      <c r="N3005" s="4">
        <f>IF(SUMPRODUCT($O$2:$AD$2,O3005:AD3005)&lt;=Kalkulačka!$B$4,SUMPRODUCT($O$2:$AD$2,O3005:AD3005)*Kalkulačka!$B$5,SUMPRODUCT($O$2:$AD$2,O3005:AD3005))</f>
        <v>33</v>
      </c>
      <c r="O3005" s="4">
        <v>22</v>
      </c>
      <c r="P3005" s="4">
        <v>0</v>
      </c>
      <c r="Q3005" s="4">
        <v>0</v>
      </c>
      <c r="R3005" s="4">
        <v>0</v>
      </c>
      <c r="S3005" s="4">
        <v>0</v>
      </c>
      <c r="T3005" s="4">
        <v>0</v>
      </c>
      <c r="U3005" s="4">
        <v>22</v>
      </c>
      <c r="V3005" s="4">
        <v>0</v>
      </c>
      <c r="W3005" s="4">
        <v>0</v>
      </c>
      <c r="X3005" s="4">
        <v>0</v>
      </c>
      <c r="Y3005" s="4">
        <v>0</v>
      </c>
      <c r="Z3005" s="4">
        <v>0</v>
      </c>
      <c r="AA3005" s="4">
        <v>0</v>
      </c>
      <c r="AB3005" s="4">
        <v>0</v>
      </c>
      <c r="AC3005" s="4">
        <v>0</v>
      </c>
      <c r="AD3005" s="4">
        <v>0</v>
      </c>
    </row>
    <row r="3006" spans="1:30" x14ac:dyDescent="0.3">
      <c r="A3006" s="16" t="s">
        <v>41</v>
      </c>
      <c r="B3006" s="7">
        <v>575011</v>
      </c>
      <c r="C3006" s="7">
        <v>273601</v>
      </c>
      <c r="D3006" s="7" t="s">
        <v>2932</v>
      </c>
      <c r="E3006" s="7">
        <v>2</v>
      </c>
      <c r="F3006" s="4">
        <v>1236580</v>
      </c>
      <c r="G3006" s="4">
        <v>51111</v>
      </c>
      <c r="H3006" s="4">
        <f t="shared" si="278"/>
        <v>1534608.1386444387</v>
      </c>
      <c r="I3006" s="4">
        <f t="shared" si="279"/>
        <v>298028.1386444387</v>
      </c>
      <c r="J3006" s="5">
        <f t="shared" si="280"/>
        <v>0.24100999421342628</v>
      </c>
      <c r="K3006" s="4">
        <f t="shared" si="281"/>
        <v>85365.06449944117</v>
      </c>
      <c r="L3006" s="4">
        <f t="shared" si="282"/>
        <v>34254.06449944117</v>
      </c>
      <c r="M3006" s="5">
        <f t="shared" si="283"/>
        <v>0.67018967540140428</v>
      </c>
      <c r="N3006" s="4">
        <f>IF(SUMPRODUCT($O$2:$AD$2,O3006:AD3006)&lt;=Kalkulačka!$B$4,SUMPRODUCT($O$2:$AD$2,O3006:AD3006)*Kalkulačka!$B$5,SUMPRODUCT($O$2:$AD$2,O3006:AD3006))</f>
        <v>108</v>
      </c>
      <c r="O3006" s="4">
        <v>28</v>
      </c>
      <c r="P3006" s="4">
        <v>0</v>
      </c>
      <c r="Q3006" s="4">
        <v>0</v>
      </c>
      <c r="R3006" s="4">
        <v>0</v>
      </c>
      <c r="S3006" s="4">
        <v>44</v>
      </c>
      <c r="T3006" s="4">
        <v>0</v>
      </c>
      <c r="U3006" s="4">
        <v>70</v>
      </c>
      <c r="V3006" s="4">
        <v>25</v>
      </c>
      <c r="W3006" s="4">
        <v>0</v>
      </c>
      <c r="X3006" s="4">
        <v>0</v>
      </c>
      <c r="Y3006" s="4">
        <v>0</v>
      </c>
      <c r="Z3006" s="4">
        <v>0</v>
      </c>
      <c r="AA3006" s="4">
        <v>0</v>
      </c>
      <c r="AB3006" s="4">
        <v>0</v>
      </c>
      <c r="AC3006" s="4">
        <v>0</v>
      </c>
      <c r="AD3006" s="4">
        <v>0</v>
      </c>
    </row>
    <row r="3007" spans="1:30" x14ac:dyDescent="0.3">
      <c r="A3007" s="16" t="s">
        <v>20</v>
      </c>
      <c r="B3007" s="7">
        <v>530263</v>
      </c>
      <c r="C3007" s="7">
        <v>232335</v>
      </c>
      <c r="D3007" s="7" t="s">
        <v>2933</v>
      </c>
      <c r="E3007" s="7">
        <v>2</v>
      </c>
      <c r="F3007" s="4">
        <v>755668</v>
      </c>
      <c r="G3007" s="4">
        <v>21029</v>
      </c>
      <c r="H3007" s="4">
        <f t="shared" si="278"/>
        <v>937816.08472715702</v>
      </c>
      <c r="I3007" s="4">
        <f t="shared" si="279"/>
        <v>182148.08472715702</v>
      </c>
      <c r="J3007" s="5">
        <f t="shared" si="280"/>
        <v>0.24104247464118767</v>
      </c>
      <c r="K3007" s="4">
        <f t="shared" si="281"/>
        <v>52167.539416325162</v>
      </c>
      <c r="L3007" s="4">
        <f t="shared" si="282"/>
        <v>31138.539416325162</v>
      </c>
      <c r="M3007" s="5">
        <f t="shared" si="283"/>
        <v>1.4807427560190765</v>
      </c>
      <c r="N3007" s="4">
        <f>IF(SUMPRODUCT($O$2:$AD$2,O3007:AD3007)&lt;=Kalkulačka!$B$4,SUMPRODUCT($O$2:$AD$2,O3007:AD3007)*Kalkulačka!$B$5,SUMPRODUCT($O$2:$AD$2,O3007:AD3007))</f>
        <v>66</v>
      </c>
      <c r="O3007" s="4">
        <v>44</v>
      </c>
      <c r="P3007" s="4">
        <v>0</v>
      </c>
      <c r="Q3007" s="4">
        <v>0</v>
      </c>
      <c r="R3007" s="4">
        <v>0</v>
      </c>
      <c r="S3007" s="4">
        <v>0</v>
      </c>
      <c r="T3007" s="4">
        <v>0</v>
      </c>
      <c r="U3007" s="4">
        <v>0</v>
      </c>
      <c r="V3007" s="4">
        <v>0</v>
      </c>
      <c r="W3007" s="4">
        <v>0</v>
      </c>
      <c r="X3007" s="4">
        <v>0</v>
      </c>
      <c r="Y3007" s="4">
        <v>0</v>
      </c>
      <c r="Z3007" s="4">
        <v>0</v>
      </c>
      <c r="AA3007" s="4">
        <v>0</v>
      </c>
      <c r="AB3007" s="4">
        <v>0</v>
      </c>
      <c r="AC3007" s="4">
        <v>0</v>
      </c>
      <c r="AD3007" s="4">
        <v>0</v>
      </c>
    </row>
    <row r="3008" spans="1:30" x14ac:dyDescent="0.3">
      <c r="A3008" s="16" t="s">
        <v>29</v>
      </c>
      <c r="B3008" s="7">
        <v>555304</v>
      </c>
      <c r="C3008" s="7">
        <v>573256</v>
      </c>
      <c r="D3008" s="7" t="s">
        <v>2934</v>
      </c>
      <c r="E3008" s="7">
        <v>2</v>
      </c>
      <c r="F3008" s="4">
        <v>343400</v>
      </c>
      <c r="G3008" s="4">
        <v>9470</v>
      </c>
      <c r="H3008" s="4">
        <f t="shared" si="278"/>
        <v>426280.03851234412</v>
      </c>
      <c r="I3008" s="4">
        <f t="shared" si="279"/>
        <v>82880.038512344123</v>
      </c>
      <c r="J3008" s="5">
        <f t="shared" si="280"/>
        <v>0.24135130609302302</v>
      </c>
      <c r="K3008" s="4">
        <f t="shared" si="281"/>
        <v>23712.517916511435</v>
      </c>
      <c r="L3008" s="4">
        <f t="shared" si="282"/>
        <v>14242.517916511435</v>
      </c>
      <c r="M3008" s="5">
        <f t="shared" si="283"/>
        <v>1.5039617652071211</v>
      </c>
      <c r="N3008" s="4">
        <f>IF(SUMPRODUCT($O$2:$AD$2,O3008:AD3008)&lt;=Kalkulačka!$B$4,SUMPRODUCT($O$2:$AD$2,O3008:AD3008)*Kalkulačka!$B$5,SUMPRODUCT($O$2:$AD$2,O3008:AD3008))</f>
        <v>30</v>
      </c>
      <c r="O3008" s="4">
        <v>20</v>
      </c>
      <c r="P3008" s="4">
        <v>0</v>
      </c>
      <c r="Q3008" s="4">
        <v>0</v>
      </c>
      <c r="R3008" s="4">
        <v>0</v>
      </c>
      <c r="S3008" s="4">
        <v>0</v>
      </c>
      <c r="T3008" s="4">
        <v>0</v>
      </c>
      <c r="U3008" s="4">
        <v>20</v>
      </c>
      <c r="V3008" s="4">
        <v>0</v>
      </c>
      <c r="W3008" s="4">
        <v>0</v>
      </c>
      <c r="X3008" s="4">
        <v>0</v>
      </c>
      <c r="Y3008" s="4">
        <v>0</v>
      </c>
      <c r="Z3008" s="4">
        <v>0</v>
      </c>
      <c r="AA3008" s="4">
        <v>0</v>
      </c>
      <c r="AB3008" s="4">
        <v>0</v>
      </c>
      <c r="AC3008" s="4">
        <v>0</v>
      </c>
      <c r="AD3008" s="4">
        <v>0</v>
      </c>
    </row>
    <row r="3009" spans="1:30" x14ac:dyDescent="0.3">
      <c r="A3009" s="16" t="s">
        <v>38</v>
      </c>
      <c r="B3009" s="7">
        <v>574015</v>
      </c>
      <c r="C3009" s="7">
        <v>272612</v>
      </c>
      <c r="D3009" s="7" t="s">
        <v>642</v>
      </c>
      <c r="E3009" s="7">
        <v>2</v>
      </c>
      <c r="F3009" s="4">
        <v>892767</v>
      </c>
      <c r="G3009" s="4">
        <v>35102</v>
      </c>
      <c r="H3009" s="4">
        <f t="shared" si="278"/>
        <v>1108328.1001320947</v>
      </c>
      <c r="I3009" s="4">
        <f t="shared" si="279"/>
        <v>215561.1001320947</v>
      </c>
      <c r="J3009" s="5">
        <f t="shared" si="280"/>
        <v>0.24145280922356527</v>
      </c>
      <c r="K3009" s="4">
        <f t="shared" si="281"/>
        <v>61652.546582929732</v>
      </c>
      <c r="L3009" s="4">
        <f t="shared" si="282"/>
        <v>26550.546582929732</v>
      </c>
      <c r="M3009" s="5">
        <f t="shared" si="283"/>
        <v>0.75638272984245147</v>
      </c>
      <c r="N3009" s="4">
        <f>IF(SUMPRODUCT($O$2:$AD$2,O3009:AD3009)&lt;=Kalkulačka!$B$4,SUMPRODUCT($O$2:$AD$2,O3009:AD3009)*Kalkulačka!$B$5,SUMPRODUCT($O$2:$AD$2,O3009:AD3009))</f>
        <v>78</v>
      </c>
      <c r="O3009" s="4">
        <v>25</v>
      </c>
      <c r="P3009" s="4">
        <v>0</v>
      </c>
      <c r="Q3009" s="4">
        <v>0</v>
      </c>
      <c r="R3009" s="4">
        <v>0</v>
      </c>
      <c r="S3009" s="4">
        <v>27</v>
      </c>
      <c r="T3009" s="4">
        <v>0</v>
      </c>
      <c r="U3009" s="4">
        <v>52</v>
      </c>
      <c r="V3009" s="4">
        <v>27</v>
      </c>
      <c r="W3009" s="4">
        <v>0</v>
      </c>
      <c r="X3009" s="4">
        <v>0</v>
      </c>
      <c r="Y3009" s="4">
        <v>0</v>
      </c>
      <c r="Z3009" s="4">
        <v>0</v>
      </c>
      <c r="AA3009" s="4">
        <v>0</v>
      </c>
      <c r="AB3009" s="4">
        <v>0</v>
      </c>
      <c r="AC3009" s="4">
        <v>0</v>
      </c>
      <c r="AD3009" s="4">
        <v>0</v>
      </c>
    </row>
    <row r="3010" spans="1:30" x14ac:dyDescent="0.3">
      <c r="A3010" s="16" t="s">
        <v>20</v>
      </c>
      <c r="B3010" s="7">
        <v>534714</v>
      </c>
      <c r="C3010" s="7">
        <v>236748</v>
      </c>
      <c r="D3010" s="7" t="s">
        <v>2935</v>
      </c>
      <c r="E3010" s="7">
        <v>2</v>
      </c>
      <c r="F3010" s="4">
        <v>377663</v>
      </c>
      <c r="G3010" s="4">
        <v>10513</v>
      </c>
      <c r="H3010" s="4">
        <f t="shared" si="278"/>
        <v>468908.04236357851</v>
      </c>
      <c r="I3010" s="4">
        <f t="shared" si="279"/>
        <v>91245.042363578512</v>
      </c>
      <c r="J3010" s="5">
        <f t="shared" si="280"/>
        <v>0.24160439959323132</v>
      </c>
      <c r="K3010" s="4">
        <f t="shared" si="281"/>
        <v>26083.769708162581</v>
      </c>
      <c r="L3010" s="4">
        <f t="shared" si="282"/>
        <v>15570.769708162581</v>
      </c>
      <c r="M3010" s="5">
        <f t="shared" si="283"/>
        <v>1.4810967096131056</v>
      </c>
      <c r="N3010" s="4">
        <f>IF(SUMPRODUCT($O$2:$AD$2,O3010:AD3010)&lt;=Kalkulačka!$B$4,SUMPRODUCT($O$2:$AD$2,O3010:AD3010)*Kalkulačka!$B$5,SUMPRODUCT($O$2:$AD$2,O3010:AD3010))</f>
        <v>33</v>
      </c>
      <c r="O3010" s="4">
        <v>22</v>
      </c>
      <c r="P3010" s="4">
        <v>0</v>
      </c>
      <c r="Q3010" s="4">
        <v>0</v>
      </c>
      <c r="R3010" s="4">
        <v>0</v>
      </c>
      <c r="S3010" s="4">
        <v>0</v>
      </c>
      <c r="T3010" s="4">
        <v>0</v>
      </c>
      <c r="U3010" s="4">
        <v>22</v>
      </c>
      <c r="V3010" s="4">
        <v>0</v>
      </c>
      <c r="W3010" s="4">
        <v>0</v>
      </c>
      <c r="X3010" s="4">
        <v>0</v>
      </c>
      <c r="Y3010" s="4">
        <v>0</v>
      </c>
      <c r="Z3010" s="4">
        <v>0</v>
      </c>
      <c r="AA3010" s="4">
        <v>0</v>
      </c>
      <c r="AB3010" s="4">
        <v>0</v>
      </c>
      <c r="AC3010" s="4">
        <v>0</v>
      </c>
      <c r="AD3010" s="4">
        <v>0</v>
      </c>
    </row>
    <row r="3011" spans="1:30" x14ac:dyDescent="0.3">
      <c r="A3011" s="16" t="s">
        <v>20</v>
      </c>
      <c r="B3011" s="7">
        <v>534919</v>
      </c>
      <c r="C3011" s="7">
        <v>640581</v>
      </c>
      <c r="D3011" s="7" t="s">
        <v>624</v>
      </c>
      <c r="E3011" s="7">
        <v>2</v>
      </c>
      <c r="F3011" s="4">
        <v>377663</v>
      </c>
      <c r="G3011" s="4">
        <v>10513</v>
      </c>
      <c r="H3011" s="4">
        <f t="shared" si="278"/>
        <v>468908.04236357851</v>
      </c>
      <c r="I3011" s="4">
        <f t="shared" si="279"/>
        <v>91245.042363578512</v>
      </c>
      <c r="J3011" s="5">
        <f t="shared" si="280"/>
        <v>0.24160439959323132</v>
      </c>
      <c r="K3011" s="4">
        <f t="shared" si="281"/>
        <v>26083.769708162581</v>
      </c>
      <c r="L3011" s="4">
        <f t="shared" si="282"/>
        <v>15570.769708162581</v>
      </c>
      <c r="M3011" s="5">
        <f t="shared" si="283"/>
        <v>1.4810967096131056</v>
      </c>
      <c r="N3011" s="4">
        <f>IF(SUMPRODUCT($O$2:$AD$2,O3011:AD3011)&lt;=Kalkulačka!$B$4,SUMPRODUCT($O$2:$AD$2,O3011:AD3011)*Kalkulačka!$B$5,SUMPRODUCT($O$2:$AD$2,O3011:AD3011))</f>
        <v>33</v>
      </c>
      <c r="O3011" s="4">
        <v>22</v>
      </c>
      <c r="P3011" s="4">
        <v>0</v>
      </c>
      <c r="Q3011" s="4">
        <v>0</v>
      </c>
      <c r="R3011" s="4">
        <v>0</v>
      </c>
      <c r="S3011" s="4">
        <v>0</v>
      </c>
      <c r="T3011" s="4">
        <v>0</v>
      </c>
      <c r="U3011" s="4">
        <v>22</v>
      </c>
      <c r="V3011" s="4">
        <v>0</v>
      </c>
      <c r="W3011" s="4">
        <v>0</v>
      </c>
      <c r="X3011" s="4">
        <v>0</v>
      </c>
      <c r="Y3011" s="4">
        <v>0</v>
      </c>
      <c r="Z3011" s="4">
        <v>0</v>
      </c>
      <c r="AA3011" s="4">
        <v>0</v>
      </c>
      <c r="AB3011" s="4">
        <v>0</v>
      </c>
      <c r="AC3011" s="4">
        <v>0</v>
      </c>
      <c r="AD3011" s="4">
        <v>0</v>
      </c>
    </row>
    <row r="3012" spans="1:30" x14ac:dyDescent="0.3">
      <c r="A3012" s="16" t="s">
        <v>20</v>
      </c>
      <c r="B3012" s="7">
        <v>529702</v>
      </c>
      <c r="C3012" s="7">
        <v>231771</v>
      </c>
      <c r="D3012" s="7" t="s">
        <v>2936</v>
      </c>
      <c r="E3012" s="7">
        <v>2</v>
      </c>
      <c r="F3012" s="4">
        <v>377663</v>
      </c>
      <c r="G3012" s="4">
        <v>10513</v>
      </c>
      <c r="H3012" s="4">
        <f t="shared" si="278"/>
        <v>468908.04236357851</v>
      </c>
      <c r="I3012" s="4">
        <f t="shared" si="279"/>
        <v>91245.042363578512</v>
      </c>
      <c r="J3012" s="5">
        <f t="shared" si="280"/>
        <v>0.24160439959323132</v>
      </c>
      <c r="K3012" s="4">
        <f t="shared" si="281"/>
        <v>26083.769708162581</v>
      </c>
      <c r="L3012" s="4">
        <f t="shared" si="282"/>
        <v>15570.769708162581</v>
      </c>
      <c r="M3012" s="5">
        <f t="shared" si="283"/>
        <v>1.4810967096131056</v>
      </c>
      <c r="N3012" s="4">
        <f>IF(SUMPRODUCT($O$2:$AD$2,O3012:AD3012)&lt;=Kalkulačka!$B$4,SUMPRODUCT($O$2:$AD$2,O3012:AD3012)*Kalkulačka!$B$5,SUMPRODUCT($O$2:$AD$2,O3012:AD3012))</f>
        <v>33</v>
      </c>
      <c r="O3012" s="4">
        <v>22</v>
      </c>
      <c r="P3012" s="4">
        <v>0</v>
      </c>
      <c r="Q3012" s="4">
        <v>0</v>
      </c>
      <c r="R3012" s="4">
        <v>0</v>
      </c>
      <c r="S3012" s="4">
        <v>0</v>
      </c>
      <c r="T3012" s="4">
        <v>0</v>
      </c>
      <c r="U3012" s="4">
        <v>0</v>
      </c>
      <c r="V3012" s="4">
        <v>0</v>
      </c>
      <c r="W3012" s="4">
        <v>0</v>
      </c>
      <c r="X3012" s="4">
        <v>0</v>
      </c>
      <c r="Y3012" s="4">
        <v>0</v>
      </c>
      <c r="Z3012" s="4">
        <v>0</v>
      </c>
      <c r="AA3012" s="4">
        <v>0</v>
      </c>
      <c r="AB3012" s="4">
        <v>0</v>
      </c>
      <c r="AC3012" s="4">
        <v>0</v>
      </c>
      <c r="AD3012" s="4">
        <v>0</v>
      </c>
    </row>
    <row r="3013" spans="1:30" x14ac:dyDescent="0.3">
      <c r="A3013" s="16" t="s">
        <v>20</v>
      </c>
      <c r="B3013" s="7">
        <v>529737</v>
      </c>
      <c r="C3013" s="7">
        <v>231801</v>
      </c>
      <c r="D3013" s="7" t="s">
        <v>2937</v>
      </c>
      <c r="E3013" s="7">
        <v>2</v>
      </c>
      <c r="F3013" s="4">
        <v>377663</v>
      </c>
      <c r="G3013" s="4">
        <v>10513</v>
      </c>
      <c r="H3013" s="4">
        <f t="shared" si="278"/>
        <v>468908.04236357851</v>
      </c>
      <c r="I3013" s="4">
        <f t="shared" si="279"/>
        <v>91245.042363578512</v>
      </c>
      <c r="J3013" s="5">
        <f t="shared" si="280"/>
        <v>0.24160439959323132</v>
      </c>
      <c r="K3013" s="4">
        <f t="shared" si="281"/>
        <v>26083.769708162581</v>
      </c>
      <c r="L3013" s="4">
        <f t="shared" si="282"/>
        <v>15570.769708162581</v>
      </c>
      <c r="M3013" s="5">
        <f t="shared" si="283"/>
        <v>1.4810967096131056</v>
      </c>
      <c r="N3013" s="4">
        <f>IF(SUMPRODUCT($O$2:$AD$2,O3013:AD3013)&lt;=Kalkulačka!$B$4,SUMPRODUCT($O$2:$AD$2,O3013:AD3013)*Kalkulačka!$B$5,SUMPRODUCT($O$2:$AD$2,O3013:AD3013))</f>
        <v>33</v>
      </c>
      <c r="O3013" s="4">
        <v>22</v>
      </c>
      <c r="P3013" s="4">
        <v>0</v>
      </c>
      <c r="Q3013" s="4">
        <v>0</v>
      </c>
      <c r="R3013" s="4">
        <v>0</v>
      </c>
      <c r="S3013" s="4">
        <v>0</v>
      </c>
      <c r="T3013" s="4">
        <v>0</v>
      </c>
      <c r="U3013" s="4">
        <v>0</v>
      </c>
      <c r="V3013" s="4">
        <v>0</v>
      </c>
      <c r="W3013" s="4">
        <v>0</v>
      </c>
      <c r="X3013" s="4">
        <v>0</v>
      </c>
      <c r="Y3013" s="4">
        <v>0</v>
      </c>
      <c r="Z3013" s="4">
        <v>0</v>
      </c>
      <c r="AA3013" s="4">
        <v>0</v>
      </c>
      <c r="AB3013" s="4">
        <v>0</v>
      </c>
      <c r="AC3013" s="4">
        <v>0</v>
      </c>
      <c r="AD3013" s="4">
        <v>0</v>
      </c>
    </row>
    <row r="3014" spans="1:30" x14ac:dyDescent="0.3">
      <c r="A3014" s="16" t="s">
        <v>20</v>
      </c>
      <c r="B3014" s="7">
        <v>531405</v>
      </c>
      <c r="C3014" s="7">
        <v>640361</v>
      </c>
      <c r="D3014" s="7" t="s">
        <v>2514</v>
      </c>
      <c r="E3014" s="7">
        <v>2</v>
      </c>
      <c r="F3014" s="4">
        <v>377663</v>
      </c>
      <c r="G3014" s="4">
        <v>10513</v>
      </c>
      <c r="H3014" s="4">
        <f t="shared" ref="H3014:H3077" si="284">N3014*$A$3</f>
        <v>468908.04236357851</v>
      </c>
      <c r="I3014" s="4">
        <f t="shared" ref="I3014:I3077" si="285">H3014-F3014</f>
        <v>91245.042363578512</v>
      </c>
      <c r="J3014" s="5">
        <f t="shared" ref="J3014:J3077" si="286">IFERROR(H3014/F3014-1,0)</f>
        <v>0.24160439959323132</v>
      </c>
      <c r="K3014" s="4">
        <f t="shared" ref="K3014:K3077" si="287">N3014*$A$4</f>
        <v>26083.769708162581</v>
      </c>
      <c r="L3014" s="4">
        <f t="shared" ref="L3014:L3077" si="288">K3014-G3014</f>
        <v>15570.769708162581</v>
      </c>
      <c r="M3014" s="5">
        <f t="shared" ref="M3014:M3077" si="289">IFERROR(K3014/G3014-1,0)</f>
        <v>1.4810967096131056</v>
      </c>
      <c r="N3014" s="4">
        <f>IF(SUMPRODUCT($O$2:$AD$2,O3014:AD3014)&lt;=Kalkulačka!$B$4,SUMPRODUCT($O$2:$AD$2,O3014:AD3014)*Kalkulačka!$B$5,SUMPRODUCT($O$2:$AD$2,O3014:AD3014))</f>
        <v>33</v>
      </c>
      <c r="O3014" s="4">
        <v>22</v>
      </c>
      <c r="P3014" s="4">
        <v>0</v>
      </c>
      <c r="Q3014" s="4">
        <v>0</v>
      </c>
      <c r="R3014" s="4">
        <v>0</v>
      </c>
      <c r="S3014" s="4">
        <v>0</v>
      </c>
      <c r="T3014" s="4">
        <v>0</v>
      </c>
      <c r="U3014" s="4">
        <v>0</v>
      </c>
      <c r="V3014" s="4">
        <v>0</v>
      </c>
      <c r="W3014" s="4">
        <v>0</v>
      </c>
      <c r="X3014" s="4">
        <v>0</v>
      </c>
      <c r="Y3014" s="4">
        <v>0</v>
      </c>
      <c r="Z3014" s="4">
        <v>0</v>
      </c>
      <c r="AA3014" s="4">
        <v>0</v>
      </c>
      <c r="AB3014" s="4">
        <v>0</v>
      </c>
      <c r="AC3014" s="4">
        <v>0</v>
      </c>
      <c r="AD3014" s="4">
        <v>0</v>
      </c>
    </row>
    <row r="3015" spans="1:30" x14ac:dyDescent="0.3">
      <c r="A3015" s="16" t="s">
        <v>20</v>
      </c>
      <c r="B3015" s="7">
        <v>531791</v>
      </c>
      <c r="C3015" s="7">
        <v>233846</v>
      </c>
      <c r="D3015" s="7" t="s">
        <v>2938</v>
      </c>
      <c r="E3015" s="7">
        <v>2</v>
      </c>
      <c r="F3015" s="4">
        <v>377663</v>
      </c>
      <c r="G3015" s="4">
        <v>10513</v>
      </c>
      <c r="H3015" s="4">
        <f t="shared" si="284"/>
        <v>468908.04236357851</v>
      </c>
      <c r="I3015" s="4">
        <f t="shared" si="285"/>
        <v>91245.042363578512</v>
      </c>
      <c r="J3015" s="5">
        <f t="shared" si="286"/>
        <v>0.24160439959323132</v>
      </c>
      <c r="K3015" s="4">
        <f t="shared" si="287"/>
        <v>26083.769708162581</v>
      </c>
      <c r="L3015" s="4">
        <f t="shared" si="288"/>
        <v>15570.769708162581</v>
      </c>
      <c r="M3015" s="5">
        <f t="shared" si="289"/>
        <v>1.4810967096131056</v>
      </c>
      <c r="N3015" s="4">
        <f>IF(SUMPRODUCT($O$2:$AD$2,O3015:AD3015)&lt;=Kalkulačka!$B$4,SUMPRODUCT($O$2:$AD$2,O3015:AD3015)*Kalkulačka!$B$5,SUMPRODUCT($O$2:$AD$2,O3015:AD3015))</f>
        <v>33</v>
      </c>
      <c r="O3015" s="4">
        <v>22</v>
      </c>
      <c r="P3015" s="4">
        <v>0</v>
      </c>
      <c r="Q3015" s="4">
        <v>0</v>
      </c>
      <c r="R3015" s="4">
        <v>0</v>
      </c>
      <c r="S3015" s="4">
        <v>0</v>
      </c>
      <c r="T3015" s="4">
        <v>0</v>
      </c>
      <c r="U3015" s="4">
        <v>22</v>
      </c>
      <c r="V3015" s="4">
        <v>0</v>
      </c>
      <c r="W3015" s="4">
        <v>0</v>
      </c>
      <c r="X3015" s="4">
        <v>0</v>
      </c>
      <c r="Y3015" s="4">
        <v>0</v>
      </c>
      <c r="Z3015" s="4">
        <v>0</v>
      </c>
      <c r="AA3015" s="4">
        <v>0</v>
      </c>
      <c r="AB3015" s="4">
        <v>0</v>
      </c>
      <c r="AC3015" s="4">
        <v>0</v>
      </c>
      <c r="AD3015" s="4">
        <v>0</v>
      </c>
    </row>
    <row r="3016" spans="1:30" x14ac:dyDescent="0.3">
      <c r="A3016" s="16" t="s">
        <v>20</v>
      </c>
      <c r="B3016" s="7">
        <v>532550</v>
      </c>
      <c r="C3016" s="7">
        <v>473481</v>
      </c>
      <c r="D3016" s="7" t="s">
        <v>2939</v>
      </c>
      <c r="E3016" s="7">
        <v>2</v>
      </c>
      <c r="F3016" s="4">
        <v>377663</v>
      </c>
      <c r="G3016" s="4">
        <v>10513</v>
      </c>
      <c r="H3016" s="4">
        <f t="shared" si="284"/>
        <v>468908.04236357851</v>
      </c>
      <c r="I3016" s="4">
        <f t="shared" si="285"/>
        <v>91245.042363578512</v>
      </c>
      <c r="J3016" s="5">
        <f t="shared" si="286"/>
        <v>0.24160439959323132</v>
      </c>
      <c r="K3016" s="4">
        <f t="shared" si="287"/>
        <v>26083.769708162581</v>
      </c>
      <c r="L3016" s="4">
        <f t="shared" si="288"/>
        <v>15570.769708162581</v>
      </c>
      <c r="M3016" s="5">
        <f t="shared" si="289"/>
        <v>1.4810967096131056</v>
      </c>
      <c r="N3016" s="4">
        <f>IF(SUMPRODUCT($O$2:$AD$2,O3016:AD3016)&lt;=Kalkulačka!$B$4,SUMPRODUCT($O$2:$AD$2,O3016:AD3016)*Kalkulačka!$B$5,SUMPRODUCT($O$2:$AD$2,O3016:AD3016))</f>
        <v>33</v>
      </c>
      <c r="O3016" s="4">
        <v>22</v>
      </c>
      <c r="P3016" s="4">
        <v>0</v>
      </c>
      <c r="Q3016" s="4">
        <v>0</v>
      </c>
      <c r="R3016" s="4">
        <v>0</v>
      </c>
      <c r="S3016" s="4">
        <v>0</v>
      </c>
      <c r="T3016" s="4">
        <v>0</v>
      </c>
      <c r="U3016" s="4">
        <v>0</v>
      </c>
      <c r="V3016" s="4">
        <v>0</v>
      </c>
      <c r="W3016" s="4">
        <v>0</v>
      </c>
      <c r="X3016" s="4">
        <v>0</v>
      </c>
      <c r="Y3016" s="4">
        <v>0</v>
      </c>
      <c r="Z3016" s="4">
        <v>0</v>
      </c>
      <c r="AA3016" s="4">
        <v>0</v>
      </c>
      <c r="AB3016" s="4">
        <v>0</v>
      </c>
      <c r="AC3016" s="4">
        <v>0</v>
      </c>
      <c r="AD3016" s="4">
        <v>0</v>
      </c>
    </row>
    <row r="3017" spans="1:30" x14ac:dyDescent="0.3">
      <c r="A3017" s="16" t="s">
        <v>20</v>
      </c>
      <c r="B3017" s="7">
        <v>532631</v>
      </c>
      <c r="C3017" s="7">
        <v>640557</v>
      </c>
      <c r="D3017" s="7" t="s">
        <v>2940</v>
      </c>
      <c r="E3017" s="7">
        <v>2</v>
      </c>
      <c r="F3017" s="4">
        <v>377663</v>
      </c>
      <c r="G3017" s="4">
        <v>10513</v>
      </c>
      <c r="H3017" s="4">
        <f t="shared" si="284"/>
        <v>468908.04236357851</v>
      </c>
      <c r="I3017" s="4">
        <f t="shared" si="285"/>
        <v>91245.042363578512</v>
      </c>
      <c r="J3017" s="5">
        <f t="shared" si="286"/>
        <v>0.24160439959323132</v>
      </c>
      <c r="K3017" s="4">
        <f t="shared" si="287"/>
        <v>26083.769708162581</v>
      </c>
      <c r="L3017" s="4">
        <f t="shared" si="288"/>
        <v>15570.769708162581</v>
      </c>
      <c r="M3017" s="5">
        <f t="shared" si="289"/>
        <v>1.4810967096131056</v>
      </c>
      <c r="N3017" s="4">
        <f>IF(SUMPRODUCT($O$2:$AD$2,O3017:AD3017)&lt;=Kalkulačka!$B$4,SUMPRODUCT($O$2:$AD$2,O3017:AD3017)*Kalkulačka!$B$5,SUMPRODUCT($O$2:$AD$2,O3017:AD3017))</f>
        <v>33</v>
      </c>
      <c r="O3017" s="4">
        <v>22</v>
      </c>
      <c r="P3017" s="4">
        <v>0</v>
      </c>
      <c r="Q3017" s="4">
        <v>0</v>
      </c>
      <c r="R3017" s="4">
        <v>0</v>
      </c>
      <c r="S3017" s="4">
        <v>0</v>
      </c>
      <c r="T3017" s="4">
        <v>0</v>
      </c>
      <c r="U3017" s="4">
        <v>22</v>
      </c>
      <c r="V3017" s="4">
        <v>0</v>
      </c>
      <c r="W3017" s="4">
        <v>0</v>
      </c>
      <c r="X3017" s="4">
        <v>0</v>
      </c>
      <c r="Y3017" s="4">
        <v>0</v>
      </c>
      <c r="Z3017" s="4">
        <v>0</v>
      </c>
      <c r="AA3017" s="4">
        <v>0</v>
      </c>
      <c r="AB3017" s="4">
        <v>0</v>
      </c>
      <c r="AC3017" s="4">
        <v>0</v>
      </c>
      <c r="AD3017" s="4">
        <v>0</v>
      </c>
    </row>
    <row r="3018" spans="1:30" x14ac:dyDescent="0.3">
      <c r="A3018" s="16" t="s">
        <v>20</v>
      </c>
      <c r="B3018" s="7">
        <v>533751</v>
      </c>
      <c r="C3018" s="7">
        <v>235792</v>
      </c>
      <c r="D3018" s="7" t="s">
        <v>2941</v>
      </c>
      <c r="E3018" s="7">
        <v>2</v>
      </c>
      <c r="F3018" s="4">
        <v>377663</v>
      </c>
      <c r="G3018" s="4">
        <v>10513</v>
      </c>
      <c r="H3018" s="4">
        <f t="shared" si="284"/>
        <v>468908.04236357851</v>
      </c>
      <c r="I3018" s="4">
        <f t="shared" si="285"/>
        <v>91245.042363578512</v>
      </c>
      <c r="J3018" s="5">
        <f t="shared" si="286"/>
        <v>0.24160439959323132</v>
      </c>
      <c r="K3018" s="4">
        <f t="shared" si="287"/>
        <v>26083.769708162581</v>
      </c>
      <c r="L3018" s="4">
        <f t="shared" si="288"/>
        <v>15570.769708162581</v>
      </c>
      <c r="M3018" s="5">
        <f t="shared" si="289"/>
        <v>1.4810967096131056</v>
      </c>
      <c r="N3018" s="4">
        <f>IF(SUMPRODUCT($O$2:$AD$2,O3018:AD3018)&lt;=Kalkulačka!$B$4,SUMPRODUCT($O$2:$AD$2,O3018:AD3018)*Kalkulačka!$B$5,SUMPRODUCT($O$2:$AD$2,O3018:AD3018))</f>
        <v>33</v>
      </c>
      <c r="O3018" s="4">
        <v>22</v>
      </c>
      <c r="P3018" s="4">
        <v>0</v>
      </c>
      <c r="Q3018" s="4">
        <v>0</v>
      </c>
      <c r="R3018" s="4">
        <v>0</v>
      </c>
      <c r="S3018" s="4">
        <v>0</v>
      </c>
      <c r="T3018" s="4">
        <v>0</v>
      </c>
      <c r="U3018" s="4">
        <v>0</v>
      </c>
      <c r="V3018" s="4">
        <v>0</v>
      </c>
      <c r="W3018" s="4">
        <v>0</v>
      </c>
      <c r="X3018" s="4">
        <v>0</v>
      </c>
      <c r="Y3018" s="4">
        <v>0</v>
      </c>
      <c r="Z3018" s="4">
        <v>0</v>
      </c>
      <c r="AA3018" s="4">
        <v>0</v>
      </c>
      <c r="AB3018" s="4">
        <v>0</v>
      </c>
      <c r="AC3018" s="4">
        <v>0</v>
      </c>
      <c r="AD3018" s="4">
        <v>0</v>
      </c>
    </row>
    <row r="3019" spans="1:30" x14ac:dyDescent="0.3">
      <c r="A3019" s="16" t="s">
        <v>20</v>
      </c>
      <c r="B3019" s="7">
        <v>534340</v>
      </c>
      <c r="C3019" s="7">
        <v>236373</v>
      </c>
      <c r="D3019" s="7" t="s">
        <v>2312</v>
      </c>
      <c r="E3019" s="7">
        <v>2</v>
      </c>
      <c r="F3019" s="4">
        <v>377663</v>
      </c>
      <c r="G3019" s="4">
        <v>10513</v>
      </c>
      <c r="H3019" s="4">
        <f t="shared" si="284"/>
        <v>468908.04236357851</v>
      </c>
      <c r="I3019" s="4">
        <f t="shared" si="285"/>
        <v>91245.042363578512</v>
      </c>
      <c r="J3019" s="5">
        <f t="shared" si="286"/>
        <v>0.24160439959323132</v>
      </c>
      <c r="K3019" s="4">
        <f t="shared" si="287"/>
        <v>26083.769708162581</v>
      </c>
      <c r="L3019" s="4">
        <f t="shared" si="288"/>
        <v>15570.769708162581</v>
      </c>
      <c r="M3019" s="5">
        <f t="shared" si="289"/>
        <v>1.4810967096131056</v>
      </c>
      <c r="N3019" s="4">
        <f>IF(SUMPRODUCT($O$2:$AD$2,O3019:AD3019)&lt;=Kalkulačka!$B$4,SUMPRODUCT($O$2:$AD$2,O3019:AD3019)*Kalkulačka!$B$5,SUMPRODUCT($O$2:$AD$2,O3019:AD3019))</f>
        <v>33</v>
      </c>
      <c r="O3019" s="4">
        <v>22</v>
      </c>
      <c r="P3019" s="4">
        <v>0</v>
      </c>
      <c r="Q3019" s="4">
        <v>0</v>
      </c>
      <c r="R3019" s="4">
        <v>0</v>
      </c>
      <c r="S3019" s="4">
        <v>0</v>
      </c>
      <c r="T3019" s="4">
        <v>0</v>
      </c>
      <c r="U3019" s="4">
        <v>0</v>
      </c>
      <c r="V3019" s="4">
        <v>0</v>
      </c>
      <c r="W3019" s="4">
        <v>0</v>
      </c>
      <c r="X3019" s="4">
        <v>0</v>
      </c>
      <c r="Y3019" s="4">
        <v>0</v>
      </c>
      <c r="Z3019" s="4">
        <v>0</v>
      </c>
      <c r="AA3019" s="4">
        <v>0</v>
      </c>
      <c r="AB3019" s="4">
        <v>0</v>
      </c>
      <c r="AC3019" s="4">
        <v>0</v>
      </c>
      <c r="AD3019" s="4">
        <v>0</v>
      </c>
    </row>
    <row r="3020" spans="1:30" x14ac:dyDescent="0.3">
      <c r="A3020" s="16" t="s">
        <v>20</v>
      </c>
      <c r="B3020" s="7">
        <v>537616</v>
      </c>
      <c r="C3020" s="7">
        <v>239577</v>
      </c>
      <c r="D3020" s="7" t="s">
        <v>2942</v>
      </c>
      <c r="E3020" s="7">
        <v>2</v>
      </c>
      <c r="F3020" s="4">
        <v>377663</v>
      </c>
      <c r="G3020" s="4">
        <v>10513</v>
      </c>
      <c r="H3020" s="4">
        <f t="shared" si="284"/>
        <v>468908.04236357851</v>
      </c>
      <c r="I3020" s="4">
        <f t="shared" si="285"/>
        <v>91245.042363578512</v>
      </c>
      <c r="J3020" s="5">
        <f t="shared" si="286"/>
        <v>0.24160439959323132</v>
      </c>
      <c r="K3020" s="4">
        <f t="shared" si="287"/>
        <v>26083.769708162581</v>
      </c>
      <c r="L3020" s="4">
        <f t="shared" si="288"/>
        <v>15570.769708162581</v>
      </c>
      <c r="M3020" s="5">
        <f t="shared" si="289"/>
        <v>1.4810967096131056</v>
      </c>
      <c r="N3020" s="4">
        <f>IF(SUMPRODUCT($O$2:$AD$2,O3020:AD3020)&lt;=Kalkulačka!$B$4,SUMPRODUCT($O$2:$AD$2,O3020:AD3020)*Kalkulačka!$B$5,SUMPRODUCT($O$2:$AD$2,O3020:AD3020))</f>
        <v>33</v>
      </c>
      <c r="O3020" s="4">
        <v>22</v>
      </c>
      <c r="P3020" s="4">
        <v>0</v>
      </c>
      <c r="Q3020" s="4">
        <v>0</v>
      </c>
      <c r="R3020" s="4">
        <v>0</v>
      </c>
      <c r="S3020" s="4">
        <v>0</v>
      </c>
      <c r="T3020" s="4">
        <v>0</v>
      </c>
      <c r="U3020" s="4">
        <v>22</v>
      </c>
      <c r="V3020" s="4">
        <v>0</v>
      </c>
      <c r="W3020" s="4">
        <v>0</v>
      </c>
      <c r="X3020" s="4">
        <v>0</v>
      </c>
      <c r="Y3020" s="4">
        <v>0</v>
      </c>
      <c r="Z3020" s="4">
        <v>0</v>
      </c>
      <c r="AA3020" s="4">
        <v>0</v>
      </c>
      <c r="AB3020" s="4">
        <v>0</v>
      </c>
      <c r="AC3020" s="4">
        <v>0</v>
      </c>
      <c r="AD3020" s="4">
        <v>0</v>
      </c>
    </row>
    <row r="3021" spans="1:30" x14ac:dyDescent="0.3">
      <c r="A3021" s="16" t="s">
        <v>20</v>
      </c>
      <c r="B3021" s="7">
        <v>541133</v>
      </c>
      <c r="C3021" s="7">
        <v>243116</v>
      </c>
      <c r="D3021" s="7" t="s">
        <v>2943</v>
      </c>
      <c r="E3021" s="7">
        <v>2</v>
      </c>
      <c r="F3021" s="4">
        <v>377663</v>
      </c>
      <c r="G3021" s="4">
        <v>10513</v>
      </c>
      <c r="H3021" s="4">
        <f t="shared" si="284"/>
        <v>468908.04236357851</v>
      </c>
      <c r="I3021" s="4">
        <f t="shared" si="285"/>
        <v>91245.042363578512</v>
      </c>
      <c r="J3021" s="5">
        <f t="shared" si="286"/>
        <v>0.24160439959323132</v>
      </c>
      <c r="K3021" s="4">
        <f t="shared" si="287"/>
        <v>26083.769708162581</v>
      </c>
      <c r="L3021" s="4">
        <f t="shared" si="288"/>
        <v>15570.769708162581</v>
      </c>
      <c r="M3021" s="5">
        <f t="shared" si="289"/>
        <v>1.4810967096131056</v>
      </c>
      <c r="N3021" s="4">
        <f>IF(SUMPRODUCT($O$2:$AD$2,O3021:AD3021)&lt;=Kalkulačka!$B$4,SUMPRODUCT($O$2:$AD$2,O3021:AD3021)*Kalkulačka!$B$5,SUMPRODUCT($O$2:$AD$2,O3021:AD3021))</f>
        <v>33</v>
      </c>
      <c r="O3021" s="4">
        <v>22</v>
      </c>
      <c r="P3021" s="4">
        <v>0</v>
      </c>
      <c r="Q3021" s="4">
        <v>0</v>
      </c>
      <c r="R3021" s="4">
        <v>0</v>
      </c>
      <c r="S3021" s="4">
        <v>0</v>
      </c>
      <c r="T3021" s="4">
        <v>0</v>
      </c>
      <c r="U3021" s="4">
        <v>22</v>
      </c>
      <c r="V3021" s="4">
        <v>0</v>
      </c>
      <c r="W3021" s="4">
        <v>0</v>
      </c>
      <c r="X3021" s="4">
        <v>0</v>
      </c>
      <c r="Y3021" s="4">
        <v>0</v>
      </c>
      <c r="Z3021" s="4">
        <v>0</v>
      </c>
      <c r="AA3021" s="4">
        <v>0</v>
      </c>
      <c r="AB3021" s="4">
        <v>0</v>
      </c>
      <c r="AC3021" s="4">
        <v>0</v>
      </c>
      <c r="AD3021" s="4">
        <v>0</v>
      </c>
    </row>
    <row r="3022" spans="1:30" x14ac:dyDescent="0.3">
      <c r="A3022" s="16" t="s">
        <v>20</v>
      </c>
      <c r="B3022" s="7">
        <v>532339</v>
      </c>
      <c r="C3022" s="7">
        <v>234389</v>
      </c>
      <c r="D3022" s="7" t="s">
        <v>2944</v>
      </c>
      <c r="E3022" s="7">
        <v>2</v>
      </c>
      <c r="F3022" s="4">
        <v>755324</v>
      </c>
      <c r="G3022" s="4">
        <v>21025</v>
      </c>
      <c r="H3022" s="4">
        <f t="shared" si="284"/>
        <v>937816.08472715702</v>
      </c>
      <c r="I3022" s="4">
        <f t="shared" si="285"/>
        <v>182492.08472715702</v>
      </c>
      <c r="J3022" s="5">
        <f t="shared" si="286"/>
        <v>0.24160768720066761</v>
      </c>
      <c r="K3022" s="4">
        <f t="shared" si="287"/>
        <v>52167.539416325162</v>
      </c>
      <c r="L3022" s="4">
        <f t="shared" si="288"/>
        <v>31142.539416325162</v>
      </c>
      <c r="M3022" s="5">
        <f t="shared" si="289"/>
        <v>1.481214716590971</v>
      </c>
      <c r="N3022" s="4">
        <f>IF(SUMPRODUCT($O$2:$AD$2,O3022:AD3022)&lt;=Kalkulačka!$B$4,SUMPRODUCT($O$2:$AD$2,O3022:AD3022)*Kalkulačka!$B$5,SUMPRODUCT($O$2:$AD$2,O3022:AD3022))</f>
        <v>66</v>
      </c>
      <c r="O3022" s="4">
        <v>44</v>
      </c>
      <c r="P3022" s="4">
        <v>0</v>
      </c>
      <c r="Q3022" s="4">
        <v>0</v>
      </c>
      <c r="R3022" s="4">
        <v>0</v>
      </c>
      <c r="S3022" s="4">
        <v>0</v>
      </c>
      <c r="T3022" s="4">
        <v>0</v>
      </c>
      <c r="U3022" s="4">
        <v>44</v>
      </c>
      <c r="V3022" s="4">
        <v>0</v>
      </c>
      <c r="W3022" s="4">
        <v>0</v>
      </c>
      <c r="X3022" s="4">
        <v>0</v>
      </c>
      <c r="Y3022" s="4">
        <v>0</v>
      </c>
      <c r="Z3022" s="4">
        <v>0</v>
      </c>
      <c r="AA3022" s="4">
        <v>0</v>
      </c>
      <c r="AB3022" s="4">
        <v>0</v>
      </c>
      <c r="AC3022" s="4">
        <v>0</v>
      </c>
      <c r="AD3022" s="4">
        <v>0</v>
      </c>
    </row>
    <row r="3023" spans="1:30" x14ac:dyDescent="0.3">
      <c r="A3023" s="16" t="s">
        <v>20</v>
      </c>
      <c r="B3023" s="7">
        <v>538329</v>
      </c>
      <c r="C3023" s="7">
        <v>240303</v>
      </c>
      <c r="D3023" s="7" t="s">
        <v>2945</v>
      </c>
      <c r="E3023" s="7">
        <v>2</v>
      </c>
      <c r="F3023" s="4">
        <v>755324</v>
      </c>
      <c r="G3023" s="4">
        <v>21025</v>
      </c>
      <c r="H3023" s="4">
        <f t="shared" si="284"/>
        <v>937816.08472715702</v>
      </c>
      <c r="I3023" s="4">
        <f t="shared" si="285"/>
        <v>182492.08472715702</v>
      </c>
      <c r="J3023" s="5">
        <f t="shared" si="286"/>
        <v>0.24160768720066761</v>
      </c>
      <c r="K3023" s="4">
        <f t="shared" si="287"/>
        <v>52167.539416325162</v>
      </c>
      <c r="L3023" s="4">
        <f t="shared" si="288"/>
        <v>31142.539416325162</v>
      </c>
      <c r="M3023" s="5">
        <f t="shared" si="289"/>
        <v>1.481214716590971</v>
      </c>
      <c r="N3023" s="4">
        <f>IF(SUMPRODUCT($O$2:$AD$2,O3023:AD3023)&lt;=Kalkulačka!$B$4,SUMPRODUCT($O$2:$AD$2,O3023:AD3023)*Kalkulačka!$B$5,SUMPRODUCT($O$2:$AD$2,O3023:AD3023))</f>
        <v>66</v>
      </c>
      <c r="O3023" s="4">
        <v>44</v>
      </c>
      <c r="P3023" s="4">
        <v>0</v>
      </c>
      <c r="Q3023" s="4">
        <v>0</v>
      </c>
      <c r="R3023" s="4">
        <v>0</v>
      </c>
      <c r="S3023" s="4">
        <v>0</v>
      </c>
      <c r="T3023" s="4">
        <v>0</v>
      </c>
      <c r="U3023" s="4">
        <v>44</v>
      </c>
      <c r="V3023" s="4">
        <v>0</v>
      </c>
      <c r="W3023" s="4">
        <v>0</v>
      </c>
      <c r="X3023" s="4">
        <v>0</v>
      </c>
      <c r="Y3023" s="4">
        <v>0</v>
      </c>
      <c r="Z3023" s="4">
        <v>0</v>
      </c>
      <c r="AA3023" s="4">
        <v>0</v>
      </c>
      <c r="AB3023" s="4">
        <v>0</v>
      </c>
      <c r="AC3023" s="4">
        <v>0</v>
      </c>
      <c r="AD3023" s="4">
        <v>0</v>
      </c>
    </row>
    <row r="3024" spans="1:30" x14ac:dyDescent="0.3">
      <c r="A3024" s="16" t="s">
        <v>20</v>
      </c>
      <c r="B3024" s="7">
        <v>530115</v>
      </c>
      <c r="C3024" s="7">
        <v>232181</v>
      </c>
      <c r="D3024" s="7" t="s">
        <v>2918</v>
      </c>
      <c r="E3024" s="7">
        <v>2</v>
      </c>
      <c r="F3024" s="4">
        <v>755324</v>
      </c>
      <c r="G3024" s="4">
        <v>21025</v>
      </c>
      <c r="H3024" s="4">
        <f t="shared" si="284"/>
        <v>937816.08472715702</v>
      </c>
      <c r="I3024" s="4">
        <f t="shared" si="285"/>
        <v>182492.08472715702</v>
      </c>
      <c r="J3024" s="5">
        <f t="shared" si="286"/>
        <v>0.24160768720066761</v>
      </c>
      <c r="K3024" s="4">
        <f t="shared" si="287"/>
        <v>52167.539416325162</v>
      </c>
      <c r="L3024" s="4">
        <f t="shared" si="288"/>
        <v>31142.539416325162</v>
      </c>
      <c r="M3024" s="5">
        <f t="shared" si="289"/>
        <v>1.481214716590971</v>
      </c>
      <c r="N3024" s="4">
        <f>IF(SUMPRODUCT($O$2:$AD$2,O3024:AD3024)&lt;=Kalkulačka!$B$4,SUMPRODUCT($O$2:$AD$2,O3024:AD3024)*Kalkulačka!$B$5,SUMPRODUCT($O$2:$AD$2,O3024:AD3024))</f>
        <v>66</v>
      </c>
      <c r="O3024" s="4">
        <v>44</v>
      </c>
      <c r="P3024" s="4">
        <v>0</v>
      </c>
      <c r="Q3024" s="4">
        <v>0</v>
      </c>
      <c r="R3024" s="4">
        <v>0</v>
      </c>
      <c r="S3024" s="4">
        <v>0</v>
      </c>
      <c r="T3024" s="4">
        <v>0</v>
      </c>
      <c r="U3024" s="4">
        <v>44</v>
      </c>
      <c r="V3024" s="4">
        <v>0</v>
      </c>
      <c r="W3024" s="4">
        <v>0</v>
      </c>
      <c r="X3024" s="4">
        <v>0</v>
      </c>
      <c r="Y3024" s="4">
        <v>0</v>
      </c>
      <c r="Z3024" s="4">
        <v>0</v>
      </c>
      <c r="AA3024" s="4">
        <v>0</v>
      </c>
      <c r="AB3024" s="4">
        <v>0</v>
      </c>
      <c r="AC3024" s="4">
        <v>0</v>
      </c>
      <c r="AD3024" s="4">
        <v>0</v>
      </c>
    </row>
    <row r="3025" spans="1:30" x14ac:dyDescent="0.3">
      <c r="A3025" s="16" t="s">
        <v>20</v>
      </c>
      <c r="B3025" s="7">
        <v>536181</v>
      </c>
      <c r="C3025" s="7">
        <v>238163</v>
      </c>
      <c r="D3025" s="7" t="s">
        <v>2946</v>
      </c>
      <c r="E3025" s="7">
        <v>2</v>
      </c>
      <c r="F3025" s="4">
        <v>755324</v>
      </c>
      <c r="G3025" s="4">
        <v>21025</v>
      </c>
      <c r="H3025" s="4">
        <f t="shared" si="284"/>
        <v>937816.08472715702</v>
      </c>
      <c r="I3025" s="4">
        <f t="shared" si="285"/>
        <v>182492.08472715702</v>
      </c>
      <c r="J3025" s="5">
        <f t="shared" si="286"/>
        <v>0.24160768720066761</v>
      </c>
      <c r="K3025" s="4">
        <f t="shared" si="287"/>
        <v>52167.539416325162</v>
      </c>
      <c r="L3025" s="4">
        <f t="shared" si="288"/>
        <v>31142.539416325162</v>
      </c>
      <c r="M3025" s="5">
        <f t="shared" si="289"/>
        <v>1.481214716590971</v>
      </c>
      <c r="N3025" s="4">
        <f>IF(SUMPRODUCT($O$2:$AD$2,O3025:AD3025)&lt;=Kalkulačka!$B$4,SUMPRODUCT($O$2:$AD$2,O3025:AD3025)*Kalkulačka!$B$5,SUMPRODUCT($O$2:$AD$2,O3025:AD3025))</f>
        <v>66</v>
      </c>
      <c r="O3025" s="4">
        <v>44</v>
      </c>
      <c r="P3025" s="4">
        <v>0</v>
      </c>
      <c r="Q3025" s="4">
        <v>0</v>
      </c>
      <c r="R3025" s="4">
        <v>0</v>
      </c>
      <c r="S3025" s="4">
        <v>0</v>
      </c>
      <c r="T3025" s="4">
        <v>0</v>
      </c>
      <c r="U3025" s="4">
        <v>59</v>
      </c>
      <c r="V3025" s="4">
        <v>0</v>
      </c>
      <c r="W3025" s="4">
        <v>0</v>
      </c>
      <c r="X3025" s="4">
        <v>0</v>
      </c>
      <c r="Y3025" s="4">
        <v>0</v>
      </c>
      <c r="Z3025" s="4">
        <v>0</v>
      </c>
      <c r="AA3025" s="4">
        <v>0</v>
      </c>
      <c r="AB3025" s="4">
        <v>0</v>
      </c>
      <c r="AC3025" s="4">
        <v>0</v>
      </c>
      <c r="AD3025" s="4">
        <v>0</v>
      </c>
    </row>
    <row r="3026" spans="1:30" x14ac:dyDescent="0.3">
      <c r="A3026" s="16" t="s">
        <v>38</v>
      </c>
      <c r="B3026" s="7">
        <v>579475</v>
      </c>
      <c r="C3026" s="7">
        <v>278084</v>
      </c>
      <c r="D3026" s="7" t="s">
        <v>2947</v>
      </c>
      <c r="E3026" s="7">
        <v>2</v>
      </c>
      <c r="F3026" s="4">
        <v>772409</v>
      </c>
      <c r="G3026" s="4">
        <v>21619</v>
      </c>
      <c r="H3026" s="4">
        <f t="shared" si="284"/>
        <v>959130.08665277425</v>
      </c>
      <c r="I3026" s="4">
        <f t="shared" si="285"/>
        <v>186721.08665277425</v>
      </c>
      <c r="J3026" s="5">
        <f t="shared" si="286"/>
        <v>0.24173862118744638</v>
      </c>
      <c r="K3026" s="4">
        <f t="shared" si="287"/>
        <v>53353.165312150733</v>
      </c>
      <c r="L3026" s="4">
        <f t="shared" si="288"/>
        <v>31734.165312150733</v>
      </c>
      <c r="M3026" s="5">
        <f t="shared" si="289"/>
        <v>1.4678831265160617</v>
      </c>
      <c r="N3026" s="4">
        <f>IF(SUMPRODUCT($O$2:$AD$2,O3026:AD3026)&lt;=Kalkulačka!$B$4,SUMPRODUCT($O$2:$AD$2,O3026:AD3026)*Kalkulačka!$B$5,SUMPRODUCT($O$2:$AD$2,O3026:AD3026))</f>
        <v>67.5</v>
      </c>
      <c r="O3026" s="4">
        <v>45</v>
      </c>
      <c r="P3026" s="4">
        <v>0</v>
      </c>
      <c r="Q3026" s="4">
        <v>0</v>
      </c>
      <c r="R3026" s="4">
        <v>0</v>
      </c>
      <c r="S3026" s="4">
        <v>0</v>
      </c>
      <c r="T3026" s="4">
        <v>0</v>
      </c>
      <c r="U3026" s="4">
        <v>45</v>
      </c>
      <c r="V3026" s="4">
        <v>0</v>
      </c>
      <c r="W3026" s="4">
        <v>0</v>
      </c>
      <c r="X3026" s="4">
        <v>0</v>
      </c>
      <c r="Y3026" s="4">
        <v>0</v>
      </c>
      <c r="Z3026" s="4">
        <v>0</v>
      </c>
      <c r="AA3026" s="4">
        <v>0</v>
      </c>
      <c r="AB3026" s="4">
        <v>0</v>
      </c>
      <c r="AC3026" s="4">
        <v>0</v>
      </c>
      <c r="AD3026" s="4">
        <v>0</v>
      </c>
    </row>
    <row r="3027" spans="1:30" x14ac:dyDescent="0.3">
      <c r="A3027" s="16" t="s">
        <v>29</v>
      </c>
      <c r="B3027" s="7">
        <v>555215</v>
      </c>
      <c r="C3027" s="7">
        <v>254622</v>
      </c>
      <c r="D3027" s="7" t="s">
        <v>2948</v>
      </c>
      <c r="E3027" s="7">
        <v>2</v>
      </c>
      <c r="F3027" s="4">
        <v>3277456</v>
      </c>
      <c r="G3027" s="4">
        <v>157858</v>
      </c>
      <c r="H3027" s="4">
        <f t="shared" si="284"/>
        <v>4070974.3677928862</v>
      </c>
      <c r="I3027" s="4">
        <f t="shared" si="285"/>
        <v>793518.36779288622</v>
      </c>
      <c r="J3027" s="5">
        <f t="shared" si="286"/>
        <v>0.24211411771596203</v>
      </c>
      <c r="K3027" s="4">
        <f t="shared" si="287"/>
        <v>226454.54610268422</v>
      </c>
      <c r="L3027" s="4">
        <f t="shared" si="288"/>
        <v>68596.546102684224</v>
      </c>
      <c r="M3027" s="5">
        <f t="shared" si="289"/>
        <v>0.4345458963288793</v>
      </c>
      <c r="N3027" s="4">
        <f>IF(SUMPRODUCT($O$2:$AD$2,O3027:AD3027)&lt;=Kalkulačka!$B$4,SUMPRODUCT($O$2:$AD$2,O3027:AD3027)*Kalkulačka!$B$5,SUMPRODUCT($O$2:$AD$2,O3027:AD3027))</f>
        <v>286.5</v>
      </c>
      <c r="O3027" s="4">
        <v>62</v>
      </c>
      <c r="P3027" s="4">
        <v>0</v>
      </c>
      <c r="Q3027" s="4">
        <v>0</v>
      </c>
      <c r="R3027" s="4">
        <v>0</v>
      </c>
      <c r="S3027" s="4">
        <v>129</v>
      </c>
      <c r="T3027" s="4">
        <v>0</v>
      </c>
      <c r="U3027" s="4">
        <v>181</v>
      </c>
      <c r="V3027" s="4">
        <v>22</v>
      </c>
      <c r="W3027" s="4">
        <v>20</v>
      </c>
      <c r="X3027" s="4">
        <v>0</v>
      </c>
      <c r="Y3027" s="4">
        <v>0</v>
      </c>
      <c r="Z3027" s="4">
        <v>0</v>
      </c>
      <c r="AA3027" s="4">
        <v>0</v>
      </c>
      <c r="AB3027" s="4">
        <v>0</v>
      </c>
      <c r="AC3027" s="4">
        <v>0</v>
      </c>
      <c r="AD3027" s="4">
        <v>0</v>
      </c>
    </row>
    <row r="3028" spans="1:30" x14ac:dyDescent="0.3">
      <c r="A3028" s="16" t="s">
        <v>47</v>
      </c>
      <c r="B3028" s="7">
        <v>595179</v>
      </c>
      <c r="C3028" s="7">
        <v>637165</v>
      </c>
      <c r="D3028" s="7" t="s">
        <v>2949</v>
      </c>
      <c r="E3028" s="7">
        <v>2</v>
      </c>
      <c r="F3028" s="4">
        <v>2230641</v>
      </c>
      <c r="G3028" s="4">
        <v>131997</v>
      </c>
      <c r="H3028" s="4">
        <f t="shared" si="284"/>
        <v>2770820.2503302367</v>
      </c>
      <c r="I3028" s="4">
        <f t="shared" si="285"/>
        <v>540179.25033023674</v>
      </c>
      <c r="J3028" s="5">
        <f t="shared" si="286"/>
        <v>0.24216323932458739</v>
      </c>
      <c r="K3028" s="4">
        <f t="shared" si="287"/>
        <v>154131.36645732433</v>
      </c>
      <c r="L3028" s="4">
        <f t="shared" si="288"/>
        <v>22134.36645732433</v>
      </c>
      <c r="M3028" s="5">
        <f t="shared" si="289"/>
        <v>0.16768840547379349</v>
      </c>
      <c r="N3028" s="4">
        <f>IF(SUMPRODUCT($O$2:$AD$2,O3028:AD3028)&lt;=Kalkulačka!$B$4,SUMPRODUCT($O$2:$AD$2,O3028:AD3028)*Kalkulačka!$B$5,SUMPRODUCT($O$2:$AD$2,O3028:AD3028))</f>
        <v>195</v>
      </c>
      <c r="O3028" s="4">
        <v>0</v>
      </c>
      <c r="P3028" s="4">
        <v>0</v>
      </c>
      <c r="Q3028" s="4">
        <v>0</v>
      </c>
      <c r="R3028" s="4">
        <v>0</v>
      </c>
      <c r="S3028" s="4">
        <v>130</v>
      </c>
      <c r="T3028" s="4">
        <v>0</v>
      </c>
      <c r="U3028" s="4">
        <v>203</v>
      </c>
      <c r="V3028" s="4">
        <v>52</v>
      </c>
      <c r="W3028" s="4">
        <v>0</v>
      </c>
      <c r="X3028" s="4">
        <v>0</v>
      </c>
      <c r="Y3028" s="4">
        <v>0</v>
      </c>
      <c r="Z3028" s="4">
        <v>0</v>
      </c>
      <c r="AA3028" s="4">
        <v>0</v>
      </c>
      <c r="AB3028" s="4">
        <v>0</v>
      </c>
      <c r="AC3028" s="4">
        <v>0</v>
      </c>
      <c r="AD3028" s="4">
        <v>0</v>
      </c>
    </row>
    <row r="3029" spans="1:30" x14ac:dyDescent="0.3">
      <c r="A3029" s="16" t="s">
        <v>38</v>
      </c>
      <c r="B3029" s="7">
        <v>570931</v>
      </c>
      <c r="C3029" s="7">
        <v>269611</v>
      </c>
      <c r="D3029" s="7" t="s">
        <v>2950</v>
      </c>
      <c r="E3029" s="7">
        <v>2</v>
      </c>
      <c r="F3029" s="4">
        <v>3104818</v>
      </c>
      <c r="G3029" s="4">
        <v>127813</v>
      </c>
      <c r="H3029" s="4">
        <f t="shared" si="284"/>
        <v>3857834.348536714</v>
      </c>
      <c r="I3029" s="4">
        <f t="shared" si="285"/>
        <v>753016.34853671398</v>
      </c>
      <c r="J3029" s="5">
        <f t="shared" si="286"/>
        <v>0.24253155854440234</v>
      </c>
      <c r="K3029" s="4">
        <f t="shared" si="287"/>
        <v>214598.2871444285</v>
      </c>
      <c r="L3029" s="4">
        <f t="shared" si="288"/>
        <v>86785.287144428497</v>
      </c>
      <c r="M3029" s="5">
        <f t="shared" si="289"/>
        <v>0.67900203535186954</v>
      </c>
      <c r="N3029" s="4">
        <f>IF(SUMPRODUCT($O$2:$AD$2,O3029:AD3029)&lt;=Kalkulačka!$B$4,SUMPRODUCT($O$2:$AD$2,O3029:AD3029)*Kalkulačka!$B$5,SUMPRODUCT($O$2:$AD$2,O3029:AD3029))</f>
        <v>271.5</v>
      </c>
      <c r="O3029" s="4">
        <v>72</v>
      </c>
      <c r="P3029" s="4">
        <v>0</v>
      </c>
      <c r="Q3029" s="4">
        <v>0</v>
      </c>
      <c r="R3029" s="4">
        <v>0</v>
      </c>
      <c r="S3029" s="4">
        <v>109</v>
      </c>
      <c r="T3029" s="4">
        <v>0</v>
      </c>
      <c r="U3029" s="4">
        <v>183</v>
      </c>
      <c r="V3029" s="4">
        <v>55</v>
      </c>
      <c r="W3029" s="4">
        <v>0</v>
      </c>
      <c r="X3029" s="4">
        <v>0</v>
      </c>
      <c r="Y3029" s="4">
        <v>0</v>
      </c>
      <c r="Z3029" s="4">
        <v>0</v>
      </c>
      <c r="AA3029" s="4">
        <v>0</v>
      </c>
      <c r="AB3029" s="4">
        <v>0</v>
      </c>
      <c r="AC3029" s="4">
        <v>0</v>
      </c>
      <c r="AD3029" s="4">
        <v>0</v>
      </c>
    </row>
    <row r="3030" spans="1:30" x14ac:dyDescent="0.3">
      <c r="A3030" s="16" t="s">
        <v>53</v>
      </c>
      <c r="B3030" s="7">
        <v>585971</v>
      </c>
      <c r="C3030" s="7">
        <v>544507</v>
      </c>
      <c r="D3030" s="7" t="s">
        <v>2951</v>
      </c>
      <c r="E3030" s="7">
        <v>2</v>
      </c>
      <c r="F3030" s="4">
        <v>1370572</v>
      </c>
      <c r="G3030" s="4">
        <v>58022</v>
      </c>
      <c r="H3030" s="4">
        <f t="shared" si="284"/>
        <v>1705120.1540493765</v>
      </c>
      <c r="I3030" s="4">
        <f t="shared" si="285"/>
        <v>334548.15404937649</v>
      </c>
      <c r="J3030" s="5">
        <f t="shared" si="286"/>
        <v>0.24409381925894924</v>
      </c>
      <c r="K3030" s="4">
        <f t="shared" si="287"/>
        <v>94850.07166604574</v>
      </c>
      <c r="L3030" s="4">
        <f t="shared" si="288"/>
        <v>36828.07166604574</v>
      </c>
      <c r="M3030" s="5">
        <f t="shared" si="289"/>
        <v>0.63472599472692659</v>
      </c>
      <c r="N3030" s="4">
        <f>IF(SUMPRODUCT($O$2:$AD$2,O3030:AD3030)&lt;=Kalkulačka!$B$4,SUMPRODUCT($O$2:$AD$2,O3030:AD3030)*Kalkulačka!$B$5,SUMPRODUCT($O$2:$AD$2,O3030:AD3030))</f>
        <v>120</v>
      </c>
      <c r="O3030" s="4">
        <v>28</v>
      </c>
      <c r="P3030" s="4">
        <v>0</v>
      </c>
      <c r="Q3030" s="4">
        <v>0</v>
      </c>
      <c r="R3030" s="4">
        <v>0</v>
      </c>
      <c r="S3030" s="4">
        <v>52</v>
      </c>
      <c r="T3030" s="4">
        <v>0</v>
      </c>
      <c r="U3030" s="4">
        <v>103</v>
      </c>
      <c r="V3030" s="4">
        <v>29</v>
      </c>
      <c r="W3030" s="4">
        <v>0</v>
      </c>
      <c r="X3030" s="4">
        <v>0</v>
      </c>
      <c r="Y3030" s="4">
        <v>0</v>
      </c>
      <c r="Z3030" s="4">
        <v>0</v>
      </c>
      <c r="AA3030" s="4">
        <v>0</v>
      </c>
      <c r="AB3030" s="4">
        <v>0</v>
      </c>
      <c r="AC3030" s="4">
        <v>0</v>
      </c>
      <c r="AD3030" s="4">
        <v>0</v>
      </c>
    </row>
    <row r="3031" spans="1:30" x14ac:dyDescent="0.3">
      <c r="A3031" s="16" t="s">
        <v>25</v>
      </c>
      <c r="B3031" s="7">
        <v>554359</v>
      </c>
      <c r="C3031" s="7">
        <v>572209</v>
      </c>
      <c r="D3031" s="7" t="s">
        <v>2952</v>
      </c>
      <c r="E3031" s="7">
        <v>2</v>
      </c>
      <c r="F3031" s="4">
        <v>770860</v>
      </c>
      <c r="G3031" s="4">
        <v>21601</v>
      </c>
      <c r="H3031" s="4">
        <f t="shared" si="284"/>
        <v>959130.08665277425</v>
      </c>
      <c r="I3031" s="4">
        <f t="shared" si="285"/>
        <v>188270.08665277425</v>
      </c>
      <c r="J3031" s="5">
        <f t="shared" si="286"/>
        <v>0.24423382540639582</v>
      </c>
      <c r="K3031" s="4">
        <f t="shared" si="287"/>
        <v>53353.165312150733</v>
      </c>
      <c r="L3031" s="4">
        <f t="shared" si="288"/>
        <v>31752.165312150733</v>
      </c>
      <c r="M3031" s="5">
        <f t="shared" si="289"/>
        <v>1.4699396005810255</v>
      </c>
      <c r="N3031" s="4">
        <f>IF(SUMPRODUCT($O$2:$AD$2,O3031:AD3031)&lt;=Kalkulačka!$B$4,SUMPRODUCT($O$2:$AD$2,O3031:AD3031)*Kalkulačka!$B$5,SUMPRODUCT($O$2:$AD$2,O3031:AD3031))</f>
        <v>67.5</v>
      </c>
      <c r="O3031" s="4">
        <v>45</v>
      </c>
      <c r="P3031" s="4">
        <v>0</v>
      </c>
      <c r="Q3031" s="4">
        <v>0</v>
      </c>
      <c r="R3031" s="4">
        <v>0</v>
      </c>
      <c r="S3031" s="4">
        <v>0</v>
      </c>
      <c r="T3031" s="4">
        <v>0</v>
      </c>
      <c r="U3031" s="4">
        <v>46</v>
      </c>
      <c r="V3031" s="4">
        <v>0</v>
      </c>
      <c r="W3031" s="4">
        <v>0</v>
      </c>
      <c r="X3031" s="4">
        <v>0</v>
      </c>
      <c r="Y3031" s="4">
        <v>0</v>
      </c>
      <c r="Z3031" s="4">
        <v>0</v>
      </c>
      <c r="AA3031" s="4">
        <v>0</v>
      </c>
      <c r="AB3031" s="4">
        <v>0</v>
      </c>
      <c r="AC3031" s="4">
        <v>0</v>
      </c>
      <c r="AD3031" s="4">
        <v>0</v>
      </c>
    </row>
    <row r="3032" spans="1:30" x14ac:dyDescent="0.3">
      <c r="A3032" s="16" t="s">
        <v>35</v>
      </c>
      <c r="B3032" s="7">
        <v>562297</v>
      </c>
      <c r="C3032" s="7">
        <v>261131</v>
      </c>
      <c r="D3032" s="7" t="s">
        <v>2953</v>
      </c>
      <c r="E3032" s="7">
        <v>2</v>
      </c>
      <c r="F3032" s="4">
        <v>3381070</v>
      </c>
      <c r="G3032" s="4">
        <v>129638</v>
      </c>
      <c r="H3032" s="4">
        <f t="shared" si="284"/>
        <v>4207383.9801168367</v>
      </c>
      <c r="I3032" s="4">
        <f t="shared" si="285"/>
        <v>826313.98011683673</v>
      </c>
      <c r="J3032" s="5">
        <f t="shared" si="286"/>
        <v>0.24439422434816094</v>
      </c>
      <c r="K3032" s="4">
        <f t="shared" si="287"/>
        <v>234042.5518359679</v>
      </c>
      <c r="L3032" s="4">
        <f t="shared" si="288"/>
        <v>104404.5518359679</v>
      </c>
      <c r="M3032" s="5">
        <f t="shared" si="289"/>
        <v>0.80535453984146543</v>
      </c>
      <c r="N3032" s="4">
        <f>IF(SUMPRODUCT($O$2:$AD$2,O3032:AD3032)&lt;=Kalkulačka!$B$4,SUMPRODUCT($O$2:$AD$2,O3032:AD3032)*Kalkulačka!$B$5,SUMPRODUCT($O$2:$AD$2,O3032:AD3032))</f>
        <v>296.10000000000002</v>
      </c>
      <c r="O3032" s="4">
        <v>77</v>
      </c>
      <c r="P3032" s="4">
        <v>0</v>
      </c>
      <c r="Q3032" s="4">
        <v>0</v>
      </c>
      <c r="R3032" s="4">
        <v>0</v>
      </c>
      <c r="S3032" s="4">
        <v>90</v>
      </c>
      <c r="T3032" s="4">
        <v>0</v>
      </c>
      <c r="U3032" s="4">
        <v>160</v>
      </c>
      <c r="V3032" s="4">
        <v>50</v>
      </c>
      <c r="W3032" s="4">
        <v>0</v>
      </c>
      <c r="X3032" s="4">
        <v>0</v>
      </c>
      <c r="Y3032" s="4">
        <v>0</v>
      </c>
      <c r="Z3032" s="4">
        <v>0</v>
      </c>
      <c r="AA3032" s="4">
        <v>304</v>
      </c>
      <c r="AB3032" s="4">
        <v>0</v>
      </c>
      <c r="AC3032" s="4">
        <v>0</v>
      </c>
      <c r="AD3032" s="4">
        <v>0</v>
      </c>
    </row>
    <row r="3033" spans="1:30" x14ac:dyDescent="0.3">
      <c r="A3033" s="16" t="s">
        <v>47</v>
      </c>
      <c r="B3033" s="7">
        <v>584151</v>
      </c>
      <c r="C3033" s="7">
        <v>282855</v>
      </c>
      <c r="D3033" s="7" t="s">
        <v>424</v>
      </c>
      <c r="E3033" s="7">
        <v>2</v>
      </c>
      <c r="F3033" s="4">
        <v>2483181</v>
      </c>
      <c r="G3033" s="4">
        <v>105429</v>
      </c>
      <c r="H3033" s="4">
        <f t="shared" si="284"/>
        <v>3090530.2792144949</v>
      </c>
      <c r="I3033" s="4">
        <f t="shared" si="285"/>
        <v>607349.27921449486</v>
      </c>
      <c r="J3033" s="5">
        <f t="shared" si="286"/>
        <v>0.24458518296269771</v>
      </c>
      <c r="K3033" s="4">
        <f t="shared" si="287"/>
        <v>171915.7548947079</v>
      </c>
      <c r="L3033" s="4">
        <f t="shared" si="288"/>
        <v>66486.754894707905</v>
      </c>
      <c r="M3033" s="5">
        <f t="shared" si="289"/>
        <v>0.63063061296899248</v>
      </c>
      <c r="N3033" s="4">
        <f>IF(SUMPRODUCT($O$2:$AD$2,O3033:AD3033)&lt;=Kalkulačka!$B$4,SUMPRODUCT($O$2:$AD$2,O3033:AD3033)*Kalkulačka!$B$5,SUMPRODUCT($O$2:$AD$2,O3033:AD3033))</f>
        <v>217.5</v>
      </c>
      <c r="O3033" s="4">
        <v>49</v>
      </c>
      <c r="P3033" s="4">
        <v>0</v>
      </c>
      <c r="Q3033" s="4">
        <v>0</v>
      </c>
      <c r="R3033" s="4">
        <v>0</v>
      </c>
      <c r="S3033" s="4">
        <v>96</v>
      </c>
      <c r="T3033" s="4">
        <v>0</v>
      </c>
      <c r="U3033" s="4">
        <v>143</v>
      </c>
      <c r="V3033" s="4">
        <v>82</v>
      </c>
      <c r="W3033" s="4">
        <v>0</v>
      </c>
      <c r="X3033" s="4">
        <v>0</v>
      </c>
      <c r="Y3033" s="4">
        <v>0</v>
      </c>
      <c r="Z3033" s="4">
        <v>0</v>
      </c>
      <c r="AA3033" s="4">
        <v>0</v>
      </c>
      <c r="AB3033" s="4">
        <v>0</v>
      </c>
      <c r="AC3033" s="4">
        <v>0</v>
      </c>
      <c r="AD3033" s="4">
        <v>0</v>
      </c>
    </row>
    <row r="3034" spans="1:30" x14ac:dyDescent="0.3">
      <c r="A3034" s="16" t="s">
        <v>20</v>
      </c>
      <c r="B3034" s="7">
        <v>539155</v>
      </c>
      <c r="C3034" s="7">
        <v>241148</v>
      </c>
      <c r="D3034" s="7" t="s">
        <v>2954</v>
      </c>
      <c r="E3034" s="7">
        <v>2</v>
      </c>
      <c r="F3034" s="4">
        <v>2465053</v>
      </c>
      <c r="G3034" s="4">
        <v>103314</v>
      </c>
      <c r="H3034" s="4">
        <f t="shared" si="284"/>
        <v>3069216.2772888774</v>
      </c>
      <c r="I3034" s="4">
        <f t="shared" si="285"/>
        <v>604163.27728887741</v>
      </c>
      <c r="J3034" s="5">
        <f t="shared" si="286"/>
        <v>0.24509139450100159</v>
      </c>
      <c r="K3034" s="4">
        <f t="shared" si="287"/>
        <v>170730.12899888234</v>
      </c>
      <c r="L3034" s="4">
        <f t="shared" si="288"/>
        <v>67416.128998882341</v>
      </c>
      <c r="M3034" s="5">
        <f t="shared" si="289"/>
        <v>0.65253623902745361</v>
      </c>
      <c r="N3034" s="4">
        <f>IF(SUMPRODUCT($O$2:$AD$2,O3034:AD3034)&lt;=Kalkulačka!$B$4,SUMPRODUCT($O$2:$AD$2,O3034:AD3034)*Kalkulačka!$B$5,SUMPRODUCT($O$2:$AD$2,O3034:AD3034))</f>
        <v>216</v>
      </c>
      <c r="O3034" s="4">
        <v>52</v>
      </c>
      <c r="P3034" s="4">
        <v>0</v>
      </c>
      <c r="Q3034" s="4">
        <v>0</v>
      </c>
      <c r="R3034" s="4">
        <v>0</v>
      </c>
      <c r="S3034" s="4">
        <v>92</v>
      </c>
      <c r="T3034" s="4">
        <v>0</v>
      </c>
      <c r="U3034" s="4">
        <v>144</v>
      </c>
      <c r="V3034" s="4">
        <v>78</v>
      </c>
      <c r="W3034" s="4">
        <v>0</v>
      </c>
      <c r="X3034" s="4">
        <v>0</v>
      </c>
      <c r="Y3034" s="4">
        <v>0</v>
      </c>
      <c r="Z3034" s="4">
        <v>0</v>
      </c>
      <c r="AA3034" s="4">
        <v>0</v>
      </c>
      <c r="AB3034" s="4">
        <v>0</v>
      </c>
      <c r="AC3034" s="4">
        <v>0</v>
      </c>
      <c r="AD3034" s="4">
        <v>0</v>
      </c>
    </row>
    <row r="3035" spans="1:30" x14ac:dyDescent="0.3">
      <c r="A3035" s="16" t="s">
        <v>44</v>
      </c>
      <c r="B3035" s="7">
        <v>591831</v>
      </c>
      <c r="C3035" s="7">
        <v>290581</v>
      </c>
      <c r="D3035" s="7" t="s">
        <v>2955</v>
      </c>
      <c r="E3035" s="7">
        <v>2</v>
      </c>
      <c r="F3035" s="4">
        <v>2789946</v>
      </c>
      <c r="G3035" s="4">
        <v>140283</v>
      </c>
      <c r="H3035" s="4">
        <f t="shared" si="284"/>
        <v>3474182.3138756044</v>
      </c>
      <c r="I3035" s="4">
        <f t="shared" si="285"/>
        <v>684236.31387560442</v>
      </c>
      <c r="J3035" s="5">
        <f t="shared" si="286"/>
        <v>0.24525073742488357</v>
      </c>
      <c r="K3035" s="4">
        <f t="shared" si="287"/>
        <v>193257.0210195682</v>
      </c>
      <c r="L3035" s="4">
        <f t="shared" si="288"/>
        <v>52974.021019568201</v>
      </c>
      <c r="M3035" s="5">
        <f t="shared" si="289"/>
        <v>0.37762252745926594</v>
      </c>
      <c r="N3035" s="4">
        <f>IF(SUMPRODUCT($O$2:$AD$2,O3035:AD3035)&lt;=Kalkulačka!$B$4,SUMPRODUCT($O$2:$AD$2,O3035:AD3035)*Kalkulačka!$B$5,SUMPRODUCT($O$2:$AD$2,O3035:AD3035))</f>
        <v>244.5</v>
      </c>
      <c r="O3035" s="4">
        <v>40</v>
      </c>
      <c r="P3035" s="4">
        <v>0</v>
      </c>
      <c r="Q3035" s="4">
        <v>0</v>
      </c>
      <c r="R3035" s="4">
        <v>0</v>
      </c>
      <c r="S3035" s="4">
        <v>123</v>
      </c>
      <c r="T3035" s="4">
        <v>0</v>
      </c>
      <c r="U3035" s="4">
        <v>148</v>
      </c>
      <c r="V3035" s="4">
        <v>42</v>
      </c>
      <c r="W3035" s="4">
        <v>0</v>
      </c>
      <c r="X3035" s="4">
        <v>0</v>
      </c>
      <c r="Y3035" s="4">
        <v>0</v>
      </c>
      <c r="Z3035" s="4">
        <v>0</v>
      </c>
      <c r="AA3035" s="4">
        <v>0</v>
      </c>
      <c r="AB3035" s="4">
        <v>0</v>
      </c>
      <c r="AC3035" s="4">
        <v>0</v>
      </c>
      <c r="AD3035" s="4">
        <v>0</v>
      </c>
    </row>
    <row r="3036" spans="1:30" x14ac:dyDescent="0.3">
      <c r="A3036" s="16" t="s">
        <v>41</v>
      </c>
      <c r="B3036" s="7">
        <v>572691</v>
      </c>
      <c r="C3036" s="7">
        <v>579530</v>
      </c>
      <c r="D3036" s="7" t="s">
        <v>2956</v>
      </c>
      <c r="E3036" s="7">
        <v>2</v>
      </c>
      <c r="F3036" s="4">
        <v>3422978</v>
      </c>
      <c r="G3036" s="4">
        <v>170680</v>
      </c>
      <c r="H3036" s="4">
        <f t="shared" si="284"/>
        <v>4262800.385123441</v>
      </c>
      <c r="I3036" s="4">
        <f t="shared" si="285"/>
        <v>839822.385123441</v>
      </c>
      <c r="J3036" s="5">
        <f t="shared" si="286"/>
        <v>0.24534846122979492</v>
      </c>
      <c r="K3036" s="4">
        <f t="shared" si="287"/>
        <v>237125.17916511436</v>
      </c>
      <c r="L3036" s="4">
        <f t="shared" si="288"/>
        <v>66445.179165114358</v>
      </c>
      <c r="M3036" s="5">
        <f t="shared" si="289"/>
        <v>0.38929680785747811</v>
      </c>
      <c r="N3036" s="4">
        <f>IF(SUMPRODUCT($O$2:$AD$2,O3036:AD3036)&lt;=Kalkulačka!$B$4,SUMPRODUCT($O$2:$AD$2,O3036:AD3036)*Kalkulačka!$B$5,SUMPRODUCT($O$2:$AD$2,O3036:AD3036))</f>
        <v>300</v>
      </c>
      <c r="O3036" s="4">
        <v>52</v>
      </c>
      <c r="P3036" s="4">
        <v>0</v>
      </c>
      <c r="Q3036" s="4">
        <v>0</v>
      </c>
      <c r="R3036" s="4">
        <v>0</v>
      </c>
      <c r="S3036" s="4">
        <v>148</v>
      </c>
      <c r="T3036" s="4">
        <v>0</v>
      </c>
      <c r="U3036" s="4">
        <v>184</v>
      </c>
      <c r="V3036" s="4">
        <v>50</v>
      </c>
      <c r="W3036" s="4">
        <v>0</v>
      </c>
      <c r="X3036" s="4">
        <v>0</v>
      </c>
      <c r="Y3036" s="4">
        <v>0</v>
      </c>
      <c r="Z3036" s="4">
        <v>0</v>
      </c>
      <c r="AA3036" s="4">
        <v>0</v>
      </c>
      <c r="AB3036" s="4">
        <v>0</v>
      </c>
      <c r="AC3036" s="4">
        <v>0</v>
      </c>
      <c r="AD3036" s="4">
        <v>0</v>
      </c>
    </row>
    <row r="3037" spans="1:30" x14ac:dyDescent="0.3">
      <c r="A3037" s="16" t="s">
        <v>56</v>
      </c>
      <c r="B3037" s="7">
        <v>568228</v>
      </c>
      <c r="C3037" s="7">
        <v>635456</v>
      </c>
      <c r="D3037" s="7" t="s">
        <v>2957</v>
      </c>
      <c r="E3037" s="7">
        <v>2</v>
      </c>
      <c r="F3037" s="4">
        <v>2241955</v>
      </c>
      <c r="G3037" s="4">
        <v>92066</v>
      </c>
      <c r="H3037" s="4">
        <f t="shared" si="284"/>
        <v>2792134.2522558537</v>
      </c>
      <c r="I3037" s="4">
        <f t="shared" si="285"/>
        <v>550179.25225585373</v>
      </c>
      <c r="J3037" s="5">
        <f t="shared" si="286"/>
        <v>0.24540155902141381</v>
      </c>
      <c r="K3037" s="4">
        <f t="shared" si="287"/>
        <v>155316.99235314992</v>
      </c>
      <c r="L3037" s="4">
        <f t="shared" si="288"/>
        <v>63250.992353149923</v>
      </c>
      <c r="M3037" s="5">
        <f t="shared" si="289"/>
        <v>0.68701792576140952</v>
      </c>
      <c r="N3037" s="4">
        <f>IF(SUMPRODUCT($O$2:$AD$2,O3037:AD3037)&lt;=Kalkulačka!$B$4,SUMPRODUCT($O$2:$AD$2,O3037:AD3037)*Kalkulačka!$B$5,SUMPRODUCT($O$2:$AD$2,O3037:AD3037))</f>
        <v>196.5</v>
      </c>
      <c r="O3037" s="4">
        <v>52</v>
      </c>
      <c r="P3037" s="4">
        <v>0</v>
      </c>
      <c r="Q3037" s="4">
        <v>0</v>
      </c>
      <c r="R3037" s="4">
        <v>0</v>
      </c>
      <c r="S3037" s="4">
        <v>79</v>
      </c>
      <c r="T3037" s="4">
        <v>0</v>
      </c>
      <c r="U3037" s="4">
        <v>127</v>
      </c>
      <c r="V3037" s="4">
        <v>50</v>
      </c>
      <c r="W3037" s="4">
        <v>0</v>
      </c>
      <c r="X3037" s="4">
        <v>0</v>
      </c>
      <c r="Y3037" s="4">
        <v>0</v>
      </c>
      <c r="Z3037" s="4">
        <v>0</v>
      </c>
      <c r="AA3037" s="4">
        <v>0</v>
      </c>
      <c r="AB3037" s="4">
        <v>0</v>
      </c>
      <c r="AC3037" s="4">
        <v>0</v>
      </c>
      <c r="AD3037" s="4">
        <v>0</v>
      </c>
    </row>
    <row r="3038" spans="1:30" x14ac:dyDescent="0.3">
      <c r="A3038" s="16" t="s">
        <v>29</v>
      </c>
      <c r="B3038" s="7">
        <v>555347</v>
      </c>
      <c r="C3038" s="7">
        <v>254762</v>
      </c>
      <c r="D3038" s="7" t="s">
        <v>2958</v>
      </c>
      <c r="E3038" s="7">
        <v>2</v>
      </c>
      <c r="F3038" s="4">
        <v>3302061</v>
      </c>
      <c r="G3038" s="4">
        <v>157883</v>
      </c>
      <c r="H3038" s="4">
        <f t="shared" si="284"/>
        <v>4113602.3716441207</v>
      </c>
      <c r="I3038" s="4">
        <f t="shared" si="285"/>
        <v>811541.37164412066</v>
      </c>
      <c r="J3038" s="5">
        <f t="shared" si="286"/>
        <v>0.24576813439973422</v>
      </c>
      <c r="K3038" s="4">
        <f t="shared" si="287"/>
        <v>228825.79789433535</v>
      </c>
      <c r="L3038" s="4">
        <f t="shared" si="288"/>
        <v>70942.797894335352</v>
      </c>
      <c r="M3038" s="5">
        <f t="shared" si="289"/>
        <v>0.44933778743965691</v>
      </c>
      <c r="N3038" s="4">
        <f>IF(SUMPRODUCT($O$2:$AD$2,O3038:AD3038)&lt;=Kalkulačka!$B$4,SUMPRODUCT($O$2:$AD$2,O3038:AD3038)*Kalkulačka!$B$5,SUMPRODUCT($O$2:$AD$2,O3038:AD3038))</f>
        <v>289.5</v>
      </c>
      <c r="O3038" s="4">
        <v>59</v>
      </c>
      <c r="P3038" s="4">
        <v>0</v>
      </c>
      <c r="Q3038" s="4">
        <v>0</v>
      </c>
      <c r="R3038" s="4">
        <v>0</v>
      </c>
      <c r="S3038" s="4">
        <v>134</v>
      </c>
      <c r="T3038" s="4">
        <v>0</v>
      </c>
      <c r="U3038" s="4">
        <v>170</v>
      </c>
      <c r="V3038" s="4">
        <v>82</v>
      </c>
      <c r="W3038" s="4">
        <v>0</v>
      </c>
      <c r="X3038" s="4">
        <v>0</v>
      </c>
      <c r="Y3038" s="4">
        <v>0</v>
      </c>
      <c r="Z3038" s="4">
        <v>0</v>
      </c>
      <c r="AA3038" s="4">
        <v>0</v>
      </c>
      <c r="AB3038" s="4">
        <v>0</v>
      </c>
      <c r="AC3038" s="4">
        <v>0</v>
      </c>
      <c r="AD3038" s="4">
        <v>0</v>
      </c>
    </row>
    <row r="3039" spans="1:30" x14ac:dyDescent="0.3">
      <c r="A3039" s="16" t="s">
        <v>20</v>
      </c>
      <c r="B3039" s="7">
        <v>531146</v>
      </c>
      <c r="C3039" s="7">
        <v>233200</v>
      </c>
      <c r="D3039" s="7" t="s">
        <v>2959</v>
      </c>
      <c r="E3039" s="7">
        <v>2</v>
      </c>
      <c r="F3039" s="4">
        <v>1761907</v>
      </c>
      <c r="G3039" s="4">
        <v>61977</v>
      </c>
      <c r="H3039" s="4">
        <f t="shared" si="284"/>
        <v>2195342.1983385719</v>
      </c>
      <c r="I3039" s="4">
        <f t="shared" si="285"/>
        <v>433435.19833857194</v>
      </c>
      <c r="J3039" s="5">
        <f t="shared" si="286"/>
        <v>0.24600344872832225</v>
      </c>
      <c r="K3039" s="4">
        <f t="shared" si="287"/>
        <v>122119.4672700339</v>
      </c>
      <c r="L3039" s="4">
        <f t="shared" si="288"/>
        <v>60142.4672700339</v>
      </c>
      <c r="M3039" s="5">
        <f t="shared" si="289"/>
        <v>0.97039978169375574</v>
      </c>
      <c r="N3039" s="4">
        <f>IF(SUMPRODUCT($O$2:$AD$2,O3039:AD3039)&lt;=Kalkulačka!$B$4,SUMPRODUCT($O$2:$AD$2,O3039:AD3039)*Kalkulačka!$B$5,SUMPRODUCT($O$2:$AD$2,O3039:AD3039))</f>
        <v>154.5</v>
      </c>
      <c r="O3039" s="4">
        <v>69</v>
      </c>
      <c r="P3039" s="4">
        <v>0</v>
      </c>
      <c r="Q3039" s="4">
        <v>0</v>
      </c>
      <c r="R3039" s="4">
        <v>0</v>
      </c>
      <c r="S3039" s="4">
        <v>34</v>
      </c>
      <c r="T3039" s="4">
        <v>0</v>
      </c>
      <c r="U3039" s="4">
        <v>103</v>
      </c>
      <c r="V3039" s="4">
        <v>34</v>
      </c>
      <c r="W3039" s="4">
        <v>0</v>
      </c>
      <c r="X3039" s="4">
        <v>0</v>
      </c>
      <c r="Y3039" s="4">
        <v>0</v>
      </c>
      <c r="Z3039" s="4">
        <v>0</v>
      </c>
      <c r="AA3039" s="4">
        <v>0</v>
      </c>
      <c r="AB3039" s="4">
        <v>0</v>
      </c>
      <c r="AC3039" s="4">
        <v>0</v>
      </c>
      <c r="AD3039" s="4">
        <v>0</v>
      </c>
    </row>
    <row r="3040" spans="1:30" x14ac:dyDescent="0.3">
      <c r="A3040" s="16" t="s">
        <v>47</v>
      </c>
      <c r="B3040" s="7">
        <v>581500</v>
      </c>
      <c r="C3040" s="7">
        <v>280101</v>
      </c>
      <c r="D3040" s="7" t="s">
        <v>916</v>
      </c>
      <c r="E3040" s="7">
        <v>2</v>
      </c>
      <c r="F3040" s="4">
        <v>1402416</v>
      </c>
      <c r="G3040" s="4">
        <v>53513</v>
      </c>
      <c r="H3040" s="4">
        <f t="shared" si="284"/>
        <v>1747748.1579006109</v>
      </c>
      <c r="I3040" s="4">
        <f t="shared" si="285"/>
        <v>345332.15790061094</v>
      </c>
      <c r="J3040" s="5">
        <f t="shared" si="286"/>
        <v>0.24624088565775848</v>
      </c>
      <c r="K3040" s="4">
        <f t="shared" si="287"/>
        <v>97221.323457696897</v>
      </c>
      <c r="L3040" s="4">
        <f t="shared" si="288"/>
        <v>43708.323457696897</v>
      </c>
      <c r="M3040" s="5">
        <f t="shared" si="289"/>
        <v>0.81677953876061693</v>
      </c>
      <c r="N3040" s="4">
        <f>IF(SUMPRODUCT($O$2:$AD$2,O3040:AD3040)&lt;=Kalkulačka!$B$4,SUMPRODUCT($O$2:$AD$2,O3040:AD3040)*Kalkulačka!$B$5,SUMPRODUCT($O$2:$AD$2,O3040:AD3040))</f>
        <v>123</v>
      </c>
      <c r="O3040" s="4">
        <v>44</v>
      </c>
      <c r="P3040" s="4">
        <v>0</v>
      </c>
      <c r="Q3040" s="4">
        <v>0</v>
      </c>
      <c r="R3040" s="4">
        <v>0</v>
      </c>
      <c r="S3040" s="4">
        <v>38</v>
      </c>
      <c r="T3040" s="4">
        <v>0</v>
      </c>
      <c r="U3040" s="4">
        <v>65</v>
      </c>
      <c r="V3040" s="4">
        <v>25</v>
      </c>
      <c r="W3040" s="4">
        <v>0</v>
      </c>
      <c r="X3040" s="4">
        <v>0</v>
      </c>
      <c r="Y3040" s="4">
        <v>0</v>
      </c>
      <c r="Z3040" s="4">
        <v>0</v>
      </c>
      <c r="AA3040" s="4">
        <v>0</v>
      </c>
      <c r="AB3040" s="4">
        <v>0</v>
      </c>
      <c r="AC3040" s="4">
        <v>0</v>
      </c>
      <c r="AD3040" s="4">
        <v>0</v>
      </c>
    </row>
    <row r="3041" spans="1:30" x14ac:dyDescent="0.3">
      <c r="A3041" s="16" t="s">
        <v>35</v>
      </c>
      <c r="B3041" s="7">
        <v>577146</v>
      </c>
      <c r="C3041" s="7">
        <v>275751</v>
      </c>
      <c r="D3041" s="7" t="s">
        <v>2960</v>
      </c>
      <c r="E3041" s="7">
        <v>2</v>
      </c>
      <c r="F3041" s="4">
        <v>1299667</v>
      </c>
      <c r="G3041" s="4">
        <v>54026</v>
      </c>
      <c r="H3041" s="4">
        <f t="shared" si="284"/>
        <v>1619864.1463469076</v>
      </c>
      <c r="I3041" s="4">
        <f t="shared" si="285"/>
        <v>320197.1463469076</v>
      </c>
      <c r="J3041" s="5">
        <f t="shared" si="286"/>
        <v>0.24636860545578787</v>
      </c>
      <c r="K3041" s="4">
        <f t="shared" si="287"/>
        <v>90107.568082743455</v>
      </c>
      <c r="L3041" s="4">
        <f t="shared" si="288"/>
        <v>36081.568082743455</v>
      </c>
      <c r="M3041" s="5">
        <f t="shared" si="289"/>
        <v>0.66785562660095987</v>
      </c>
      <c r="N3041" s="4">
        <f>IF(SUMPRODUCT($O$2:$AD$2,O3041:AD3041)&lt;=Kalkulačka!$B$4,SUMPRODUCT($O$2:$AD$2,O3041:AD3041)*Kalkulačka!$B$5,SUMPRODUCT($O$2:$AD$2,O3041:AD3041))</f>
        <v>114</v>
      </c>
      <c r="O3041" s="4">
        <v>28</v>
      </c>
      <c r="P3041" s="4">
        <v>0</v>
      </c>
      <c r="Q3041" s="4">
        <v>0</v>
      </c>
      <c r="R3041" s="4">
        <v>0</v>
      </c>
      <c r="S3041" s="4">
        <v>48</v>
      </c>
      <c r="T3041" s="4">
        <v>0</v>
      </c>
      <c r="U3041" s="4">
        <v>76</v>
      </c>
      <c r="V3041" s="4">
        <v>40</v>
      </c>
      <c r="W3041" s="4">
        <v>0</v>
      </c>
      <c r="X3041" s="4">
        <v>0</v>
      </c>
      <c r="Y3041" s="4">
        <v>0</v>
      </c>
      <c r="Z3041" s="4">
        <v>0</v>
      </c>
      <c r="AA3041" s="4">
        <v>0</v>
      </c>
      <c r="AB3041" s="4">
        <v>0</v>
      </c>
      <c r="AC3041" s="4">
        <v>0</v>
      </c>
      <c r="AD3041" s="4">
        <v>0</v>
      </c>
    </row>
    <row r="3042" spans="1:30" x14ac:dyDescent="0.3">
      <c r="A3042" s="16" t="s">
        <v>56</v>
      </c>
      <c r="B3042" s="7">
        <v>507920</v>
      </c>
      <c r="C3042" s="7">
        <v>300381</v>
      </c>
      <c r="D3042" s="7" t="s">
        <v>2961</v>
      </c>
      <c r="E3042" s="7">
        <v>2</v>
      </c>
      <c r="F3042" s="4">
        <v>1572912</v>
      </c>
      <c r="G3042" s="4">
        <v>61481</v>
      </c>
      <c r="H3042" s="4">
        <f t="shared" si="284"/>
        <v>1960888.1771567829</v>
      </c>
      <c r="I3042" s="4">
        <f t="shared" si="285"/>
        <v>387976.17715678294</v>
      </c>
      <c r="J3042" s="5">
        <f t="shared" si="286"/>
        <v>0.24666108285573696</v>
      </c>
      <c r="K3042" s="4">
        <f t="shared" si="287"/>
        <v>109077.58241595261</v>
      </c>
      <c r="L3042" s="4">
        <f t="shared" si="288"/>
        <v>47596.582415952609</v>
      </c>
      <c r="M3042" s="5">
        <f t="shared" si="289"/>
        <v>0.77416734301577095</v>
      </c>
      <c r="N3042" s="4">
        <f>IF(SUMPRODUCT($O$2:$AD$2,O3042:AD3042)&lt;=Kalkulačka!$B$4,SUMPRODUCT($O$2:$AD$2,O3042:AD3042)*Kalkulačka!$B$5,SUMPRODUCT($O$2:$AD$2,O3042:AD3042))</f>
        <v>138</v>
      </c>
      <c r="O3042" s="4">
        <v>45</v>
      </c>
      <c r="P3042" s="4">
        <v>0</v>
      </c>
      <c r="Q3042" s="4">
        <v>0</v>
      </c>
      <c r="R3042" s="4">
        <v>0</v>
      </c>
      <c r="S3042" s="4">
        <v>47</v>
      </c>
      <c r="T3042" s="4">
        <v>0</v>
      </c>
      <c r="U3042" s="4">
        <v>0</v>
      </c>
      <c r="V3042" s="4">
        <v>47</v>
      </c>
      <c r="W3042" s="4">
        <v>0</v>
      </c>
      <c r="X3042" s="4">
        <v>0</v>
      </c>
      <c r="Y3042" s="4">
        <v>0</v>
      </c>
      <c r="Z3042" s="4">
        <v>0</v>
      </c>
      <c r="AA3042" s="4">
        <v>0</v>
      </c>
      <c r="AB3042" s="4">
        <v>0</v>
      </c>
      <c r="AC3042" s="4">
        <v>0</v>
      </c>
      <c r="AD3042" s="4">
        <v>0</v>
      </c>
    </row>
    <row r="3043" spans="1:30" x14ac:dyDescent="0.3">
      <c r="A3043" s="16" t="s">
        <v>56</v>
      </c>
      <c r="B3043" s="7">
        <v>568406</v>
      </c>
      <c r="C3043" s="7">
        <v>600661</v>
      </c>
      <c r="D3043" s="7" t="s">
        <v>2769</v>
      </c>
      <c r="E3043" s="7">
        <v>2</v>
      </c>
      <c r="F3043" s="4">
        <v>1111187</v>
      </c>
      <c r="G3043" s="4">
        <v>47544</v>
      </c>
      <c r="H3043" s="4">
        <f t="shared" si="284"/>
        <v>1385410.1251651184</v>
      </c>
      <c r="I3043" s="4">
        <f t="shared" si="285"/>
        <v>274223.12516511837</v>
      </c>
      <c r="J3043" s="5">
        <f t="shared" si="286"/>
        <v>0.24678395730432268</v>
      </c>
      <c r="K3043" s="4">
        <f t="shared" si="287"/>
        <v>77065.683228662165</v>
      </c>
      <c r="L3043" s="4">
        <f t="shared" si="288"/>
        <v>29521.683228662165</v>
      </c>
      <c r="M3043" s="5">
        <f t="shared" si="289"/>
        <v>0.62093393969085819</v>
      </c>
      <c r="N3043" s="4">
        <f>IF(SUMPRODUCT($O$2:$AD$2,O3043:AD3043)&lt;=Kalkulačka!$B$4,SUMPRODUCT($O$2:$AD$2,O3043:AD3043)*Kalkulačka!$B$5,SUMPRODUCT($O$2:$AD$2,O3043:AD3043))</f>
        <v>97.5</v>
      </c>
      <c r="O3043" s="4">
        <v>25</v>
      </c>
      <c r="P3043" s="4">
        <v>0</v>
      </c>
      <c r="Q3043" s="4">
        <v>0</v>
      </c>
      <c r="R3043" s="4">
        <v>0</v>
      </c>
      <c r="S3043" s="4">
        <v>40</v>
      </c>
      <c r="T3043" s="4">
        <v>0</v>
      </c>
      <c r="U3043" s="4">
        <v>65</v>
      </c>
      <c r="V3043" s="4">
        <v>27</v>
      </c>
      <c r="W3043" s="4">
        <v>0</v>
      </c>
      <c r="X3043" s="4">
        <v>0</v>
      </c>
      <c r="Y3043" s="4">
        <v>0</v>
      </c>
      <c r="Z3043" s="4">
        <v>0</v>
      </c>
      <c r="AA3043" s="4">
        <v>0</v>
      </c>
      <c r="AB3043" s="4">
        <v>0</v>
      </c>
      <c r="AC3043" s="4">
        <v>0</v>
      </c>
      <c r="AD3043" s="4">
        <v>0</v>
      </c>
    </row>
    <row r="3044" spans="1:30" x14ac:dyDescent="0.3">
      <c r="A3044" s="16" t="s">
        <v>20</v>
      </c>
      <c r="B3044" s="7">
        <v>538485</v>
      </c>
      <c r="C3044" s="7">
        <v>240460</v>
      </c>
      <c r="D3044" s="7" t="s">
        <v>2962</v>
      </c>
      <c r="E3044" s="7">
        <v>2</v>
      </c>
      <c r="F3044" s="4">
        <v>2341962</v>
      </c>
      <c r="G3044" s="4">
        <v>101095</v>
      </c>
      <c r="H3044" s="4">
        <f t="shared" si="284"/>
        <v>2920018.2638095571</v>
      </c>
      <c r="I3044" s="4">
        <f t="shared" si="285"/>
        <v>578056.26380955707</v>
      </c>
      <c r="J3044" s="5">
        <f t="shared" si="286"/>
        <v>0.24682563756779885</v>
      </c>
      <c r="K3044" s="4">
        <f t="shared" si="287"/>
        <v>162430.74772810334</v>
      </c>
      <c r="L3044" s="4">
        <f t="shared" si="288"/>
        <v>61335.747728103335</v>
      </c>
      <c r="M3044" s="5">
        <f t="shared" si="289"/>
        <v>0.60671395942532613</v>
      </c>
      <c r="N3044" s="4">
        <f>IF(SUMPRODUCT($O$2:$AD$2,O3044:AD3044)&lt;=Kalkulačka!$B$4,SUMPRODUCT($O$2:$AD$2,O3044:AD3044)*Kalkulačka!$B$5,SUMPRODUCT($O$2:$AD$2,O3044:AD3044))</f>
        <v>205.5</v>
      </c>
      <c r="O3044" s="4">
        <v>42</v>
      </c>
      <c r="P3044" s="4">
        <v>0</v>
      </c>
      <c r="Q3044" s="4">
        <v>0</v>
      </c>
      <c r="R3044" s="4">
        <v>0</v>
      </c>
      <c r="S3044" s="4">
        <v>95</v>
      </c>
      <c r="T3044" s="4">
        <v>0</v>
      </c>
      <c r="U3044" s="4">
        <v>133</v>
      </c>
      <c r="V3044" s="4">
        <v>55</v>
      </c>
      <c r="W3044" s="4">
        <v>0</v>
      </c>
      <c r="X3044" s="4">
        <v>0</v>
      </c>
      <c r="Y3044" s="4">
        <v>0</v>
      </c>
      <c r="Z3044" s="4">
        <v>0</v>
      </c>
      <c r="AA3044" s="4">
        <v>0</v>
      </c>
      <c r="AB3044" s="4">
        <v>0</v>
      </c>
      <c r="AC3044" s="4">
        <v>0</v>
      </c>
      <c r="AD3044" s="4">
        <v>0</v>
      </c>
    </row>
    <row r="3045" spans="1:30" x14ac:dyDescent="0.3">
      <c r="A3045" s="16" t="s">
        <v>29</v>
      </c>
      <c r="B3045" s="7">
        <v>555681</v>
      </c>
      <c r="C3045" s="7">
        <v>255106</v>
      </c>
      <c r="D3045" s="7" t="s">
        <v>2963</v>
      </c>
      <c r="E3045" s="7">
        <v>2</v>
      </c>
      <c r="F3045" s="4">
        <v>632218</v>
      </c>
      <c r="G3045" s="4">
        <v>23145</v>
      </c>
      <c r="H3045" s="4">
        <f t="shared" si="284"/>
        <v>788618.07124783657</v>
      </c>
      <c r="I3045" s="4">
        <f t="shared" si="285"/>
        <v>156400.07124783657</v>
      </c>
      <c r="J3045" s="5">
        <f t="shared" si="286"/>
        <v>0.24738313563966319</v>
      </c>
      <c r="K3045" s="4">
        <f t="shared" si="287"/>
        <v>43868.158145546156</v>
      </c>
      <c r="L3045" s="4">
        <f t="shared" si="288"/>
        <v>20723.158145546156</v>
      </c>
      <c r="M3045" s="5">
        <f t="shared" si="289"/>
        <v>0.89536220114694998</v>
      </c>
      <c r="N3045" s="4">
        <f>IF(SUMPRODUCT($O$2:$AD$2,O3045:AD3045)&lt;=Kalkulačka!$B$4,SUMPRODUCT($O$2:$AD$2,O3045:AD3045)*Kalkulačka!$B$5,SUMPRODUCT($O$2:$AD$2,O3045:AD3045))</f>
        <v>55.5</v>
      </c>
      <c r="O3045" s="4">
        <v>22</v>
      </c>
      <c r="P3045" s="4">
        <v>0</v>
      </c>
      <c r="Q3045" s="4">
        <v>0</v>
      </c>
      <c r="R3045" s="4">
        <v>0</v>
      </c>
      <c r="S3045" s="4">
        <v>15</v>
      </c>
      <c r="T3045" s="4">
        <v>0</v>
      </c>
      <c r="U3045" s="4">
        <v>33</v>
      </c>
      <c r="V3045" s="4">
        <v>14</v>
      </c>
      <c r="W3045" s="4">
        <v>0</v>
      </c>
      <c r="X3045" s="4">
        <v>0</v>
      </c>
      <c r="Y3045" s="4">
        <v>0</v>
      </c>
      <c r="Z3045" s="4">
        <v>0</v>
      </c>
      <c r="AA3045" s="4">
        <v>0</v>
      </c>
      <c r="AB3045" s="4">
        <v>0</v>
      </c>
      <c r="AC3045" s="4">
        <v>0</v>
      </c>
      <c r="AD3045" s="4">
        <v>0</v>
      </c>
    </row>
    <row r="3046" spans="1:30" x14ac:dyDescent="0.3">
      <c r="A3046" s="16" t="s">
        <v>20</v>
      </c>
      <c r="B3046" s="7">
        <v>529842</v>
      </c>
      <c r="C3046" s="7">
        <v>231916</v>
      </c>
      <c r="D3046" s="7" t="s">
        <v>2964</v>
      </c>
      <c r="E3046" s="7">
        <v>2</v>
      </c>
      <c r="F3046" s="4">
        <v>3226359</v>
      </c>
      <c r="G3046" s="4">
        <v>158029</v>
      </c>
      <c r="H3046" s="4">
        <f t="shared" si="284"/>
        <v>4028346.3639416518</v>
      </c>
      <c r="I3046" s="4">
        <f t="shared" si="285"/>
        <v>801987.36394165177</v>
      </c>
      <c r="J3046" s="5">
        <f t="shared" si="286"/>
        <v>0.2485735046662978</v>
      </c>
      <c r="K3046" s="4">
        <f t="shared" si="287"/>
        <v>224083.29431103307</v>
      </c>
      <c r="L3046" s="4">
        <f t="shared" si="288"/>
        <v>66054.294311033067</v>
      </c>
      <c r="M3046" s="5">
        <f t="shared" si="289"/>
        <v>0.41798843447109757</v>
      </c>
      <c r="N3046" s="4">
        <f>IF(SUMPRODUCT($O$2:$AD$2,O3046:AD3046)&lt;=Kalkulačka!$B$4,SUMPRODUCT($O$2:$AD$2,O3046:AD3046)*Kalkulačka!$B$5,SUMPRODUCT($O$2:$AD$2,O3046:AD3046))</f>
        <v>283.5</v>
      </c>
      <c r="O3046" s="4">
        <v>48</v>
      </c>
      <c r="P3046" s="4">
        <v>0</v>
      </c>
      <c r="Q3046" s="4">
        <v>0</v>
      </c>
      <c r="R3046" s="4">
        <v>0</v>
      </c>
      <c r="S3046" s="4">
        <v>141</v>
      </c>
      <c r="T3046" s="4">
        <v>0</v>
      </c>
      <c r="U3046" s="4">
        <v>188</v>
      </c>
      <c r="V3046" s="4">
        <v>60</v>
      </c>
      <c r="W3046" s="4">
        <v>0</v>
      </c>
      <c r="X3046" s="4">
        <v>0</v>
      </c>
      <c r="Y3046" s="4">
        <v>0</v>
      </c>
      <c r="Z3046" s="4">
        <v>0</v>
      </c>
      <c r="AA3046" s="4">
        <v>0</v>
      </c>
      <c r="AB3046" s="4">
        <v>0</v>
      </c>
      <c r="AC3046" s="4">
        <v>0</v>
      </c>
      <c r="AD3046" s="4">
        <v>0</v>
      </c>
    </row>
    <row r="3047" spans="1:30" x14ac:dyDescent="0.3">
      <c r="A3047" s="16" t="s">
        <v>56</v>
      </c>
      <c r="B3047" s="7">
        <v>512192</v>
      </c>
      <c r="C3047" s="7">
        <v>536008</v>
      </c>
      <c r="D3047" s="7" t="s">
        <v>2965</v>
      </c>
      <c r="E3047" s="7">
        <v>2</v>
      </c>
      <c r="F3047" s="4">
        <v>750995</v>
      </c>
      <c r="G3047" s="4">
        <v>20977</v>
      </c>
      <c r="H3047" s="4">
        <f t="shared" si="284"/>
        <v>937816.08472715702</v>
      </c>
      <c r="I3047" s="4">
        <f t="shared" si="285"/>
        <v>186821.08472715702</v>
      </c>
      <c r="J3047" s="5">
        <f t="shared" si="286"/>
        <v>0.24876475173224466</v>
      </c>
      <c r="K3047" s="4">
        <f t="shared" si="287"/>
        <v>52167.539416325162</v>
      </c>
      <c r="L3047" s="4">
        <f t="shared" si="288"/>
        <v>31190.539416325162</v>
      </c>
      <c r="M3047" s="5">
        <f t="shared" si="289"/>
        <v>1.4868922828014091</v>
      </c>
      <c r="N3047" s="4">
        <f>IF(SUMPRODUCT($O$2:$AD$2,O3047:AD3047)&lt;=Kalkulačka!$B$4,SUMPRODUCT($O$2:$AD$2,O3047:AD3047)*Kalkulačka!$B$5,SUMPRODUCT($O$2:$AD$2,O3047:AD3047))</f>
        <v>66</v>
      </c>
      <c r="O3047" s="4">
        <v>44</v>
      </c>
      <c r="P3047" s="4">
        <v>0</v>
      </c>
      <c r="Q3047" s="4">
        <v>0</v>
      </c>
      <c r="R3047" s="4">
        <v>0</v>
      </c>
      <c r="S3047" s="4">
        <v>0</v>
      </c>
      <c r="T3047" s="4">
        <v>0</v>
      </c>
      <c r="U3047" s="4">
        <v>44</v>
      </c>
      <c r="V3047" s="4">
        <v>0</v>
      </c>
      <c r="W3047" s="4">
        <v>0</v>
      </c>
      <c r="X3047" s="4">
        <v>0</v>
      </c>
      <c r="Y3047" s="4">
        <v>0</v>
      </c>
      <c r="Z3047" s="4">
        <v>0</v>
      </c>
      <c r="AA3047" s="4">
        <v>0</v>
      </c>
      <c r="AB3047" s="4">
        <v>0</v>
      </c>
      <c r="AC3047" s="4">
        <v>0</v>
      </c>
      <c r="AD3047" s="4">
        <v>0</v>
      </c>
    </row>
    <row r="3048" spans="1:30" x14ac:dyDescent="0.3">
      <c r="A3048" s="16" t="s">
        <v>56</v>
      </c>
      <c r="B3048" s="7">
        <v>551813</v>
      </c>
      <c r="C3048" s="7">
        <v>576077</v>
      </c>
      <c r="D3048" s="7" t="s">
        <v>2966</v>
      </c>
      <c r="E3048" s="7">
        <v>2</v>
      </c>
      <c r="F3048" s="4">
        <v>375329</v>
      </c>
      <c r="G3048" s="4">
        <v>10486</v>
      </c>
      <c r="H3048" s="4">
        <f t="shared" si="284"/>
        <v>468908.04236357851</v>
      </c>
      <c r="I3048" s="4">
        <f t="shared" si="285"/>
        <v>93579.042363578512</v>
      </c>
      <c r="J3048" s="5">
        <f t="shared" si="286"/>
        <v>0.24932537151027101</v>
      </c>
      <c r="K3048" s="4">
        <f t="shared" si="287"/>
        <v>26083.769708162581</v>
      </c>
      <c r="L3048" s="4">
        <f t="shared" si="288"/>
        <v>15597.769708162581</v>
      </c>
      <c r="M3048" s="5">
        <f t="shared" si="289"/>
        <v>1.487485190555272</v>
      </c>
      <c r="N3048" s="4">
        <f>IF(SUMPRODUCT($O$2:$AD$2,O3048:AD3048)&lt;=Kalkulačka!$B$4,SUMPRODUCT($O$2:$AD$2,O3048:AD3048)*Kalkulačka!$B$5,SUMPRODUCT($O$2:$AD$2,O3048:AD3048))</f>
        <v>33</v>
      </c>
      <c r="O3048" s="4">
        <v>22</v>
      </c>
      <c r="P3048" s="4">
        <v>0</v>
      </c>
      <c r="Q3048" s="4">
        <v>0</v>
      </c>
      <c r="R3048" s="4">
        <v>0</v>
      </c>
      <c r="S3048" s="4">
        <v>0</v>
      </c>
      <c r="T3048" s="4">
        <v>0</v>
      </c>
      <c r="U3048" s="4">
        <v>22</v>
      </c>
      <c r="V3048" s="4">
        <v>0</v>
      </c>
      <c r="W3048" s="4">
        <v>0</v>
      </c>
      <c r="X3048" s="4">
        <v>0</v>
      </c>
      <c r="Y3048" s="4">
        <v>0</v>
      </c>
      <c r="Z3048" s="4">
        <v>0</v>
      </c>
      <c r="AA3048" s="4">
        <v>0</v>
      </c>
      <c r="AB3048" s="4">
        <v>0</v>
      </c>
      <c r="AC3048" s="4">
        <v>0</v>
      </c>
      <c r="AD3048" s="4">
        <v>0</v>
      </c>
    </row>
    <row r="3049" spans="1:30" x14ac:dyDescent="0.3">
      <c r="A3049" s="16" t="s">
        <v>56</v>
      </c>
      <c r="B3049" s="7">
        <v>569119</v>
      </c>
      <c r="C3049" s="7">
        <v>535141</v>
      </c>
      <c r="D3049" s="7" t="s">
        <v>2967</v>
      </c>
      <c r="E3049" s="7">
        <v>2</v>
      </c>
      <c r="F3049" s="4">
        <v>375329</v>
      </c>
      <c r="G3049" s="4">
        <v>10486</v>
      </c>
      <c r="H3049" s="4">
        <f t="shared" si="284"/>
        <v>468908.04236357851</v>
      </c>
      <c r="I3049" s="4">
        <f t="shared" si="285"/>
        <v>93579.042363578512</v>
      </c>
      <c r="J3049" s="5">
        <f t="shared" si="286"/>
        <v>0.24932537151027101</v>
      </c>
      <c r="K3049" s="4">
        <f t="shared" si="287"/>
        <v>26083.769708162581</v>
      </c>
      <c r="L3049" s="4">
        <f t="shared" si="288"/>
        <v>15597.769708162581</v>
      </c>
      <c r="M3049" s="5">
        <f t="shared" si="289"/>
        <v>1.487485190555272</v>
      </c>
      <c r="N3049" s="4">
        <f>IF(SUMPRODUCT($O$2:$AD$2,O3049:AD3049)&lt;=Kalkulačka!$B$4,SUMPRODUCT($O$2:$AD$2,O3049:AD3049)*Kalkulačka!$B$5,SUMPRODUCT($O$2:$AD$2,O3049:AD3049))</f>
        <v>33</v>
      </c>
      <c r="O3049" s="4">
        <v>22</v>
      </c>
      <c r="P3049" s="4">
        <v>0</v>
      </c>
      <c r="Q3049" s="4">
        <v>0</v>
      </c>
      <c r="R3049" s="4">
        <v>0</v>
      </c>
      <c r="S3049" s="4">
        <v>0</v>
      </c>
      <c r="T3049" s="4">
        <v>0</v>
      </c>
      <c r="U3049" s="4">
        <v>0</v>
      </c>
      <c r="V3049" s="4">
        <v>0</v>
      </c>
      <c r="W3049" s="4">
        <v>0</v>
      </c>
      <c r="X3049" s="4">
        <v>0</v>
      </c>
      <c r="Y3049" s="4">
        <v>0</v>
      </c>
      <c r="Z3049" s="4">
        <v>0</v>
      </c>
      <c r="AA3049" s="4">
        <v>0</v>
      </c>
      <c r="AB3049" s="4">
        <v>0</v>
      </c>
      <c r="AC3049" s="4">
        <v>0</v>
      </c>
      <c r="AD3049" s="4">
        <v>0</v>
      </c>
    </row>
    <row r="3050" spans="1:30" x14ac:dyDescent="0.3">
      <c r="A3050" s="16" t="s">
        <v>50</v>
      </c>
      <c r="B3050" s="7">
        <v>569844</v>
      </c>
      <c r="C3050" s="7">
        <v>849529</v>
      </c>
      <c r="D3050" s="7" t="s">
        <v>923</v>
      </c>
      <c r="E3050" s="7">
        <v>2</v>
      </c>
      <c r="F3050" s="4">
        <v>767578</v>
      </c>
      <c r="G3050" s="4">
        <v>21564</v>
      </c>
      <c r="H3050" s="4">
        <f t="shared" si="284"/>
        <v>959130.08665277425</v>
      </c>
      <c r="I3050" s="4">
        <f t="shared" si="285"/>
        <v>191552.08665277425</v>
      </c>
      <c r="J3050" s="5">
        <f t="shared" si="286"/>
        <v>0.24955390416709999</v>
      </c>
      <c r="K3050" s="4">
        <f t="shared" si="287"/>
        <v>53353.165312150733</v>
      </c>
      <c r="L3050" s="4">
        <f t="shared" si="288"/>
        <v>31789.165312150733</v>
      </c>
      <c r="M3050" s="5">
        <f t="shared" si="289"/>
        <v>1.4741775789348326</v>
      </c>
      <c r="N3050" s="4">
        <f>IF(SUMPRODUCT($O$2:$AD$2,O3050:AD3050)&lt;=Kalkulačka!$B$4,SUMPRODUCT($O$2:$AD$2,O3050:AD3050)*Kalkulačka!$B$5,SUMPRODUCT($O$2:$AD$2,O3050:AD3050))</f>
        <v>67.5</v>
      </c>
      <c r="O3050" s="4">
        <v>45</v>
      </c>
      <c r="P3050" s="4">
        <v>0</v>
      </c>
      <c r="Q3050" s="4">
        <v>0</v>
      </c>
      <c r="R3050" s="4">
        <v>0</v>
      </c>
      <c r="S3050" s="4">
        <v>0</v>
      </c>
      <c r="T3050" s="4">
        <v>0</v>
      </c>
      <c r="U3050" s="4">
        <v>45</v>
      </c>
      <c r="V3050" s="4">
        <v>0</v>
      </c>
      <c r="W3050" s="4">
        <v>0</v>
      </c>
      <c r="X3050" s="4">
        <v>0</v>
      </c>
      <c r="Y3050" s="4">
        <v>0</v>
      </c>
      <c r="Z3050" s="4">
        <v>0</v>
      </c>
      <c r="AA3050" s="4">
        <v>0</v>
      </c>
      <c r="AB3050" s="4">
        <v>0</v>
      </c>
      <c r="AC3050" s="4">
        <v>0</v>
      </c>
      <c r="AD3050" s="4">
        <v>0</v>
      </c>
    </row>
    <row r="3051" spans="1:30" x14ac:dyDescent="0.3">
      <c r="A3051" s="16" t="s">
        <v>50</v>
      </c>
      <c r="B3051" s="7">
        <v>513873</v>
      </c>
      <c r="C3051" s="7">
        <v>301345</v>
      </c>
      <c r="D3051" s="7" t="s">
        <v>662</v>
      </c>
      <c r="E3051" s="7">
        <v>2</v>
      </c>
      <c r="F3051" s="4">
        <v>664868</v>
      </c>
      <c r="G3051" s="4">
        <v>23939</v>
      </c>
      <c r="H3051" s="4">
        <f t="shared" si="284"/>
        <v>831246.07509907102</v>
      </c>
      <c r="I3051" s="4">
        <f t="shared" si="285"/>
        <v>166378.07509907102</v>
      </c>
      <c r="J3051" s="5">
        <f t="shared" si="286"/>
        <v>0.25024226628303814</v>
      </c>
      <c r="K3051" s="4">
        <f t="shared" si="287"/>
        <v>46239.409937197299</v>
      </c>
      <c r="L3051" s="4">
        <f t="shared" si="288"/>
        <v>22300.409937197299</v>
      </c>
      <c r="M3051" s="5">
        <f t="shared" si="289"/>
        <v>0.93155144062815065</v>
      </c>
      <c r="N3051" s="4">
        <f>IF(SUMPRODUCT($O$2:$AD$2,O3051:AD3051)&lt;=Kalkulačka!$B$4,SUMPRODUCT($O$2:$AD$2,O3051:AD3051)*Kalkulačka!$B$5,SUMPRODUCT($O$2:$AD$2,O3051:AD3051))</f>
        <v>58.5</v>
      </c>
      <c r="O3051" s="4">
        <v>25</v>
      </c>
      <c r="P3051" s="4">
        <v>0</v>
      </c>
      <c r="Q3051" s="4">
        <v>0</v>
      </c>
      <c r="R3051" s="4">
        <v>0</v>
      </c>
      <c r="S3051" s="4">
        <v>14</v>
      </c>
      <c r="T3051" s="4">
        <v>0</v>
      </c>
      <c r="U3051" s="4">
        <v>39</v>
      </c>
      <c r="V3051" s="4">
        <v>14</v>
      </c>
      <c r="W3051" s="4">
        <v>0</v>
      </c>
      <c r="X3051" s="4">
        <v>0</v>
      </c>
      <c r="Y3051" s="4">
        <v>0</v>
      </c>
      <c r="Z3051" s="4">
        <v>0</v>
      </c>
      <c r="AA3051" s="4">
        <v>0</v>
      </c>
      <c r="AB3051" s="4">
        <v>0</v>
      </c>
      <c r="AC3051" s="4">
        <v>0</v>
      </c>
      <c r="AD3051" s="4">
        <v>0</v>
      </c>
    </row>
    <row r="3052" spans="1:30" x14ac:dyDescent="0.3">
      <c r="A3052" s="16" t="s">
        <v>35</v>
      </c>
      <c r="B3052" s="7">
        <v>564460</v>
      </c>
      <c r="C3052" s="7">
        <v>671886</v>
      </c>
      <c r="D3052" s="7" t="s">
        <v>2968</v>
      </c>
      <c r="E3052" s="7">
        <v>2</v>
      </c>
      <c r="F3052" s="4">
        <v>1039853</v>
      </c>
      <c r="G3052" s="4">
        <v>28920</v>
      </c>
      <c r="H3052" s="4">
        <f t="shared" si="284"/>
        <v>1300154.1174626495</v>
      </c>
      <c r="I3052" s="4">
        <f t="shared" si="285"/>
        <v>260301.11746264948</v>
      </c>
      <c r="J3052" s="5">
        <f t="shared" si="286"/>
        <v>0.25032491848621818</v>
      </c>
      <c r="K3052" s="4">
        <f t="shared" si="287"/>
        <v>72323.17964535988</v>
      </c>
      <c r="L3052" s="4">
        <f t="shared" si="288"/>
        <v>43403.17964535988</v>
      </c>
      <c r="M3052" s="5">
        <f t="shared" si="289"/>
        <v>1.5008015091756528</v>
      </c>
      <c r="N3052" s="4">
        <f>IF(SUMPRODUCT($O$2:$AD$2,O3052:AD3052)&lt;=Kalkulačka!$B$4,SUMPRODUCT($O$2:$AD$2,O3052:AD3052)*Kalkulačka!$B$5,SUMPRODUCT($O$2:$AD$2,O3052:AD3052))</f>
        <v>91.5</v>
      </c>
      <c r="O3052" s="4">
        <v>61</v>
      </c>
      <c r="P3052" s="4">
        <v>0</v>
      </c>
      <c r="Q3052" s="4">
        <v>0</v>
      </c>
      <c r="R3052" s="4">
        <v>0</v>
      </c>
      <c r="S3052" s="4">
        <v>0</v>
      </c>
      <c r="T3052" s="4">
        <v>0</v>
      </c>
      <c r="U3052" s="4">
        <v>0</v>
      </c>
      <c r="V3052" s="4">
        <v>0</v>
      </c>
      <c r="W3052" s="4">
        <v>0</v>
      </c>
      <c r="X3052" s="4">
        <v>0</v>
      </c>
      <c r="Y3052" s="4">
        <v>0</v>
      </c>
      <c r="Z3052" s="4">
        <v>0</v>
      </c>
      <c r="AA3052" s="4">
        <v>0</v>
      </c>
      <c r="AB3052" s="4">
        <v>0</v>
      </c>
      <c r="AC3052" s="4">
        <v>0</v>
      </c>
      <c r="AD3052" s="4">
        <v>0</v>
      </c>
    </row>
    <row r="3053" spans="1:30" x14ac:dyDescent="0.3">
      <c r="A3053" s="16" t="s">
        <v>53</v>
      </c>
      <c r="B3053" s="7">
        <v>588733</v>
      </c>
      <c r="C3053" s="7">
        <v>287474</v>
      </c>
      <c r="D3053" s="7" t="s">
        <v>2969</v>
      </c>
      <c r="E3053" s="7">
        <v>2</v>
      </c>
      <c r="F3053" s="4">
        <v>392019</v>
      </c>
      <c r="G3053" s="4">
        <v>11075</v>
      </c>
      <c r="H3053" s="4">
        <f t="shared" si="284"/>
        <v>490222.04428919574</v>
      </c>
      <c r="I3053" s="4">
        <f t="shared" si="285"/>
        <v>98203.044289195735</v>
      </c>
      <c r="J3053" s="5">
        <f t="shared" si="286"/>
        <v>0.25050582826137435</v>
      </c>
      <c r="K3053" s="4">
        <f t="shared" si="287"/>
        <v>27269.395603988152</v>
      </c>
      <c r="L3053" s="4">
        <f t="shared" si="288"/>
        <v>16194.395603988152</v>
      </c>
      <c r="M3053" s="5">
        <f t="shared" si="289"/>
        <v>1.4622479100666501</v>
      </c>
      <c r="N3053" s="4">
        <f>IF(SUMPRODUCT($O$2:$AD$2,O3053:AD3053)&lt;=Kalkulačka!$B$4,SUMPRODUCT($O$2:$AD$2,O3053:AD3053)*Kalkulačka!$B$5,SUMPRODUCT($O$2:$AD$2,O3053:AD3053))</f>
        <v>34.5</v>
      </c>
      <c r="O3053" s="4">
        <v>23</v>
      </c>
      <c r="P3053" s="4">
        <v>0</v>
      </c>
      <c r="Q3053" s="4">
        <v>0</v>
      </c>
      <c r="R3053" s="4">
        <v>0</v>
      </c>
      <c r="S3053" s="4">
        <v>0</v>
      </c>
      <c r="T3053" s="4">
        <v>0</v>
      </c>
      <c r="U3053" s="4">
        <v>0</v>
      </c>
      <c r="V3053" s="4">
        <v>0</v>
      </c>
      <c r="W3053" s="4">
        <v>0</v>
      </c>
      <c r="X3053" s="4">
        <v>0</v>
      </c>
      <c r="Y3053" s="4">
        <v>0</v>
      </c>
      <c r="Z3053" s="4">
        <v>0</v>
      </c>
      <c r="AA3053" s="4">
        <v>0</v>
      </c>
      <c r="AB3053" s="4">
        <v>0</v>
      </c>
      <c r="AC3053" s="4">
        <v>0</v>
      </c>
      <c r="AD3053" s="4">
        <v>0</v>
      </c>
    </row>
    <row r="3054" spans="1:30" x14ac:dyDescent="0.3">
      <c r="A3054" s="16" t="s">
        <v>53</v>
      </c>
      <c r="B3054" s="7">
        <v>585262</v>
      </c>
      <c r="C3054" s="7">
        <v>568571</v>
      </c>
      <c r="D3054" s="7" t="s">
        <v>2970</v>
      </c>
      <c r="E3054" s="7">
        <v>2</v>
      </c>
      <c r="F3054" s="4">
        <v>784036</v>
      </c>
      <c r="G3054" s="4">
        <v>22150</v>
      </c>
      <c r="H3054" s="4">
        <f t="shared" si="284"/>
        <v>980444.08857839147</v>
      </c>
      <c r="I3054" s="4">
        <f t="shared" si="285"/>
        <v>196408.08857839147</v>
      </c>
      <c r="J3054" s="5">
        <f t="shared" si="286"/>
        <v>0.25050901818078697</v>
      </c>
      <c r="K3054" s="4">
        <f t="shared" si="287"/>
        <v>54538.791207976305</v>
      </c>
      <c r="L3054" s="4">
        <f t="shared" si="288"/>
        <v>32388.791207976305</v>
      </c>
      <c r="M3054" s="5">
        <f t="shared" si="289"/>
        <v>1.4622479100666501</v>
      </c>
      <c r="N3054" s="4">
        <f>IF(SUMPRODUCT($O$2:$AD$2,O3054:AD3054)&lt;=Kalkulačka!$B$4,SUMPRODUCT($O$2:$AD$2,O3054:AD3054)*Kalkulačka!$B$5,SUMPRODUCT($O$2:$AD$2,O3054:AD3054))</f>
        <v>69</v>
      </c>
      <c r="O3054" s="4">
        <v>46</v>
      </c>
      <c r="P3054" s="4">
        <v>0</v>
      </c>
      <c r="Q3054" s="4">
        <v>0</v>
      </c>
      <c r="R3054" s="4">
        <v>0</v>
      </c>
      <c r="S3054" s="4">
        <v>0</v>
      </c>
      <c r="T3054" s="4">
        <v>0</v>
      </c>
      <c r="U3054" s="4">
        <v>46</v>
      </c>
      <c r="V3054" s="4">
        <v>0</v>
      </c>
      <c r="W3054" s="4">
        <v>0</v>
      </c>
      <c r="X3054" s="4">
        <v>0</v>
      </c>
      <c r="Y3054" s="4">
        <v>0</v>
      </c>
      <c r="Z3054" s="4">
        <v>0</v>
      </c>
      <c r="AA3054" s="4">
        <v>0</v>
      </c>
      <c r="AB3054" s="4">
        <v>0</v>
      </c>
      <c r="AC3054" s="4">
        <v>0</v>
      </c>
      <c r="AD3054" s="4">
        <v>0</v>
      </c>
    </row>
    <row r="3055" spans="1:30" x14ac:dyDescent="0.3">
      <c r="A3055" s="16" t="s">
        <v>20</v>
      </c>
      <c r="B3055" s="7">
        <v>540714</v>
      </c>
      <c r="C3055" s="7">
        <v>242691</v>
      </c>
      <c r="D3055" s="7" t="s">
        <v>2971</v>
      </c>
      <c r="E3055" s="7">
        <v>2</v>
      </c>
      <c r="F3055" s="4">
        <v>1704256</v>
      </c>
      <c r="G3055" s="4">
        <v>65793</v>
      </c>
      <c r="H3055" s="4">
        <f t="shared" si="284"/>
        <v>2131400.1925617205</v>
      </c>
      <c r="I3055" s="4">
        <f t="shared" si="285"/>
        <v>427144.1925617205</v>
      </c>
      <c r="J3055" s="5">
        <f t="shared" si="286"/>
        <v>0.25063382060073169</v>
      </c>
      <c r="K3055" s="4">
        <f t="shared" si="287"/>
        <v>118562.58958255718</v>
      </c>
      <c r="L3055" s="4">
        <f t="shared" si="288"/>
        <v>52769.589582557179</v>
      </c>
      <c r="M3055" s="5">
        <f t="shared" si="289"/>
        <v>0.80205477151911575</v>
      </c>
      <c r="N3055" s="4">
        <f>IF(SUMPRODUCT($O$2:$AD$2,O3055:AD3055)&lt;=Kalkulačka!$B$4,SUMPRODUCT($O$2:$AD$2,O3055:AD3055)*Kalkulačka!$B$5,SUMPRODUCT($O$2:$AD$2,O3055:AD3055))</f>
        <v>150</v>
      </c>
      <c r="O3055" s="4">
        <v>52</v>
      </c>
      <c r="P3055" s="4">
        <v>0</v>
      </c>
      <c r="Q3055" s="4">
        <v>0</v>
      </c>
      <c r="R3055" s="4">
        <v>0</v>
      </c>
      <c r="S3055" s="4">
        <v>48</v>
      </c>
      <c r="T3055" s="4">
        <v>0</v>
      </c>
      <c r="U3055" s="4">
        <v>97</v>
      </c>
      <c r="V3055" s="4">
        <v>25</v>
      </c>
      <c r="W3055" s="4">
        <v>0</v>
      </c>
      <c r="X3055" s="4">
        <v>0</v>
      </c>
      <c r="Y3055" s="4">
        <v>0</v>
      </c>
      <c r="Z3055" s="4">
        <v>0</v>
      </c>
      <c r="AA3055" s="4">
        <v>0</v>
      </c>
      <c r="AB3055" s="4">
        <v>0</v>
      </c>
      <c r="AC3055" s="4">
        <v>0</v>
      </c>
      <c r="AD3055" s="4">
        <v>0</v>
      </c>
    </row>
    <row r="3056" spans="1:30" x14ac:dyDescent="0.3">
      <c r="A3056" s="16" t="s">
        <v>41</v>
      </c>
      <c r="B3056" s="7">
        <v>580074</v>
      </c>
      <c r="C3056" s="7">
        <v>278696</v>
      </c>
      <c r="D3056" s="7" t="s">
        <v>2972</v>
      </c>
      <c r="E3056" s="7">
        <v>2</v>
      </c>
      <c r="F3056" s="4">
        <v>2862570</v>
      </c>
      <c r="G3056" s="4">
        <v>147043</v>
      </c>
      <c r="H3056" s="4">
        <f t="shared" si="284"/>
        <v>3580752.3235036903</v>
      </c>
      <c r="I3056" s="4">
        <f t="shared" si="285"/>
        <v>718182.32350369031</v>
      </c>
      <c r="J3056" s="5">
        <f t="shared" si="286"/>
        <v>0.25088725288942815</v>
      </c>
      <c r="K3056" s="4">
        <f t="shared" si="287"/>
        <v>199185.15049869608</v>
      </c>
      <c r="L3056" s="4">
        <f t="shared" si="288"/>
        <v>52142.150498696079</v>
      </c>
      <c r="M3056" s="5">
        <f t="shared" si="289"/>
        <v>0.35460477886533925</v>
      </c>
      <c r="N3056" s="4">
        <f>IF(SUMPRODUCT($O$2:$AD$2,O3056:AD3056)&lt;=Kalkulačka!$B$4,SUMPRODUCT($O$2:$AD$2,O3056:AD3056)*Kalkulačka!$B$5,SUMPRODUCT($O$2:$AD$2,O3056:AD3056))</f>
        <v>252</v>
      </c>
      <c r="O3056" s="4">
        <v>45</v>
      </c>
      <c r="P3056" s="4">
        <v>0</v>
      </c>
      <c r="Q3056" s="4">
        <v>0</v>
      </c>
      <c r="R3056" s="4">
        <v>0</v>
      </c>
      <c r="S3056" s="4">
        <v>123</v>
      </c>
      <c r="T3056" s="4">
        <v>0</v>
      </c>
      <c r="U3056" s="4">
        <v>154</v>
      </c>
      <c r="V3056" s="4">
        <v>36</v>
      </c>
      <c r="W3056" s="4">
        <v>0</v>
      </c>
      <c r="X3056" s="4">
        <v>0</v>
      </c>
      <c r="Y3056" s="4">
        <v>0</v>
      </c>
      <c r="Z3056" s="4">
        <v>0</v>
      </c>
      <c r="AA3056" s="4">
        <v>0</v>
      </c>
      <c r="AB3056" s="4">
        <v>0</v>
      </c>
      <c r="AC3056" s="4">
        <v>0</v>
      </c>
      <c r="AD3056" s="4">
        <v>0</v>
      </c>
    </row>
    <row r="3057" spans="1:30" x14ac:dyDescent="0.3">
      <c r="A3057" s="16" t="s">
        <v>20</v>
      </c>
      <c r="B3057" s="7">
        <v>538311</v>
      </c>
      <c r="C3057" s="7">
        <v>240290</v>
      </c>
      <c r="D3057" s="7" t="s">
        <v>2973</v>
      </c>
      <c r="E3057" s="7">
        <v>2</v>
      </c>
      <c r="F3057" s="4">
        <v>11088011</v>
      </c>
      <c r="G3057" s="4">
        <v>725152</v>
      </c>
      <c r="H3057" s="4">
        <f t="shared" si="284"/>
        <v>12026780.819894934</v>
      </c>
      <c r="I3057" s="4">
        <f t="shared" si="285"/>
        <v>938769.81989493407</v>
      </c>
      <c r="J3057" s="5">
        <f t="shared" si="286"/>
        <v>8.4665303803805214E-2</v>
      </c>
      <c r="K3057" s="4">
        <f t="shared" si="287"/>
        <v>669009.17215117603</v>
      </c>
      <c r="L3057" s="4">
        <f t="shared" si="288"/>
        <v>-56142.827848823974</v>
      </c>
      <c r="M3057" s="5">
        <f t="shared" si="289"/>
        <v>-7.7422151285280849E-2</v>
      </c>
      <c r="N3057" s="4">
        <f>IF(SUMPRODUCT($O$2:$AD$2,O3057:AD3057)&lt;=Kalkulačka!$B$4,SUMPRODUCT($O$2:$AD$2,O3057:AD3057)*Kalkulačka!$B$5,SUMPRODUCT($O$2:$AD$2,O3057:AD3057))</f>
        <v>846.4</v>
      </c>
      <c r="O3057" s="4">
        <v>158</v>
      </c>
      <c r="P3057" s="4">
        <v>0</v>
      </c>
      <c r="Q3057" s="4">
        <v>14</v>
      </c>
      <c r="R3057" s="4">
        <v>0</v>
      </c>
      <c r="S3057" s="4">
        <v>626</v>
      </c>
      <c r="T3057" s="4">
        <v>0</v>
      </c>
      <c r="U3057" s="4">
        <v>773</v>
      </c>
      <c r="V3057" s="4">
        <v>202</v>
      </c>
      <c r="W3057" s="4">
        <v>0</v>
      </c>
      <c r="X3057" s="4">
        <v>0</v>
      </c>
      <c r="Y3057" s="4">
        <v>0</v>
      </c>
      <c r="Z3057" s="4">
        <v>0</v>
      </c>
      <c r="AA3057" s="4">
        <v>484</v>
      </c>
      <c r="AB3057" s="4">
        <v>0</v>
      </c>
      <c r="AC3057" s="4">
        <v>0</v>
      </c>
      <c r="AD3057" s="4">
        <v>0</v>
      </c>
    </row>
    <row r="3058" spans="1:30" x14ac:dyDescent="0.3">
      <c r="A3058" s="16" t="s">
        <v>47</v>
      </c>
      <c r="B3058" s="7">
        <v>550825</v>
      </c>
      <c r="C3058" s="7">
        <v>542423</v>
      </c>
      <c r="D3058" s="7" t="s">
        <v>2974</v>
      </c>
      <c r="E3058" s="7">
        <v>2</v>
      </c>
      <c r="F3058" s="4">
        <v>3337369</v>
      </c>
      <c r="G3058" s="4">
        <v>132494</v>
      </c>
      <c r="H3058" s="4">
        <f t="shared" si="284"/>
        <v>4177544.3774209721</v>
      </c>
      <c r="I3058" s="4">
        <f t="shared" si="285"/>
        <v>840175.3774209721</v>
      </c>
      <c r="J3058" s="5">
        <f t="shared" si="286"/>
        <v>0.25174782213802915</v>
      </c>
      <c r="K3058" s="4">
        <f t="shared" si="287"/>
        <v>232382.67558181207</v>
      </c>
      <c r="L3058" s="4">
        <f t="shared" si="288"/>
        <v>99888.675581812073</v>
      </c>
      <c r="M3058" s="5">
        <f t="shared" si="289"/>
        <v>0.75391093620701377</v>
      </c>
      <c r="N3058" s="4">
        <f>IF(SUMPRODUCT($O$2:$AD$2,O3058:AD3058)&lt;=Kalkulačka!$B$4,SUMPRODUCT($O$2:$AD$2,O3058:AD3058)*Kalkulačka!$B$5,SUMPRODUCT($O$2:$AD$2,O3058:AD3058))</f>
        <v>294</v>
      </c>
      <c r="O3058" s="4">
        <v>93</v>
      </c>
      <c r="P3058" s="4">
        <v>0</v>
      </c>
      <c r="Q3058" s="4">
        <v>0</v>
      </c>
      <c r="R3058" s="4">
        <v>0</v>
      </c>
      <c r="S3058" s="4">
        <v>103</v>
      </c>
      <c r="T3058" s="4">
        <v>0</v>
      </c>
      <c r="U3058" s="4">
        <v>195</v>
      </c>
      <c r="V3058" s="4">
        <v>66</v>
      </c>
      <c r="W3058" s="4">
        <v>0</v>
      </c>
      <c r="X3058" s="4">
        <v>0</v>
      </c>
      <c r="Y3058" s="4">
        <v>0</v>
      </c>
      <c r="Z3058" s="4">
        <v>0</v>
      </c>
      <c r="AA3058" s="4">
        <v>0</v>
      </c>
      <c r="AB3058" s="4">
        <v>0</v>
      </c>
      <c r="AC3058" s="4">
        <v>0</v>
      </c>
      <c r="AD3058" s="4">
        <v>0</v>
      </c>
    </row>
    <row r="3059" spans="1:30" x14ac:dyDescent="0.3">
      <c r="A3059" s="16" t="s">
        <v>56</v>
      </c>
      <c r="B3059" s="7">
        <v>568449</v>
      </c>
      <c r="C3059" s="7">
        <v>600695</v>
      </c>
      <c r="D3059" s="7" t="s">
        <v>2975</v>
      </c>
      <c r="E3059" s="7">
        <v>2</v>
      </c>
      <c r="F3059" s="4">
        <v>1004545</v>
      </c>
      <c r="G3059" s="4">
        <v>40497</v>
      </c>
      <c r="H3059" s="4">
        <f t="shared" si="284"/>
        <v>1257526.113611415</v>
      </c>
      <c r="I3059" s="4">
        <f t="shared" si="285"/>
        <v>252981.11361141503</v>
      </c>
      <c r="J3059" s="5">
        <f t="shared" si="286"/>
        <v>0.25183651664327145</v>
      </c>
      <c r="K3059" s="4">
        <f t="shared" si="287"/>
        <v>69951.927853708738</v>
      </c>
      <c r="L3059" s="4">
        <f t="shared" si="288"/>
        <v>29454.927853708738</v>
      </c>
      <c r="M3059" s="5">
        <f t="shared" si="289"/>
        <v>0.72733604597152235</v>
      </c>
      <c r="N3059" s="4">
        <f>IF(SUMPRODUCT($O$2:$AD$2,O3059:AD3059)&lt;=Kalkulačka!$B$4,SUMPRODUCT($O$2:$AD$2,O3059:AD3059)*Kalkulačka!$B$5,SUMPRODUCT($O$2:$AD$2,O3059:AD3059))</f>
        <v>88.5</v>
      </c>
      <c r="O3059" s="4">
        <v>26</v>
      </c>
      <c r="P3059" s="4">
        <v>0</v>
      </c>
      <c r="Q3059" s="4">
        <v>0</v>
      </c>
      <c r="R3059" s="4">
        <v>0</v>
      </c>
      <c r="S3059" s="4">
        <v>33</v>
      </c>
      <c r="T3059" s="4">
        <v>0</v>
      </c>
      <c r="U3059" s="4">
        <v>59</v>
      </c>
      <c r="V3059" s="4">
        <v>28</v>
      </c>
      <c r="W3059" s="4">
        <v>0</v>
      </c>
      <c r="X3059" s="4">
        <v>0</v>
      </c>
      <c r="Y3059" s="4">
        <v>0</v>
      </c>
      <c r="Z3059" s="4">
        <v>0</v>
      </c>
      <c r="AA3059" s="4">
        <v>0</v>
      </c>
      <c r="AB3059" s="4">
        <v>0</v>
      </c>
      <c r="AC3059" s="4">
        <v>0</v>
      </c>
      <c r="AD3059" s="4">
        <v>0</v>
      </c>
    </row>
    <row r="3060" spans="1:30" x14ac:dyDescent="0.3">
      <c r="A3060" s="16" t="s">
        <v>56</v>
      </c>
      <c r="B3060" s="7">
        <v>554049</v>
      </c>
      <c r="C3060" s="7">
        <v>60798416</v>
      </c>
      <c r="D3060" s="7" t="s">
        <v>2976</v>
      </c>
      <c r="E3060" s="7">
        <v>2</v>
      </c>
      <c r="F3060" s="4">
        <v>1106544</v>
      </c>
      <c r="G3060" s="4">
        <v>44857</v>
      </c>
      <c r="H3060" s="4">
        <f t="shared" si="284"/>
        <v>1385410.1251651184</v>
      </c>
      <c r="I3060" s="4">
        <f t="shared" si="285"/>
        <v>278866.12516511837</v>
      </c>
      <c r="J3060" s="5">
        <f t="shared" si="286"/>
        <v>0.25201539673534756</v>
      </c>
      <c r="K3060" s="4">
        <f t="shared" si="287"/>
        <v>77065.683228662165</v>
      </c>
      <c r="L3060" s="4">
        <f t="shared" si="288"/>
        <v>32208.683228662165</v>
      </c>
      <c r="M3060" s="5">
        <f t="shared" si="289"/>
        <v>0.71803025678627996</v>
      </c>
      <c r="N3060" s="4">
        <f>IF(SUMPRODUCT($O$2:$AD$2,O3060:AD3060)&lt;=Kalkulačka!$B$4,SUMPRODUCT($O$2:$AD$2,O3060:AD3060)*Kalkulačka!$B$5,SUMPRODUCT($O$2:$AD$2,O3060:AD3060))</f>
        <v>97.5</v>
      </c>
      <c r="O3060" s="4">
        <v>28</v>
      </c>
      <c r="P3060" s="4">
        <v>0</v>
      </c>
      <c r="Q3060" s="4">
        <v>0</v>
      </c>
      <c r="R3060" s="4">
        <v>0</v>
      </c>
      <c r="S3060" s="4">
        <v>37</v>
      </c>
      <c r="T3060" s="4">
        <v>0</v>
      </c>
      <c r="U3060" s="4">
        <v>65</v>
      </c>
      <c r="V3060" s="4">
        <v>30</v>
      </c>
      <c r="W3060" s="4">
        <v>0</v>
      </c>
      <c r="X3060" s="4">
        <v>0</v>
      </c>
      <c r="Y3060" s="4">
        <v>0</v>
      </c>
      <c r="Z3060" s="4">
        <v>0</v>
      </c>
      <c r="AA3060" s="4">
        <v>0</v>
      </c>
      <c r="AB3060" s="4">
        <v>0</v>
      </c>
      <c r="AC3060" s="4">
        <v>0</v>
      </c>
      <c r="AD3060" s="4">
        <v>0</v>
      </c>
    </row>
    <row r="3061" spans="1:30" x14ac:dyDescent="0.3">
      <c r="A3061" s="16" t="s">
        <v>35</v>
      </c>
      <c r="B3061" s="7">
        <v>530468</v>
      </c>
      <c r="C3061" s="7">
        <v>46744941</v>
      </c>
      <c r="D3061" s="7" t="s">
        <v>2977</v>
      </c>
      <c r="E3061" s="7">
        <v>2</v>
      </c>
      <c r="F3061" s="4">
        <v>1906653</v>
      </c>
      <c r="G3061" s="4">
        <v>75591</v>
      </c>
      <c r="H3061" s="4">
        <f t="shared" si="284"/>
        <v>2387168.2156691272</v>
      </c>
      <c r="I3061" s="4">
        <f t="shared" si="285"/>
        <v>480515.21566912718</v>
      </c>
      <c r="J3061" s="5">
        <f t="shared" si="286"/>
        <v>0.25202027619557787</v>
      </c>
      <c r="K3061" s="4">
        <f t="shared" si="287"/>
        <v>132790.10033246403</v>
      </c>
      <c r="L3061" s="4">
        <f t="shared" si="288"/>
        <v>57199.100332464033</v>
      </c>
      <c r="M3061" s="5">
        <f t="shared" si="289"/>
        <v>0.75669193862316986</v>
      </c>
      <c r="N3061" s="4">
        <f>IF(SUMPRODUCT($O$2:$AD$2,O3061:AD3061)&lt;=Kalkulačka!$B$4,SUMPRODUCT($O$2:$AD$2,O3061:AD3061)*Kalkulačka!$B$5,SUMPRODUCT($O$2:$AD$2,O3061:AD3061))</f>
        <v>168</v>
      </c>
      <c r="O3061" s="4">
        <v>52</v>
      </c>
      <c r="P3061" s="4">
        <v>0</v>
      </c>
      <c r="Q3061" s="4">
        <v>0</v>
      </c>
      <c r="R3061" s="4">
        <v>0</v>
      </c>
      <c r="S3061" s="4">
        <v>60</v>
      </c>
      <c r="T3061" s="4">
        <v>0</v>
      </c>
      <c r="U3061" s="4">
        <v>112</v>
      </c>
      <c r="V3061" s="4">
        <v>30</v>
      </c>
      <c r="W3061" s="4">
        <v>0</v>
      </c>
      <c r="X3061" s="4">
        <v>0</v>
      </c>
      <c r="Y3061" s="4">
        <v>0</v>
      </c>
      <c r="Z3061" s="4">
        <v>0</v>
      </c>
      <c r="AA3061" s="4">
        <v>0</v>
      </c>
      <c r="AB3061" s="4">
        <v>0</v>
      </c>
      <c r="AC3061" s="4">
        <v>0</v>
      </c>
      <c r="AD3061" s="4">
        <v>0</v>
      </c>
    </row>
    <row r="3062" spans="1:30" x14ac:dyDescent="0.3">
      <c r="A3062" s="16" t="s">
        <v>20</v>
      </c>
      <c r="B3062" s="7">
        <v>537811</v>
      </c>
      <c r="C3062" s="7">
        <v>239771</v>
      </c>
      <c r="D3062" s="7" t="s">
        <v>2978</v>
      </c>
      <c r="E3062" s="7">
        <v>2</v>
      </c>
      <c r="F3062" s="4">
        <v>1872458</v>
      </c>
      <c r="G3062" s="4">
        <v>75822</v>
      </c>
      <c r="H3062" s="4">
        <f t="shared" si="284"/>
        <v>2344540.2118178927</v>
      </c>
      <c r="I3062" s="4">
        <f t="shared" si="285"/>
        <v>472082.21181789273</v>
      </c>
      <c r="J3062" s="5">
        <f t="shared" si="286"/>
        <v>0.2521189857491557</v>
      </c>
      <c r="K3062" s="4">
        <f t="shared" si="287"/>
        <v>130418.84854081291</v>
      </c>
      <c r="L3062" s="4">
        <f t="shared" si="288"/>
        <v>54596.848540812905</v>
      </c>
      <c r="M3062" s="5">
        <f t="shared" si="289"/>
        <v>0.72006605656422806</v>
      </c>
      <c r="N3062" s="4">
        <f>IF(SUMPRODUCT($O$2:$AD$2,O3062:AD3062)&lt;=Kalkulačka!$B$4,SUMPRODUCT($O$2:$AD$2,O3062:AD3062)*Kalkulačka!$B$5,SUMPRODUCT($O$2:$AD$2,O3062:AD3062))</f>
        <v>165</v>
      </c>
      <c r="O3062" s="4">
        <v>48</v>
      </c>
      <c r="P3062" s="4">
        <v>0</v>
      </c>
      <c r="Q3062" s="4">
        <v>0</v>
      </c>
      <c r="R3062" s="4">
        <v>0</v>
      </c>
      <c r="S3062" s="4">
        <v>62</v>
      </c>
      <c r="T3062" s="4">
        <v>0</v>
      </c>
      <c r="U3062" s="4">
        <v>110</v>
      </c>
      <c r="V3062" s="4">
        <v>53</v>
      </c>
      <c r="W3062" s="4">
        <v>0</v>
      </c>
      <c r="X3062" s="4">
        <v>0</v>
      </c>
      <c r="Y3062" s="4">
        <v>0</v>
      </c>
      <c r="Z3062" s="4">
        <v>0</v>
      </c>
      <c r="AA3062" s="4">
        <v>0</v>
      </c>
      <c r="AB3062" s="4">
        <v>0</v>
      </c>
      <c r="AC3062" s="4">
        <v>0</v>
      </c>
      <c r="AD3062" s="4">
        <v>0</v>
      </c>
    </row>
    <row r="3063" spans="1:30" x14ac:dyDescent="0.3">
      <c r="A3063" s="16" t="s">
        <v>44</v>
      </c>
      <c r="B3063" s="7">
        <v>588172</v>
      </c>
      <c r="C3063" s="7">
        <v>286893</v>
      </c>
      <c r="D3063" s="7" t="s">
        <v>2979</v>
      </c>
      <c r="E3063" s="7">
        <v>2</v>
      </c>
      <c r="F3063" s="4">
        <v>2297803</v>
      </c>
      <c r="G3063" s="4">
        <v>101986</v>
      </c>
      <c r="H3063" s="4">
        <f t="shared" si="284"/>
        <v>2877390.2599583226</v>
      </c>
      <c r="I3063" s="4">
        <f t="shared" si="285"/>
        <v>579587.25995832263</v>
      </c>
      <c r="J3063" s="5">
        <f t="shared" si="286"/>
        <v>0.25223540049269788</v>
      </c>
      <c r="K3063" s="4">
        <f t="shared" si="287"/>
        <v>160059.49593645221</v>
      </c>
      <c r="L3063" s="4">
        <f t="shared" si="288"/>
        <v>58073.495936452207</v>
      </c>
      <c r="M3063" s="5">
        <f t="shared" si="289"/>
        <v>0.56942615590818546</v>
      </c>
      <c r="N3063" s="4">
        <f>IF(SUMPRODUCT($O$2:$AD$2,O3063:AD3063)&lt;=Kalkulačka!$B$4,SUMPRODUCT($O$2:$AD$2,O3063:AD3063)*Kalkulačka!$B$5,SUMPRODUCT($O$2:$AD$2,O3063:AD3063))</f>
        <v>202.5</v>
      </c>
      <c r="O3063" s="4">
        <v>37</v>
      </c>
      <c r="P3063" s="4">
        <v>0</v>
      </c>
      <c r="Q3063" s="4">
        <v>0</v>
      </c>
      <c r="R3063" s="4">
        <v>0</v>
      </c>
      <c r="S3063" s="4">
        <v>98</v>
      </c>
      <c r="T3063" s="4">
        <v>0</v>
      </c>
      <c r="U3063" s="4">
        <v>134</v>
      </c>
      <c r="V3063" s="4">
        <v>60</v>
      </c>
      <c r="W3063" s="4">
        <v>0</v>
      </c>
      <c r="X3063" s="4">
        <v>0</v>
      </c>
      <c r="Y3063" s="4">
        <v>0</v>
      </c>
      <c r="Z3063" s="4">
        <v>0</v>
      </c>
      <c r="AA3063" s="4">
        <v>0</v>
      </c>
      <c r="AB3063" s="4">
        <v>0</v>
      </c>
      <c r="AC3063" s="4">
        <v>0</v>
      </c>
      <c r="AD3063" s="4">
        <v>0</v>
      </c>
    </row>
    <row r="3064" spans="1:30" x14ac:dyDescent="0.3">
      <c r="A3064" s="16" t="s">
        <v>20</v>
      </c>
      <c r="B3064" s="7">
        <v>531944</v>
      </c>
      <c r="C3064" s="7">
        <v>233994</v>
      </c>
      <c r="D3064" s="7" t="s">
        <v>2980</v>
      </c>
      <c r="E3064" s="7">
        <v>2</v>
      </c>
      <c r="F3064" s="4">
        <v>1974164</v>
      </c>
      <c r="G3064" s="4">
        <v>80189</v>
      </c>
      <c r="H3064" s="4">
        <f t="shared" si="284"/>
        <v>2472424.2233715956</v>
      </c>
      <c r="I3064" s="4">
        <f t="shared" si="285"/>
        <v>498260.22337159561</v>
      </c>
      <c r="J3064" s="5">
        <f t="shared" si="286"/>
        <v>0.25239049206225816</v>
      </c>
      <c r="K3064" s="4">
        <f t="shared" si="287"/>
        <v>137532.60391576632</v>
      </c>
      <c r="L3064" s="4">
        <f t="shared" si="288"/>
        <v>57343.603915766318</v>
      </c>
      <c r="M3064" s="5">
        <f t="shared" si="289"/>
        <v>0.71510561193887345</v>
      </c>
      <c r="N3064" s="4">
        <f>IF(SUMPRODUCT($O$2:$AD$2,O3064:AD3064)&lt;=Kalkulačka!$B$4,SUMPRODUCT($O$2:$AD$2,O3064:AD3064)*Kalkulačka!$B$5,SUMPRODUCT($O$2:$AD$2,O3064:AD3064))</f>
        <v>174</v>
      </c>
      <c r="O3064" s="4">
        <v>50</v>
      </c>
      <c r="P3064" s="4">
        <v>0</v>
      </c>
      <c r="Q3064" s="4">
        <v>0</v>
      </c>
      <c r="R3064" s="4">
        <v>0</v>
      </c>
      <c r="S3064" s="4">
        <v>66</v>
      </c>
      <c r="T3064" s="4">
        <v>0</v>
      </c>
      <c r="U3064" s="4">
        <v>116</v>
      </c>
      <c r="V3064" s="4">
        <v>61</v>
      </c>
      <c r="W3064" s="4">
        <v>0</v>
      </c>
      <c r="X3064" s="4">
        <v>0</v>
      </c>
      <c r="Y3064" s="4">
        <v>0</v>
      </c>
      <c r="Z3064" s="4">
        <v>0</v>
      </c>
      <c r="AA3064" s="4">
        <v>0</v>
      </c>
      <c r="AB3064" s="4">
        <v>0</v>
      </c>
      <c r="AC3064" s="4">
        <v>0</v>
      </c>
      <c r="AD3064" s="4">
        <v>0</v>
      </c>
    </row>
    <row r="3065" spans="1:30" x14ac:dyDescent="0.3">
      <c r="A3065" s="16" t="s">
        <v>20</v>
      </c>
      <c r="B3065" s="7">
        <v>540439</v>
      </c>
      <c r="C3065" s="7">
        <v>242411</v>
      </c>
      <c r="D3065" s="7" t="s">
        <v>2981</v>
      </c>
      <c r="E3065" s="7">
        <v>2</v>
      </c>
      <c r="F3065" s="4">
        <v>3216087</v>
      </c>
      <c r="G3065" s="4">
        <v>154336</v>
      </c>
      <c r="H3065" s="4">
        <f t="shared" si="284"/>
        <v>4028346.3639416518</v>
      </c>
      <c r="I3065" s="4">
        <f t="shared" si="285"/>
        <v>812259.36394165177</v>
      </c>
      <c r="J3065" s="5">
        <f t="shared" si="286"/>
        <v>0.25256137783015564</v>
      </c>
      <c r="K3065" s="4">
        <f t="shared" si="287"/>
        <v>224083.29431103307</v>
      </c>
      <c r="L3065" s="4">
        <f t="shared" si="288"/>
        <v>69747.294311033067</v>
      </c>
      <c r="M3065" s="5">
        <f t="shared" si="289"/>
        <v>0.45191850450337623</v>
      </c>
      <c r="N3065" s="4">
        <f>IF(SUMPRODUCT($O$2:$AD$2,O3065:AD3065)&lt;=Kalkulačka!$B$4,SUMPRODUCT($O$2:$AD$2,O3065:AD3065)*Kalkulačka!$B$5,SUMPRODUCT($O$2:$AD$2,O3065:AD3065))</f>
        <v>283.5</v>
      </c>
      <c r="O3065" s="4">
        <v>47</v>
      </c>
      <c r="P3065" s="4">
        <v>0</v>
      </c>
      <c r="Q3065" s="4">
        <v>10</v>
      </c>
      <c r="R3065" s="4">
        <v>0</v>
      </c>
      <c r="S3065" s="4">
        <v>108</v>
      </c>
      <c r="T3065" s="4">
        <v>12</v>
      </c>
      <c r="U3065" s="4">
        <v>167</v>
      </c>
      <c r="V3065" s="4">
        <v>73</v>
      </c>
      <c r="W3065" s="4">
        <v>0</v>
      </c>
      <c r="X3065" s="4">
        <v>0</v>
      </c>
      <c r="Y3065" s="4">
        <v>0</v>
      </c>
      <c r="Z3065" s="4">
        <v>0</v>
      </c>
      <c r="AA3065" s="4">
        <v>0</v>
      </c>
      <c r="AB3065" s="4">
        <v>0</v>
      </c>
      <c r="AC3065" s="4">
        <v>0</v>
      </c>
      <c r="AD3065" s="4">
        <v>0</v>
      </c>
    </row>
    <row r="3066" spans="1:30" x14ac:dyDescent="0.3">
      <c r="A3066" s="16" t="s">
        <v>44</v>
      </c>
      <c r="B3066" s="7">
        <v>596663</v>
      </c>
      <c r="C3066" s="7">
        <v>842567</v>
      </c>
      <c r="D3066" s="7" t="s">
        <v>1525</v>
      </c>
      <c r="E3066" s="7">
        <v>2</v>
      </c>
      <c r="F3066" s="4">
        <v>731683</v>
      </c>
      <c r="G3066" s="4">
        <v>29027</v>
      </c>
      <c r="H3066" s="4">
        <f t="shared" si="284"/>
        <v>916502.0828015398</v>
      </c>
      <c r="I3066" s="4">
        <f t="shared" si="285"/>
        <v>184819.0828015398</v>
      </c>
      <c r="J3066" s="5">
        <f t="shared" si="286"/>
        <v>0.25259447438513649</v>
      </c>
      <c r="K3066" s="4">
        <f t="shared" si="287"/>
        <v>50981.913520499591</v>
      </c>
      <c r="L3066" s="4">
        <f t="shared" si="288"/>
        <v>21954.913520499591</v>
      </c>
      <c r="M3066" s="5">
        <f t="shared" si="289"/>
        <v>0.75636178456263448</v>
      </c>
      <c r="N3066" s="4">
        <f>IF(SUMPRODUCT($O$2:$AD$2,O3066:AD3066)&lt;=Kalkulačka!$B$4,SUMPRODUCT($O$2:$AD$2,O3066:AD3066)*Kalkulačka!$B$5,SUMPRODUCT($O$2:$AD$2,O3066:AD3066))</f>
        <v>64.5</v>
      </c>
      <c r="O3066" s="4">
        <v>21</v>
      </c>
      <c r="P3066" s="4">
        <v>0</v>
      </c>
      <c r="Q3066" s="4">
        <v>0</v>
      </c>
      <c r="R3066" s="4">
        <v>0</v>
      </c>
      <c r="S3066" s="4">
        <v>22</v>
      </c>
      <c r="T3066" s="4">
        <v>0</v>
      </c>
      <c r="U3066" s="4">
        <v>42</v>
      </c>
      <c r="V3066" s="4">
        <v>18</v>
      </c>
      <c r="W3066" s="4">
        <v>0</v>
      </c>
      <c r="X3066" s="4">
        <v>0</v>
      </c>
      <c r="Y3066" s="4">
        <v>0</v>
      </c>
      <c r="Z3066" s="4">
        <v>0</v>
      </c>
      <c r="AA3066" s="4">
        <v>0</v>
      </c>
      <c r="AB3066" s="4">
        <v>0</v>
      </c>
      <c r="AC3066" s="4">
        <v>0</v>
      </c>
      <c r="AD3066" s="4">
        <v>0</v>
      </c>
    </row>
    <row r="3067" spans="1:30" x14ac:dyDescent="0.3">
      <c r="A3067" s="16" t="s">
        <v>29</v>
      </c>
      <c r="B3067" s="7">
        <v>560685</v>
      </c>
      <c r="C3067" s="7">
        <v>259641</v>
      </c>
      <c r="D3067" s="7" t="s">
        <v>2982</v>
      </c>
      <c r="E3067" s="7">
        <v>2</v>
      </c>
      <c r="F3067" s="4">
        <v>2262937</v>
      </c>
      <c r="G3067" s="4">
        <v>94851</v>
      </c>
      <c r="H3067" s="4">
        <f t="shared" si="284"/>
        <v>2834762.2561070882</v>
      </c>
      <c r="I3067" s="4">
        <f t="shared" si="285"/>
        <v>571825.25610708818</v>
      </c>
      <c r="J3067" s="5">
        <f t="shared" si="286"/>
        <v>0.25269163750784407</v>
      </c>
      <c r="K3067" s="4">
        <f t="shared" si="287"/>
        <v>157688.24414480105</v>
      </c>
      <c r="L3067" s="4">
        <f t="shared" si="288"/>
        <v>62837.24414480105</v>
      </c>
      <c r="M3067" s="5">
        <f t="shared" si="289"/>
        <v>0.66248372863544991</v>
      </c>
      <c r="N3067" s="4">
        <f>IF(SUMPRODUCT($O$2:$AD$2,O3067:AD3067)&lt;=Kalkulačka!$B$4,SUMPRODUCT($O$2:$AD$2,O3067:AD3067)*Kalkulačka!$B$5,SUMPRODUCT($O$2:$AD$2,O3067:AD3067))</f>
        <v>199.5</v>
      </c>
      <c r="O3067" s="4">
        <v>48</v>
      </c>
      <c r="P3067" s="4">
        <v>0</v>
      </c>
      <c r="Q3067" s="4">
        <v>0</v>
      </c>
      <c r="R3067" s="4">
        <v>0</v>
      </c>
      <c r="S3067" s="4">
        <v>85</v>
      </c>
      <c r="T3067" s="4">
        <v>0</v>
      </c>
      <c r="U3067" s="4">
        <v>94</v>
      </c>
      <c r="V3067" s="4">
        <v>34</v>
      </c>
      <c r="W3067" s="4">
        <v>0</v>
      </c>
      <c r="X3067" s="4">
        <v>0</v>
      </c>
      <c r="Y3067" s="4">
        <v>0</v>
      </c>
      <c r="Z3067" s="4">
        <v>0</v>
      </c>
      <c r="AA3067" s="4">
        <v>0</v>
      </c>
      <c r="AB3067" s="4">
        <v>0</v>
      </c>
      <c r="AC3067" s="4">
        <v>0</v>
      </c>
      <c r="AD3067" s="4">
        <v>0</v>
      </c>
    </row>
    <row r="3068" spans="1:30" x14ac:dyDescent="0.3">
      <c r="A3068" s="16" t="s">
        <v>35</v>
      </c>
      <c r="B3068" s="7">
        <v>577171</v>
      </c>
      <c r="C3068" s="7">
        <v>275786</v>
      </c>
      <c r="D3068" s="7" t="s">
        <v>2983</v>
      </c>
      <c r="E3068" s="7">
        <v>2</v>
      </c>
      <c r="F3068" s="4">
        <v>850715</v>
      </c>
      <c r="G3068" s="4">
        <v>33827</v>
      </c>
      <c r="H3068" s="4">
        <f t="shared" si="284"/>
        <v>1065700.0962808602</v>
      </c>
      <c r="I3068" s="4">
        <f t="shared" si="285"/>
        <v>214985.09628086025</v>
      </c>
      <c r="J3068" s="5">
        <f t="shared" si="286"/>
        <v>0.25271106807903965</v>
      </c>
      <c r="K3068" s="4">
        <f t="shared" si="287"/>
        <v>59281.294791278589</v>
      </c>
      <c r="L3068" s="4">
        <f t="shared" si="288"/>
        <v>25454.294791278589</v>
      </c>
      <c r="M3068" s="5">
        <f t="shared" si="289"/>
        <v>0.75248454758857086</v>
      </c>
      <c r="N3068" s="4">
        <f>IF(SUMPRODUCT($O$2:$AD$2,O3068:AD3068)&lt;=Kalkulačka!$B$4,SUMPRODUCT($O$2:$AD$2,O3068:AD3068)*Kalkulačka!$B$5,SUMPRODUCT($O$2:$AD$2,O3068:AD3068))</f>
        <v>75</v>
      </c>
      <c r="O3068" s="4">
        <v>23</v>
      </c>
      <c r="P3068" s="4">
        <v>0</v>
      </c>
      <c r="Q3068" s="4">
        <v>0</v>
      </c>
      <c r="R3068" s="4">
        <v>0</v>
      </c>
      <c r="S3068" s="4">
        <v>27</v>
      </c>
      <c r="T3068" s="4">
        <v>0</v>
      </c>
      <c r="U3068" s="4">
        <v>50</v>
      </c>
      <c r="V3068" s="4">
        <v>10</v>
      </c>
      <c r="W3068" s="4">
        <v>0</v>
      </c>
      <c r="X3068" s="4">
        <v>0</v>
      </c>
      <c r="Y3068" s="4">
        <v>0</v>
      </c>
      <c r="Z3068" s="4">
        <v>0</v>
      </c>
      <c r="AA3068" s="4">
        <v>0</v>
      </c>
      <c r="AB3068" s="4">
        <v>0</v>
      </c>
      <c r="AC3068" s="4">
        <v>0</v>
      </c>
      <c r="AD3068" s="4">
        <v>0</v>
      </c>
    </row>
    <row r="3069" spans="1:30" x14ac:dyDescent="0.3">
      <c r="A3069" s="16" t="s">
        <v>29</v>
      </c>
      <c r="B3069" s="7">
        <v>554618</v>
      </c>
      <c r="C3069" s="7">
        <v>254037</v>
      </c>
      <c r="D3069" s="7" t="s">
        <v>2984</v>
      </c>
      <c r="E3069" s="7">
        <v>2</v>
      </c>
      <c r="F3069" s="4">
        <v>901737</v>
      </c>
      <c r="G3069" s="4">
        <v>35971</v>
      </c>
      <c r="H3069" s="4">
        <f t="shared" si="284"/>
        <v>1129642.1020577119</v>
      </c>
      <c r="I3069" s="4">
        <f t="shared" si="285"/>
        <v>227905.10205771192</v>
      </c>
      <c r="J3069" s="5">
        <f t="shared" si="286"/>
        <v>0.25274010277687609</v>
      </c>
      <c r="K3069" s="4">
        <f t="shared" si="287"/>
        <v>62838.17247875531</v>
      </c>
      <c r="L3069" s="4">
        <f t="shared" si="288"/>
        <v>26867.17247875531</v>
      </c>
      <c r="M3069" s="5">
        <f t="shared" si="289"/>
        <v>0.74691202576395743</v>
      </c>
      <c r="N3069" s="4">
        <f>IF(SUMPRODUCT($O$2:$AD$2,O3069:AD3069)&lt;=Kalkulačka!$B$4,SUMPRODUCT($O$2:$AD$2,O3069:AD3069)*Kalkulačka!$B$5,SUMPRODUCT($O$2:$AD$2,O3069:AD3069))</f>
        <v>79.5</v>
      </c>
      <c r="O3069" s="4">
        <v>24</v>
      </c>
      <c r="P3069" s="4">
        <v>0</v>
      </c>
      <c r="Q3069" s="4">
        <v>0</v>
      </c>
      <c r="R3069" s="4">
        <v>0</v>
      </c>
      <c r="S3069" s="4">
        <v>29</v>
      </c>
      <c r="T3069" s="4">
        <v>0</v>
      </c>
      <c r="U3069" s="4">
        <v>50</v>
      </c>
      <c r="V3069" s="4">
        <v>25</v>
      </c>
      <c r="W3069" s="4">
        <v>0</v>
      </c>
      <c r="X3069" s="4">
        <v>0</v>
      </c>
      <c r="Y3069" s="4">
        <v>0</v>
      </c>
      <c r="Z3069" s="4">
        <v>0</v>
      </c>
      <c r="AA3069" s="4">
        <v>0</v>
      </c>
      <c r="AB3069" s="4">
        <v>0</v>
      </c>
      <c r="AC3069" s="4">
        <v>0</v>
      </c>
      <c r="AD3069" s="4">
        <v>0</v>
      </c>
    </row>
    <row r="3070" spans="1:30" x14ac:dyDescent="0.3">
      <c r="A3070" s="16" t="s">
        <v>47</v>
      </c>
      <c r="B3070" s="7">
        <v>582336</v>
      </c>
      <c r="C3070" s="7">
        <v>280933</v>
      </c>
      <c r="D3070" s="7" t="s">
        <v>2985</v>
      </c>
      <c r="E3070" s="7">
        <v>2</v>
      </c>
      <c r="F3070" s="4">
        <v>1003432</v>
      </c>
      <c r="G3070" s="4">
        <v>42880</v>
      </c>
      <c r="H3070" s="4">
        <f t="shared" si="284"/>
        <v>1257526.113611415</v>
      </c>
      <c r="I3070" s="4">
        <f t="shared" si="285"/>
        <v>254094.11361141503</v>
      </c>
      <c r="J3070" s="5">
        <f t="shared" si="286"/>
        <v>0.25322504525609602</v>
      </c>
      <c r="K3070" s="4">
        <f t="shared" si="287"/>
        <v>69951.927853708738</v>
      </c>
      <c r="L3070" s="4">
        <f t="shared" si="288"/>
        <v>27071.927853708738</v>
      </c>
      <c r="M3070" s="5">
        <f t="shared" si="289"/>
        <v>0.6313416010659687</v>
      </c>
      <c r="N3070" s="4">
        <f>IF(SUMPRODUCT($O$2:$AD$2,O3070:AD3070)&lt;=Kalkulačka!$B$4,SUMPRODUCT($O$2:$AD$2,O3070:AD3070)*Kalkulačka!$B$5,SUMPRODUCT($O$2:$AD$2,O3070:AD3070))</f>
        <v>88.5</v>
      </c>
      <c r="O3070" s="4">
        <v>20</v>
      </c>
      <c r="P3070" s="4">
        <v>0</v>
      </c>
      <c r="Q3070" s="4">
        <v>0</v>
      </c>
      <c r="R3070" s="4">
        <v>0</v>
      </c>
      <c r="S3070" s="4">
        <v>39</v>
      </c>
      <c r="T3070" s="4">
        <v>0</v>
      </c>
      <c r="U3070" s="4">
        <v>59</v>
      </c>
      <c r="V3070" s="4">
        <v>29</v>
      </c>
      <c r="W3070" s="4">
        <v>0</v>
      </c>
      <c r="X3070" s="4">
        <v>0</v>
      </c>
      <c r="Y3070" s="4">
        <v>0</v>
      </c>
      <c r="Z3070" s="4">
        <v>0</v>
      </c>
      <c r="AA3070" s="4">
        <v>0</v>
      </c>
      <c r="AB3070" s="4">
        <v>0</v>
      </c>
      <c r="AC3070" s="4">
        <v>0</v>
      </c>
      <c r="AD3070" s="4">
        <v>0</v>
      </c>
    </row>
    <row r="3071" spans="1:30" x14ac:dyDescent="0.3">
      <c r="A3071" s="16" t="s">
        <v>56</v>
      </c>
      <c r="B3071" s="7">
        <v>569631</v>
      </c>
      <c r="C3071" s="7">
        <v>846872</v>
      </c>
      <c r="D3071" s="7" t="s">
        <v>2986</v>
      </c>
      <c r="E3071" s="7">
        <v>2</v>
      </c>
      <c r="F3071" s="4">
        <v>3078079</v>
      </c>
      <c r="G3071" s="4">
        <v>122653</v>
      </c>
      <c r="H3071" s="4">
        <f t="shared" si="284"/>
        <v>3857834.348536714</v>
      </c>
      <c r="I3071" s="4">
        <f t="shared" si="285"/>
        <v>779755.34853671398</v>
      </c>
      <c r="J3071" s="5">
        <f t="shared" si="286"/>
        <v>0.25332532028473409</v>
      </c>
      <c r="K3071" s="4">
        <f t="shared" si="287"/>
        <v>214598.2871444285</v>
      </c>
      <c r="L3071" s="4">
        <f t="shared" si="288"/>
        <v>91945.287144428497</v>
      </c>
      <c r="M3071" s="5">
        <f t="shared" si="289"/>
        <v>0.74963749068044394</v>
      </c>
      <c r="N3071" s="4">
        <f>IF(SUMPRODUCT($O$2:$AD$2,O3071:AD3071)&lt;=Kalkulačka!$B$4,SUMPRODUCT($O$2:$AD$2,O3071:AD3071)*Kalkulačka!$B$5,SUMPRODUCT($O$2:$AD$2,O3071:AD3071))</f>
        <v>271.5</v>
      </c>
      <c r="O3071" s="4">
        <v>84</v>
      </c>
      <c r="P3071" s="4">
        <v>0</v>
      </c>
      <c r="Q3071" s="4">
        <v>0</v>
      </c>
      <c r="R3071" s="4">
        <v>0</v>
      </c>
      <c r="S3071" s="4">
        <v>97</v>
      </c>
      <c r="T3071" s="4">
        <v>0</v>
      </c>
      <c r="U3071" s="4">
        <v>179</v>
      </c>
      <c r="V3071" s="4">
        <v>60</v>
      </c>
      <c r="W3071" s="4">
        <v>0</v>
      </c>
      <c r="X3071" s="4">
        <v>0</v>
      </c>
      <c r="Y3071" s="4">
        <v>0</v>
      </c>
      <c r="Z3071" s="4">
        <v>0</v>
      </c>
      <c r="AA3071" s="4">
        <v>0</v>
      </c>
      <c r="AB3071" s="4">
        <v>0</v>
      </c>
      <c r="AC3071" s="4">
        <v>0</v>
      </c>
      <c r="AD3071" s="4">
        <v>0</v>
      </c>
    </row>
    <row r="3072" spans="1:30" x14ac:dyDescent="0.3">
      <c r="A3072" s="16" t="s">
        <v>20</v>
      </c>
      <c r="B3072" s="7">
        <v>538761</v>
      </c>
      <c r="C3072" s="7">
        <v>240745</v>
      </c>
      <c r="D3072" s="7" t="s">
        <v>2987</v>
      </c>
      <c r="E3072" s="7">
        <v>2</v>
      </c>
      <c r="F3072" s="4">
        <v>2192902</v>
      </c>
      <c r="G3072" s="4">
        <v>92071</v>
      </c>
      <c r="H3072" s="4">
        <f t="shared" si="284"/>
        <v>2749506.2484046193</v>
      </c>
      <c r="I3072" s="4">
        <f t="shared" si="285"/>
        <v>556604.24840461928</v>
      </c>
      <c r="J3072" s="5">
        <f t="shared" si="286"/>
        <v>0.25382084945183103</v>
      </c>
      <c r="K3072" s="4">
        <f t="shared" si="287"/>
        <v>152945.74056149877</v>
      </c>
      <c r="L3072" s="4">
        <f t="shared" si="288"/>
        <v>60874.740561498766</v>
      </c>
      <c r="M3072" s="5">
        <f t="shared" si="289"/>
        <v>0.66117171054402335</v>
      </c>
      <c r="N3072" s="4">
        <f>IF(SUMPRODUCT($O$2:$AD$2,O3072:AD3072)&lt;=Kalkulačka!$B$4,SUMPRODUCT($O$2:$AD$2,O3072:AD3072)*Kalkulačka!$B$5,SUMPRODUCT($O$2:$AD$2,O3072:AD3072))</f>
        <v>193.5</v>
      </c>
      <c r="O3072" s="4">
        <v>41</v>
      </c>
      <c r="P3072" s="4">
        <v>0</v>
      </c>
      <c r="Q3072" s="4">
        <v>12</v>
      </c>
      <c r="R3072" s="4">
        <v>0</v>
      </c>
      <c r="S3072" s="4">
        <v>76</v>
      </c>
      <c r="T3072" s="4">
        <v>0</v>
      </c>
      <c r="U3072" s="4">
        <v>129</v>
      </c>
      <c r="V3072" s="4">
        <v>83</v>
      </c>
      <c r="W3072" s="4">
        <v>0</v>
      </c>
      <c r="X3072" s="4">
        <v>0</v>
      </c>
      <c r="Y3072" s="4">
        <v>0</v>
      </c>
      <c r="Z3072" s="4">
        <v>0</v>
      </c>
      <c r="AA3072" s="4">
        <v>0</v>
      </c>
      <c r="AB3072" s="4">
        <v>0</v>
      </c>
      <c r="AC3072" s="4">
        <v>0</v>
      </c>
      <c r="AD3072" s="4">
        <v>0</v>
      </c>
    </row>
    <row r="3073" spans="1:30" x14ac:dyDescent="0.3">
      <c r="A3073" s="16" t="s">
        <v>23</v>
      </c>
      <c r="B3073" s="7">
        <v>544272</v>
      </c>
      <c r="C3073" s="7">
        <v>244678</v>
      </c>
      <c r="D3073" s="7" t="s">
        <v>1402</v>
      </c>
      <c r="E3073" s="7">
        <v>2</v>
      </c>
      <c r="F3073" s="4">
        <v>2702684</v>
      </c>
      <c r="G3073" s="4">
        <v>111567</v>
      </c>
      <c r="H3073" s="4">
        <f t="shared" si="284"/>
        <v>3388926.3061731355</v>
      </c>
      <c r="I3073" s="4">
        <f t="shared" si="285"/>
        <v>686242.30617313553</v>
      </c>
      <c r="J3073" s="5">
        <f t="shared" si="286"/>
        <v>0.25391141035101983</v>
      </c>
      <c r="K3073" s="4">
        <f t="shared" si="287"/>
        <v>188514.51743626592</v>
      </c>
      <c r="L3073" s="4">
        <f t="shared" si="288"/>
        <v>76947.517436265916</v>
      </c>
      <c r="M3073" s="5">
        <f t="shared" si="289"/>
        <v>0.68969782674326563</v>
      </c>
      <c r="N3073" s="4">
        <f>IF(SUMPRODUCT($O$2:$AD$2,O3073:AD3073)&lt;=Kalkulačka!$B$4,SUMPRODUCT($O$2:$AD$2,O3073:AD3073)*Kalkulačka!$B$5,SUMPRODUCT($O$2:$AD$2,O3073:AD3073))</f>
        <v>238.5</v>
      </c>
      <c r="O3073" s="4">
        <v>67</v>
      </c>
      <c r="P3073" s="4">
        <v>0</v>
      </c>
      <c r="Q3073" s="4">
        <v>0</v>
      </c>
      <c r="R3073" s="4">
        <v>0</v>
      </c>
      <c r="S3073" s="4">
        <v>92</v>
      </c>
      <c r="T3073" s="4">
        <v>0</v>
      </c>
      <c r="U3073" s="4">
        <v>161</v>
      </c>
      <c r="V3073" s="4">
        <v>61</v>
      </c>
      <c r="W3073" s="4">
        <v>0</v>
      </c>
      <c r="X3073" s="4">
        <v>0</v>
      </c>
      <c r="Y3073" s="4">
        <v>0</v>
      </c>
      <c r="Z3073" s="4">
        <v>0</v>
      </c>
      <c r="AA3073" s="4">
        <v>0</v>
      </c>
      <c r="AB3073" s="4">
        <v>0</v>
      </c>
      <c r="AC3073" s="4">
        <v>0</v>
      </c>
      <c r="AD3073" s="4">
        <v>0</v>
      </c>
    </row>
    <row r="3074" spans="1:30" x14ac:dyDescent="0.3">
      <c r="A3074" s="16" t="s">
        <v>35</v>
      </c>
      <c r="B3074" s="7">
        <v>564028</v>
      </c>
      <c r="C3074" s="7">
        <v>262781</v>
      </c>
      <c r="D3074" s="7" t="s">
        <v>322</v>
      </c>
      <c r="E3074" s="7">
        <v>2</v>
      </c>
      <c r="F3074" s="4">
        <v>17679554</v>
      </c>
      <c r="G3074" s="4">
        <v>1197929</v>
      </c>
      <c r="H3074" s="4">
        <f t="shared" si="284"/>
        <v>19215283.202674765</v>
      </c>
      <c r="I3074" s="4">
        <f t="shared" si="285"/>
        <v>1535729.2026747651</v>
      </c>
      <c r="J3074" s="5">
        <f t="shared" si="286"/>
        <v>8.6864702733720822E-2</v>
      </c>
      <c r="K3074" s="4">
        <f t="shared" si="287"/>
        <v>1068881.2659499471</v>
      </c>
      <c r="L3074" s="4">
        <f t="shared" si="288"/>
        <v>-129047.73405005294</v>
      </c>
      <c r="M3074" s="5">
        <f t="shared" si="289"/>
        <v>-0.10772569497028028</v>
      </c>
      <c r="N3074" s="4">
        <f>IF(SUMPRODUCT($O$2:$AD$2,O3074:AD3074)&lt;=Kalkulačka!$B$4,SUMPRODUCT($O$2:$AD$2,O3074:AD3074)*Kalkulačka!$B$5,SUMPRODUCT($O$2:$AD$2,O3074:AD3074))</f>
        <v>1352.3</v>
      </c>
      <c r="O3074" s="4">
        <v>226</v>
      </c>
      <c r="P3074" s="4">
        <v>0</v>
      </c>
      <c r="Q3074" s="4">
        <v>0</v>
      </c>
      <c r="R3074" s="4">
        <v>0</v>
      </c>
      <c r="S3074" s="4">
        <v>948</v>
      </c>
      <c r="T3074" s="4">
        <v>74</v>
      </c>
      <c r="U3074" s="4">
        <v>1045</v>
      </c>
      <c r="V3074" s="4">
        <v>234</v>
      </c>
      <c r="W3074" s="4">
        <v>0</v>
      </c>
      <c r="X3074" s="4">
        <v>195</v>
      </c>
      <c r="Y3074" s="4">
        <v>0</v>
      </c>
      <c r="Z3074" s="4">
        <v>0</v>
      </c>
      <c r="AA3074" s="4">
        <v>303</v>
      </c>
      <c r="AB3074" s="4">
        <v>0</v>
      </c>
      <c r="AC3074" s="4">
        <v>0</v>
      </c>
      <c r="AD3074" s="4">
        <v>0</v>
      </c>
    </row>
    <row r="3075" spans="1:30" x14ac:dyDescent="0.3">
      <c r="A3075" s="16" t="s">
        <v>56</v>
      </c>
      <c r="B3075" s="7">
        <v>568554</v>
      </c>
      <c r="C3075" s="7">
        <v>600741</v>
      </c>
      <c r="D3075" s="7" t="s">
        <v>2988</v>
      </c>
      <c r="E3075" s="7">
        <v>2</v>
      </c>
      <c r="F3075" s="4">
        <v>1732547</v>
      </c>
      <c r="G3075" s="4">
        <v>69244</v>
      </c>
      <c r="H3075" s="4">
        <f t="shared" si="284"/>
        <v>2174028.1964129549</v>
      </c>
      <c r="I3075" s="4">
        <f t="shared" si="285"/>
        <v>441481.19641295495</v>
      </c>
      <c r="J3075" s="5">
        <f t="shared" si="286"/>
        <v>0.25481628862764172</v>
      </c>
      <c r="K3075" s="4">
        <f t="shared" si="287"/>
        <v>120933.84137420832</v>
      </c>
      <c r="L3075" s="4">
        <f t="shared" si="288"/>
        <v>51689.841374208321</v>
      </c>
      <c r="M3075" s="5">
        <f t="shared" si="289"/>
        <v>0.74648837984819361</v>
      </c>
      <c r="N3075" s="4">
        <f>IF(SUMPRODUCT($O$2:$AD$2,O3075:AD3075)&lt;=Kalkulačka!$B$4,SUMPRODUCT($O$2:$AD$2,O3075:AD3075)*Kalkulačka!$B$5,SUMPRODUCT($O$2:$AD$2,O3075:AD3075))</f>
        <v>153</v>
      </c>
      <c r="O3075" s="4">
        <v>47</v>
      </c>
      <c r="P3075" s="4">
        <v>0</v>
      </c>
      <c r="Q3075" s="4">
        <v>0</v>
      </c>
      <c r="R3075" s="4">
        <v>0</v>
      </c>
      <c r="S3075" s="4">
        <v>55</v>
      </c>
      <c r="T3075" s="4">
        <v>0</v>
      </c>
      <c r="U3075" s="4">
        <v>102</v>
      </c>
      <c r="V3075" s="4">
        <v>30</v>
      </c>
      <c r="W3075" s="4">
        <v>0</v>
      </c>
      <c r="X3075" s="4">
        <v>0</v>
      </c>
      <c r="Y3075" s="4">
        <v>0</v>
      </c>
      <c r="Z3075" s="4">
        <v>0</v>
      </c>
      <c r="AA3075" s="4">
        <v>0</v>
      </c>
      <c r="AB3075" s="4">
        <v>0</v>
      </c>
      <c r="AC3075" s="4">
        <v>0</v>
      </c>
      <c r="AD3075" s="4">
        <v>0</v>
      </c>
    </row>
    <row r="3076" spans="1:30" x14ac:dyDescent="0.3">
      <c r="A3076" s="16" t="s">
        <v>20</v>
      </c>
      <c r="B3076" s="7">
        <v>542164</v>
      </c>
      <c r="C3076" s="7">
        <v>244155</v>
      </c>
      <c r="D3076" s="7" t="s">
        <v>222</v>
      </c>
      <c r="E3076" s="7">
        <v>2</v>
      </c>
      <c r="F3076" s="4">
        <v>14319501</v>
      </c>
      <c r="G3076" s="4">
        <v>968198</v>
      </c>
      <c r="H3076" s="4">
        <f t="shared" si="284"/>
        <v>15573430.740317639</v>
      </c>
      <c r="I3076" s="4">
        <f t="shared" si="285"/>
        <v>1253929.740317639</v>
      </c>
      <c r="J3076" s="5">
        <f t="shared" si="286"/>
        <v>8.7567977425864196E-2</v>
      </c>
      <c r="K3076" s="4">
        <f t="shared" si="287"/>
        <v>866297.32121655112</v>
      </c>
      <c r="L3076" s="4">
        <f t="shared" si="288"/>
        <v>-101900.67878344888</v>
      </c>
      <c r="M3076" s="5">
        <f t="shared" si="289"/>
        <v>-0.10524776831128435</v>
      </c>
      <c r="N3076" s="4">
        <f>IF(SUMPRODUCT($O$2:$AD$2,O3076:AD3076)&lt;=Kalkulačka!$B$4,SUMPRODUCT($O$2:$AD$2,O3076:AD3076)*Kalkulačka!$B$5,SUMPRODUCT($O$2:$AD$2,O3076:AD3076))</f>
        <v>1096</v>
      </c>
      <c r="O3076" s="4">
        <v>208</v>
      </c>
      <c r="P3076" s="4">
        <v>0</v>
      </c>
      <c r="Q3076" s="4">
        <v>0</v>
      </c>
      <c r="R3076" s="4">
        <v>0</v>
      </c>
      <c r="S3076" s="4">
        <v>888</v>
      </c>
      <c r="T3076" s="4">
        <v>0</v>
      </c>
      <c r="U3076" s="4">
        <v>1243</v>
      </c>
      <c r="V3076" s="4">
        <v>235</v>
      </c>
      <c r="W3076" s="4">
        <v>0</v>
      </c>
      <c r="X3076" s="4">
        <v>0</v>
      </c>
      <c r="Y3076" s="4">
        <v>0</v>
      </c>
      <c r="Z3076" s="4">
        <v>0</v>
      </c>
      <c r="AA3076" s="4">
        <v>0</v>
      </c>
      <c r="AB3076" s="4">
        <v>0</v>
      </c>
      <c r="AC3076" s="4">
        <v>0</v>
      </c>
      <c r="AD3076" s="4">
        <v>0</v>
      </c>
    </row>
    <row r="3077" spans="1:30" x14ac:dyDescent="0.3">
      <c r="A3077" s="16" t="s">
        <v>20</v>
      </c>
      <c r="B3077" s="7">
        <v>530107</v>
      </c>
      <c r="C3077" s="7">
        <v>232173</v>
      </c>
      <c r="D3077" s="7" t="s">
        <v>2989</v>
      </c>
      <c r="E3077" s="7">
        <v>2</v>
      </c>
      <c r="F3077" s="4">
        <v>3021491</v>
      </c>
      <c r="G3077" s="4">
        <v>188521</v>
      </c>
      <c r="H3077" s="4">
        <f t="shared" si="284"/>
        <v>3793892.3427598625</v>
      </c>
      <c r="I3077" s="4">
        <f t="shared" si="285"/>
        <v>772401.34275986254</v>
      </c>
      <c r="J3077" s="5">
        <f t="shared" si="286"/>
        <v>0.25563582441909061</v>
      </c>
      <c r="K3077" s="4">
        <f t="shared" si="287"/>
        <v>211041.40945695178</v>
      </c>
      <c r="L3077" s="4">
        <f t="shared" si="288"/>
        <v>22520.409456951777</v>
      </c>
      <c r="M3077" s="5">
        <f t="shared" si="289"/>
        <v>0.11945835984824904</v>
      </c>
      <c r="N3077" s="4">
        <f>IF(SUMPRODUCT($O$2:$AD$2,O3077:AD3077)&lt;=Kalkulačka!$B$4,SUMPRODUCT($O$2:$AD$2,O3077:AD3077)*Kalkulačka!$B$5,SUMPRODUCT($O$2:$AD$2,O3077:AD3077))</f>
        <v>267</v>
      </c>
      <c r="O3077" s="4">
        <v>44</v>
      </c>
      <c r="P3077" s="4">
        <v>0</v>
      </c>
      <c r="Q3077" s="4">
        <v>0</v>
      </c>
      <c r="R3077" s="4">
        <v>0</v>
      </c>
      <c r="S3077" s="4">
        <v>134</v>
      </c>
      <c r="T3077" s="4">
        <v>0</v>
      </c>
      <c r="U3077" s="4">
        <v>177</v>
      </c>
      <c r="V3077" s="4">
        <v>69</v>
      </c>
      <c r="W3077" s="4">
        <v>29</v>
      </c>
      <c r="X3077" s="4">
        <v>0</v>
      </c>
      <c r="Y3077" s="4">
        <v>0</v>
      </c>
      <c r="Z3077" s="4">
        <v>0</v>
      </c>
      <c r="AA3077" s="4">
        <v>0</v>
      </c>
      <c r="AB3077" s="4">
        <v>0</v>
      </c>
      <c r="AC3077" s="4">
        <v>0</v>
      </c>
      <c r="AD3077" s="4">
        <v>0</v>
      </c>
    </row>
    <row r="3078" spans="1:30" x14ac:dyDescent="0.3">
      <c r="A3078" s="16" t="s">
        <v>41</v>
      </c>
      <c r="B3078" s="7">
        <v>572748</v>
      </c>
      <c r="C3078" s="7">
        <v>579564</v>
      </c>
      <c r="D3078" s="7" t="s">
        <v>2990</v>
      </c>
      <c r="E3078" s="7">
        <v>2</v>
      </c>
      <c r="F3078" s="4">
        <v>390341</v>
      </c>
      <c r="G3078" s="4">
        <v>11056</v>
      </c>
      <c r="H3078" s="4">
        <f t="shared" ref="H3078:H3141" si="290">N3078*$A$3</f>
        <v>490222.04428919574</v>
      </c>
      <c r="I3078" s="4">
        <f t="shared" ref="I3078:I3141" si="291">H3078-F3078</f>
        <v>99881.044289195735</v>
      </c>
      <c r="J3078" s="5">
        <f t="shared" ref="J3078:J3141" si="292">IFERROR(H3078/F3078-1,0)</f>
        <v>0.25588150947298827</v>
      </c>
      <c r="K3078" s="4">
        <f t="shared" ref="K3078:K3141" si="293">N3078*$A$4</f>
        <v>27269.395603988152</v>
      </c>
      <c r="L3078" s="4">
        <f t="shared" ref="L3078:L3141" si="294">K3078-G3078</f>
        <v>16213.395603988152</v>
      </c>
      <c r="M3078" s="5">
        <f t="shared" ref="M3078:M3141" si="295">IFERROR(K3078/G3078-1,0)</f>
        <v>1.4664793418947317</v>
      </c>
      <c r="N3078" s="4">
        <f>IF(SUMPRODUCT($O$2:$AD$2,O3078:AD3078)&lt;=Kalkulačka!$B$4,SUMPRODUCT($O$2:$AD$2,O3078:AD3078)*Kalkulačka!$B$5,SUMPRODUCT($O$2:$AD$2,O3078:AD3078))</f>
        <v>34.5</v>
      </c>
      <c r="O3078" s="4">
        <v>23</v>
      </c>
      <c r="P3078" s="4">
        <v>0</v>
      </c>
      <c r="Q3078" s="4">
        <v>0</v>
      </c>
      <c r="R3078" s="4">
        <v>0</v>
      </c>
      <c r="S3078" s="4">
        <v>0</v>
      </c>
      <c r="T3078" s="4">
        <v>0</v>
      </c>
      <c r="U3078" s="4">
        <v>23</v>
      </c>
      <c r="V3078" s="4">
        <v>0</v>
      </c>
      <c r="W3078" s="4">
        <v>0</v>
      </c>
      <c r="X3078" s="4">
        <v>0</v>
      </c>
      <c r="Y3078" s="4">
        <v>0</v>
      </c>
      <c r="Z3078" s="4">
        <v>0</v>
      </c>
      <c r="AA3078" s="4">
        <v>0</v>
      </c>
      <c r="AB3078" s="4">
        <v>0</v>
      </c>
      <c r="AC3078" s="4">
        <v>0</v>
      </c>
      <c r="AD3078" s="4">
        <v>0</v>
      </c>
    </row>
    <row r="3079" spans="1:30" x14ac:dyDescent="0.3">
      <c r="A3079" s="16" t="s">
        <v>41</v>
      </c>
      <c r="B3079" s="7">
        <v>575925</v>
      </c>
      <c r="C3079" s="7">
        <v>274526</v>
      </c>
      <c r="D3079" s="7" t="s">
        <v>2991</v>
      </c>
      <c r="E3079" s="7">
        <v>2</v>
      </c>
      <c r="F3079" s="4">
        <v>390341</v>
      </c>
      <c r="G3079" s="4">
        <v>11056</v>
      </c>
      <c r="H3079" s="4">
        <f t="shared" si="290"/>
        <v>490222.04428919574</v>
      </c>
      <c r="I3079" s="4">
        <f t="shared" si="291"/>
        <v>99881.044289195735</v>
      </c>
      <c r="J3079" s="5">
        <f t="shared" si="292"/>
        <v>0.25588150947298827</v>
      </c>
      <c r="K3079" s="4">
        <f t="shared" si="293"/>
        <v>27269.395603988152</v>
      </c>
      <c r="L3079" s="4">
        <f t="shared" si="294"/>
        <v>16213.395603988152</v>
      </c>
      <c r="M3079" s="5">
        <f t="shared" si="295"/>
        <v>1.4664793418947317</v>
      </c>
      <c r="N3079" s="4">
        <f>IF(SUMPRODUCT($O$2:$AD$2,O3079:AD3079)&lt;=Kalkulačka!$B$4,SUMPRODUCT($O$2:$AD$2,O3079:AD3079)*Kalkulačka!$B$5,SUMPRODUCT($O$2:$AD$2,O3079:AD3079))</f>
        <v>34.5</v>
      </c>
      <c r="O3079" s="4">
        <v>23</v>
      </c>
      <c r="P3079" s="4">
        <v>0</v>
      </c>
      <c r="Q3079" s="4">
        <v>0</v>
      </c>
      <c r="R3079" s="4">
        <v>0</v>
      </c>
      <c r="S3079" s="4">
        <v>0</v>
      </c>
      <c r="T3079" s="4">
        <v>0</v>
      </c>
      <c r="U3079" s="4">
        <v>23</v>
      </c>
      <c r="V3079" s="4">
        <v>0</v>
      </c>
      <c r="W3079" s="4">
        <v>0</v>
      </c>
      <c r="X3079" s="4">
        <v>0</v>
      </c>
      <c r="Y3079" s="4">
        <v>0</v>
      </c>
      <c r="Z3079" s="4">
        <v>0</v>
      </c>
      <c r="AA3079" s="4">
        <v>0</v>
      </c>
      <c r="AB3079" s="4">
        <v>0</v>
      </c>
      <c r="AC3079" s="4">
        <v>0</v>
      </c>
      <c r="AD3079" s="4">
        <v>0</v>
      </c>
    </row>
    <row r="3080" spans="1:30" x14ac:dyDescent="0.3">
      <c r="A3080" s="16" t="s">
        <v>41</v>
      </c>
      <c r="B3080" s="7">
        <v>580228</v>
      </c>
      <c r="C3080" s="7">
        <v>278831</v>
      </c>
      <c r="D3080" s="7" t="s">
        <v>1648</v>
      </c>
      <c r="E3080" s="7">
        <v>2</v>
      </c>
      <c r="F3080" s="4">
        <v>390341</v>
      </c>
      <c r="G3080" s="4">
        <v>11056</v>
      </c>
      <c r="H3080" s="4">
        <f t="shared" si="290"/>
        <v>490222.04428919574</v>
      </c>
      <c r="I3080" s="4">
        <f t="shared" si="291"/>
        <v>99881.044289195735</v>
      </c>
      <c r="J3080" s="5">
        <f t="shared" si="292"/>
        <v>0.25588150947298827</v>
      </c>
      <c r="K3080" s="4">
        <f t="shared" si="293"/>
        <v>27269.395603988152</v>
      </c>
      <c r="L3080" s="4">
        <f t="shared" si="294"/>
        <v>16213.395603988152</v>
      </c>
      <c r="M3080" s="5">
        <f t="shared" si="295"/>
        <v>1.4664793418947317</v>
      </c>
      <c r="N3080" s="4">
        <f>IF(SUMPRODUCT($O$2:$AD$2,O3080:AD3080)&lt;=Kalkulačka!$B$4,SUMPRODUCT($O$2:$AD$2,O3080:AD3080)*Kalkulačka!$B$5,SUMPRODUCT($O$2:$AD$2,O3080:AD3080))</f>
        <v>34.5</v>
      </c>
      <c r="O3080" s="4">
        <v>23</v>
      </c>
      <c r="P3080" s="4">
        <v>0</v>
      </c>
      <c r="Q3080" s="4">
        <v>0</v>
      </c>
      <c r="R3080" s="4">
        <v>0</v>
      </c>
      <c r="S3080" s="4">
        <v>0</v>
      </c>
      <c r="T3080" s="4">
        <v>0</v>
      </c>
      <c r="U3080" s="4">
        <v>43</v>
      </c>
      <c r="V3080" s="4">
        <v>0</v>
      </c>
      <c r="W3080" s="4">
        <v>0</v>
      </c>
      <c r="X3080" s="4">
        <v>0</v>
      </c>
      <c r="Y3080" s="4">
        <v>0</v>
      </c>
      <c r="Z3080" s="4">
        <v>0</v>
      </c>
      <c r="AA3080" s="4">
        <v>0</v>
      </c>
      <c r="AB3080" s="4">
        <v>0</v>
      </c>
      <c r="AC3080" s="4">
        <v>0</v>
      </c>
      <c r="AD3080" s="4">
        <v>0</v>
      </c>
    </row>
    <row r="3081" spans="1:30" x14ac:dyDescent="0.3">
      <c r="A3081" s="16" t="s">
        <v>41</v>
      </c>
      <c r="B3081" s="7">
        <v>574961</v>
      </c>
      <c r="C3081" s="7">
        <v>273554</v>
      </c>
      <c r="D3081" s="7" t="s">
        <v>2992</v>
      </c>
      <c r="E3081" s="7">
        <v>2</v>
      </c>
      <c r="F3081" s="4">
        <v>780681</v>
      </c>
      <c r="G3081" s="4">
        <v>22112</v>
      </c>
      <c r="H3081" s="4">
        <f t="shared" si="290"/>
        <v>980444.08857839147</v>
      </c>
      <c r="I3081" s="4">
        <f t="shared" si="291"/>
        <v>199763.08857839147</v>
      </c>
      <c r="J3081" s="5">
        <f t="shared" si="292"/>
        <v>0.25588311817296883</v>
      </c>
      <c r="K3081" s="4">
        <f t="shared" si="293"/>
        <v>54538.791207976305</v>
      </c>
      <c r="L3081" s="4">
        <f t="shared" si="294"/>
        <v>32426.791207976305</v>
      </c>
      <c r="M3081" s="5">
        <f t="shared" si="295"/>
        <v>1.4664793418947317</v>
      </c>
      <c r="N3081" s="4">
        <f>IF(SUMPRODUCT($O$2:$AD$2,O3081:AD3081)&lt;=Kalkulačka!$B$4,SUMPRODUCT($O$2:$AD$2,O3081:AD3081)*Kalkulačka!$B$5,SUMPRODUCT($O$2:$AD$2,O3081:AD3081))</f>
        <v>69</v>
      </c>
      <c r="O3081" s="4">
        <v>46</v>
      </c>
      <c r="P3081" s="4">
        <v>0</v>
      </c>
      <c r="Q3081" s="4">
        <v>0</v>
      </c>
      <c r="R3081" s="4">
        <v>0</v>
      </c>
      <c r="S3081" s="4">
        <v>0</v>
      </c>
      <c r="T3081" s="4">
        <v>0</v>
      </c>
      <c r="U3081" s="4">
        <v>46</v>
      </c>
      <c r="V3081" s="4">
        <v>0</v>
      </c>
      <c r="W3081" s="4">
        <v>0</v>
      </c>
      <c r="X3081" s="4">
        <v>0</v>
      </c>
      <c r="Y3081" s="4">
        <v>0</v>
      </c>
      <c r="Z3081" s="4">
        <v>0</v>
      </c>
      <c r="AA3081" s="4">
        <v>0</v>
      </c>
      <c r="AB3081" s="4">
        <v>0</v>
      </c>
      <c r="AC3081" s="4">
        <v>0</v>
      </c>
      <c r="AD3081" s="4">
        <v>0</v>
      </c>
    </row>
    <row r="3082" spans="1:30" x14ac:dyDescent="0.3">
      <c r="A3082" s="16" t="s">
        <v>35</v>
      </c>
      <c r="B3082" s="7">
        <v>563641</v>
      </c>
      <c r="C3082" s="7">
        <v>262404</v>
      </c>
      <c r="D3082" s="7" t="s">
        <v>2993</v>
      </c>
      <c r="E3082" s="7">
        <v>2</v>
      </c>
      <c r="F3082" s="4">
        <v>1968613</v>
      </c>
      <c r="G3082" s="4">
        <v>80112</v>
      </c>
      <c r="H3082" s="4">
        <f t="shared" si="290"/>
        <v>2472424.2233715956</v>
      </c>
      <c r="I3082" s="4">
        <f t="shared" si="291"/>
        <v>503811.22337159561</v>
      </c>
      <c r="J3082" s="5">
        <f t="shared" si="292"/>
        <v>0.25592192237458322</v>
      </c>
      <c r="K3082" s="4">
        <f t="shared" si="293"/>
        <v>137532.60391576632</v>
      </c>
      <c r="L3082" s="4">
        <f t="shared" si="294"/>
        <v>57420.603915766318</v>
      </c>
      <c r="M3082" s="5">
        <f t="shared" si="295"/>
        <v>0.71675409321657568</v>
      </c>
      <c r="N3082" s="4">
        <f>IF(SUMPRODUCT($O$2:$AD$2,O3082:AD3082)&lt;=Kalkulačka!$B$4,SUMPRODUCT($O$2:$AD$2,O3082:AD3082)*Kalkulačka!$B$5,SUMPRODUCT($O$2:$AD$2,O3082:AD3082))</f>
        <v>174</v>
      </c>
      <c r="O3082" s="4">
        <v>49</v>
      </c>
      <c r="P3082" s="4">
        <v>0</v>
      </c>
      <c r="Q3082" s="4">
        <v>0</v>
      </c>
      <c r="R3082" s="4">
        <v>0</v>
      </c>
      <c r="S3082" s="4">
        <v>67</v>
      </c>
      <c r="T3082" s="4">
        <v>0</v>
      </c>
      <c r="U3082" s="4">
        <v>115</v>
      </c>
      <c r="V3082" s="4">
        <v>30</v>
      </c>
      <c r="W3082" s="4">
        <v>0</v>
      </c>
      <c r="X3082" s="4">
        <v>0</v>
      </c>
      <c r="Y3082" s="4">
        <v>0</v>
      </c>
      <c r="Z3082" s="4">
        <v>0</v>
      </c>
      <c r="AA3082" s="4">
        <v>0</v>
      </c>
      <c r="AB3082" s="4">
        <v>0</v>
      </c>
      <c r="AC3082" s="4">
        <v>0</v>
      </c>
      <c r="AD3082" s="4">
        <v>0</v>
      </c>
    </row>
    <row r="3083" spans="1:30" x14ac:dyDescent="0.3">
      <c r="A3083" s="16" t="s">
        <v>20</v>
      </c>
      <c r="B3083" s="7">
        <v>530905</v>
      </c>
      <c r="C3083" s="7">
        <v>232963</v>
      </c>
      <c r="D3083" s="7" t="s">
        <v>161</v>
      </c>
      <c r="E3083" s="7">
        <v>2</v>
      </c>
      <c r="F3083" s="4">
        <v>10614353</v>
      </c>
      <c r="G3083" s="4">
        <v>715126</v>
      </c>
      <c r="H3083" s="4">
        <f t="shared" si="290"/>
        <v>11566398.378301604</v>
      </c>
      <c r="I3083" s="4">
        <f t="shared" si="291"/>
        <v>952045.37830160372</v>
      </c>
      <c r="J3083" s="5">
        <f t="shared" si="292"/>
        <v>8.969415076939713E-2</v>
      </c>
      <c r="K3083" s="4">
        <f t="shared" si="293"/>
        <v>643399.65280134359</v>
      </c>
      <c r="L3083" s="4">
        <f t="shared" si="294"/>
        <v>-71726.347198656411</v>
      </c>
      <c r="M3083" s="5">
        <f t="shared" si="295"/>
        <v>-0.10029889445867779</v>
      </c>
      <c r="N3083" s="4">
        <f>IF(SUMPRODUCT($O$2:$AD$2,O3083:AD3083)&lt;=Kalkulačka!$B$4,SUMPRODUCT($O$2:$AD$2,O3083:AD3083)*Kalkulačka!$B$5,SUMPRODUCT($O$2:$AD$2,O3083:AD3083))</f>
        <v>814</v>
      </c>
      <c r="O3083" s="4">
        <v>178</v>
      </c>
      <c r="P3083" s="4">
        <v>0</v>
      </c>
      <c r="Q3083" s="4">
        <v>0</v>
      </c>
      <c r="R3083" s="4">
        <v>0</v>
      </c>
      <c r="S3083" s="4">
        <v>636</v>
      </c>
      <c r="T3083" s="4">
        <v>0</v>
      </c>
      <c r="U3083" s="4">
        <v>0</v>
      </c>
      <c r="V3083" s="4">
        <v>147</v>
      </c>
      <c r="W3083" s="4">
        <v>37</v>
      </c>
      <c r="X3083" s="4">
        <v>0</v>
      </c>
      <c r="Y3083" s="4">
        <v>0</v>
      </c>
      <c r="Z3083" s="4">
        <v>0</v>
      </c>
      <c r="AA3083" s="4">
        <v>0</v>
      </c>
      <c r="AB3083" s="4">
        <v>0</v>
      </c>
      <c r="AC3083" s="4">
        <v>0</v>
      </c>
      <c r="AD3083" s="4">
        <v>0</v>
      </c>
    </row>
    <row r="3084" spans="1:30" x14ac:dyDescent="0.3">
      <c r="A3084" s="16" t="s">
        <v>20</v>
      </c>
      <c r="B3084" s="7">
        <v>542121</v>
      </c>
      <c r="C3084" s="7">
        <v>244112</v>
      </c>
      <c r="D3084" s="7" t="s">
        <v>2994</v>
      </c>
      <c r="E3084" s="7">
        <v>2</v>
      </c>
      <c r="F3084" s="4">
        <v>3186482</v>
      </c>
      <c r="G3084" s="4">
        <v>175321</v>
      </c>
      <c r="H3084" s="4">
        <f t="shared" si="290"/>
        <v>4007032.3620160348</v>
      </c>
      <c r="I3084" s="4">
        <f t="shared" si="291"/>
        <v>820550.36201603478</v>
      </c>
      <c r="J3084" s="5">
        <f t="shared" si="292"/>
        <v>0.2575098061172274</v>
      </c>
      <c r="K3084" s="4">
        <f t="shared" si="293"/>
        <v>222897.6684152075</v>
      </c>
      <c r="L3084" s="4">
        <f t="shared" si="294"/>
        <v>47576.668415207503</v>
      </c>
      <c r="M3084" s="5">
        <f t="shared" si="295"/>
        <v>0.27136890854608131</v>
      </c>
      <c r="N3084" s="4">
        <f>IF(SUMPRODUCT($O$2:$AD$2,O3084:AD3084)&lt;=Kalkulačka!$B$4,SUMPRODUCT($O$2:$AD$2,O3084:AD3084)*Kalkulačka!$B$5,SUMPRODUCT($O$2:$AD$2,O3084:AD3084))</f>
        <v>282</v>
      </c>
      <c r="O3084" s="4">
        <v>25</v>
      </c>
      <c r="P3084" s="4">
        <v>0</v>
      </c>
      <c r="Q3084" s="4">
        <v>0</v>
      </c>
      <c r="R3084" s="4">
        <v>0</v>
      </c>
      <c r="S3084" s="4">
        <v>163</v>
      </c>
      <c r="T3084" s="4">
        <v>0</v>
      </c>
      <c r="U3084" s="4">
        <v>181</v>
      </c>
      <c r="V3084" s="4">
        <v>52</v>
      </c>
      <c r="W3084" s="4">
        <v>0</v>
      </c>
      <c r="X3084" s="4">
        <v>0</v>
      </c>
      <c r="Y3084" s="4">
        <v>0</v>
      </c>
      <c r="Z3084" s="4">
        <v>0</v>
      </c>
      <c r="AA3084" s="4">
        <v>0</v>
      </c>
      <c r="AB3084" s="4">
        <v>0</v>
      </c>
      <c r="AC3084" s="4">
        <v>0</v>
      </c>
      <c r="AD3084" s="4">
        <v>0</v>
      </c>
    </row>
    <row r="3085" spans="1:30" x14ac:dyDescent="0.3">
      <c r="A3085" s="16" t="s">
        <v>20</v>
      </c>
      <c r="B3085" s="7">
        <v>538221</v>
      </c>
      <c r="C3085" s="7">
        <v>240206</v>
      </c>
      <c r="D3085" s="7" t="s">
        <v>2995</v>
      </c>
      <c r="E3085" s="7">
        <v>2</v>
      </c>
      <c r="F3085" s="4">
        <v>762551</v>
      </c>
      <c r="G3085" s="4">
        <v>21507</v>
      </c>
      <c r="H3085" s="4">
        <f t="shared" si="290"/>
        <v>959130.08665277425</v>
      </c>
      <c r="I3085" s="4">
        <f t="shared" si="291"/>
        <v>196579.08665277425</v>
      </c>
      <c r="J3085" s="5">
        <f t="shared" si="292"/>
        <v>0.25779139579224775</v>
      </c>
      <c r="K3085" s="4">
        <f t="shared" si="293"/>
        <v>53353.165312150733</v>
      </c>
      <c r="L3085" s="4">
        <f t="shared" si="294"/>
        <v>31846.165312150733</v>
      </c>
      <c r="M3085" s="5">
        <f t="shared" si="295"/>
        <v>1.4807348915306986</v>
      </c>
      <c r="N3085" s="4">
        <f>IF(SUMPRODUCT($O$2:$AD$2,O3085:AD3085)&lt;=Kalkulačka!$B$4,SUMPRODUCT($O$2:$AD$2,O3085:AD3085)*Kalkulačka!$B$5,SUMPRODUCT($O$2:$AD$2,O3085:AD3085))</f>
        <v>67.5</v>
      </c>
      <c r="O3085" s="4">
        <v>45</v>
      </c>
      <c r="P3085" s="4">
        <v>0</v>
      </c>
      <c r="Q3085" s="4">
        <v>0</v>
      </c>
      <c r="R3085" s="4">
        <v>0</v>
      </c>
      <c r="S3085" s="4">
        <v>0</v>
      </c>
      <c r="T3085" s="4">
        <v>0</v>
      </c>
      <c r="U3085" s="4">
        <v>0</v>
      </c>
      <c r="V3085" s="4">
        <v>0</v>
      </c>
      <c r="W3085" s="4">
        <v>0</v>
      </c>
      <c r="X3085" s="4">
        <v>0</v>
      </c>
      <c r="Y3085" s="4">
        <v>0</v>
      </c>
      <c r="Z3085" s="4">
        <v>0</v>
      </c>
      <c r="AA3085" s="4">
        <v>0</v>
      </c>
      <c r="AB3085" s="4">
        <v>0</v>
      </c>
      <c r="AC3085" s="4">
        <v>0</v>
      </c>
      <c r="AD3085" s="4">
        <v>0</v>
      </c>
    </row>
    <row r="3086" spans="1:30" x14ac:dyDescent="0.3">
      <c r="A3086" s="16" t="s">
        <v>25</v>
      </c>
      <c r="B3086" s="7">
        <v>558974</v>
      </c>
      <c r="C3086" s="7">
        <v>257869</v>
      </c>
      <c r="D3086" s="7" t="s">
        <v>2996</v>
      </c>
      <c r="E3086" s="7">
        <v>2</v>
      </c>
      <c r="F3086" s="4">
        <v>389677</v>
      </c>
      <c r="G3086" s="4">
        <v>11049</v>
      </c>
      <c r="H3086" s="4">
        <f t="shared" si="290"/>
        <v>490222.04428919574</v>
      </c>
      <c r="I3086" s="4">
        <f t="shared" si="291"/>
        <v>100545.04428919574</v>
      </c>
      <c r="J3086" s="5">
        <f t="shared" si="292"/>
        <v>0.25802150059971662</v>
      </c>
      <c r="K3086" s="4">
        <f t="shared" si="293"/>
        <v>27269.395603988152</v>
      </c>
      <c r="L3086" s="4">
        <f t="shared" si="294"/>
        <v>16220.395603988152</v>
      </c>
      <c r="M3086" s="5">
        <f t="shared" si="295"/>
        <v>1.4680419589092364</v>
      </c>
      <c r="N3086" s="4">
        <f>IF(SUMPRODUCT($O$2:$AD$2,O3086:AD3086)&lt;=Kalkulačka!$B$4,SUMPRODUCT($O$2:$AD$2,O3086:AD3086)*Kalkulačka!$B$5,SUMPRODUCT($O$2:$AD$2,O3086:AD3086))</f>
        <v>34.5</v>
      </c>
      <c r="O3086" s="4">
        <v>23</v>
      </c>
      <c r="P3086" s="4">
        <v>0</v>
      </c>
      <c r="Q3086" s="4">
        <v>0</v>
      </c>
      <c r="R3086" s="4">
        <v>0</v>
      </c>
      <c r="S3086" s="4">
        <v>0</v>
      </c>
      <c r="T3086" s="4">
        <v>0</v>
      </c>
      <c r="U3086" s="4">
        <v>26</v>
      </c>
      <c r="V3086" s="4">
        <v>0</v>
      </c>
      <c r="W3086" s="4">
        <v>0</v>
      </c>
      <c r="X3086" s="4">
        <v>0</v>
      </c>
      <c r="Y3086" s="4">
        <v>0</v>
      </c>
      <c r="Z3086" s="4">
        <v>0</v>
      </c>
      <c r="AA3086" s="4">
        <v>0</v>
      </c>
      <c r="AB3086" s="4">
        <v>0</v>
      </c>
      <c r="AC3086" s="4">
        <v>0</v>
      </c>
      <c r="AD3086" s="4">
        <v>0</v>
      </c>
    </row>
    <row r="3087" spans="1:30" x14ac:dyDescent="0.3">
      <c r="A3087" s="16" t="s">
        <v>20</v>
      </c>
      <c r="B3087" s="7">
        <v>536407</v>
      </c>
      <c r="C3087" s="7">
        <v>238384</v>
      </c>
      <c r="D3087" s="7" t="s">
        <v>2997</v>
      </c>
      <c r="E3087" s="7">
        <v>2</v>
      </c>
      <c r="F3087" s="4">
        <v>762207</v>
      </c>
      <c r="G3087" s="4">
        <v>21503</v>
      </c>
      <c r="H3087" s="4">
        <f t="shared" si="290"/>
        <v>959130.08665277425</v>
      </c>
      <c r="I3087" s="4">
        <f t="shared" si="291"/>
        <v>196923.08665277425</v>
      </c>
      <c r="J3087" s="5">
        <f t="shared" si="292"/>
        <v>0.25835906342079551</v>
      </c>
      <c r="K3087" s="4">
        <f t="shared" si="293"/>
        <v>53353.165312150733</v>
      </c>
      <c r="L3087" s="4">
        <f t="shared" si="294"/>
        <v>31850.165312150733</v>
      </c>
      <c r="M3087" s="5">
        <f t="shared" si="295"/>
        <v>1.481196359212702</v>
      </c>
      <c r="N3087" s="4">
        <f>IF(SUMPRODUCT($O$2:$AD$2,O3087:AD3087)&lt;=Kalkulačka!$B$4,SUMPRODUCT($O$2:$AD$2,O3087:AD3087)*Kalkulačka!$B$5,SUMPRODUCT($O$2:$AD$2,O3087:AD3087))</f>
        <v>67.5</v>
      </c>
      <c r="O3087" s="4">
        <v>45</v>
      </c>
      <c r="P3087" s="4">
        <v>0</v>
      </c>
      <c r="Q3087" s="4">
        <v>0</v>
      </c>
      <c r="R3087" s="4">
        <v>0</v>
      </c>
      <c r="S3087" s="4">
        <v>0</v>
      </c>
      <c r="T3087" s="4">
        <v>0</v>
      </c>
      <c r="U3087" s="4">
        <v>47</v>
      </c>
      <c r="V3087" s="4">
        <v>0</v>
      </c>
      <c r="W3087" s="4">
        <v>0</v>
      </c>
      <c r="X3087" s="4">
        <v>0</v>
      </c>
      <c r="Y3087" s="4">
        <v>0</v>
      </c>
      <c r="Z3087" s="4">
        <v>0</v>
      </c>
      <c r="AA3087" s="4">
        <v>0</v>
      </c>
      <c r="AB3087" s="4">
        <v>0</v>
      </c>
      <c r="AC3087" s="4">
        <v>0</v>
      </c>
      <c r="AD3087" s="4">
        <v>0</v>
      </c>
    </row>
    <row r="3088" spans="1:30" x14ac:dyDescent="0.3">
      <c r="A3088" s="16" t="s">
        <v>20</v>
      </c>
      <c r="B3088" s="7">
        <v>538612</v>
      </c>
      <c r="C3088" s="7">
        <v>240591</v>
      </c>
      <c r="D3088" s="7" t="s">
        <v>1751</v>
      </c>
      <c r="E3088" s="7">
        <v>2</v>
      </c>
      <c r="F3088" s="4">
        <v>762207</v>
      </c>
      <c r="G3088" s="4">
        <v>21503</v>
      </c>
      <c r="H3088" s="4">
        <f t="shared" si="290"/>
        <v>959130.08665277425</v>
      </c>
      <c r="I3088" s="4">
        <f t="shared" si="291"/>
        <v>196923.08665277425</v>
      </c>
      <c r="J3088" s="5">
        <f t="shared" si="292"/>
        <v>0.25835906342079551</v>
      </c>
      <c r="K3088" s="4">
        <f t="shared" si="293"/>
        <v>53353.165312150733</v>
      </c>
      <c r="L3088" s="4">
        <f t="shared" si="294"/>
        <v>31850.165312150733</v>
      </c>
      <c r="M3088" s="5">
        <f t="shared" si="295"/>
        <v>1.481196359212702</v>
      </c>
      <c r="N3088" s="4">
        <f>IF(SUMPRODUCT($O$2:$AD$2,O3088:AD3088)&lt;=Kalkulačka!$B$4,SUMPRODUCT($O$2:$AD$2,O3088:AD3088)*Kalkulačka!$B$5,SUMPRODUCT($O$2:$AD$2,O3088:AD3088))</f>
        <v>67.5</v>
      </c>
      <c r="O3088" s="4">
        <v>45</v>
      </c>
      <c r="P3088" s="4">
        <v>0</v>
      </c>
      <c r="Q3088" s="4">
        <v>0</v>
      </c>
      <c r="R3088" s="4">
        <v>0</v>
      </c>
      <c r="S3088" s="4">
        <v>0</v>
      </c>
      <c r="T3088" s="4">
        <v>0</v>
      </c>
      <c r="U3088" s="4">
        <v>0</v>
      </c>
      <c r="V3088" s="4">
        <v>0</v>
      </c>
      <c r="W3088" s="4">
        <v>0</v>
      </c>
      <c r="X3088" s="4">
        <v>0</v>
      </c>
      <c r="Y3088" s="4">
        <v>0</v>
      </c>
      <c r="Z3088" s="4">
        <v>0</v>
      </c>
      <c r="AA3088" s="4">
        <v>0</v>
      </c>
      <c r="AB3088" s="4">
        <v>0</v>
      </c>
      <c r="AC3088" s="4">
        <v>0</v>
      </c>
      <c r="AD3088" s="4">
        <v>0</v>
      </c>
    </row>
    <row r="3089" spans="1:30" x14ac:dyDescent="0.3">
      <c r="A3089" s="16" t="s">
        <v>20</v>
      </c>
      <c r="B3089" s="7">
        <v>599735</v>
      </c>
      <c r="C3089" s="7">
        <v>44684983</v>
      </c>
      <c r="D3089" s="7" t="s">
        <v>2998</v>
      </c>
      <c r="E3089" s="7">
        <v>2</v>
      </c>
      <c r="F3089" s="4">
        <v>762207</v>
      </c>
      <c r="G3089" s="4">
        <v>21503</v>
      </c>
      <c r="H3089" s="4">
        <f t="shared" si="290"/>
        <v>959130.08665277425</v>
      </c>
      <c r="I3089" s="4">
        <f t="shared" si="291"/>
        <v>196923.08665277425</v>
      </c>
      <c r="J3089" s="5">
        <f t="shared" si="292"/>
        <v>0.25835906342079551</v>
      </c>
      <c r="K3089" s="4">
        <f t="shared" si="293"/>
        <v>53353.165312150733</v>
      </c>
      <c r="L3089" s="4">
        <f t="shared" si="294"/>
        <v>31850.165312150733</v>
      </c>
      <c r="M3089" s="5">
        <f t="shared" si="295"/>
        <v>1.481196359212702</v>
      </c>
      <c r="N3089" s="4">
        <f>IF(SUMPRODUCT($O$2:$AD$2,O3089:AD3089)&lt;=Kalkulačka!$B$4,SUMPRODUCT($O$2:$AD$2,O3089:AD3089)*Kalkulačka!$B$5,SUMPRODUCT($O$2:$AD$2,O3089:AD3089))</f>
        <v>67.5</v>
      </c>
      <c r="O3089" s="4">
        <v>45</v>
      </c>
      <c r="P3089" s="4">
        <v>0</v>
      </c>
      <c r="Q3089" s="4">
        <v>0</v>
      </c>
      <c r="R3089" s="4">
        <v>0</v>
      </c>
      <c r="S3089" s="4">
        <v>0</v>
      </c>
      <c r="T3089" s="4">
        <v>0</v>
      </c>
      <c r="U3089" s="4">
        <v>45</v>
      </c>
      <c r="V3089" s="4">
        <v>0</v>
      </c>
      <c r="W3089" s="4">
        <v>0</v>
      </c>
      <c r="X3089" s="4">
        <v>0</v>
      </c>
      <c r="Y3089" s="4">
        <v>0</v>
      </c>
      <c r="Z3089" s="4">
        <v>0</v>
      </c>
      <c r="AA3089" s="4">
        <v>0</v>
      </c>
      <c r="AB3089" s="4">
        <v>0</v>
      </c>
      <c r="AC3089" s="4">
        <v>0</v>
      </c>
      <c r="AD3089" s="4">
        <v>0</v>
      </c>
    </row>
    <row r="3090" spans="1:30" x14ac:dyDescent="0.3">
      <c r="A3090" s="16" t="s">
        <v>47</v>
      </c>
      <c r="B3090" s="7">
        <v>584487</v>
      </c>
      <c r="C3090" s="7">
        <v>283185</v>
      </c>
      <c r="D3090" s="7" t="s">
        <v>862</v>
      </c>
      <c r="E3090" s="7">
        <v>2</v>
      </c>
      <c r="F3090" s="4">
        <v>2404571</v>
      </c>
      <c r="G3090" s="4">
        <v>94280</v>
      </c>
      <c r="H3090" s="4">
        <f t="shared" si="290"/>
        <v>3026588.273437643</v>
      </c>
      <c r="I3090" s="4">
        <f t="shared" si="291"/>
        <v>622017.27343764296</v>
      </c>
      <c r="J3090" s="5">
        <f t="shared" si="292"/>
        <v>0.25868118406054252</v>
      </c>
      <c r="K3090" s="4">
        <f t="shared" si="293"/>
        <v>168358.87720723121</v>
      </c>
      <c r="L3090" s="4">
        <f t="shared" si="294"/>
        <v>74078.877207231213</v>
      </c>
      <c r="M3090" s="5">
        <f t="shared" si="295"/>
        <v>0.78573268145132813</v>
      </c>
      <c r="N3090" s="4">
        <f>IF(SUMPRODUCT($O$2:$AD$2,O3090:AD3090)&lt;=Kalkulačka!$B$4,SUMPRODUCT($O$2:$AD$2,O3090:AD3090)*Kalkulačka!$B$5,SUMPRODUCT($O$2:$AD$2,O3090:AD3090))</f>
        <v>213</v>
      </c>
      <c r="O3090" s="4">
        <v>74</v>
      </c>
      <c r="P3090" s="4">
        <v>0</v>
      </c>
      <c r="Q3090" s="4">
        <v>0</v>
      </c>
      <c r="R3090" s="4">
        <v>0</v>
      </c>
      <c r="S3090" s="4">
        <v>68</v>
      </c>
      <c r="T3090" s="4">
        <v>0</v>
      </c>
      <c r="U3090" s="4">
        <v>141</v>
      </c>
      <c r="V3090" s="4">
        <v>45</v>
      </c>
      <c r="W3090" s="4">
        <v>0</v>
      </c>
      <c r="X3090" s="4">
        <v>0</v>
      </c>
      <c r="Y3090" s="4">
        <v>0</v>
      </c>
      <c r="Z3090" s="4">
        <v>0</v>
      </c>
      <c r="AA3090" s="4">
        <v>0</v>
      </c>
      <c r="AB3090" s="4">
        <v>0</v>
      </c>
      <c r="AC3090" s="4">
        <v>0</v>
      </c>
      <c r="AD3090" s="4">
        <v>0</v>
      </c>
    </row>
    <row r="3091" spans="1:30" x14ac:dyDescent="0.3">
      <c r="A3091" s="16" t="s">
        <v>47</v>
      </c>
      <c r="B3091" s="7">
        <v>582671</v>
      </c>
      <c r="C3091" s="7">
        <v>281271</v>
      </c>
      <c r="D3091" s="7" t="s">
        <v>2583</v>
      </c>
      <c r="E3091" s="7">
        <v>2</v>
      </c>
      <c r="F3091" s="4">
        <v>321650</v>
      </c>
      <c r="G3091" s="4">
        <v>16223</v>
      </c>
      <c r="H3091" s="4">
        <f t="shared" si="290"/>
        <v>404966.0365867269</v>
      </c>
      <c r="I3091" s="4">
        <f t="shared" si="291"/>
        <v>83316.036586726899</v>
      </c>
      <c r="J3091" s="5">
        <f t="shared" si="292"/>
        <v>0.25902700633212161</v>
      </c>
      <c r="K3091" s="4">
        <f t="shared" si="293"/>
        <v>22526.892020685864</v>
      </c>
      <c r="L3091" s="4">
        <f t="shared" si="294"/>
        <v>6303.8920206858638</v>
      </c>
      <c r="M3091" s="5">
        <f t="shared" si="295"/>
        <v>0.38857745304110614</v>
      </c>
      <c r="N3091" s="4">
        <f>IF(SUMPRODUCT($O$2:$AD$2,O3091:AD3091)&lt;=Kalkulačka!$B$4,SUMPRODUCT($O$2:$AD$2,O3091:AD3091)*Kalkulačka!$B$5,SUMPRODUCT($O$2:$AD$2,O3091:AD3091))</f>
        <v>28.5</v>
      </c>
      <c r="O3091" s="4">
        <v>0</v>
      </c>
      <c r="P3091" s="4">
        <v>0</v>
      </c>
      <c r="Q3091" s="4">
        <v>0</v>
      </c>
      <c r="R3091" s="4">
        <v>0</v>
      </c>
      <c r="S3091" s="4">
        <v>19</v>
      </c>
      <c r="T3091" s="4">
        <v>0</v>
      </c>
      <c r="U3091" s="4">
        <v>0</v>
      </c>
      <c r="V3091" s="4">
        <v>17</v>
      </c>
      <c r="W3091" s="4">
        <v>0</v>
      </c>
      <c r="X3091" s="4">
        <v>0</v>
      </c>
      <c r="Y3091" s="4">
        <v>0</v>
      </c>
      <c r="Z3091" s="4">
        <v>0</v>
      </c>
      <c r="AA3091" s="4">
        <v>0</v>
      </c>
      <c r="AB3091" s="4">
        <v>0</v>
      </c>
      <c r="AC3091" s="4">
        <v>0</v>
      </c>
      <c r="AD3091" s="4">
        <v>0</v>
      </c>
    </row>
    <row r="3092" spans="1:30" x14ac:dyDescent="0.3">
      <c r="A3092" s="16" t="s">
        <v>25</v>
      </c>
      <c r="B3092" s="7">
        <v>557650</v>
      </c>
      <c r="C3092" s="7">
        <v>256536</v>
      </c>
      <c r="D3092" s="7" t="s">
        <v>2999</v>
      </c>
      <c r="E3092" s="7">
        <v>2</v>
      </c>
      <c r="F3092" s="4">
        <v>389323</v>
      </c>
      <c r="G3092" s="4">
        <v>11045</v>
      </c>
      <c r="H3092" s="4">
        <f t="shared" si="290"/>
        <v>490222.04428919574</v>
      </c>
      <c r="I3092" s="4">
        <f t="shared" si="291"/>
        <v>100899.04428919574</v>
      </c>
      <c r="J3092" s="5">
        <f t="shared" si="292"/>
        <v>0.25916538270072853</v>
      </c>
      <c r="K3092" s="4">
        <f t="shared" si="293"/>
        <v>27269.395603988152</v>
      </c>
      <c r="L3092" s="4">
        <f t="shared" si="294"/>
        <v>16224.395603988152</v>
      </c>
      <c r="M3092" s="5">
        <f t="shared" si="295"/>
        <v>1.4689357722035448</v>
      </c>
      <c r="N3092" s="4">
        <f>IF(SUMPRODUCT($O$2:$AD$2,O3092:AD3092)&lt;=Kalkulačka!$B$4,SUMPRODUCT($O$2:$AD$2,O3092:AD3092)*Kalkulačka!$B$5,SUMPRODUCT($O$2:$AD$2,O3092:AD3092))</f>
        <v>34.5</v>
      </c>
      <c r="O3092" s="4">
        <v>23</v>
      </c>
      <c r="P3092" s="4">
        <v>0</v>
      </c>
      <c r="Q3092" s="4">
        <v>0</v>
      </c>
      <c r="R3092" s="4">
        <v>0</v>
      </c>
      <c r="S3092" s="4">
        <v>0</v>
      </c>
      <c r="T3092" s="4">
        <v>0</v>
      </c>
      <c r="U3092" s="4">
        <v>25</v>
      </c>
      <c r="V3092" s="4">
        <v>0</v>
      </c>
      <c r="W3092" s="4">
        <v>0</v>
      </c>
      <c r="X3092" s="4">
        <v>0</v>
      </c>
      <c r="Y3092" s="4">
        <v>0</v>
      </c>
      <c r="Z3092" s="4">
        <v>0</v>
      </c>
      <c r="AA3092" s="4">
        <v>0</v>
      </c>
      <c r="AB3092" s="4">
        <v>0</v>
      </c>
      <c r="AC3092" s="4">
        <v>0</v>
      </c>
      <c r="AD3092" s="4">
        <v>0</v>
      </c>
    </row>
    <row r="3093" spans="1:30" x14ac:dyDescent="0.3">
      <c r="A3093" s="16" t="s">
        <v>32</v>
      </c>
      <c r="B3093" s="7">
        <v>563323</v>
      </c>
      <c r="C3093" s="7">
        <v>262111</v>
      </c>
      <c r="D3093" s="7" t="s">
        <v>1180</v>
      </c>
      <c r="E3093" s="7">
        <v>2</v>
      </c>
      <c r="F3093" s="4">
        <v>2893845</v>
      </c>
      <c r="G3093" s="4">
        <v>144878</v>
      </c>
      <c r="H3093" s="4">
        <f t="shared" si="290"/>
        <v>3644694.3292805422</v>
      </c>
      <c r="I3093" s="4">
        <f t="shared" si="291"/>
        <v>750849.32928054221</v>
      </c>
      <c r="J3093" s="5">
        <f t="shared" si="292"/>
        <v>0.25946425232883663</v>
      </c>
      <c r="K3093" s="4">
        <f t="shared" si="293"/>
        <v>202742.02818617277</v>
      </c>
      <c r="L3093" s="4">
        <f t="shared" si="294"/>
        <v>57864.028186172771</v>
      </c>
      <c r="M3093" s="5">
        <f t="shared" si="295"/>
        <v>0.39939830882654914</v>
      </c>
      <c r="N3093" s="4">
        <f>IF(SUMPRODUCT($O$2:$AD$2,O3093:AD3093)&lt;=Kalkulačka!$B$4,SUMPRODUCT($O$2:$AD$2,O3093:AD3093)*Kalkulačka!$B$5,SUMPRODUCT($O$2:$AD$2,O3093:AD3093))</f>
        <v>256.5</v>
      </c>
      <c r="O3093" s="4">
        <v>46</v>
      </c>
      <c r="P3093" s="4">
        <v>0</v>
      </c>
      <c r="Q3093" s="4">
        <v>0</v>
      </c>
      <c r="R3093" s="4">
        <v>0</v>
      </c>
      <c r="S3093" s="4">
        <v>125</v>
      </c>
      <c r="T3093" s="4">
        <v>0</v>
      </c>
      <c r="U3093" s="4">
        <v>138</v>
      </c>
      <c r="V3093" s="4">
        <v>43</v>
      </c>
      <c r="W3093" s="4">
        <v>53</v>
      </c>
      <c r="X3093" s="4">
        <v>0</v>
      </c>
      <c r="Y3093" s="4">
        <v>0</v>
      </c>
      <c r="Z3093" s="4">
        <v>0</v>
      </c>
      <c r="AA3093" s="4">
        <v>0</v>
      </c>
      <c r="AB3093" s="4">
        <v>0</v>
      </c>
      <c r="AC3093" s="4">
        <v>0</v>
      </c>
      <c r="AD3093" s="4">
        <v>0</v>
      </c>
    </row>
    <row r="3094" spans="1:30" x14ac:dyDescent="0.3">
      <c r="A3094" s="16" t="s">
        <v>29</v>
      </c>
      <c r="B3094" s="7">
        <v>538591</v>
      </c>
      <c r="C3094" s="7">
        <v>573132</v>
      </c>
      <c r="D3094" s="7" t="s">
        <v>3000</v>
      </c>
      <c r="E3094" s="7">
        <v>2</v>
      </c>
      <c r="F3094" s="4">
        <v>693621</v>
      </c>
      <c r="G3094" s="4">
        <v>19418</v>
      </c>
      <c r="H3094" s="4">
        <f t="shared" si="290"/>
        <v>873874.07895030547</v>
      </c>
      <c r="I3094" s="4">
        <f t="shared" si="291"/>
        <v>180253.07895030547</v>
      </c>
      <c r="J3094" s="5">
        <f t="shared" si="292"/>
        <v>0.25987258019913684</v>
      </c>
      <c r="K3094" s="4">
        <f t="shared" si="293"/>
        <v>48610.661728848449</v>
      </c>
      <c r="L3094" s="4">
        <f t="shared" si="294"/>
        <v>29192.661728848449</v>
      </c>
      <c r="M3094" s="5">
        <f t="shared" si="295"/>
        <v>1.5033814877355263</v>
      </c>
      <c r="N3094" s="4">
        <f>IF(SUMPRODUCT($O$2:$AD$2,O3094:AD3094)&lt;=Kalkulačka!$B$4,SUMPRODUCT($O$2:$AD$2,O3094:AD3094)*Kalkulačka!$B$5,SUMPRODUCT($O$2:$AD$2,O3094:AD3094))</f>
        <v>61.5</v>
      </c>
      <c r="O3094" s="4">
        <v>41</v>
      </c>
      <c r="P3094" s="4">
        <v>0</v>
      </c>
      <c r="Q3094" s="4">
        <v>0</v>
      </c>
      <c r="R3094" s="4">
        <v>0</v>
      </c>
      <c r="S3094" s="4">
        <v>0</v>
      </c>
      <c r="T3094" s="4">
        <v>0</v>
      </c>
      <c r="U3094" s="4">
        <v>40</v>
      </c>
      <c r="V3094" s="4">
        <v>0</v>
      </c>
      <c r="W3094" s="4">
        <v>0</v>
      </c>
      <c r="X3094" s="4">
        <v>0</v>
      </c>
      <c r="Y3094" s="4">
        <v>0</v>
      </c>
      <c r="Z3094" s="4">
        <v>0</v>
      </c>
      <c r="AA3094" s="4">
        <v>0</v>
      </c>
      <c r="AB3094" s="4">
        <v>0</v>
      </c>
      <c r="AC3094" s="4">
        <v>0</v>
      </c>
      <c r="AD3094" s="4">
        <v>0</v>
      </c>
    </row>
    <row r="3095" spans="1:30" x14ac:dyDescent="0.3">
      <c r="A3095" s="16" t="s">
        <v>32</v>
      </c>
      <c r="B3095" s="7">
        <v>565792</v>
      </c>
      <c r="C3095" s="7">
        <v>264555</v>
      </c>
      <c r="D3095" s="7" t="s">
        <v>3001</v>
      </c>
      <c r="E3095" s="7">
        <v>2</v>
      </c>
      <c r="F3095" s="4">
        <v>372159</v>
      </c>
      <c r="G3095" s="4">
        <v>10451</v>
      </c>
      <c r="H3095" s="4">
        <f t="shared" si="290"/>
        <v>468908.04236357851</v>
      </c>
      <c r="I3095" s="4">
        <f t="shared" si="291"/>
        <v>96749.042363578512</v>
      </c>
      <c r="J3095" s="5">
        <f t="shared" si="292"/>
        <v>0.25996695596123831</v>
      </c>
      <c r="K3095" s="4">
        <f t="shared" si="293"/>
        <v>26083.769708162581</v>
      </c>
      <c r="L3095" s="4">
        <f t="shared" si="294"/>
        <v>15632.769708162581</v>
      </c>
      <c r="M3095" s="5">
        <f t="shared" si="295"/>
        <v>1.4958156834908221</v>
      </c>
      <c r="N3095" s="4">
        <f>IF(SUMPRODUCT($O$2:$AD$2,O3095:AD3095)&lt;=Kalkulačka!$B$4,SUMPRODUCT($O$2:$AD$2,O3095:AD3095)*Kalkulačka!$B$5,SUMPRODUCT($O$2:$AD$2,O3095:AD3095))</f>
        <v>33</v>
      </c>
      <c r="O3095" s="4">
        <v>22</v>
      </c>
      <c r="P3095" s="4">
        <v>0</v>
      </c>
      <c r="Q3095" s="4">
        <v>0</v>
      </c>
      <c r="R3095" s="4">
        <v>0</v>
      </c>
      <c r="S3095" s="4">
        <v>0</v>
      </c>
      <c r="T3095" s="4">
        <v>0</v>
      </c>
      <c r="U3095" s="4">
        <v>93</v>
      </c>
      <c r="V3095" s="4">
        <v>0</v>
      </c>
      <c r="W3095" s="4">
        <v>0</v>
      </c>
      <c r="X3095" s="4">
        <v>0</v>
      </c>
      <c r="Y3095" s="4">
        <v>0</v>
      </c>
      <c r="Z3095" s="4">
        <v>0</v>
      </c>
      <c r="AA3095" s="4">
        <v>0</v>
      </c>
      <c r="AB3095" s="4">
        <v>0</v>
      </c>
      <c r="AC3095" s="4">
        <v>0</v>
      </c>
      <c r="AD3095" s="4">
        <v>0</v>
      </c>
    </row>
    <row r="3096" spans="1:30" x14ac:dyDescent="0.3">
      <c r="A3096" s="16" t="s">
        <v>23</v>
      </c>
      <c r="B3096" s="7">
        <v>535648</v>
      </c>
      <c r="C3096" s="7">
        <v>581810</v>
      </c>
      <c r="D3096" s="7" t="s">
        <v>1819</v>
      </c>
      <c r="E3096" s="7">
        <v>2</v>
      </c>
      <c r="F3096" s="4">
        <v>405910</v>
      </c>
      <c r="G3096" s="4">
        <v>11632</v>
      </c>
      <c r="H3096" s="4">
        <f t="shared" si="290"/>
        <v>511536.0462148129</v>
      </c>
      <c r="I3096" s="4">
        <f t="shared" si="291"/>
        <v>105626.0462148129</v>
      </c>
      <c r="J3096" s="5">
        <f t="shared" si="292"/>
        <v>0.26022035972213775</v>
      </c>
      <c r="K3096" s="4">
        <f t="shared" si="293"/>
        <v>28455.021499813723</v>
      </c>
      <c r="L3096" s="4">
        <f t="shared" si="294"/>
        <v>16823.021499813723</v>
      </c>
      <c r="M3096" s="5">
        <f t="shared" si="295"/>
        <v>1.4462707616758701</v>
      </c>
      <c r="N3096" s="4">
        <f>IF(SUMPRODUCT($O$2:$AD$2,O3096:AD3096)&lt;=Kalkulačka!$B$4,SUMPRODUCT($O$2:$AD$2,O3096:AD3096)*Kalkulačka!$B$5,SUMPRODUCT($O$2:$AD$2,O3096:AD3096))</f>
        <v>36</v>
      </c>
      <c r="O3096" s="4">
        <v>24</v>
      </c>
      <c r="P3096" s="4">
        <v>0</v>
      </c>
      <c r="Q3096" s="4">
        <v>0</v>
      </c>
      <c r="R3096" s="4">
        <v>0</v>
      </c>
      <c r="S3096" s="4">
        <v>0</v>
      </c>
      <c r="T3096" s="4">
        <v>0</v>
      </c>
      <c r="U3096" s="4">
        <v>24</v>
      </c>
      <c r="V3096" s="4">
        <v>0</v>
      </c>
      <c r="W3096" s="4">
        <v>0</v>
      </c>
      <c r="X3096" s="4">
        <v>0</v>
      </c>
      <c r="Y3096" s="4">
        <v>0</v>
      </c>
      <c r="Z3096" s="4">
        <v>0</v>
      </c>
      <c r="AA3096" s="4">
        <v>0</v>
      </c>
      <c r="AB3096" s="4">
        <v>0</v>
      </c>
      <c r="AC3096" s="4">
        <v>0</v>
      </c>
      <c r="AD3096" s="4">
        <v>0</v>
      </c>
    </row>
    <row r="3097" spans="1:30" x14ac:dyDescent="0.3">
      <c r="A3097" s="16" t="s">
        <v>23</v>
      </c>
      <c r="B3097" s="7">
        <v>535346</v>
      </c>
      <c r="C3097" s="7">
        <v>581861</v>
      </c>
      <c r="D3097" s="7" t="s">
        <v>3002</v>
      </c>
      <c r="E3097" s="7">
        <v>2</v>
      </c>
      <c r="F3097" s="4">
        <v>405910</v>
      </c>
      <c r="G3097" s="4">
        <v>11632</v>
      </c>
      <c r="H3097" s="4">
        <f t="shared" si="290"/>
        <v>511536.0462148129</v>
      </c>
      <c r="I3097" s="4">
        <f t="shared" si="291"/>
        <v>105626.0462148129</v>
      </c>
      <c r="J3097" s="5">
        <f t="shared" si="292"/>
        <v>0.26022035972213775</v>
      </c>
      <c r="K3097" s="4">
        <f t="shared" si="293"/>
        <v>28455.021499813723</v>
      </c>
      <c r="L3097" s="4">
        <f t="shared" si="294"/>
        <v>16823.021499813723</v>
      </c>
      <c r="M3097" s="5">
        <f t="shared" si="295"/>
        <v>1.4462707616758701</v>
      </c>
      <c r="N3097" s="4">
        <f>IF(SUMPRODUCT($O$2:$AD$2,O3097:AD3097)&lt;=Kalkulačka!$B$4,SUMPRODUCT($O$2:$AD$2,O3097:AD3097)*Kalkulačka!$B$5,SUMPRODUCT($O$2:$AD$2,O3097:AD3097))</f>
        <v>36</v>
      </c>
      <c r="O3097" s="4">
        <v>24</v>
      </c>
      <c r="P3097" s="4">
        <v>0</v>
      </c>
      <c r="Q3097" s="4">
        <v>0</v>
      </c>
      <c r="R3097" s="4">
        <v>0</v>
      </c>
      <c r="S3097" s="4">
        <v>0</v>
      </c>
      <c r="T3097" s="4">
        <v>0</v>
      </c>
      <c r="U3097" s="4">
        <v>24</v>
      </c>
      <c r="V3097" s="4">
        <v>0</v>
      </c>
      <c r="W3097" s="4">
        <v>0</v>
      </c>
      <c r="X3097" s="4">
        <v>0</v>
      </c>
      <c r="Y3097" s="4">
        <v>0</v>
      </c>
      <c r="Z3097" s="4">
        <v>0</v>
      </c>
      <c r="AA3097" s="4">
        <v>0</v>
      </c>
      <c r="AB3097" s="4">
        <v>0</v>
      </c>
      <c r="AC3097" s="4">
        <v>0</v>
      </c>
      <c r="AD3097" s="4">
        <v>0</v>
      </c>
    </row>
    <row r="3098" spans="1:30" x14ac:dyDescent="0.3">
      <c r="A3098" s="16" t="s">
        <v>23</v>
      </c>
      <c r="B3098" s="7">
        <v>544809</v>
      </c>
      <c r="C3098" s="7">
        <v>245208</v>
      </c>
      <c r="D3098" s="7" t="s">
        <v>3003</v>
      </c>
      <c r="E3098" s="7">
        <v>2</v>
      </c>
      <c r="F3098" s="4">
        <v>405910</v>
      </c>
      <c r="G3098" s="4">
        <v>11632</v>
      </c>
      <c r="H3098" s="4">
        <f t="shared" si="290"/>
        <v>511536.0462148129</v>
      </c>
      <c r="I3098" s="4">
        <f t="shared" si="291"/>
        <v>105626.0462148129</v>
      </c>
      <c r="J3098" s="5">
        <f t="shared" si="292"/>
        <v>0.26022035972213775</v>
      </c>
      <c r="K3098" s="4">
        <f t="shared" si="293"/>
        <v>28455.021499813723</v>
      </c>
      <c r="L3098" s="4">
        <f t="shared" si="294"/>
        <v>16823.021499813723</v>
      </c>
      <c r="M3098" s="5">
        <f t="shared" si="295"/>
        <v>1.4462707616758701</v>
      </c>
      <c r="N3098" s="4">
        <f>IF(SUMPRODUCT($O$2:$AD$2,O3098:AD3098)&lt;=Kalkulačka!$B$4,SUMPRODUCT($O$2:$AD$2,O3098:AD3098)*Kalkulačka!$B$5,SUMPRODUCT($O$2:$AD$2,O3098:AD3098))</f>
        <v>36</v>
      </c>
      <c r="O3098" s="4">
        <v>24</v>
      </c>
      <c r="P3098" s="4">
        <v>0</v>
      </c>
      <c r="Q3098" s="4">
        <v>0</v>
      </c>
      <c r="R3098" s="4">
        <v>0</v>
      </c>
      <c r="S3098" s="4">
        <v>0</v>
      </c>
      <c r="T3098" s="4">
        <v>0</v>
      </c>
      <c r="U3098" s="4">
        <v>24</v>
      </c>
      <c r="V3098" s="4">
        <v>0</v>
      </c>
      <c r="W3098" s="4">
        <v>0</v>
      </c>
      <c r="X3098" s="4">
        <v>0</v>
      </c>
      <c r="Y3098" s="4">
        <v>0</v>
      </c>
      <c r="Z3098" s="4">
        <v>0</v>
      </c>
      <c r="AA3098" s="4">
        <v>0</v>
      </c>
      <c r="AB3098" s="4">
        <v>0</v>
      </c>
      <c r="AC3098" s="4">
        <v>0</v>
      </c>
      <c r="AD3098" s="4">
        <v>0</v>
      </c>
    </row>
    <row r="3099" spans="1:30" x14ac:dyDescent="0.3">
      <c r="A3099" s="16" t="s">
        <v>23</v>
      </c>
      <c r="B3099" s="7">
        <v>549801</v>
      </c>
      <c r="C3099" s="7">
        <v>250058</v>
      </c>
      <c r="D3099" s="7" t="s">
        <v>3004</v>
      </c>
      <c r="E3099" s="7">
        <v>2</v>
      </c>
      <c r="F3099" s="4">
        <v>405910</v>
      </c>
      <c r="G3099" s="4">
        <v>11632</v>
      </c>
      <c r="H3099" s="4">
        <f t="shared" si="290"/>
        <v>511536.0462148129</v>
      </c>
      <c r="I3099" s="4">
        <f t="shared" si="291"/>
        <v>105626.0462148129</v>
      </c>
      <c r="J3099" s="5">
        <f t="shared" si="292"/>
        <v>0.26022035972213775</v>
      </c>
      <c r="K3099" s="4">
        <f t="shared" si="293"/>
        <v>28455.021499813723</v>
      </c>
      <c r="L3099" s="4">
        <f t="shared" si="294"/>
        <v>16823.021499813723</v>
      </c>
      <c r="M3099" s="5">
        <f t="shared" si="295"/>
        <v>1.4462707616758701</v>
      </c>
      <c r="N3099" s="4">
        <f>IF(SUMPRODUCT($O$2:$AD$2,O3099:AD3099)&lt;=Kalkulačka!$B$4,SUMPRODUCT($O$2:$AD$2,O3099:AD3099)*Kalkulačka!$B$5,SUMPRODUCT($O$2:$AD$2,O3099:AD3099))</f>
        <v>36</v>
      </c>
      <c r="O3099" s="4">
        <v>24</v>
      </c>
      <c r="P3099" s="4">
        <v>0</v>
      </c>
      <c r="Q3099" s="4">
        <v>0</v>
      </c>
      <c r="R3099" s="4">
        <v>0</v>
      </c>
      <c r="S3099" s="4">
        <v>0</v>
      </c>
      <c r="T3099" s="4">
        <v>0</v>
      </c>
      <c r="U3099" s="4">
        <v>0</v>
      </c>
      <c r="V3099" s="4">
        <v>0</v>
      </c>
      <c r="W3099" s="4">
        <v>0</v>
      </c>
      <c r="X3099" s="4">
        <v>0</v>
      </c>
      <c r="Y3099" s="4">
        <v>0</v>
      </c>
      <c r="Z3099" s="4">
        <v>0</v>
      </c>
      <c r="AA3099" s="4">
        <v>0</v>
      </c>
      <c r="AB3099" s="4">
        <v>0</v>
      </c>
      <c r="AC3099" s="4">
        <v>0</v>
      </c>
      <c r="AD3099" s="4">
        <v>0</v>
      </c>
    </row>
    <row r="3100" spans="1:30" x14ac:dyDescent="0.3">
      <c r="A3100" s="16" t="s">
        <v>23</v>
      </c>
      <c r="B3100" s="7">
        <v>599271</v>
      </c>
      <c r="C3100" s="7">
        <v>667315</v>
      </c>
      <c r="D3100" s="7" t="s">
        <v>3005</v>
      </c>
      <c r="E3100" s="7">
        <v>2</v>
      </c>
      <c r="F3100" s="4">
        <v>405910</v>
      </c>
      <c r="G3100" s="4">
        <v>11632</v>
      </c>
      <c r="H3100" s="4">
        <f t="shared" si="290"/>
        <v>511536.0462148129</v>
      </c>
      <c r="I3100" s="4">
        <f t="shared" si="291"/>
        <v>105626.0462148129</v>
      </c>
      <c r="J3100" s="5">
        <f t="shared" si="292"/>
        <v>0.26022035972213775</v>
      </c>
      <c r="K3100" s="4">
        <f t="shared" si="293"/>
        <v>28455.021499813723</v>
      </c>
      <c r="L3100" s="4">
        <f t="shared" si="294"/>
        <v>16823.021499813723</v>
      </c>
      <c r="M3100" s="5">
        <f t="shared" si="295"/>
        <v>1.4462707616758701</v>
      </c>
      <c r="N3100" s="4">
        <f>IF(SUMPRODUCT($O$2:$AD$2,O3100:AD3100)&lt;=Kalkulačka!$B$4,SUMPRODUCT($O$2:$AD$2,O3100:AD3100)*Kalkulačka!$B$5,SUMPRODUCT($O$2:$AD$2,O3100:AD3100))</f>
        <v>36</v>
      </c>
      <c r="O3100" s="4">
        <v>24</v>
      </c>
      <c r="P3100" s="4">
        <v>0</v>
      </c>
      <c r="Q3100" s="4">
        <v>0</v>
      </c>
      <c r="R3100" s="4">
        <v>0</v>
      </c>
      <c r="S3100" s="4">
        <v>0</v>
      </c>
      <c r="T3100" s="4">
        <v>0</v>
      </c>
      <c r="U3100" s="4">
        <v>0</v>
      </c>
      <c r="V3100" s="4">
        <v>0</v>
      </c>
      <c r="W3100" s="4">
        <v>0</v>
      </c>
      <c r="X3100" s="4">
        <v>0</v>
      </c>
      <c r="Y3100" s="4">
        <v>0</v>
      </c>
      <c r="Z3100" s="4">
        <v>0</v>
      </c>
      <c r="AA3100" s="4">
        <v>0</v>
      </c>
      <c r="AB3100" s="4">
        <v>0</v>
      </c>
      <c r="AC3100" s="4">
        <v>0</v>
      </c>
      <c r="AD3100" s="4">
        <v>0</v>
      </c>
    </row>
    <row r="3101" spans="1:30" x14ac:dyDescent="0.3">
      <c r="A3101" s="16" t="s">
        <v>25</v>
      </c>
      <c r="B3101" s="7">
        <v>556378</v>
      </c>
      <c r="C3101" s="7">
        <v>255599</v>
      </c>
      <c r="D3101" s="7" t="s">
        <v>3006</v>
      </c>
      <c r="E3101" s="7">
        <v>2</v>
      </c>
      <c r="F3101" s="4">
        <v>388969</v>
      </c>
      <c r="G3101" s="4">
        <v>11041</v>
      </c>
      <c r="H3101" s="4">
        <f t="shared" si="290"/>
        <v>490222.04428919574</v>
      </c>
      <c r="I3101" s="4">
        <f t="shared" si="291"/>
        <v>101253.04428919574</v>
      </c>
      <c r="J3101" s="5">
        <f t="shared" si="292"/>
        <v>0.26031134689190072</v>
      </c>
      <c r="K3101" s="4">
        <f t="shared" si="293"/>
        <v>27269.395603988152</v>
      </c>
      <c r="L3101" s="4">
        <f t="shared" si="294"/>
        <v>16228.395603988152</v>
      </c>
      <c r="M3101" s="5">
        <f t="shared" si="295"/>
        <v>1.4698302331299837</v>
      </c>
      <c r="N3101" s="4">
        <f>IF(SUMPRODUCT($O$2:$AD$2,O3101:AD3101)&lt;=Kalkulačka!$B$4,SUMPRODUCT($O$2:$AD$2,O3101:AD3101)*Kalkulačka!$B$5,SUMPRODUCT($O$2:$AD$2,O3101:AD3101))</f>
        <v>34.5</v>
      </c>
      <c r="O3101" s="4">
        <v>23</v>
      </c>
      <c r="P3101" s="4">
        <v>0</v>
      </c>
      <c r="Q3101" s="4">
        <v>0</v>
      </c>
      <c r="R3101" s="4">
        <v>0</v>
      </c>
      <c r="S3101" s="4">
        <v>0</v>
      </c>
      <c r="T3101" s="4">
        <v>0</v>
      </c>
      <c r="U3101" s="4">
        <v>27</v>
      </c>
      <c r="V3101" s="4">
        <v>0</v>
      </c>
      <c r="W3101" s="4">
        <v>0</v>
      </c>
      <c r="X3101" s="4">
        <v>0</v>
      </c>
      <c r="Y3101" s="4">
        <v>0</v>
      </c>
      <c r="Z3101" s="4">
        <v>0</v>
      </c>
      <c r="AA3101" s="4">
        <v>0</v>
      </c>
      <c r="AB3101" s="4">
        <v>0</v>
      </c>
      <c r="AC3101" s="4">
        <v>0</v>
      </c>
      <c r="AD3101" s="4">
        <v>0</v>
      </c>
    </row>
    <row r="3102" spans="1:30" x14ac:dyDescent="0.3">
      <c r="A3102" s="16" t="s">
        <v>25</v>
      </c>
      <c r="B3102" s="7">
        <v>566942</v>
      </c>
      <c r="C3102" s="7">
        <v>519391</v>
      </c>
      <c r="D3102" s="7" t="s">
        <v>3007</v>
      </c>
      <c r="E3102" s="7">
        <v>2</v>
      </c>
      <c r="F3102" s="4">
        <v>388969</v>
      </c>
      <c r="G3102" s="4">
        <v>11041</v>
      </c>
      <c r="H3102" s="4">
        <f t="shared" si="290"/>
        <v>490222.04428919574</v>
      </c>
      <c r="I3102" s="4">
        <f t="shared" si="291"/>
        <v>101253.04428919574</v>
      </c>
      <c r="J3102" s="5">
        <f t="shared" si="292"/>
        <v>0.26031134689190072</v>
      </c>
      <c r="K3102" s="4">
        <f t="shared" si="293"/>
        <v>27269.395603988152</v>
      </c>
      <c r="L3102" s="4">
        <f t="shared" si="294"/>
        <v>16228.395603988152</v>
      </c>
      <c r="M3102" s="5">
        <f t="shared" si="295"/>
        <v>1.4698302331299837</v>
      </c>
      <c r="N3102" s="4">
        <f>IF(SUMPRODUCT($O$2:$AD$2,O3102:AD3102)&lt;=Kalkulačka!$B$4,SUMPRODUCT($O$2:$AD$2,O3102:AD3102)*Kalkulačka!$B$5,SUMPRODUCT($O$2:$AD$2,O3102:AD3102))</f>
        <v>34.5</v>
      </c>
      <c r="O3102" s="4">
        <v>23</v>
      </c>
      <c r="P3102" s="4">
        <v>0</v>
      </c>
      <c r="Q3102" s="4">
        <v>0</v>
      </c>
      <c r="R3102" s="4">
        <v>0</v>
      </c>
      <c r="S3102" s="4">
        <v>0</v>
      </c>
      <c r="T3102" s="4">
        <v>0</v>
      </c>
      <c r="U3102" s="4">
        <v>0</v>
      </c>
      <c r="V3102" s="4">
        <v>0</v>
      </c>
      <c r="W3102" s="4">
        <v>0</v>
      </c>
      <c r="X3102" s="4">
        <v>0</v>
      </c>
      <c r="Y3102" s="4">
        <v>0</v>
      </c>
      <c r="Z3102" s="4">
        <v>0</v>
      </c>
      <c r="AA3102" s="4">
        <v>0</v>
      </c>
      <c r="AB3102" s="4">
        <v>0</v>
      </c>
      <c r="AC3102" s="4">
        <v>0</v>
      </c>
      <c r="AD3102" s="4">
        <v>0</v>
      </c>
    </row>
    <row r="3103" spans="1:30" x14ac:dyDescent="0.3">
      <c r="A3103" s="16" t="s">
        <v>56</v>
      </c>
      <c r="B3103" s="7">
        <v>552569</v>
      </c>
      <c r="C3103" s="7">
        <v>576956</v>
      </c>
      <c r="D3103" s="7" t="s">
        <v>3008</v>
      </c>
      <c r="E3103" s="7">
        <v>2</v>
      </c>
      <c r="F3103" s="4">
        <v>2991792</v>
      </c>
      <c r="G3103" s="4">
        <v>125626</v>
      </c>
      <c r="H3103" s="4">
        <f t="shared" si="290"/>
        <v>3772578.3408342456</v>
      </c>
      <c r="I3103" s="4">
        <f t="shared" si="291"/>
        <v>780786.34083424555</v>
      </c>
      <c r="J3103" s="5">
        <f t="shared" si="292"/>
        <v>0.26097614434233574</v>
      </c>
      <c r="K3103" s="4">
        <f t="shared" si="293"/>
        <v>209855.78356112621</v>
      </c>
      <c r="L3103" s="4">
        <f t="shared" si="294"/>
        <v>84229.783561126213</v>
      </c>
      <c r="M3103" s="5">
        <f t="shared" si="295"/>
        <v>0.67048050213432098</v>
      </c>
      <c r="N3103" s="4">
        <f>IF(SUMPRODUCT($O$2:$AD$2,O3103:AD3103)&lt;=Kalkulačka!$B$4,SUMPRODUCT($O$2:$AD$2,O3103:AD3103)*Kalkulačka!$B$5,SUMPRODUCT($O$2:$AD$2,O3103:AD3103))</f>
        <v>265.5</v>
      </c>
      <c r="O3103" s="4">
        <v>67</v>
      </c>
      <c r="P3103" s="4">
        <v>0</v>
      </c>
      <c r="Q3103" s="4">
        <v>0</v>
      </c>
      <c r="R3103" s="4">
        <v>0</v>
      </c>
      <c r="S3103" s="4">
        <v>110</v>
      </c>
      <c r="T3103" s="4">
        <v>0</v>
      </c>
      <c r="U3103" s="4">
        <v>176</v>
      </c>
      <c r="V3103" s="4">
        <v>71</v>
      </c>
      <c r="W3103" s="4">
        <v>0</v>
      </c>
      <c r="X3103" s="4">
        <v>0</v>
      </c>
      <c r="Y3103" s="4">
        <v>0</v>
      </c>
      <c r="Z3103" s="4">
        <v>0</v>
      </c>
      <c r="AA3103" s="4">
        <v>0</v>
      </c>
      <c r="AB3103" s="4">
        <v>0</v>
      </c>
      <c r="AC3103" s="4">
        <v>0</v>
      </c>
      <c r="AD3103" s="4">
        <v>0</v>
      </c>
    </row>
    <row r="3104" spans="1:30" x14ac:dyDescent="0.3">
      <c r="A3104" s="16" t="s">
        <v>32</v>
      </c>
      <c r="B3104" s="7">
        <v>564648</v>
      </c>
      <c r="C3104" s="7">
        <v>263419</v>
      </c>
      <c r="D3104" s="7" t="s">
        <v>3009</v>
      </c>
      <c r="E3104" s="7">
        <v>2</v>
      </c>
      <c r="F3104" s="4">
        <v>371828</v>
      </c>
      <c r="G3104" s="4">
        <v>10447</v>
      </c>
      <c r="H3104" s="4">
        <f t="shared" si="290"/>
        <v>468908.04236357851</v>
      </c>
      <c r="I3104" s="4">
        <f t="shared" si="291"/>
        <v>97080.042363578512</v>
      </c>
      <c r="J3104" s="5">
        <f t="shared" si="292"/>
        <v>0.26108857418908338</v>
      </c>
      <c r="K3104" s="4">
        <f t="shared" si="293"/>
        <v>26083.769708162581</v>
      </c>
      <c r="L3104" s="4">
        <f t="shared" si="294"/>
        <v>15636.769708162581</v>
      </c>
      <c r="M3104" s="5">
        <f t="shared" si="295"/>
        <v>1.4967712939755509</v>
      </c>
      <c r="N3104" s="4">
        <f>IF(SUMPRODUCT($O$2:$AD$2,O3104:AD3104)&lt;=Kalkulačka!$B$4,SUMPRODUCT($O$2:$AD$2,O3104:AD3104)*Kalkulačka!$B$5,SUMPRODUCT($O$2:$AD$2,O3104:AD3104))</f>
        <v>33</v>
      </c>
      <c r="O3104" s="4">
        <v>22</v>
      </c>
      <c r="P3104" s="4">
        <v>0</v>
      </c>
      <c r="Q3104" s="4">
        <v>0</v>
      </c>
      <c r="R3104" s="4">
        <v>0</v>
      </c>
      <c r="S3104" s="4">
        <v>0</v>
      </c>
      <c r="T3104" s="4">
        <v>0</v>
      </c>
      <c r="U3104" s="4">
        <v>0</v>
      </c>
      <c r="V3104" s="4">
        <v>0</v>
      </c>
      <c r="W3104" s="4">
        <v>0</v>
      </c>
      <c r="X3104" s="4">
        <v>0</v>
      </c>
      <c r="Y3104" s="4">
        <v>0</v>
      </c>
      <c r="Z3104" s="4">
        <v>0</v>
      </c>
      <c r="AA3104" s="4">
        <v>0</v>
      </c>
      <c r="AB3104" s="4">
        <v>0</v>
      </c>
      <c r="AC3104" s="4">
        <v>0</v>
      </c>
      <c r="AD3104" s="4">
        <v>0</v>
      </c>
    </row>
    <row r="3105" spans="1:30" x14ac:dyDescent="0.3">
      <c r="A3105" s="16" t="s">
        <v>32</v>
      </c>
      <c r="B3105" s="7">
        <v>565059</v>
      </c>
      <c r="C3105" s="7">
        <v>263826</v>
      </c>
      <c r="D3105" s="7" t="s">
        <v>3010</v>
      </c>
      <c r="E3105" s="7">
        <v>2</v>
      </c>
      <c r="F3105" s="4">
        <v>371828</v>
      </c>
      <c r="G3105" s="4">
        <v>10447</v>
      </c>
      <c r="H3105" s="4">
        <f t="shared" si="290"/>
        <v>468908.04236357851</v>
      </c>
      <c r="I3105" s="4">
        <f t="shared" si="291"/>
        <v>97080.042363578512</v>
      </c>
      <c r="J3105" s="5">
        <f t="shared" si="292"/>
        <v>0.26108857418908338</v>
      </c>
      <c r="K3105" s="4">
        <f t="shared" si="293"/>
        <v>26083.769708162581</v>
      </c>
      <c r="L3105" s="4">
        <f t="shared" si="294"/>
        <v>15636.769708162581</v>
      </c>
      <c r="M3105" s="5">
        <f t="shared" si="295"/>
        <v>1.4967712939755509</v>
      </c>
      <c r="N3105" s="4">
        <f>IF(SUMPRODUCT($O$2:$AD$2,O3105:AD3105)&lt;=Kalkulačka!$B$4,SUMPRODUCT($O$2:$AD$2,O3105:AD3105)*Kalkulačka!$B$5,SUMPRODUCT($O$2:$AD$2,O3105:AD3105))</f>
        <v>33</v>
      </c>
      <c r="O3105" s="4">
        <v>22</v>
      </c>
      <c r="P3105" s="4">
        <v>0</v>
      </c>
      <c r="Q3105" s="4">
        <v>0</v>
      </c>
      <c r="R3105" s="4">
        <v>0</v>
      </c>
      <c r="S3105" s="4">
        <v>0</v>
      </c>
      <c r="T3105" s="4">
        <v>0</v>
      </c>
      <c r="U3105" s="4">
        <v>0</v>
      </c>
      <c r="V3105" s="4">
        <v>0</v>
      </c>
      <c r="W3105" s="4">
        <v>0</v>
      </c>
      <c r="X3105" s="4">
        <v>0</v>
      </c>
      <c r="Y3105" s="4">
        <v>0</v>
      </c>
      <c r="Z3105" s="4">
        <v>0</v>
      </c>
      <c r="AA3105" s="4">
        <v>0</v>
      </c>
      <c r="AB3105" s="4">
        <v>0</v>
      </c>
      <c r="AC3105" s="4">
        <v>0</v>
      </c>
      <c r="AD3105" s="4">
        <v>0</v>
      </c>
    </row>
    <row r="3106" spans="1:30" x14ac:dyDescent="0.3">
      <c r="A3106" s="16" t="s">
        <v>32</v>
      </c>
      <c r="B3106" s="7">
        <v>566233</v>
      </c>
      <c r="C3106" s="7">
        <v>264997</v>
      </c>
      <c r="D3106" s="7" t="s">
        <v>1181</v>
      </c>
      <c r="E3106" s="7">
        <v>2</v>
      </c>
      <c r="F3106" s="4">
        <v>371828</v>
      </c>
      <c r="G3106" s="4">
        <v>10447</v>
      </c>
      <c r="H3106" s="4">
        <f t="shared" si="290"/>
        <v>468908.04236357851</v>
      </c>
      <c r="I3106" s="4">
        <f t="shared" si="291"/>
        <v>97080.042363578512</v>
      </c>
      <c r="J3106" s="5">
        <f t="shared" si="292"/>
        <v>0.26108857418908338</v>
      </c>
      <c r="K3106" s="4">
        <f t="shared" si="293"/>
        <v>26083.769708162581</v>
      </c>
      <c r="L3106" s="4">
        <f t="shared" si="294"/>
        <v>15636.769708162581</v>
      </c>
      <c r="M3106" s="5">
        <f t="shared" si="295"/>
        <v>1.4967712939755509</v>
      </c>
      <c r="N3106" s="4">
        <f>IF(SUMPRODUCT($O$2:$AD$2,O3106:AD3106)&lt;=Kalkulačka!$B$4,SUMPRODUCT($O$2:$AD$2,O3106:AD3106)*Kalkulačka!$B$5,SUMPRODUCT($O$2:$AD$2,O3106:AD3106))</f>
        <v>33</v>
      </c>
      <c r="O3106" s="4">
        <v>22</v>
      </c>
      <c r="P3106" s="4">
        <v>0</v>
      </c>
      <c r="Q3106" s="4">
        <v>0</v>
      </c>
      <c r="R3106" s="4">
        <v>0</v>
      </c>
      <c r="S3106" s="4">
        <v>0</v>
      </c>
      <c r="T3106" s="4">
        <v>0</v>
      </c>
      <c r="U3106" s="4">
        <v>22</v>
      </c>
      <c r="V3106" s="4">
        <v>0</v>
      </c>
      <c r="W3106" s="4">
        <v>0</v>
      </c>
      <c r="X3106" s="4">
        <v>0</v>
      </c>
      <c r="Y3106" s="4">
        <v>0</v>
      </c>
      <c r="Z3106" s="4">
        <v>0</v>
      </c>
      <c r="AA3106" s="4">
        <v>0</v>
      </c>
      <c r="AB3106" s="4">
        <v>0</v>
      </c>
      <c r="AC3106" s="4">
        <v>0</v>
      </c>
      <c r="AD3106" s="4">
        <v>0</v>
      </c>
    </row>
    <row r="3107" spans="1:30" x14ac:dyDescent="0.3">
      <c r="A3107" s="16" t="s">
        <v>32</v>
      </c>
      <c r="B3107" s="7">
        <v>567582</v>
      </c>
      <c r="C3107" s="7">
        <v>266361</v>
      </c>
      <c r="D3107" s="7" t="s">
        <v>3011</v>
      </c>
      <c r="E3107" s="7">
        <v>2</v>
      </c>
      <c r="F3107" s="4">
        <v>371828</v>
      </c>
      <c r="G3107" s="4">
        <v>10447</v>
      </c>
      <c r="H3107" s="4">
        <f t="shared" si="290"/>
        <v>468908.04236357851</v>
      </c>
      <c r="I3107" s="4">
        <f t="shared" si="291"/>
        <v>97080.042363578512</v>
      </c>
      <c r="J3107" s="5">
        <f t="shared" si="292"/>
        <v>0.26108857418908338</v>
      </c>
      <c r="K3107" s="4">
        <f t="shared" si="293"/>
        <v>26083.769708162581</v>
      </c>
      <c r="L3107" s="4">
        <f t="shared" si="294"/>
        <v>15636.769708162581</v>
      </c>
      <c r="M3107" s="5">
        <f t="shared" si="295"/>
        <v>1.4967712939755509</v>
      </c>
      <c r="N3107" s="4">
        <f>IF(SUMPRODUCT($O$2:$AD$2,O3107:AD3107)&lt;=Kalkulačka!$B$4,SUMPRODUCT($O$2:$AD$2,O3107:AD3107)*Kalkulačka!$B$5,SUMPRODUCT($O$2:$AD$2,O3107:AD3107))</f>
        <v>33</v>
      </c>
      <c r="O3107" s="4">
        <v>22</v>
      </c>
      <c r="P3107" s="4">
        <v>0</v>
      </c>
      <c r="Q3107" s="4">
        <v>0</v>
      </c>
      <c r="R3107" s="4">
        <v>0</v>
      </c>
      <c r="S3107" s="4">
        <v>0</v>
      </c>
      <c r="T3107" s="4">
        <v>0</v>
      </c>
      <c r="U3107" s="4">
        <v>22</v>
      </c>
      <c r="V3107" s="4">
        <v>0</v>
      </c>
      <c r="W3107" s="4">
        <v>0</v>
      </c>
      <c r="X3107" s="4">
        <v>0</v>
      </c>
      <c r="Y3107" s="4">
        <v>0</v>
      </c>
      <c r="Z3107" s="4">
        <v>0</v>
      </c>
      <c r="AA3107" s="4">
        <v>0</v>
      </c>
      <c r="AB3107" s="4">
        <v>0</v>
      </c>
      <c r="AC3107" s="4">
        <v>0</v>
      </c>
      <c r="AD3107" s="4">
        <v>0</v>
      </c>
    </row>
    <row r="3108" spans="1:30" x14ac:dyDescent="0.3">
      <c r="A3108" s="16" t="s">
        <v>32</v>
      </c>
      <c r="B3108" s="7">
        <v>568295</v>
      </c>
      <c r="C3108" s="7">
        <v>267074</v>
      </c>
      <c r="D3108" s="7" t="s">
        <v>3012</v>
      </c>
      <c r="E3108" s="7">
        <v>2</v>
      </c>
      <c r="F3108" s="4">
        <v>371828</v>
      </c>
      <c r="G3108" s="4">
        <v>10447</v>
      </c>
      <c r="H3108" s="4">
        <f t="shared" si="290"/>
        <v>468908.04236357851</v>
      </c>
      <c r="I3108" s="4">
        <f t="shared" si="291"/>
        <v>97080.042363578512</v>
      </c>
      <c r="J3108" s="5">
        <f t="shared" si="292"/>
        <v>0.26108857418908338</v>
      </c>
      <c r="K3108" s="4">
        <f t="shared" si="293"/>
        <v>26083.769708162581</v>
      </c>
      <c r="L3108" s="4">
        <f t="shared" si="294"/>
        <v>15636.769708162581</v>
      </c>
      <c r="M3108" s="5">
        <f t="shared" si="295"/>
        <v>1.4967712939755509</v>
      </c>
      <c r="N3108" s="4">
        <f>IF(SUMPRODUCT($O$2:$AD$2,O3108:AD3108)&lt;=Kalkulačka!$B$4,SUMPRODUCT($O$2:$AD$2,O3108:AD3108)*Kalkulačka!$B$5,SUMPRODUCT($O$2:$AD$2,O3108:AD3108))</f>
        <v>33</v>
      </c>
      <c r="O3108" s="4">
        <v>22</v>
      </c>
      <c r="P3108" s="4">
        <v>0</v>
      </c>
      <c r="Q3108" s="4">
        <v>0</v>
      </c>
      <c r="R3108" s="4">
        <v>0</v>
      </c>
      <c r="S3108" s="4">
        <v>0</v>
      </c>
      <c r="T3108" s="4">
        <v>0</v>
      </c>
      <c r="U3108" s="4">
        <v>22</v>
      </c>
      <c r="V3108" s="4">
        <v>0</v>
      </c>
      <c r="W3108" s="4">
        <v>0</v>
      </c>
      <c r="X3108" s="4">
        <v>0</v>
      </c>
      <c r="Y3108" s="4">
        <v>0</v>
      </c>
      <c r="Z3108" s="4">
        <v>0</v>
      </c>
      <c r="AA3108" s="4">
        <v>0</v>
      </c>
      <c r="AB3108" s="4">
        <v>0</v>
      </c>
      <c r="AC3108" s="4">
        <v>0</v>
      </c>
      <c r="AD3108" s="4">
        <v>0</v>
      </c>
    </row>
    <row r="3109" spans="1:30" x14ac:dyDescent="0.3">
      <c r="A3109" s="16" t="s">
        <v>32</v>
      </c>
      <c r="B3109" s="7">
        <v>567523</v>
      </c>
      <c r="C3109" s="7">
        <v>266302</v>
      </c>
      <c r="D3109" s="7" t="s">
        <v>3013</v>
      </c>
      <c r="E3109" s="7">
        <v>2</v>
      </c>
      <c r="F3109" s="4">
        <v>743654</v>
      </c>
      <c r="G3109" s="4">
        <v>20893</v>
      </c>
      <c r="H3109" s="4">
        <f t="shared" si="290"/>
        <v>937816.08472715702</v>
      </c>
      <c r="I3109" s="4">
        <f t="shared" si="291"/>
        <v>194162.08472715702</v>
      </c>
      <c r="J3109" s="5">
        <f t="shared" si="292"/>
        <v>0.26109196578940885</v>
      </c>
      <c r="K3109" s="4">
        <f t="shared" si="293"/>
        <v>52167.539416325162</v>
      </c>
      <c r="L3109" s="4">
        <f t="shared" si="294"/>
        <v>31274.539416325162</v>
      </c>
      <c r="M3109" s="5">
        <f t="shared" si="295"/>
        <v>1.4968907967417393</v>
      </c>
      <c r="N3109" s="4">
        <f>IF(SUMPRODUCT($O$2:$AD$2,O3109:AD3109)&lt;=Kalkulačka!$B$4,SUMPRODUCT($O$2:$AD$2,O3109:AD3109)*Kalkulačka!$B$5,SUMPRODUCT($O$2:$AD$2,O3109:AD3109))</f>
        <v>66</v>
      </c>
      <c r="O3109" s="4">
        <v>44</v>
      </c>
      <c r="P3109" s="4">
        <v>0</v>
      </c>
      <c r="Q3109" s="4">
        <v>0</v>
      </c>
      <c r="R3109" s="4">
        <v>0</v>
      </c>
      <c r="S3109" s="4">
        <v>0</v>
      </c>
      <c r="T3109" s="4">
        <v>0</v>
      </c>
      <c r="U3109" s="4">
        <v>49</v>
      </c>
      <c r="V3109" s="4">
        <v>0</v>
      </c>
      <c r="W3109" s="4">
        <v>0</v>
      </c>
      <c r="X3109" s="4">
        <v>0</v>
      </c>
      <c r="Y3109" s="4">
        <v>0</v>
      </c>
      <c r="Z3109" s="4">
        <v>0</v>
      </c>
      <c r="AA3109" s="4">
        <v>0</v>
      </c>
      <c r="AB3109" s="4">
        <v>0</v>
      </c>
      <c r="AC3109" s="4">
        <v>0</v>
      </c>
      <c r="AD3109" s="4">
        <v>0</v>
      </c>
    </row>
    <row r="3110" spans="1:30" x14ac:dyDescent="0.3">
      <c r="A3110" s="16" t="s">
        <v>32</v>
      </c>
      <c r="B3110" s="7">
        <v>563056</v>
      </c>
      <c r="C3110" s="7">
        <v>261858</v>
      </c>
      <c r="D3110" s="7" t="s">
        <v>3014</v>
      </c>
      <c r="E3110" s="7">
        <v>2</v>
      </c>
      <c r="F3110" s="4">
        <v>743654</v>
      </c>
      <c r="G3110" s="4">
        <v>20893</v>
      </c>
      <c r="H3110" s="4">
        <f t="shared" si="290"/>
        <v>937816.08472715702</v>
      </c>
      <c r="I3110" s="4">
        <f t="shared" si="291"/>
        <v>194162.08472715702</v>
      </c>
      <c r="J3110" s="5">
        <f t="shared" si="292"/>
        <v>0.26109196578940885</v>
      </c>
      <c r="K3110" s="4">
        <f t="shared" si="293"/>
        <v>52167.539416325162</v>
      </c>
      <c r="L3110" s="4">
        <f t="shared" si="294"/>
        <v>31274.539416325162</v>
      </c>
      <c r="M3110" s="5">
        <f t="shared" si="295"/>
        <v>1.4968907967417393</v>
      </c>
      <c r="N3110" s="4">
        <f>IF(SUMPRODUCT($O$2:$AD$2,O3110:AD3110)&lt;=Kalkulačka!$B$4,SUMPRODUCT($O$2:$AD$2,O3110:AD3110)*Kalkulačka!$B$5,SUMPRODUCT($O$2:$AD$2,O3110:AD3110))</f>
        <v>66</v>
      </c>
      <c r="O3110" s="4">
        <v>44</v>
      </c>
      <c r="P3110" s="4">
        <v>0</v>
      </c>
      <c r="Q3110" s="4">
        <v>0</v>
      </c>
      <c r="R3110" s="4">
        <v>0</v>
      </c>
      <c r="S3110" s="4">
        <v>0</v>
      </c>
      <c r="T3110" s="4">
        <v>0</v>
      </c>
      <c r="U3110" s="4">
        <v>44</v>
      </c>
      <c r="V3110" s="4">
        <v>0</v>
      </c>
      <c r="W3110" s="4">
        <v>0</v>
      </c>
      <c r="X3110" s="4">
        <v>0</v>
      </c>
      <c r="Y3110" s="4">
        <v>0</v>
      </c>
      <c r="Z3110" s="4">
        <v>0</v>
      </c>
      <c r="AA3110" s="4">
        <v>0</v>
      </c>
      <c r="AB3110" s="4">
        <v>0</v>
      </c>
      <c r="AC3110" s="4">
        <v>0</v>
      </c>
      <c r="AD3110" s="4">
        <v>0</v>
      </c>
    </row>
    <row r="3111" spans="1:30" x14ac:dyDescent="0.3">
      <c r="A3111" s="16" t="s">
        <v>41</v>
      </c>
      <c r="B3111" s="7">
        <v>580686</v>
      </c>
      <c r="C3111" s="7">
        <v>279269</v>
      </c>
      <c r="D3111" s="7" t="s">
        <v>3015</v>
      </c>
      <c r="E3111" s="7">
        <v>2</v>
      </c>
      <c r="F3111" s="4">
        <v>1926680</v>
      </c>
      <c r="G3111" s="4">
        <v>78425</v>
      </c>
      <c r="H3111" s="4">
        <f t="shared" si="290"/>
        <v>2429796.2195203616</v>
      </c>
      <c r="I3111" s="4">
        <f t="shared" si="291"/>
        <v>503116.21952036163</v>
      </c>
      <c r="J3111" s="5">
        <f t="shared" si="292"/>
        <v>0.26113117877403691</v>
      </c>
      <c r="K3111" s="4">
        <f t="shared" si="293"/>
        <v>135161.35212411519</v>
      </c>
      <c r="L3111" s="4">
        <f t="shared" si="294"/>
        <v>56736.35212411519</v>
      </c>
      <c r="M3111" s="5">
        <f t="shared" si="295"/>
        <v>0.72344726967312956</v>
      </c>
      <c r="N3111" s="4">
        <f>IF(SUMPRODUCT($O$2:$AD$2,O3111:AD3111)&lt;=Kalkulačka!$B$4,SUMPRODUCT($O$2:$AD$2,O3111:AD3111)*Kalkulačka!$B$5,SUMPRODUCT($O$2:$AD$2,O3111:AD3111))</f>
        <v>171</v>
      </c>
      <c r="O3111" s="4">
        <v>51</v>
      </c>
      <c r="P3111" s="4">
        <v>0</v>
      </c>
      <c r="Q3111" s="4">
        <v>0</v>
      </c>
      <c r="R3111" s="4">
        <v>0</v>
      </c>
      <c r="S3111" s="4">
        <v>63</v>
      </c>
      <c r="T3111" s="4">
        <v>0</v>
      </c>
      <c r="U3111" s="4">
        <v>114</v>
      </c>
      <c r="V3111" s="4">
        <v>30</v>
      </c>
      <c r="W3111" s="4">
        <v>0</v>
      </c>
      <c r="X3111" s="4">
        <v>0</v>
      </c>
      <c r="Y3111" s="4">
        <v>0</v>
      </c>
      <c r="Z3111" s="4">
        <v>0</v>
      </c>
      <c r="AA3111" s="4">
        <v>0</v>
      </c>
      <c r="AB3111" s="4">
        <v>0</v>
      </c>
      <c r="AC3111" s="4">
        <v>0</v>
      </c>
      <c r="AD3111" s="4">
        <v>0</v>
      </c>
    </row>
    <row r="3112" spans="1:30" x14ac:dyDescent="0.3">
      <c r="A3112" s="16" t="s">
        <v>25</v>
      </c>
      <c r="B3112" s="7">
        <v>558656</v>
      </c>
      <c r="C3112" s="7">
        <v>257541</v>
      </c>
      <c r="D3112" s="7" t="s">
        <v>3016</v>
      </c>
      <c r="E3112" s="7">
        <v>2</v>
      </c>
      <c r="F3112" s="4">
        <v>692752</v>
      </c>
      <c r="G3112" s="4">
        <v>27557</v>
      </c>
      <c r="H3112" s="4">
        <f t="shared" si="290"/>
        <v>873874.07895030547</v>
      </c>
      <c r="I3112" s="4">
        <f t="shared" si="291"/>
        <v>181122.07895030547</v>
      </c>
      <c r="J3112" s="5">
        <f t="shared" si="292"/>
        <v>0.26145298598965505</v>
      </c>
      <c r="K3112" s="4">
        <f t="shared" si="293"/>
        <v>48610.661728848449</v>
      </c>
      <c r="L3112" s="4">
        <f t="shared" si="294"/>
        <v>21053.661728848449</v>
      </c>
      <c r="M3112" s="5">
        <f t="shared" si="295"/>
        <v>0.76400412704026022</v>
      </c>
      <c r="N3112" s="4">
        <f>IF(SUMPRODUCT($O$2:$AD$2,O3112:AD3112)&lt;=Kalkulačka!$B$4,SUMPRODUCT($O$2:$AD$2,O3112:AD3112)*Kalkulačka!$B$5,SUMPRODUCT($O$2:$AD$2,O3112:AD3112))</f>
        <v>61.5</v>
      </c>
      <c r="O3112" s="4">
        <v>20</v>
      </c>
      <c r="P3112" s="4">
        <v>0</v>
      </c>
      <c r="Q3112" s="4">
        <v>0</v>
      </c>
      <c r="R3112" s="4">
        <v>0</v>
      </c>
      <c r="S3112" s="4">
        <v>21</v>
      </c>
      <c r="T3112" s="4">
        <v>0</v>
      </c>
      <c r="U3112" s="4">
        <v>39</v>
      </c>
      <c r="V3112" s="4">
        <v>19</v>
      </c>
      <c r="W3112" s="4">
        <v>0</v>
      </c>
      <c r="X3112" s="4">
        <v>0</v>
      </c>
      <c r="Y3112" s="4">
        <v>0</v>
      </c>
      <c r="Z3112" s="4">
        <v>0</v>
      </c>
      <c r="AA3112" s="4">
        <v>0</v>
      </c>
      <c r="AB3112" s="4">
        <v>0</v>
      </c>
      <c r="AC3112" s="4">
        <v>0</v>
      </c>
      <c r="AD3112" s="4">
        <v>0</v>
      </c>
    </row>
    <row r="3113" spans="1:30" x14ac:dyDescent="0.3">
      <c r="A3113" s="16" t="s">
        <v>25</v>
      </c>
      <c r="B3113" s="7">
        <v>561185</v>
      </c>
      <c r="C3113" s="7">
        <v>260142</v>
      </c>
      <c r="D3113" s="7" t="s">
        <v>3017</v>
      </c>
      <c r="E3113" s="7">
        <v>2</v>
      </c>
      <c r="F3113" s="4">
        <v>3023964</v>
      </c>
      <c r="G3113" s="4">
        <v>156093</v>
      </c>
      <c r="H3113" s="4">
        <f t="shared" si="290"/>
        <v>3815206.34468548</v>
      </c>
      <c r="I3113" s="4">
        <f t="shared" si="291"/>
        <v>791242.34468548</v>
      </c>
      <c r="J3113" s="5">
        <f t="shared" si="292"/>
        <v>0.26165732948060239</v>
      </c>
      <c r="K3113" s="4">
        <f t="shared" si="293"/>
        <v>212227.03535277737</v>
      </c>
      <c r="L3113" s="4">
        <f t="shared" si="294"/>
        <v>56134.03535277737</v>
      </c>
      <c r="M3113" s="5">
        <f t="shared" si="295"/>
        <v>0.35961917160140033</v>
      </c>
      <c r="N3113" s="4">
        <f>IF(SUMPRODUCT($O$2:$AD$2,O3113:AD3113)&lt;=Kalkulačka!$B$4,SUMPRODUCT($O$2:$AD$2,O3113:AD3113)*Kalkulačka!$B$5,SUMPRODUCT($O$2:$AD$2,O3113:AD3113))</f>
        <v>268.5</v>
      </c>
      <c r="O3113" s="4">
        <v>41</v>
      </c>
      <c r="P3113" s="4">
        <v>0</v>
      </c>
      <c r="Q3113" s="4">
        <v>0</v>
      </c>
      <c r="R3113" s="4">
        <v>0</v>
      </c>
      <c r="S3113" s="4">
        <v>138</v>
      </c>
      <c r="T3113" s="4">
        <v>0</v>
      </c>
      <c r="U3113" s="4">
        <v>88</v>
      </c>
      <c r="V3113" s="4">
        <v>36</v>
      </c>
      <c r="W3113" s="4">
        <v>0</v>
      </c>
      <c r="X3113" s="4">
        <v>0</v>
      </c>
      <c r="Y3113" s="4">
        <v>0</v>
      </c>
      <c r="Z3113" s="4">
        <v>0</v>
      </c>
      <c r="AA3113" s="4">
        <v>0</v>
      </c>
      <c r="AB3113" s="4">
        <v>0</v>
      </c>
      <c r="AC3113" s="4">
        <v>0</v>
      </c>
      <c r="AD3113" s="4">
        <v>0</v>
      </c>
    </row>
    <row r="3114" spans="1:30" x14ac:dyDescent="0.3">
      <c r="A3114" s="16" t="s">
        <v>47</v>
      </c>
      <c r="B3114" s="7">
        <v>584835</v>
      </c>
      <c r="C3114" s="7">
        <v>283533</v>
      </c>
      <c r="D3114" s="7" t="s">
        <v>3018</v>
      </c>
      <c r="E3114" s="7">
        <v>2</v>
      </c>
      <c r="F3114" s="4">
        <v>1030176</v>
      </c>
      <c r="G3114" s="4">
        <v>42713</v>
      </c>
      <c r="H3114" s="4">
        <f t="shared" si="290"/>
        <v>1300154.1174626495</v>
      </c>
      <c r="I3114" s="4">
        <f t="shared" si="291"/>
        <v>269978.11746264948</v>
      </c>
      <c r="J3114" s="5">
        <f t="shared" si="292"/>
        <v>0.2620698962727237</v>
      </c>
      <c r="K3114" s="4">
        <f t="shared" si="293"/>
        <v>72323.17964535988</v>
      </c>
      <c r="L3114" s="4">
        <f t="shared" si="294"/>
        <v>29610.17964535988</v>
      </c>
      <c r="M3114" s="5">
        <f t="shared" si="295"/>
        <v>0.69323577471401876</v>
      </c>
      <c r="N3114" s="4">
        <f>IF(SUMPRODUCT($O$2:$AD$2,O3114:AD3114)&lt;=Kalkulačka!$B$4,SUMPRODUCT($O$2:$AD$2,O3114:AD3114)*Kalkulačka!$B$5,SUMPRODUCT($O$2:$AD$2,O3114:AD3114))</f>
        <v>91.5</v>
      </c>
      <c r="O3114" s="4">
        <v>25</v>
      </c>
      <c r="P3114" s="4">
        <v>0</v>
      </c>
      <c r="Q3114" s="4">
        <v>0</v>
      </c>
      <c r="R3114" s="4">
        <v>0</v>
      </c>
      <c r="S3114" s="4">
        <v>36</v>
      </c>
      <c r="T3114" s="4">
        <v>0</v>
      </c>
      <c r="U3114" s="4">
        <v>50</v>
      </c>
      <c r="V3114" s="4">
        <v>28</v>
      </c>
      <c r="W3114" s="4">
        <v>0</v>
      </c>
      <c r="X3114" s="4">
        <v>0</v>
      </c>
      <c r="Y3114" s="4">
        <v>0</v>
      </c>
      <c r="Z3114" s="4">
        <v>0</v>
      </c>
      <c r="AA3114" s="4">
        <v>0</v>
      </c>
      <c r="AB3114" s="4">
        <v>0</v>
      </c>
      <c r="AC3114" s="4">
        <v>0</v>
      </c>
      <c r="AD3114" s="4">
        <v>0</v>
      </c>
    </row>
    <row r="3115" spans="1:30" x14ac:dyDescent="0.3">
      <c r="A3115" s="16" t="s">
        <v>47</v>
      </c>
      <c r="B3115" s="7">
        <v>583707</v>
      </c>
      <c r="C3115" s="7">
        <v>282405</v>
      </c>
      <c r="D3115" s="7" t="s">
        <v>3019</v>
      </c>
      <c r="E3115" s="7">
        <v>2</v>
      </c>
      <c r="F3115" s="4">
        <v>1231612</v>
      </c>
      <c r="G3115" s="4">
        <v>51829</v>
      </c>
      <c r="H3115" s="4">
        <f t="shared" si="290"/>
        <v>1555922.1405700559</v>
      </c>
      <c r="I3115" s="4">
        <f t="shared" si="291"/>
        <v>324310.14057005593</v>
      </c>
      <c r="J3115" s="5">
        <f t="shared" si="292"/>
        <v>0.26332167969300069</v>
      </c>
      <c r="K3115" s="4">
        <f t="shared" si="293"/>
        <v>86550.690395266749</v>
      </c>
      <c r="L3115" s="4">
        <f t="shared" si="294"/>
        <v>34721.690395266749</v>
      </c>
      <c r="M3115" s="5">
        <f t="shared" si="295"/>
        <v>0.6699278472528265</v>
      </c>
      <c r="N3115" s="4">
        <f>IF(SUMPRODUCT($O$2:$AD$2,O3115:AD3115)&lt;=Kalkulačka!$B$4,SUMPRODUCT($O$2:$AD$2,O3115:AD3115)*Kalkulačka!$B$5,SUMPRODUCT($O$2:$AD$2,O3115:AD3115))</f>
        <v>109.5</v>
      </c>
      <c r="O3115" s="4">
        <v>28</v>
      </c>
      <c r="P3115" s="4">
        <v>0</v>
      </c>
      <c r="Q3115" s="4">
        <v>0</v>
      </c>
      <c r="R3115" s="4">
        <v>0</v>
      </c>
      <c r="S3115" s="4">
        <v>45</v>
      </c>
      <c r="T3115" s="4">
        <v>0</v>
      </c>
      <c r="U3115" s="4">
        <v>73</v>
      </c>
      <c r="V3115" s="4">
        <v>38</v>
      </c>
      <c r="W3115" s="4">
        <v>0</v>
      </c>
      <c r="X3115" s="4">
        <v>0</v>
      </c>
      <c r="Y3115" s="4">
        <v>0</v>
      </c>
      <c r="Z3115" s="4">
        <v>0</v>
      </c>
      <c r="AA3115" s="4">
        <v>0</v>
      </c>
      <c r="AB3115" s="4">
        <v>0</v>
      </c>
      <c r="AC3115" s="4">
        <v>0</v>
      </c>
      <c r="AD3115" s="4">
        <v>0</v>
      </c>
    </row>
    <row r="3116" spans="1:30" x14ac:dyDescent="0.3">
      <c r="A3116" s="16" t="s">
        <v>32</v>
      </c>
      <c r="B3116" s="7">
        <v>567060</v>
      </c>
      <c r="C3116" s="7">
        <v>265845</v>
      </c>
      <c r="D3116" s="7" t="s">
        <v>3020</v>
      </c>
      <c r="E3116" s="7">
        <v>2</v>
      </c>
      <c r="F3116" s="4">
        <v>3287112</v>
      </c>
      <c r="G3116" s="4">
        <v>167053</v>
      </c>
      <c r="H3116" s="4">
        <f t="shared" si="290"/>
        <v>4156230.3754953551</v>
      </c>
      <c r="I3116" s="4">
        <f t="shared" si="291"/>
        <v>869118.37549535511</v>
      </c>
      <c r="J3116" s="5">
        <f t="shared" si="292"/>
        <v>0.26440181396172546</v>
      </c>
      <c r="K3116" s="4">
        <f t="shared" si="293"/>
        <v>231197.04968598651</v>
      </c>
      <c r="L3116" s="4">
        <f t="shared" si="294"/>
        <v>64144.049685986509</v>
      </c>
      <c r="M3116" s="5">
        <f t="shared" si="295"/>
        <v>0.38397424581412198</v>
      </c>
      <c r="N3116" s="4">
        <f>IF(SUMPRODUCT($O$2:$AD$2,O3116:AD3116)&lt;=Kalkulačka!$B$4,SUMPRODUCT($O$2:$AD$2,O3116:AD3116)*Kalkulačka!$B$5,SUMPRODUCT($O$2:$AD$2,O3116:AD3116))</f>
        <v>292.5</v>
      </c>
      <c r="O3116" s="4">
        <v>45</v>
      </c>
      <c r="P3116" s="4">
        <v>0</v>
      </c>
      <c r="Q3116" s="4">
        <v>0</v>
      </c>
      <c r="R3116" s="4">
        <v>0</v>
      </c>
      <c r="S3116" s="4">
        <v>150</v>
      </c>
      <c r="T3116" s="4">
        <v>0</v>
      </c>
      <c r="U3116" s="4">
        <v>184</v>
      </c>
      <c r="V3116" s="4">
        <v>25</v>
      </c>
      <c r="W3116" s="4">
        <v>0</v>
      </c>
      <c r="X3116" s="4">
        <v>0</v>
      </c>
      <c r="Y3116" s="4">
        <v>0</v>
      </c>
      <c r="Z3116" s="4">
        <v>0</v>
      </c>
      <c r="AA3116" s="4">
        <v>0</v>
      </c>
      <c r="AB3116" s="4">
        <v>0</v>
      </c>
      <c r="AC3116" s="4">
        <v>0</v>
      </c>
      <c r="AD3116" s="4">
        <v>0</v>
      </c>
    </row>
    <row r="3117" spans="1:30" x14ac:dyDescent="0.3">
      <c r="A3117" s="16" t="s">
        <v>56</v>
      </c>
      <c r="B3117" s="7">
        <v>568244</v>
      </c>
      <c r="C3117" s="7">
        <v>635545</v>
      </c>
      <c r="D3117" s="7" t="s">
        <v>3021</v>
      </c>
      <c r="E3117" s="7">
        <v>2</v>
      </c>
      <c r="F3117" s="4">
        <v>2528510</v>
      </c>
      <c r="G3117" s="4">
        <v>103372</v>
      </c>
      <c r="H3117" s="4">
        <f t="shared" si="290"/>
        <v>3197100.2888425807</v>
      </c>
      <c r="I3117" s="4">
        <f t="shared" si="291"/>
        <v>668590.28884258075</v>
      </c>
      <c r="J3117" s="5">
        <f t="shared" si="292"/>
        <v>0.26442066230411609</v>
      </c>
      <c r="K3117" s="4">
        <f t="shared" si="293"/>
        <v>177843.88437383578</v>
      </c>
      <c r="L3117" s="4">
        <f t="shared" si="294"/>
        <v>74471.884373835783</v>
      </c>
      <c r="M3117" s="5">
        <f t="shared" si="295"/>
        <v>0.72042607644077483</v>
      </c>
      <c r="N3117" s="4">
        <f>IF(SUMPRODUCT($O$2:$AD$2,O3117:AD3117)&lt;=Kalkulačka!$B$4,SUMPRODUCT($O$2:$AD$2,O3117:AD3117)*Kalkulačka!$B$5,SUMPRODUCT($O$2:$AD$2,O3117:AD3117))</f>
        <v>225</v>
      </c>
      <c r="O3117" s="4">
        <v>65</v>
      </c>
      <c r="P3117" s="4">
        <v>0</v>
      </c>
      <c r="Q3117" s="4">
        <v>0</v>
      </c>
      <c r="R3117" s="4">
        <v>0</v>
      </c>
      <c r="S3117" s="4">
        <v>85</v>
      </c>
      <c r="T3117" s="4">
        <v>0</v>
      </c>
      <c r="U3117" s="4">
        <v>0</v>
      </c>
      <c r="V3117" s="4">
        <v>59</v>
      </c>
      <c r="W3117" s="4">
        <v>0</v>
      </c>
      <c r="X3117" s="4">
        <v>0</v>
      </c>
      <c r="Y3117" s="4">
        <v>0</v>
      </c>
      <c r="Z3117" s="4">
        <v>0</v>
      </c>
      <c r="AA3117" s="4">
        <v>0</v>
      </c>
      <c r="AB3117" s="4">
        <v>0</v>
      </c>
      <c r="AC3117" s="4">
        <v>0</v>
      </c>
      <c r="AD3117" s="4">
        <v>0</v>
      </c>
    </row>
    <row r="3118" spans="1:30" x14ac:dyDescent="0.3">
      <c r="A3118" s="16" t="s">
        <v>20</v>
      </c>
      <c r="B3118" s="7">
        <v>533866</v>
      </c>
      <c r="C3118" s="7">
        <v>235890</v>
      </c>
      <c r="D3118" s="7" t="s">
        <v>3022</v>
      </c>
      <c r="E3118" s="7">
        <v>2</v>
      </c>
      <c r="F3118" s="4">
        <v>943456</v>
      </c>
      <c r="G3118" s="4">
        <v>37643</v>
      </c>
      <c r="H3118" s="4">
        <f t="shared" si="290"/>
        <v>1193584.1078345636</v>
      </c>
      <c r="I3118" s="4">
        <f t="shared" si="291"/>
        <v>250128.10783456359</v>
      </c>
      <c r="J3118" s="5">
        <f t="shared" si="292"/>
        <v>0.26511899636502778</v>
      </c>
      <c r="K3118" s="4">
        <f t="shared" si="293"/>
        <v>66395.050166232017</v>
      </c>
      <c r="L3118" s="4">
        <f t="shared" si="294"/>
        <v>28752.050166232017</v>
      </c>
      <c r="M3118" s="5">
        <f t="shared" si="295"/>
        <v>0.76380868066392194</v>
      </c>
      <c r="N3118" s="4">
        <f>IF(SUMPRODUCT($O$2:$AD$2,O3118:AD3118)&lt;=Kalkulačka!$B$4,SUMPRODUCT($O$2:$AD$2,O3118:AD3118)*Kalkulačka!$B$5,SUMPRODUCT($O$2:$AD$2,O3118:AD3118))</f>
        <v>84</v>
      </c>
      <c r="O3118" s="4">
        <v>27</v>
      </c>
      <c r="P3118" s="4">
        <v>0</v>
      </c>
      <c r="Q3118" s="4">
        <v>0</v>
      </c>
      <c r="R3118" s="4">
        <v>0</v>
      </c>
      <c r="S3118" s="4">
        <v>29</v>
      </c>
      <c r="T3118" s="4">
        <v>0</v>
      </c>
      <c r="U3118" s="4">
        <v>60</v>
      </c>
      <c r="V3118" s="4">
        <v>15</v>
      </c>
      <c r="W3118" s="4">
        <v>0</v>
      </c>
      <c r="X3118" s="4">
        <v>0</v>
      </c>
      <c r="Y3118" s="4">
        <v>0</v>
      </c>
      <c r="Z3118" s="4">
        <v>0</v>
      </c>
      <c r="AA3118" s="4">
        <v>0</v>
      </c>
      <c r="AB3118" s="4">
        <v>0</v>
      </c>
      <c r="AC3118" s="4">
        <v>0</v>
      </c>
      <c r="AD3118" s="4">
        <v>0</v>
      </c>
    </row>
    <row r="3119" spans="1:30" x14ac:dyDescent="0.3">
      <c r="A3119" s="16" t="s">
        <v>38</v>
      </c>
      <c r="B3119" s="7">
        <v>579581</v>
      </c>
      <c r="C3119" s="7">
        <v>278181</v>
      </c>
      <c r="D3119" s="7" t="s">
        <v>3023</v>
      </c>
      <c r="E3119" s="7">
        <v>2</v>
      </c>
      <c r="F3119" s="4">
        <v>1162325</v>
      </c>
      <c r="G3119" s="4">
        <v>48533</v>
      </c>
      <c r="H3119" s="4">
        <f t="shared" si="290"/>
        <v>1470666.1328675873</v>
      </c>
      <c r="I3119" s="4">
        <f t="shared" si="291"/>
        <v>308341.13286758726</v>
      </c>
      <c r="J3119" s="5">
        <f t="shared" si="292"/>
        <v>0.26527961875343586</v>
      </c>
      <c r="K3119" s="4">
        <f t="shared" si="293"/>
        <v>81808.18681196445</v>
      </c>
      <c r="L3119" s="4">
        <f t="shared" si="294"/>
        <v>33275.18681196445</v>
      </c>
      <c r="M3119" s="5">
        <f t="shared" si="295"/>
        <v>0.6856198218112306</v>
      </c>
      <c r="N3119" s="4">
        <f>IF(SUMPRODUCT($O$2:$AD$2,O3119:AD3119)&lt;=Kalkulačka!$B$4,SUMPRODUCT($O$2:$AD$2,O3119:AD3119)*Kalkulačka!$B$5,SUMPRODUCT($O$2:$AD$2,O3119:AD3119))</f>
        <v>103.5</v>
      </c>
      <c r="O3119" s="4">
        <v>28</v>
      </c>
      <c r="P3119" s="4">
        <v>0</v>
      </c>
      <c r="Q3119" s="4">
        <v>0</v>
      </c>
      <c r="R3119" s="4">
        <v>0</v>
      </c>
      <c r="S3119" s="4">
        <v>41</v>
      </c>
      <c r="T3119" s="4">
        <v>0</v>
      </c>
      <c r="U3119" s="4">
        <v>65</v>
      </c>
      <c r="V3119" s="4">
        <v>31</v>
      </c>
      <c r="W3119" s="4">
        <v>0</v>
      </c>
      <c r="X3119" s="4">
        <v>0</v>
      </c>
      <c r="Y3119" s="4">
        <v>0</v>
      </c>
      <c r="Z3119" s="4">
        <v>0</v>
      </c>
      <c r="AA3119" s="4">
        <v>0</v>
      </c>
      <c r="AB3119" s="4">
        <v>0</v>
      </c>
      <c r="AC3119" s="4">
        <v>0</v>
      </c>
      <c r="AD3119" s="4">
        <v>0</v>
      </c>
    </row>
    <row r="3120" spans="1:30" x14ac:dyDescent="0.3">
      <c r="A3120" s="16" t="s">
        <v>50</v>
      </c>
      <c r="B3120" s="7">
        <v>547450</v>
      </c>
      <c r="C3120" s="7">
        <v>850659</v>
      </c>
      <c r="D3120" s="7" t="s">
        <v>3024</v>
      </c>
      <c r="E3120" s="7">
        <v>2</v>
      </c>
      <c r="F3120" s="4">
        <v>387291</v>
      </c>
      <c r="G3120" s="4">
        <v>11022</v>
      </c>
      <c r="H3120" s="4">
        <f t="shared" si="290"/>
        <v>490222.04428919574</v>
      </c>
      <c r="I3120" s="4">
        <f t="shared" si="291"/>
        <v>102931.04428919574</v>
      </c>
      <c r="J3120" s="5">
        <f t="shared" si="292"/>
        <v>0.2657718467229957</v>
      </c>
      <c r="K3120" s="4">
        <f t="shared" si="293"/>
        <v>27269.395603988152</v>
      </c>
      <c r="L3120" s="4">
        <f t="shared" si="294"/>
        <v>16247.395603988152</v>
      </c>
      <c r="M3120" s="5">
        <f t="shared" si="295"/>
        <v>1.4740877884220787</v>
      </c>
      <c r="N3120" s="4">
        <f>IF(SUMPRODUCT($O$2:$AD$2,O3120:AD3120)&lt;=Kalkulačka!$B$4,SUMPRODUCT($O$2:$AD$2,O3120:AD3120)*Kalkulačka!$B$5,SUMPRODUCT($O$2:$AD$2,O3120:AD3120))</f>
        <v>34.5</v>
      </c>
      <c r="O3120" s="4">
        <v>23</v>
      </c>
      <c r="P3120" s="4">
        <v>0</v>
      </c>
      <c r="Q3120" s="4">
        <v>0</v>
      </c>
      <c r="R3120" s="4">
        <v>0</v>
      </c>
      <c r="S3120" s="4">
        <v>0</v>
      </c>
      <c r="T3120" s="4">
        <v>0</v>
      </c>
      <c r="U3120" s="4">
        <v>0</v>
      </c>
      <c r="V3120" s="4">
        <v>0</v>
      </c>
      <c r="W3120" s="4">
        <v>0</v>
      </c>
      <c r="X3120" s="4">
        <v>0</v>
      </c>
      <c r="Y3120" s="4">
        <v>0</v>
      </c>
      <c r="Z3120" s="4">
        <v>0</v>
      </c>
      <c r="AA3120" s="4">
        <v>0</v>
      </c>
      <c r="AB3120" s="4">
        <v>0</v>
      </c>
      <c r="AC3120" s="4">
        <v>0</v>
      </c>
      <c r="AD3120" s="4">
        <v>0</v>
      </c>
    </row>
    <row r="3121" spans="1:30" x14ac:dyDescent="0.3">
      <c r="A3121" s="16" t="s">
        <v>50</v>
      </c>
      <c r="B3121" s="7">
        <v>552216</v>
      </c>
      <c r="C3121" s="7">
        <v>635642</v>
      </c>
      <c r="D3121" s="7" t="s">
        <v>3025</v>
      </c>
      <c r="E3121" s="7">
        <v>2</v>
      </c>
      <c r="F3121" s="4">
        <v>387291</v>
      </c>
      <c r="G3121" s="4">
        <v>11022</v>
      </c>
      <c r="H3121" s="4">
        <f t="shared" si="290"/>
        <v>490222.04428919574</v>
      </c>
      <c r="I3121" s="4">
        <f t="shared" si="291"/>
        <v>102931.04428919574</v>
      </c>
      <c r="J3121" s="5">
        <f t="shared" si="292"/>
        <v>0.2657718467229957</v>
      </c>
      <c r="K3121" s="4">
        <f t="shared" si="293"/>
        <v>27269.395603988152</v>
      </c>
      <c r="L3121" s="4">
        <f t="shared" si="294"/>
        <v>16247.395603988152</v>
      </c>
      <c r="M3121" s="5">
        <f t="shared" si="295"/>
        <v>1.4740877884220787</v>
      </c>
      <c r="N3121" s="4">
        <f>IF(SUMPRODUCT($O$2:$AD$2,O3121:AD3121)&lt;=Kalkulačka!$B$4,SUMPRODUCT($O$2:$AD$2,O3121:AD3121)*Kalkulačka!$B$5,SUMPRODUCT($O$2:$AD$2,O3121:AD3121))</f>
        <v>34.5</v>
      </c>
      <c r="O3121" s="4">
        <v>23</v>
      </c>
      <c r="P3121" s="4">
        <v>0</v>
      </c>
      <c r="Q3121" s="4">
        <v>0</v>
      </c>
      <c r="R3121" s="4">
        <v>0</v>
      </c>
      <c r="S3121" s="4">
        <v>0</v>
      </c>
      <c r="T3121" s="4">
        <v>0</v>
      </c>
      <c r="U3121" s="4">
        <v>0</v>
      </c>
      <c r="V3121" s="4">
        <v>0</v>
      </c>
      <c r="W3121" s="4">
        <v>0</v>
      </c>
      <c r="X3121" s="4">
        <v>0</v>
      </c>
      <c r="Y3121" s="4">
        <v>0</v>
      </c>
      <c r="Z3121" s="4">
        <v>0</v>
      </c>
      <c r="AA3121" s="4">
        <v>0</v>
      </c>
      <c r="AB3121" s="4">
        <v>0</v>
      </c>
      <c r="AC3121" s="4">
        <v>0</v>
      </c>
      <c r="AD3121" s="4">
        <v>0</v>
      </c>
    </row>
    <row r="3122" spans="1:30" x14ac:dyDescent="0.3">
      <c r="A3122" s="16" t="s">
        <v>50</v>
      </c>
      <c r="B3122" s="7">
        <v>552313</v>
      </c>
      <c r="C3122" s="7">
        <v>635286</v>
      </c>
      <c r="D3122" s="7" t="s">
        <v>3026</v>
      </c>
      <c r="E3122" s="7">
        <v>2</v>
      </c>
      <c r="F3122" s="4">
        <v>387291</v>
      </c>
      <c r="G3122" s="4">
        <v>11022</v>
      </c>
      <c r="H3122" s="4">
        <f t="shared" si="290"/>
        <v>490222.04428919574</v>
      </c>
      <c r="I3122" s="4">
        <f t="shared" si="291"/>
        <v>102931.04428919574</v>
      </c>
      <c r="J3122" s="5">
        <f t="shared" si="292"/>
        <v>0.2657718467229957</v>
      </c>
      <c r="K3122" s="4">
        <f t="shared" si="293"/>
        <v>27269.395603988152</v>
      </c>
      <c r="L3122" s="4">
        <f t="shared" si="294"/>
        <v>16247.395603988152</v>
      </c>
      <c r="M3122" s="5">
        <f t="shared" si="295"/>
        <v>1.4740877884220787</v>
      </c>
      <c r="N3122" s="4">
        <f>IF(SUMPRODUCT($O$2:$AD$2,O3122:AD3122)&lt;=Kalkulačka!$B$4,SUMPRODUCT($O$2:$AD$2,O3122:AD3122)*Kalkulačka!$B$5,SUMPRODUCT($O$2:$AD$2,O3122:AD3122))</f>
        <v>34.5</v>
      </c>
      <c r="O3122" s="4">
        <v>23</v>
      </c>
      <c r="P3122" s="4">
        <v>0</v>
      </c>
      <c r="Q3122" s="4">
        <v>0</v>
      </c>
      <c r="R3122" s="4">
        <v>0</v>
      </c>
      <c r="S3122" s="4">
        <v>0</v>
      </c>
      <c r="T3122" s="4">
        <v>0</v>
      </c>
      <c r="U3122" s="4">
        <v>0</v>
      </c>
      <c r="V3122" s="4">
        <v>0</v>
      </c>
      <c r="W3122" s="4">
        <v>0</v>
      </c>
      <c r="X3122" s="4">
        <v>0</v>
      </c>
      <c r="Y3122" s="4">
        <v>0</v>
      </c>
      <c r="Z3122" s="4">
        <v>0</v>
      </c>
      <c r="AA3122" s="4">
        <v>0</v>
      </c>
      <c r="AB3122" s="4">
        <v>0</v>
      </c>
      <c r="AC3122" s="4">
        <v>0</v>
      </c>
      <c r="AD3122" s="4">
        <v>0</v>
      </c>
    </row>
    <row r="3123" spans="1:30" x14ac:dyDescent="0.3">
      <c r="A3123" s="16" t="s">
        <v>50</v>
      </c>
      <c r="B3123" s="7">
        <v>590134</v>
      </c>
      <c r="C3123" s="7">
        <v>288888</v>
      </c>
      <c r="D3123" s="7" t="s">
        <v>3027</v>
      </c>
      <c r="E3123" s="7">
        <v>2</v>
      </c>
      <c r="F3123" s="4">
        <v>387291</v>
      </c>
      <c r="G3123" s="4">
        <v>11022</v>
      </c>
      <c r="H3123" s="4">
        <f t="shared" si="290"/>
        <v>490222.04428919574</v>
      </c>
      <c r="I3123" s="4">
        <f t="shared" si="291"/>
        <v>102931.04428919574</v>
      </c>
      <c r="J3123" s="5">
        <f t="shared" si="292"/>
        <v>0.2657718467229957</v>
      </c>
      <c r="K3123" s="4">
        <f t="shared" si="293"/>
        <v>27269.395603988152</v>
      </c>
      <c r="L3123" s="4">
        <f t="shared" si="294"/>
        <v>16247.395603988152</v>
      </c>
      <c r="M3123" s="5">
        <f t="shared" si="295"/>
        <v>1.4740877884220787</v>
      </c>
      <c r="N3123" s="4">
        <f>IF(SUMPRODUCT($O$2:$AD$2,O3123:AD3123)&lt;=Kalkulačka!$B$4,SUMPRODUCT($O$2:$AD$2,O3123:AD3123)*Kalkulačka!$B$5,SUMPRODUCT($O$2:$AD$2,O3123:AD3123))</f>
        <v>34.5</v>
      </c>
      <c r="O3123" s="4">
        <v>23</v>
      </c>
      <c r="P3123" s="4">
        <v>0</v>
      </c>
      <c r="Q3123" s="4">
        <v>0</v>
      </c>
      <c r="R3123" s="4">
        <v>0</v>
      </c>
      <c r="S3123" s="4">
        <v>0</v>
      </c>
      <c r="T3123" s="4">
        <v>0</v>
      </c>
      <c r="U3123" s="4">
        <v>0</v>
      </c>
      <c r="V3123" s="4">
        <v>0</v>
      </c>
      <c r="W3123" s="4">
        <v>0</v>
      </c>
      <c r="X3123" s="4">
        <v>0</v>
      </c>
      <c r="Y3123" s="4">
        <v>0</v>
      </c>
      <c r="Z3123" s="4">
        <v>0</v>
      </c>
      <c r="AA3123" s="4">
        <v>0</v>
      </c>
      <c r="AB3123" s="4">
        <v>0</v>
      </c>
      <c r="AC3123" s="4">
        <v>0</v>
      </c>
      <c r="AD3123" s="4">
        <v>0</v>
      </c>
    </row>
    <row r="3124" spans="1:30" x14ac:dyDescent="0.3">
      <c r="A3124" s="16" t="s">
        <v>41</v>
      </c>
      <c r="B3124" s="7">
        <v>577839</v>
      </c>
      <c r="C3124" s="7">
        <v>276430</v>
      </c>
      <c r="D3124" s="7" t="s">
        <v>3028</v>
      </c>
      <c r="E3124" s="7">
        <v>2</v>
      </c>
      <c r="F3124" s="4">
        <v>1935160</v>
      </c>
      <c r="G3124" s="4">
        <v>78530</v>
      </c>
      <c r="H3124" s="4">
        <f t="shared" si="290"/>
        <v>2451110.2214459786</v>
      </c>
      <c r="I3124" s="4">
        <f t="shared" si="291"/>
        <v>515950.22144597862</v>
      </c>
      <c r="J3124" s="5">
        <f t="shared" si="292"/>
        <v>0.26661889530890392</v>
      </c>
      <c r="K3124" s="4">
        <f t="shared" si="293"/>
        <v>136346.97801994075</v>
      </c>
      <c r="L3124" s="4">
        <f t="shared" si="294"/>
        <v>57816.978019940754</v>
      </c>
      <c r="M3124" s="5">
        <f t="shared" si="295"/>
        <v>0.73624064714046544</v>
      </c>
      <c r="N3124" s="4">
        <f>IF(SUMPRODUCT($O$2:$AD$2,O3124:AD3124)&lt;=Kalkulačka!$B$4,SUMPRODUCT($O$2:$AD$2,O3124:AD3124)*Kalkulačka!$B$5,SUMPRODUCT($O$2:$AD$2,O3124:AD3124))</f>
        <v>172.5</v>
      </c>
      <c r="O3124" s="4">
        <v>53</v>
      </c>
      <c r="P3124" s="4">
        <v>0</v>
      </c>
      <c r="Q3124" s="4">
        <v>0</v>
      </c>
      <c r="R3124" s="4">
        <v>0</v>
      </c>
      <c r="S3124" s="4">
        <v>62</v>
      </c>
      <c r="T3124" s="4">
        <v>0</v>
      </c>
      <c r="U3124" s="4">
        <v>112</v>
      </c>
      <c r="V3124" s="4">
        <v>30</v>
      </c>
      <c r="W3124" s="4">
        <v>0</v>
      </c>
      <c r="X3124" s="4">
        <v>0</v>
      </c>
      <c r="Y3124" s="4">
        <v>0</v>
      </c>
      <c r="Z3124" s="4">
        <v>0</v>
      </c>
      <c r="AA3124" s="4">
        <v>0</v>
      </c>
      <c r="AB3124" s="4">
        <v>0</v>
      </c>
      <c r="AC3124" s="4">
        <v>0</v>
      </c>
      <c r="AD3124" s="4">
        <v>0</v>
      </c>
    </row>
    <row r="3125" spans="1:30" x14ac:dyDescent="0.3">
      <c r="A3125" s="16" t="s">
        <v>47</v>
      </c>
      <c r="B3125" s="7">
        <v>583316</v>
      </c>
      <c r="C3125" s="7">
        <v>363197</v>
      </c>
      <c r="D3125" s="7" t="s">
        <v>3029</v>
      </c>
      <c r="E3125" s="7">
        <v>2</v>
      </c>
      <c r="F3125" s="4">
        <v>386877</v>
      </c>
      <c r="G3125" s="4">
        <v>11017</v>
      </c>
      <c r="H3125" s="4">
        <f t="shared" si="290"/>
        <v>490222.04428919574</v>
      </c>
      <c r="I3125" s="4">
        <f t="shared" si="291"/>
        <v>103345.04428919574</v>
      </c>
      <c r="J3125" s="5">
        <f t="shared" si="292"/>
        <v>0.26712635873726209</v>
      </c>
      <c r="K3125" s="4">
        <f t="shared" si="293"/>
        <v>27269.395603988152</v>
      </c>
      <c r="L3125" s="4">
        <f t="shared" si="294"/>
        <v>16252.395603988152</v>
      </c>
      <c r="M3125" s="5">
        <f t="shared" si="295"/>
        <v>1.4752106384667472</v>
      </c>
      <c r="N3125" s="4">
        <f>IF(SUMPRODUCT($O$2:$AD$2,O3125:AD3125)&lt;=Kalkulačka!$B$4,SUMPRODUCT($O$2:$AD$2,O3125:AD3125)*Kalkulačka!$B$5,SUMPRODUCT($O$2:$AD$2,O3125:AD3125))</f>
        <v>34.5</v>
      </c>
      <c r="O3125" s="4">
        <v>23</v>
      </c>
      <c r="P3125" s="4">
        <v>0</v>
      </c>
      <c r="Q3125" s="4">
        <v>0</v>
      </c>
      <c r="R3125" s="4">
        <v>0</v>
      </c>
      <c r="S3125" s="4">
        <v>0</v>
      </c>
      <c r="T3125" s="4">
        <v>0</v>
      </c>
      <c r="U3125" s="4">
        <v>0</v>
      </c>
      <c r="V3125" s="4">
        <v>0</v>
      </c>
      <c r="W3125" s="4">
        <v>0</v>
      </c>
      <c r="X3125" s="4">
        <v>0</v>
      </c>
      <c r="Y3125" s="4">
        <v>0</v>
      </c>
      <c r="Z3125" s="4">
        <v>0</v>
      </c>
      <c r="AA3125" s="4">
        <v>0</v>
      </c>
      <c r="AB3125" s="4">
        <v>0</v>
      </c>
      <c r="AC3125" s="4">
        <v>0</v>
      </c>
      <c r="AD3125" s="4">
        <v>0</v>
      </c>
    </row>
    <row r="3126" spans="1:30" x14ac:dyDescent="0.3">
      <c r="A3126" s="16" t="s">
        <v>47</v>
      </c>
      <c r="B3126" s="7">
        <v>581429</v>
      </c>
      <c r="C3126" s="7">
        <v>280020</v>
      </c>
      <c r="D3126" s="7" t="s">
        <v>1633</v>
      </c>
      <c r="E3126" s="7">
        <v>2</v>
      </c>
      <c r="F3126" s="4">
        <v>2068664</v>
      </c>
      <c r="G3126" s="4">
        <v>87021</v>
      </c>
      <c r="H3126" s="4">
        <f t="shared" si="290"/>
        <v>2621622.2368509164</v>
      </c>
      <c r="I3126" s="4">
        <f t="shared" si="291"/>
        <v>552958.23685091641</v>
      </c>
      <c r="J3126" s="5">
        <f t="shared" si="292"/>
        <v>0.26730210263770071</v>
      </c>
      <c r="K3126" s="4">
        <f t="shared" si="293"/>
        <v>145831.98518654532</v>
      </c>
      <c r="L3126" s="4">
        <f t="shared" si="294"/>
        <v>58810.985186545324</v>
      </c>
      <c r="M3126" s="5">
        <f t="shared" si="295"/>
        <v>0.67582520525557421</v>
      </c>
      <c r="N3126" s="4">
        <f>IF(SUMPRODUCT($O$2:$AD$2,O3126:AD3126)&lt;=Kalkulačka!$B$4,SUMPRODUCT($O$2:$AD$2,O3126:AD3126)*Kalkulačka!$B$5,SUMPRODUCT($O$2:$AD$2,O3126:AD3126))</f>
        <v>184.5</v>
      </c>
      <c r="O3126" s="4">
        <v>48</v>
      </c>
      <c r="P3126" s="4">
        <v>0</v>
      </c>
      <c r="Q3126" s="4">
        <v>0</v>
      </c>
      <c r="R3126" s="4">
        <v>0</v>
      </c>
      <c r="S3126" s="4">
        <v>75</v>
      </c>
      <c r="T3126" s="4">
        <v>0</v>
      </c>
      <c r="U3126" s="4">
        <v>136</v>
      </c>
      <c r="V3126" s="4">
        <v>60</v>
      </c>
      <c r="W3126" s="4">
        <v>0</v>
      </c>
      <c r="X3126" s="4">
        <v>0</v>
      </c>
      <c r="Y3126" s="4">
        <v>0</v>
      </c>
      <c r="Z3126" s="4">
        <v>0</v>
      </c>
      <c r="AA3126" s="4">
        <v>0</v>
      </c>
      <c r="AB3126" s="4">
        <v>0</v>
      </c>
      <c r="AC3126" s="4">
        <v>0</v>
      </c>
      <c r="AD3126" s="4">
        <v>0</v>
      </c>
    </row>
    <row r="3127" spans="1:30" x14ac:dyDescent="0.3">
      <c r="A3127" s="16" t="s">
        <v>44</v>
      </c>
      <c r="B3127" s="7">
        <v>596183</v>
      </c>
      <c r="C3127" s="7">
        <v>599611</v>
      </c>
      <c r="D3127" s="7" t="s">
        <v>3030</v>
      </c>
      <c r="E3127" s="7">
        <v>2</v>
      </c>
      <c r="F3127" s="4">
        <v>336310</v>
      </c>
      <c r="G3127" s="4">
        <v>17164</v>
      </c>
      <c r="H3127" s="4">
        <f t="shared" si="290"/>
        <v>426280.03851234412</v>
      </c>
      <c r="I3127" s="4">
        <f t="shared" si="291"/>
        <v>89970.038512344123</v>
      </c>
      <c r="J3127" s="5">
        <f t="shared" si="292"/>
        <v>0.26752115165277313</v>
      </c>
      <c r="K3127" s="4">
        <f t="shared" si="293"/>
        <v>23712.517916511435</v>
      </c>
      <c r="L3127" s="4">
        <f t="shared" si="294"/>
        <v>6548.517916511435</v>
      </c>
      <c r="M3127" s="5">
        <f t="shared" si="295"/>
        <v>0.38152632932366792</v>
      </c>
      <c r="N3127" s="4">
        <f>IF(SUMPRODUCT($O$2:$AD$2,O3127:AD3127)&lt;=Kalkulačka!$B$4,SUMPRODUCT($O$2:$AD$2,O3127:AD3127)*Kalkulačka!$B$5,SUMPRODUCT($O$2:$AD$2,O3127:AD3127))</f>
        <v>30</v>
      </c>
      <c r="O3127" s="4">
        <v>0</v>
      </c>
      <c r="P3127" s="4">
        <v>0</v>
      </c>
      <c r="Q3127" s="4">
        <v>0</v>
      </c>
      <c r="R3127" s="4">
        <v>0</v>
      </c>
      <c r="S3127" s="4">
        <v>20</v>
      </c>
      <c r="T3127" s="4">
        <v>0</v>
      </c>
      <c r="U3127" s="4">
        <v>0</v>
      </c>
      <c r="V3127" s="4">
        <v>15</v>
      </c>
      <c r="W3127" s="4">
        <v>0</v>
      </c>
      <c r="X3127" s="4">
        <v>0</v>
      </c>
      <c r="Y3127" s="4">
        <v>0</v>
      </c>
      <c r="Z3127" s="4">
        <v>0</v>
      </c>
      <c r="AA3127" s="4">
        <v>0</v>
      </c>
      <c r="AB3127" s="4">
        <v>0</v>
      </c>
      <c r="AC3127" s="4">
        <v>0</v>
      </c>
      <c r="AD3127" s="4">
        <v>0</v>
      </c>
    </row>
    <row r="3128" spans="1:30" x14ac:dyDescent="0.3">
      <c r="A3128" s="16" t="s">
        <v>25</v>
      </c>
      <c r="B3128" s="7">
        <v>559059</v>
      </c>
      <c r="C3128" s="7">
        <v>257940</v>
      </c>
      <c r="D3128" s="7" t="s">
        <v>3031</v>
      </c>
      <c r="E3128" s="7">
        <v>2</v>
      </c>
      <c r="F3128" s="4">
        <v>2790780</v>
      </c>
      <c r="G3128" s="4">
        <v>120184</v>
      </c>
      <c r="H3128" s="4">
        <f t="shared" si="290"/>
        <v>3538124.3196524563</v>
      </c>
      <c r="I3128" s="4">
        <f t="shared" si="291"/>
        <v>747344.31965245632</v>
      </c>
      <c r="J3128" s="5">
        <f t="shared" si="292"/>
        <v>0.26779048138959594</v>
      </c>
      <c r="K3128" s="4">
        <f t="shared" si="293"/>
        <v>196813.89870704492</v>
      </c>
      <c r="L3128" s="4">
        <f t="shared" si="294"/>
        <v>76629.898707044922</v>
      </c>
      <c r="M3128" s="5">
        <f t="shared" si="295"/>
        <v>0.63760482848835887</v>
      </c>
      <c r="N3128" s="4">
        <f>IF(SUMPRODUCT($O$2:$AD$2,O3128:AD3128)&lt;=Kalkulačka!$B$4,SUMPRODUCT($O$2:$AD$2,O3128:AD3128)*Kalkulačka!$B$5,SUMPRODUCT($O$2:$AD$2,O3128:AD3128))</f>
        <v>249</v>
      </c>
      <c r="O3128" s="4">
        <v>58</v>
      </c>
      <c r="P3128" s="4">
        <v>0</v>
      </c>
      <c r="Q3128" s="4">
        <v>0</v>
      </c>
      <c r="R3128" s="4">
        <v>0</v>
      </c>
      <c r="S3128" s="4">
        <v>108</v>
      </c>
      <c r="T3128" s="4">
        <v>0</v>
      </c>
      <c r="U3128" s="4">
        <v>154</v>
      </c>
      <c r="V3128" s="4">
        <v>77</v>
      </c>
      <c r="W3128" s="4">
        <v>0</v>
      </c>
      <c r="X3128" s="4">
        <v>0</v>
      </c>
      <c r="Y3128" s="4">
        <v>0</v>
      </c>
      <c r="Z3128" s="4">
        <v>0</v>
      </c>
      <c r="AA3128" s="4">
        <v>0</v>
      </c>
      <c r="AB3128" s="4">
        <v>0</v>
      </c>
      <c r="AC3128" s="4">
        <v>0</v>
      </c>
      <c r="AD3128" s="4">
        <v>0</v>
      </c>
    </row>
    <row r="3129" spans="1:30" x14ac:dyDescent="0.3">
      <c r="A3129" s="16" t="s">
        <v>47</v>
      </c>
      <c r="B3129" s="7">
        <v>594946</v>
      </c>
      <c r="C3129" s="7">
        <v>637629</v>
      </c>
      <c r="D3129" s="7" t="s">
        <v>813</v>
      </c>
      <c r="E3129" s="7">
        <v>2</v>
      </c>
      <c r="F3129" s="4">
        <v>386529</v>
      </c>
      <c r="G3129" s="4">
        <v>11013</v>
      </c>
      <c r="H3129" s="4">
        <f t="shared" si="290"/>
        <v>490222.04428919574</v>
      </c>
      <c r="I3129" s="4">
        <f t="shared" si="291"/>
        <v>103693.04428919574</v>
      </c>
      <c r="J3129" s="5">
        <f t="shared" si="292"/>
        <v>0.26826717863134641</v>
      </c>
      <c r="K3129" s="4">
        <f t="shared" si="293"/>
        <v>27269.395603988152</v>
      </c>
      <c r="L3129" s="4">
        <f t="shared" si="294"/>
        <v>16256.395603988152</v>
      </c>
      <c r="M3129" s="5">
        <f t="shared" si="295"/>
        <v>1.4761096525913149</v>
      </c>
      <c r="N3129" s="4">
        <f>IF(SUMPRODUCT($O$2:$AD$2,O3129:AD3129)&lt;=Kalkulačka!$B$4,SUMPRODUCT($O$2:$AD$2,O3129:AD3129)*Kalkulačka!$B$5,SUMPRODUCT($O$2:$AD$2,O3129:AD3129))</f>
        <v>34.5</v>
      </c>
      <c r="O3129" s="4">
        <v>23</v>
      </c>
      <c r="P3129" s="4">
        <v>0</v>
      </c>
      <c r="Q3129" s="4">
        <v>0</v>
      </c>
      <c r="R3129" s="4">
        <v>0</v>
      </c>
      <c r="S3129" s="4">
        <v>0</v>
      </c>
      <c r="T3129" s="4">
        <v>0</v>
      </c>
      <c r="U3129" s="4">
        <v>0</v>
      </c>
      <c r="V3129" s="4">
        <v>0</v>
      </c>
      <c r="W3129" s="4">
        <v>0</v>
      </c>
      <c r="X3129" s="4">
        <v>0</v>
      </c>
      <c r="Y3129" s="4">
        <v>0</v>
      </c>
      <c r="Z3129" s="4">
        <v>0</v>
      </c>
      <c r="AA3129" s="4">
        <v>0</v>
      </c>
      <c r="AB3129" s="4">
        <v>0</v>
      </c>
      <c r="AC3129" s="4">
        <v>0</v>
      </c>
      <c r="AD3129" s="4">
        <v>0</v>
      </c>
    </row>
    <row r="3130" spans="1:30" x14ac:dyDescent="0.3">
      <c r="A3130" s="16" t="s">
        <v>47</v>
      </c>
      <c r="B3130" s="7">
        <v>586781</v>
      </c>
      <c r="C3130" s="7">
        <v>285510</v>
      </c>
      <c r="D3130" s="7" t="s">
        <v>3032</v>
      </c>
      <c r="E3130" s="7">
        <v>2</v>
      </c>
      <c r="F3130" s="4">
        <v>386529</v>
      </c>
      <c r="G3130" s="4">
        <v>11013</v>
      </c>
      <c r="H3130" s="4">
        <f t="shared" si="290"/>
        <v>490222.04428919574</v>
      </c>
      <c r="I3130" s="4">
        <f t="shared" si="291"/>
        <v>103693.04428919574</v>
      </c>
      <c r="J3130" s="5">
        <f t="shared" si="292"/>
        <v>0.26826717863134641</v>
      </c>
      <c r="K3130" s="4">
        <f t="shared" si="293"/>
        <v>27269.395603988152</v>
      </c>
      <c r="L3130" s="4">
        <f t="shared" si="294"/>
        <v>16256.395603988152</v>
      </c>
      <c r="M3130" s="5">
        <f t="shared" si="295"/>
        <v>1.4761096525913149</v>
      </c>
      <c r="N3130" s="4">
        <f>IF(SUMPRODUCT($O$2:$AD$2,O3130:AD3130)&lt;=Kalkulačka!$B$4,SUMPRODUCT($O$2:$AD$2,O3130:AD3130)*Kalkulačka!$B$5,SUMPRODUCT($O$2:$AD$2,O3130:AD3130))</f>
        <v>34.5</v>
      </c>
      <c r="O3130" s="4">
        <v>23</v>
      </c>
      <c r="P3130" s="4">
        <v>0</v>
      </c>
      <c r="Q3130" s="4">
        <v>0</v>
      </c>
      <c r="R3130" s="4">
        <v>0</v>
      </c>
      <c r="S3130" s="4">
        <v>0</v>
      </c>
      <c r="T3130" s="4">
        <v>0</v>
      </c>
      <c r="U3130" s="4">
        <v>0</v>
      </c>
      <c r="V3130" s="4">
        <v>0</v>
      </c>
      <c r="W3130" s="4">
        <v>0</v>
      </c>
      <c r="X3130" s="4">
        <v>0</v>
      </c>
      <c r="Y3130" s="4">
        <v>0</v>
      </c>
      <c r="Z3130" s="4">
        <v>0</v>
      </c>
      <c r="AA3130" s="4">
        <v>0</v>
      </c>
      <c r="AB3130" s="4">
        <v>0</v>
      </c>
      <c r="AC3130" s="4">
        <v>0</v>
      </c>
      <c r="AD3130" s="4">
        <v>0</v>
      </c>
    </row>
    <row r="3131" spans="1:30" x14ac:dyDescent="0.3">
      <c r="A3131" s="16" t="s">
        <v>47</v>
      </c>
      <c r="B3131" s="7">
        <v>584380</v>
      </c>
      <c r="C3131" s="7">
        <v>283088</v>
      </c>
      <c r="D3131" s="7" t="s">
        <v>3033</v>
      </c>
      <c r="E3131" s="7">
        <v>2</v>
      </c>
      <c r="F3131" s="4">
        <v>386529</v>
      </c>
      <c r="G3131" s="4">
        <v>11013</v>
      </c>
      <c r="H3131" s="4">
        <f t="shared" si="290"/>
        <v>490222.04428919574</v>
      </c>
      <c r="I3131" s="4">
        <f t="shared" si="291"/>
        <v>103693.04428919574</v>
      </c>
      <c r="J3131" s="5">
        <f t="shared" si="292"/>
        <v>0.26826717863134641</v>
      </c>
      <c r="K3131" s="4">
        <f t="shared" si="293"/>
        <v>27269.395603988152</v>
      </c>
      <c r="L3131" s="4">
        <f t="shared" si="294"/>
        <v>16256.395603988152</v>
      </c>
      <c r="M3131" s="5">
        <f t="shared" si="295"/>
        <v>1.4761096525913149</v>
      </c>
      <c r="N3131" s="4">
        <f>IF(SUMPRODUCT($O$2:$AD$2,O3131:AD3131)&lt;=Kalkulačka!$B$4,SUMPRODUCT($O$2:$AD$2,O3131:AD3131)*Kalkulačka!$B$5,SUMPRODUCT($O$2:$AD$2,O3131:AD3131))</f>
        <v>34.5</v>
      </c>
      <c r="O3131" s="4">
        <v>23</v>
      </c>
      <c r="P3131" s="4">
        <v>0</v>
      </c>
      <c r="Q3131" s="4">
        <v>0</v>
      </c>
      <c r="R3131" s="4">
        <v>0</v>
      </c>
      <c r="S3131" s="4">
        <v>0</v>
      </c>
      <c r="T3131" s="4">
        <v>0</v>
      </c>
      <c r="U3131" s="4">
        <v>0</v>
      </c>
      <c r="V3131" s="4">
        <v>0</v>
      </c>
      <c r="W3131" s="4">
        <v>0</v>
      </c>
      <c r="X3131" s="4">
        <v>0</v>
      </c>
      <c r="Y3131" s="4">
        <v>0</v>
      </c>
      <c r="Z3131" s="4">
        <v>0</v>
      </c>
      <c r="AA3131" s="4">
        <v>0</v>
      </c>
      <c r="AB3131" s="4">
        <v>0</v>
      </c>
      <c r="AC3131" s="4">
        <v>0</v>
      </c>
      <c r="AD3131" s="4">
        <v>0</v>
      </c>
    </row>
    <row r="3132" spans="1:30" x14ac:dyDescent="0.3">
      <c r="A3132" s="16" t="s">
        <v>47</v>
      </c>
      <c r="B3132" s="7">
        <v>582557</v>
      </c>
      <c r="C3132" s="7">
        <v>637769</v>
      </c>
      <c r="D3132" s="7" t="s">
        <v>3034</v>
      </c>
      <c r="E3132" s="7">
        <v>2</v>
      </c>
      <c r="F3132" s="4">
        <v>386529</v>
      </c>
      <c r="G3132" s="4">
        <v>11013</v>
      </c>
      <c r="H3132" s="4">
        <f t="shared" si="290"/>
        <v>490222.04428919574</v>
      </c>
      <c r="I3132" s="4">
        <f t="shared" si="291"/>
        <v>103693.04428919574</v>
      </c>
      <c r="J3132" s="5">
        <f t="shared" si="292"/>
        <v>0.26826717863134641</v>
      </c>
      <c r="K3132" s="4">
        <f t="shared" si="293"/>
        <v>27269.395603988152</v>
      </c>
      <c r="L3132" s="4">
        <f t="shared" si="294"/>
        <v>16256.395603988152</v>
      </c>
      <c r="M3132" s="5">
        <f t="shared" si="295"/>
        <v>1.4761096525913149</v>
      </c>
      <c r="N3132" s="4">
        <f>IF(SUMPRODUCT($O$2:$AD$2,O3132:AD3132)&lt;=Kalkulačka!$B$4,SUMPRODUCT($O$2:$AD$2,O3132:AD3132)*Kalkulačka!$B$5,SUMPRODUCT($O$2:$AD$2,O3132:AD3132))</f>
        <v>34.5</v>
      </c>
      <c r="O3132" s="4">
        <v>23</v>
      </c>
      <c r="P3132" s="4">
        <v>0</v>
      </c>
      <c r="Q3132" s="4">
        <v>0</v>
      </c>
      <c r="R3132" s="4">
        <v>0</v>
      </c>
      <c r="S3132" s="4">
        <v>0</v>
      </c>
      <c r="T3132" s="4">
        <v>0</v>
      </c>
      <c r="U3132" s="4">
        <v>0</v>
      </c>
      <c r="V3132" s="4">
        <v>0</v>
      </c>
      <c r="W3132" s="4">
        <v>0</v>
      </c>
      <c r="X3132" s="4">
        <v>0</v>
      </c>
      <c r="Y3132" s="4">
        <v>0</v>
      </c>
      <c r="Z3132" s="4">
        <v>0</v>
      </c>
      <c r="AA3132" s="4">
        <v>0</v>
      </c>
      <c r="AB3132" s="4">
        <v>0</v>
      </c>
      <c r="AC3132" s="4">
        <v>0</v>
      </c>
      <c r="AD3132" s="4">
        <v>0</v>
      </c>
    </row>
    <row r="3133" spans="1:30" x14ac:dyDescent="0.3">
      <c r="A3133" s="16" t="s">
        <v>47</v>
      </c>
      <c r="B3133" s="7">
        <v>584541</v>
      </c>
      <c r="C3133" s="7">
        <v>600199</v>
      </c>
      <c r="D3133" s="7" t="s">
        <v>3035</v>
      </c>
      <c r="E3133" s="7">
        <v>2</v>
      </c>
      <c r="F3133" s="4">
        <v>386529</v>
      </c>
      <c r="G3133" s="4">
        <v>11013</v>
      </c>
      <c r="H3133" s="4">
        <f t="shared" si="290"/>
        <v>490222.04428919574</v>
      </c>
      <c r="I3133" s="4">
        <f t="shared" si="291"/>
        <v>103693.04428919574</v>
      </c>
      <c r="J3133" s="5">
        <f t="shared" si="292"/>
        <v>0.26826717863134641</v>
      </c>
      <c r="K3133" s="4">
        <f t="shared" si="293"/>
        <v>27269.395603988152</v>
      </c>
      <c r="L3133" s="4">
        <f t="shared" si="294"/>
        <v>16256.395603988152</v>
      </c>
      <c r="M3133" s="5">
        <f t="shared" si="295"/>
        <v>1.4761096525913149</v>
      </c>
      <c r="N3133" s="4">
        <f>IF(SUMPRODUCT($O$2:$AD$2,O3133:AD3133)&lt;=Kalkulačka!$B$4,SUMPRODUCT($O$2:$AD$2,O3133:AD3133)*Kalkulačka!$B$5,SUMPRODUCT($O$2:$AD$2,O3133:AD3133))</f>
        <v>34.5</v>
      </c>
      <c r="O3133" s="4">
        <v>23</v>
      </c>
      <c r="P3133" s="4">
        <v>0</v>
      </c>
      <c r="Q3133" s="4">
        <v>0</v>
      </c>
      <c r="R3133" s="4">
        <v>0</v>
      </c>
      <c r="S3133" s="4">
        <v>0</v>
      </c>
      <c r="T3133" s="4">
        <v>0</v>
      </c>
      <c r="U3133" s="4">
        <v>27</v>
      </c>
      <c r="V3133" s="4">
        <v>0</v>
      </c>
      <c r="W3133" s="4">
        <v>0</v>
      </c>
      <c r="X3133" s="4">
        <v>0</v>
      </c>
      <c r="Y3133" s="4">
        <v>0</v>
      </c>
      <c r="Z3133" s="4">
        <v>0</v>
      </c>
      <c r="AA3133" s="4">
        <v>0</v>
      </c>
      <c r="AB3133" s="4">
        <v>0</v>
      </c>
      <c r="AC3133" s="4">
        <v>0</v>
      </c>
      <c r="AD3133" s="4">
        <v>0</v>
      </c>
    </row>
    <row r="3134" spans="1:30" x14ac:dyDescent="0.3">
      <c r="A3134" s="16" t="s">
        <v>47</v>
      </c>
      <c r="B3134" s="7">
        <v>584916</v>
      </c>
      <c r="C3134" s="7">
        <v>283606</v>
      </c>
      <c r="D3134" s="7" t="s">
        <v>3036</v>
      </c>
      <c r="E3134" s="7">
        <v>2</v>
      </c>
      <c r="F3134" s="4">
        <v>386529</v>
      </c>
      <c r="G3134" s="4">
        <v>11013</v>
      </c>
      <c r="H3134" s="4">
        <f t="shared" si="290"/>
        <v>490222.04428919574</v>
      </c>
      <c r="I3134" s="4">
        <f t="shared" si="291"/>
        <v>103693.04428919574</v>
      </c>
      <c r="J3134" s="5">
        <f t="shared" si="292"/>
        <v>0.26826717863134641</v>
      </c>
      <c r="K3134" s="4">
        <f t="shared" si="293"/>
        <v>27269.395603988152</v>
      </c>
      <c r="L3134" s="4">
        <f t="shared" si="294"/>
        <v>16256.395603988152</v>
      </c>
      <c r="M3134" s="5">
        <f t="shared" si="295"/>
        <v>1.4761096525913149</v>
      </c>
      <c r="N3134" s="4">
        <f>IF(SUMPRODUCT($O$2:$AD$2,O3134:AD3134)&lt;=Kalkulačka!$B$4,SUMPRODUCT($O$2:$AD$2,O3134:AD3134)*Kalkulačka!$B$5,SUMPRODUCT($O$2:$AD$2,O3134:AD3134))</f>
        <v>34.5</v>
      </c>
      <c r="O3134" s="4">
        <v>23</v>
      </c>
      <c r="P3134" s="4">
        <v>0</v>
      </c>
      <c r="Q3134" s="4">
        <v>0</v>
      </c>
      <c r="R3134" s="4">
        <v>0</v>
      </c>
      <c r="S3134" s="4">
        <v>0</v>
      </c>
      <c r="T3134" s="4">
        <v>0</v>
      </c>
      <c r="U3134" s="4">
        <v>23</v>
      </c>
      <c r="V3134" s="4">
        <v>0</v>
      </c>
      <c r="W3134" s="4">
        <v>0</v>
      </c>
      <c r="X3134" s="4">
        <v>0</v>
      </c>
      <c r="Y3134" s="4">
        <v>0</v>
      </c>
      <c r="Z3134" s="4">
        <v>0</v>
      </c>
      <c r="AA3134" s="4">
        <v>0</v>
      </c>
      <c r="AB3134" s="4">
        <v>0</v>
      </c>
      <c r="AC3134" s="4">
        <v>0</v>
      </c>
      <c r="AD3134" s="4">
        <v>0</v>
      </c>
    </row>
    <row r="3135" spans="1:30" x14ac:dyDescent="0.3">
      <c r="A3135" s="16" t="s">
        <v>47</v>
      </c>
      <c r="B3135" s="7">
        <v>586773</v>
      </c>
      <c r="C3135" s="7">
        <v>285501</v>
      </c>
      <c r="D3135" s="7" t="s">
        <v>2557</v>
      </c>
      <c r="E3135" s="7">
        <v>2</v>
      </c>
      <c r="F3135" s="4">
        <v>386529</v>
      </c>
      <c r="G3135" s="4">
        <v>11013</v>
      </c>
      <c r="H3135" s="4">
        <f t="shared" si="290"/>
        <v>490222.04428919574</v>
      </c>
      <c r="I3135" s="4">
        <f t="shared" si="291"/>
        <v>103693.04428919574</v>
      </c>
      <c r="J3135" s="5">
        <f t="shared" si="292"/>
        <v>0.26826717863134641</v>
      </c>
      <c r="K3135" s="4">
        <f t="shared" si="293"/>
        <v>27269.395603988152</v>
      </c>
      <c r="L3135" s="4">
        <f t="shared" si="294"/>
        <v>16256.395603988152</v>
      </c>
      <c r="M3135" s="5">
        <f t="shared" si="295"/>
        <v>1.4761096525913149</v>
      </c>
      <c r="N3135" s="4">
        <f>IF(SUMPRODUCT($O$2:$AD$2,O3135:AD3135)&lt;=Kalkulačka!$B$4,SUMPRODUCT($O$2:$AD$2,O3135:AD3135)*Kalkulačka!$B$5,SUMPRODUCT($O$2:$AD$2,O3135:AD3135))</f>
        <v>34.5</v>
      </c>
      <c r="O3135" s="4">
        <v>23</v>
      </c>
      <c r="P3135" s="4">
        <v>0</v>
      </c>
      <c r="Q3135" s="4">
        <v>0</v>
      </c>
      <c r="R3135" s="4">
        <v>0</v>
      </c>
      <c r="S3135" s="4">
        <v>0</v>
      </c>
      <c r="T3135" s="4">
        <v>0</v>
      </c>
      <c r="U3135" s="4">
        <v>0</v>
      </c>
      <c r="V3135" s="4">
        <v>0</v>
      </c>
      <c r="W3135" s="4">
        <v>0</v>
      </c>
      <c r="X3135" s="4">
        <v>0</v>
      </c>
      <c r="Y3135" s="4">
        <v>0</v>
      </c>
      <c r="Z3135" s="4">
        <v>0</v>
      </c>
      <c r="AA3135" s="4">
        <v>0</v>
      </c>
      <c r="AB3135" s="4">
        <v>0</v>
      </c>
      <c r="AC3135" s="4">
        <v>0</v>
      </c>
      <c r="AD3135" s="4">
        <v>0</v>
      </c>
    </row>
    <row r="3136" spans="1:30" x14ac:dyDescent="0.3">
      <c r="A3136" s="16" t="s">
        <v>47</v>
      </c>
      <c r="B3136" s="7">
        <v>583332</v>
      </c>
      <c r="C3136" s="7">
        <v>488038</v>
      </c>
      <c r="D3136" s="7" t="s">
        <v>3037</v>
      </c>
      <c r="E3136" s="7">
        <v>2</v>
      </c>
      <c r="F3136" s="4">
        <v>773055</v>
      </c>
      <c r="G3136" s="4">
        <v>22026</v>
      </c>
      <c r="H3136" s="4">
        <f t="shared" si="290"/>
        <v>980444.08857839147</v>
      </c>
      <c r="I3136" s="4">
        <f t="shared" si="291"/>
        <v>207389.08857839147</v>
      </c>
      <c r="J3136" s="5">
        <f t="shared" si="292"/>
        <v>0.2682721004047468</v>
      </c>
      <c r="K3136" s="4">
        <f t="shared" si="293"/>
        <v>54538.791207976305</v>
      </c>
      <c r="L3136" s="4">
        <f t="shared" si="294"/>
        <v>32512.791207976305</v>
      </c>
      <c r="M3136" s="5">
        <f t="shared" si="295"/>
        <v>1.4761096525913149</v>
      </c>
      <c r="N3136" s="4">
        <f>IF(SUMPRODUCT($O$2:$AD$2,O3136:AD3136)&lt;=Kalkulačka!$B$4,SUMPRODUCT($O$2:$AD$2,O3136:AD3136)*Kalkulačka!$B$5,SUMPRODUCT($O$2:$AD$2,O3136:AD3136))</f>
        <v>69</v>
      </c>
      <c r="O3136" s="4">
        <v>46</v>
      </c>
      <c r="P3136" s="4">
        <v>0</v>
      </c>
      <c r="Q3136" s="4">
        <v>0</v>
      </c>
      <c r="R3136" s="4">
        <v>0</v>
      </c>
      <c r="S3136" s="4">
        <v>0</v>
      </c>
      <c r="T3136" s="4">
        <v>0</v>
      </c>
      <c r="U3136" s="4">
        <v>46</v>
      </c>
      <c r="V3136" s="4">
        <v>0</v>
      </c>
      <c r="W3136" s="4">
        <v>0</v>
      </c>
      <c r="X3136" s="4">
        <v>0</v>
      </c>
      <c r="Y3136" s="4">
        <v>0</v>
      </c>
      <c r="Z3136" s="4">
        <v>0</v>
      </c>
      <c r="AA3136" s="4">
        <v>0</v>
      </c>
      <c r="AB3136" s="4">
        <v>0</v>
      </c>
      <c r="AC3136" s="4">
        <v>0</v>
      </c>
      <c r="AD3136" s="4">
        <v>0</v>
      </c>
    </row>
    <row r="3137" spans="1:30" x14ac:dyDescent="0.3">
      <c r="A3137" s="16" t="s">
        <v>20</v>
      </c>
      <c r="B3137" s="7">
        <v>533785</v>
      </c>
      <c r="C3137" s="7">
        <v>235822</v>
      </c>
      <c r="D3137" s="7" t="s">
        <v>3038</v>
      </c>
      <c r="E3137" s="7">
        <v>2</v>
      </c>
      <c r="F3137" s="4">
        <v>2369494</v>
      </c>
      <c r="G3137" s="4">
        <v>102631</v>
      </c>
      <c r="H3137" s="4">
        <f t="shared" si="290"/>
        <v>3005274.271512026</v>
      </c>
      <c r="I3137" s="4">
        <f t="shared" si="291"/>
        <v>635780.27151202597</v>
      </c>
      <c r="J3137" s="5">
        <f t="shared" si="292"/>
        <v>0.26831900461112212</v>
      </c>
      <c r="K3137" s="4">
        <f t="shared" si="293"/>
        <v>167173.25131140562</v>
      </c>
      <c r="L3137" s="4">
        <f t="shared" si="294"/>
        <v>64542.25131140562</v>
      </c>
      <c r="M3137" s="5">
        <f t="shared" si="295"/>
        <v>0.62887676541596216</v>
      </c>
      <c r="N3137" s="4">
        <f>IF(SUMPRODUCT($O$2:$AD$2,O3137:AD3137)&lt;=Kalkulačka!$B$4,SUMPRODUCT($O$2:$AD$2,O3137:AD3137)*Kalkulačka!$B$5,SUMPRODUCT($O$2:$AD$2,O3137:AD3137))</f>
        <v>211.5</v>
      </c>
      <c r="O3137" s="4">
        <v>47</v>
      </c>
      <c r="P3137" s="4">
        <v>0</v>
      </c>
      <c r="Q3137" s="4">
        <v>0</v>
      </c>
      <c r="R3137" s="4">
        <v>0</v>
      </c>
      <c r="S3137" s="4">
        <v>94</v>
      </c>
      <c r="T3137" s="4">
        <v>0</v>
      </c>
      <c r="U3137" s="4">
        <v>49</v>
      </c>
      <c r="V3137" s="4">
        <v>60</v>
      </c>
      <c r="W3137" s="4">
        <v>0</v>
      </c>
      <c r="X3137" s="4">
        <v>0</v>
      </c>
      <c r="Y3137" s="4">
        <v>0</v>
      </c>
      <c r="Z3137" s="4">
        <v>0</v>
      </c>
      <c r="AA3137" s="4">
        <v>0</v>
      </c>
      <c r="AB3137" s="4">
        <v>0</v>
      </c>
      <c r="AC3137" s="4">
        <v>0</v>
      </c>
      <c r="AD3137" s="4">
        <v>0</v>
      </c>
    </row>
    <row r="3138" spans="1:30" x14ac:dyDescent="0.3">
      <c r="A3138" s="16" t="s">
        <v>25</v>
      </c>
      <c r="B3138" s="7">
        <v>557366</v>
      </c>
      <c r="C3138" s="7">
        <v>256242</v>
      </c>
      <c r="D3138" s="7" t="s">
        <v>3039</v>
      </c>
      <c r="E3138" s="7">
        <v>2</v>
      </c>
      <c r="F3138" s="4">
        <v>2554260</v>
      </c>
      <c r="G3138" s="4">
        <v>137274</v>
      </c>
      <c r="H3138" s="4">
        <f t="shared" si="290"/>
        <v>3239728.2926938152</v>
      </c>
      <c r="I3138" s="4">
        <f t="shared" si="291"/>
        <v>685468.29269381519</v>
      </c>
      <c r="J3138" s="5">
        <f t="shared" si="292"/>
        <v>0.26836277148521104</v>
      </c>
      <c r="K3138" s="4">
        <f t="shared" si="293"/>
        <v>180215.13616548691</v>
      </c>
      <c r="L3138" s="4">
        <f t="shared" si="294"/>
        <v>42941.136165486911</v>
      </c>
      <c r="M3138" s="5">
        <f t="shared" si="295"/>
        <v>0.31281332346611102</v>
      </c>
      <c r="N3138" s="4">
        <f>IF(SUMPRODUCT($O$2:$AD$2,O3138:AD3138)&lt;=Kalkulačka!$B$4,SUMPRODUCT($O$2:$AD$2,O3138:AD3138)*Kalkulačka!$B$5,SUMPRODUCT($O$2:$AD$2,O3138:AD3138))</f>
        <v>228</v>
      </c>
      <c r="O3138" s="4">
        <v>38</v>
      </c>
      <c r="P3138" s="4">
        <v>0</v>
      </c>
      <c r="Q3138" s="4">
        <v>0</v>
      </c>
      <c r="R3138" s="4">
        <v>0</v>
      </c>
      <c r="S3138" s="4">
        <v>114</v>
      </c>
      <c r="T3138" s="4">
        <v>0</v>
      </c>
      <c r="U3138" s="4">
        <v>140</v>
      </c>
      <c r="V3138" s="4">
        <v>25</v>
      </c>
      <c r="W3138" s="4">
        <v>0</v>
      </c>
      <c r="X3138" s="4">
        <v>79</v>
      </c>
      <c r="Y3138" s="4">
        <v>0</v>
      </c>
      <c r="Z3138" s="4">
        <v>0</v>
      </c>
      <c r="AA3138" s="4">
        <v>0</v>
      </c>
      <c r="AB3138" s="4">
        <v>0</v>
      </c>
      <c r="AC3138" s="4">
        <v>0</v>
      </c>
      <c r="AD3138" s="4">
        <v>0</v>
      </c>
    </row>
    <row r="3139" spans="1:30" x14ac:dyDescent="0.3">
      <c r="A3139" s="16" t="s">
        <v>25</v>
      </c>
      <c r="B3139" s="7">
        <v>553441</v>
      </c>
      <c r="C3139" s="7">
        <v>253235</v>
      </c>
      <c r="D3139" s="7" t="s">
        <v>3040</v>
      </c>
      <c r="E3139" s="7">
        <v>2</v>
      </c>
      <c r="F3139" s="4">
        <v>3293500</v>
      </c>
      <c r="G3139" s="4">
        <v>162449</v>
      </c>
      <c r="H3139" s="4">
        <f t="shared" si="290"/>
        <v>4177544.3774209721</v>
      </c>
      <c r="I3139" s="4">
        <f t="shared" si="291"/>
        <v>884044.3774209721</v>
      </c>
      <c r="J3139" s="5">
        <f t="shared" si="292"/>
        <v>0.26842094350113022</v>
      </c>
      <c r="K3139" s="4">
        <f t="shared" si="293"/>
        <v>232382.67558181207</v>
      </c>
      <c r="L3139" s="4">
        <f t="shared" si="294"/>
        <v>69933.675581812073</v>
      </c>
      <c r="M3139" s="5">
        <f t="shared" si="295"/>
        <v>0.43049619007695994</v>
      </c>
      <c r="N3139" s="4">
        <f>IF(SUMPRODUCT($O$2:$AD$2,O3139:AD3139)&lt;=Kalkulačka!$B$4,SUMPRODUCT($O$2:$AD$2,O3139:AD3139)*Kalkulačka!$B$5,SUMPRODUCT($O$2:$AD$2,O3139:AD3139))</f>
        <v>294</v>
      </c>
      <c r="O3139" s="4">
        <v>57</v>
      </c>
      <c r="P3139" s="4">
        <v>0</v>
      </c>
      <c r="Q3139" s="4">
        <v>0</v>
      </c>
      <c r="R3139" s="4">
        <v>0</v>
      </c>
      <c r="S3139" s="4">
        <v>139</v>
      </c>
      <c r="T3139" s="4">
        <v>0</v>
      </c>
      <c r="U3139" s="4">
        <v>169</v>
      </c>
      <c r="V3139" s="4">
        <v>30</v>
      </c>
      <c r="W3139" s="4">
        <v>0</v>
      </c>
      <c r="X3139" s="4">
        <v>0</v>
      </c>
      <c r="Y3139" s="4">
        <v>0</v>
      </c>
      <c r="Z3139" s="4">
        <v>0</v>
      </c>
      <c r="AA3139" s="4">
        <v>0</v>
      </c>
      <c r="AB3139" s="4">
        <v>0</v>
      </c>
      <c r="AC3139" s="4">
        <v>0</v>
      </c>
      <c r="AD3139" s="4">
        <v>0</v>
      </c>
    </row>
    <row r="3140" spans="1:30" x14ac:dyDescent="0.3">
      <c r="A3140" s="16" t="s">
        <v>56</v>
      </c>
      <c r="B3140" s="7">
        <v>552577</v>
      </c>
      <c r="C3140" s="7">
        <v>576972</v>
      </c>
      <c r="D3140" s="7" t="s">
        <v>3041</v>
      </c>
      <c r="E3140" s="7">
        <v>2</v>
      </c>
      <c r="F3140" s="4">
        <v>2031797</v>
      </c>
      <c r="G3140" s="4">
        <v>86178</v>
      </c>
      <c r="H3140" s="4">
        <f t="shared" si="290"/>
        <v>2578994.232999682</v>
      </c>
      <c r="I3140" s="4">
        <f t="shared" si="291"/>
        <v>547197.23299968196</v>
      </c>
      <c r="J3140" s="5">
        <f t="shared" si="292"/>
        <v>0.26931688205056026</v>
      </c>
      <c r="K3140" s="4">
        <f t="shared" si="293"/>
        <v>143460.7333948942</v>
      </c>
      <c r="L3140" s="4">
        <f t="shared" si="294"/>
        <v>57282.733394894196</v>
      </c>
      <c r="M3140" s="5">
        <f t="shared" si="295"/>
        <v>0.66470251566402316</v>
      </c>
      <c r="N3140" s="4">
        <f>IF(SUMPRODUCT($O$2:$AD$2,O3140:AD3140)&lt;=Kalkulačka!$B$4,SUMPRODUCT($O$2:$AD$2,O3140:AD3140)*Kalkulačka!$B$5,SUMPRODUCT($O$2:$AD$2,O3140:AD3140))</f>
        <v>181.5</v>
      </c>
      <c r="O3140" s="4">
        <v>45</v>
      </c>
      <c r="P3140" s="4">
        <v>0</v>
      </c>
      <c r="Q3140" s="4">
        <v>0</v>
      </c>
      <c r="R3140" s="4">
        <v>0</v>
      </c>
      <c r="S3140" s="4">
        <v>76</v>
      </c>
      <c r="T3140" s="4">
        <v>0</v>
      </c>
      <c r="U3140" s="4">
        <v>0</v>
      </c>
      <c r="V3140" s="4">
        <v>60</v>
      </c>
      <c r="W3140" s="4">
        <v>0</v>
      </c>
      <c r="X3140" s="4">
        <v>0</v>
      </c>
      <c r="Y3140" s="4">
        <v>0</v>
      </c>
      <c r="Z3140" s="4">
        <v>0</v>
      </c>
      <c r="AA3140" s="4">
        <v>0</v>
      </c>
      <c r="AB3140" s="4">
        <v>0</v>
      </c>
      <c r="AC3140" s="4">
        <v>0</v>
      </c>
      <c r="AD3140" s="4">
        <v>0</v>
      </c>
    </row>
    <row r="3141" spans="1:30" x14ac:dyDescent="0.3">
      <c r="A3141" s="16" t="s">
        <v>35</v>
      </c>
      <c r="B3141" s="7">
        <v>577413</v>
      </c>
      <c r="C3141" s="7">
        <v>276014</v>
      </c>
      <c r="D3141" s="7" t="s">
        <v>3042</v>
      </c>
      <c r="E3141" s="7">
        <v>2</v>
      </c>
      <c r="F3141" s="4">
        <v>1981268</v>
      </c>
      <c r="G3141" s="4">
        <v>77696</v>
      </c>
      <c r="H3141" s="4">
        <f t="shared" si="290"/>
        <v>2515052.2272228301</v>
      </c>
      <c r="I3141" s="4">
        <f t="shared" si="291"/>
        <v>533784.22722283006</v>
      </c>
      <c r="J3141" s="5">
        <f t="shared" si="292"/>
        <v>0.26941545879852202</v>
      </c>
      <c r="K3141" s="4">
        <f t="shared" si="293"/>
        <v>139903.85570741748</v>
      </c>
      <c r="L3141" s="4">
        <f t="shared" si="294"/>
        <v>62207.855707417475</v>
      </c>
      <c r="M3141" s="5">
        <f t="shared" si="295"/>
        <v>0.80065712144019607</v>
      </c>
      <c r="N3141" s="4">
        <f>IF(SUMPRODUCT($O$2:$AD$2,O3141:AD3141)&lt;=Kalkulačka!$B$4,SUMPRODUCT($O$2:$AD$2,O3141:AD3141)*Kalkulačka!$B$5,SUMPRODUCT($O$2:$AD$2,O3141:AD3141))</f>
        <v>177</v>
      </c>
      <c r="O3141" s="4">
        <v>60</v>
      </c>
      <c r="P3141" s="4">
        <v>0</v>
      </c>
      <c r="Q3141" s="4">
        <v>0</v>
      </c>
      <c r="R3141" s="4">
        <v>0</v>
      </c>
      <c r="S3141" s="4">
        <v>58</v>
      </c>
      <c r="T3141" s="4">
        <v>0</v>
      </c>
      <c r="U3141" s="4">
        <v>114</v>
      </c>
      <c r="V3141" s="4">
        <v>20</v>
      </c>
      <c r="W3141" s="4">
        <v>0</v>
      </c>
      <c r="X3141" s="4">
        <v>0</v>
      </c>
      <c r="Y3141" s="4">
        <v>0</v>
      </c>
      <c r="Z3141" s="4">
        <v>0</v>
      </c>
      <c r="AA3141" s="4">
        <v>0</v>
      </c>
      <c r="AB3141" s="4">
        <v>0</v>
      </c>
      <c r="AC3141" s="4">
        <v>0</v>
      </c>
      <c r="AD3141" s="4">
        <v>0</v>
      </c>
    </row>
    <row r="3142" spans="1:30" x14ac:dyDescent="0.3">
      <c r="A3142" s="16" t="s">
        <v>50</v>
      </c>
      <c r="B3142" s="7">
        <v>503622</v>
      </c>
      <c r="C3142" s="7">
        <v>299171</v>
      </c>
      <c r="D3142" s="7" t="s">
        <v>3043</v>
      </c>
      <c r="E3142" s="7">
        <v>2</v>
      </c>
      <c r="F3142" s="4">
        <v>2854294</v>
      </c>
      <c r="G3142" s="4">
        <v>140469</v>
      </c>
      <c r="H3142" s="4">
        <f t="shared" ref="H3142:H3205" si="296">N3142*$A$3</f>
        <v>3623380.3273549248</v>
      </c>
      <c r="I3142" s="4">
        <f t="shared" ref="I3142:I3205" si="297">H3142-F3142</f>
        <v>769086.32735492475</v>
      </c>
      <c r="J3142" s="5">
        <f t="shared" ref="J3142:J3205" si="298">IFERROR(H3142/F3142-1,0)</f>
        <v>0.26944888205452022</v>
      </c>
      <c r="K3142" s="4">
        <f t="shared" ref="K3142:K3205" si="299">N3142*$A$4</f>
        <v>201556.40229034721</v>
      </c>
      <c r="L3142" s="4">
        <f t="shared" ref="L3142:L3205" si="300">K3142-G3142</f>
        <v>61087.402290347207</v>
      </c>
      <c r="M3142" s="5">
        <f t="shared" ref="M3142:M3205" si="301">IFERROR(K3142/G3142-1,0)</f>
        <v>0.43488173397936336</v>
      </c>
      <c r="N3142" s="4">
        <f>IF(SUMPRODUCT($O$2:$AD$2,O3142:AD3142)&lt;=Kalkulačka!$B$4,SUMPRODUCT($O$2:$AD$2,O3142:AD3142)*Kalkulačka!$B$5,SUMPRODUCT($O$2:$AD$2,O3142:AD3142))</f>
        <v>255</v>
      </c>
      <c r="O3142" s="4">
        <v>47</v>
      </c>
      <c r="P3142" s="4">
        <v>0</v>
      </c>
      <c r="Q3142" s="4">
        <v>0</v>
      </c>
      <c r="R3142" s="4">
        <v>0</v>
      </c>
      <c r="S3142" s="4">
        <v>123</v>
      </c>
      <c r="T3142" s="4">
        <v>0</v>
      </c>
      <c r="U3142" s="4">
        <v>238</v>
      </c>
      <c r="V3142" s="4">
        <v>47</v>
      </c>
      <c r="W3142" s="4">
        <v>0</v>
      </c>
      <c r="X3142" s="4">
        <v>0</v>
      </c>
      <c r="Y3142" s="4">
        <v>0</v>
      </c>
      <c r="Z3142" s="4">
        <v>0</v>
      </c>
      <c r="AA3142" s="4">
        <v>0</v>
      </c>
      <c r="AB3142" s="4">
        <v>0</v>
      </c>
      <c r="AC3142" s="4">
        <v>0</v>
      </c>
      <c r="AD3142" s="4">
        <v>0</v>
      </c>
    </row>
    <row r="3143" spans="1:30" x14ac:dyDescent="0.3">
      <c r="A3143" s="16" t="s">
        <v>29</v>
      </c>
      <c r="B3143" s="7">
        <v>538396</v>
      </c>
      <c r="C3143" s="7">
        <v>573159</v>
      </c>
      <c r="D3143" s="7" t="s">
        <v>3044</v>
      </c>
      <c r="E3143" s="7">
        <v>2</v>
      </c>
      <c r="F3143" s="4">
        <v>369202</v>
      </c>
      <c r="G3143" s="4">
        <v>10417</v>
      </c>
      <c r="H3143" s="4">
        <f t="shared" si="296"/>
        <v>468908.04236357851</v>
      </c>
      <c r="I3143" s="4">
        <f t="shared" si="297"/>
        <v>99706.042363578512</v>
      </c>
      <c r="J3143" s="5">
        <f t="shared" si="298"/>
        <v>0.27005824010589996</v>
      </c>
      <c r="K3143" s="4">
        <f t="shared" si="299"/>
        <v>26083.769708162581</v>
      </c>
      <c r="L3143" s="4">
        <f t="shared" si="300"/>
        <v>15666.769708162581</v>
      </c>
      <c r="M3143" s="5">
        <f t="shared" si="301"/>
        <v>1.5039617652071211</v>
      </c>
      <c r="N3143" s="4">
        <f>IF(SUMPRODUCT($O$2:$AD$2,O3143:AD3143)&lt;=Kalkulačka!$B$4,SUMPRODUCT($O$2:$AD$2,O3143:AD3143)*Kalkulačka!$B$5,SUMPRODUCT($O$2:$AD$2,O3143:AD3143))</f>
        <v>33</v>
      </c>
      <c r="O3143" s="4">
        <v>22</v>
      </c>
      <c r="P3143" s="4">
        <v>0</v>
      </c>
      <c r="Q3143" s="4">
        <v>0</v>
      </c>
      <c r="R3143" s="4">
        <v>0</v>
      </c>
      <c r="S3143" s="4">
        <v>0</v>
      </c>
      <c r="T3143" s="4">
        <v>0</v>
      </c>
      <c r="U3143" s="4">
        <v>0</v>
      </c>
      <c r="V3143" s="4">
        <v>0</v>
      </c>
      <c r="W3143" s="4">
        <v>0</v>
      </c>
      <c r="X3143" s="4">
        <v>0</v>
      </c>
      <c r="Y3143" s="4">
        <v>0</v>
      </c>
      <c r="Z3143" s="4">
        <v>0</v>
      </c>
      <c r="AA3143" s="4">
        <v>0</v>
      </c>
      <c r="AB3143" s="4">
        <v>0</v>
      </c>
      <c r="AC3143" s="4">
        <v>0</v>
      </c>
      <c r="AD3143" s="4">
        <v>0</v>
      </c>
    </row>
    <row r="3144" spans="1:30" x14ac:dyDescent="0.3">
      <c r="A3144" s="16" t="s">
        <v>47</v>
      </c>
      <c r="B3144" s="7">
        <v>581551</v>
      </c>
      <c r="C3144" s="7">
        <v>280151</v>
      </c>
      <c r="D3144" s="7" t="s">
        <v>1455</v>
      </c>
      <c r="E3144" s="7">
        <v>2</v>
      </c>
      <c r="F3144" s="4">
        <v>3037485</v>
      </c>
      <c r="G3144" s="4">
        <v>124547</v>
      </c>
      <c r="H3144" s="4">
        <f t="shared" si="296"/>
        <v>3857834.348536714</v>
      </c>
      <c r="I3144" s="4">
        <f t="shared" si="297"/>
        <v>820349.34853671398</v>
      </c>
      <c r="J3144" s="5">
        <f t="shared" si="298"/>
        <v>0.27007519330522256</v>
      </c>
      <c r="K3144" s="4">
        <f t="shared" si="299"/>
        <v>214598.2871444285</v>
      </c>
      <c r="L3144" s="4">
        <f t="shared" si="300"/>
        <v>90051.287144428497</v>
      </c>
      <c r="M3144" s="5">
        <f t="shared" si="301"/>
        <v>0.72303055990452192</v>
      </c>
      <c r="N3144" s="4">
        <f>IF(SUMPRODUCT($O$2:$AD$2,O3144:AD3144)&lt;=Kalkulačka!$B$4,SUMPRODUCT($O$2:$AD$2,O3144:AD3144)*Kalkulačka!$B$5,SUMPRODUCT($O$2:$AD$2,O3144:AD3144))</f>
        <v>271.5</v>
      </c>
      <c r="O3144" s="4">
        <v>80</v>
      </c>
      <c r="P3144" s="4">
        <v>0</v>
      </c>
      <c r="Q3144" s="4">
        <v>0</v>
      </c>
      <c r="R3144" s="4">
        <v>0</v>
      </c>
      <c r="S3144" s="4">
        <v>101</v>
      </c>
      <c r="T3144" s="4">
        <v>0</v>
      </c>
      <c r="U3144" s="4">
        <v>171</v>
      </c>
      <c r="V3144" s="4">
        <v>75</v>
      </c>
      <c r="W3144" s="4">
        <v>0</v>
      </c>
      <c r="X3144" s="4">
        <v>0</v>
      </c>
      <c r="Y3144" s="4">
        <v>0</v>
      </c>
      <c r="Z3144" s="4">
        <v>0</v>
      </c>
      <c r="AA3144" s="4">
        <v>0</v>
      </c>
      <c r="AB3144" s="4">
        <v>0</v>
      </c>
      <c r="AC3144" s="4">
        <v>0</v>
      </c>
      <c r="AD3144" s="4">
        <v>0</v>
      </c>
    </row>
    <row r="3145" spans="1:30" x14ac:dyDescent="0.3">
      <c r="A3145" s="16" t="s">
        <v>44</v>
      </c>
      <c r="B3145" s="7">
        <v>587338</v>
      </c>
      <c r="C3145" s="7">
        <v>286061</v>
      </c>
      <c r="D3145" s="7" t="s">
        <v>2370</v>
      </c>
      <c r="E3145" s="7">
        <v>2</v>
      </c>
      <c r="F3145" s="4">
        <v>402728</v>
      </c>
      <c r="G3145" s="4">
        <v>11596</v>
      </c>
      <c r="H3145" s="4">
        <f t="shared" si="296"/>
        <v>511536.0462148129</v>
      </c>
      <c r="I3145" s="4">
        <f t="shared" si="297"/>
        <v>108808.0462148129</v>
      </c>
      <c r="J3145" s="5">
        <f t="shared" si="298"/>
        <v>0.2701775049532511</v>
      </c>
      <c r="K3145" s="4">
        <f t="shared" si="299"/>
        <v>28455.021499813723</v>
      </c>
      <c r="L3145" s="4">
        <f t="shared" si="300"/>
        <v>16859.021499813723</v>
      </c>
      <c r="M3145" s="5">
        <f t="shared" si="301"/>
        <v>1.4538652552443709</v>
      </c>
      <c r="N3145" s="4">
        <f>IF(SUMPRODUCT($O$2:$AD$2,O3145:AD3145)&lt;=Kalkulačka!$B$4,SUMPRODUCT($O$2:$AD$2,O3145:AD3145)*Kalkulačka!$B$5,SUMPRODUCT($O$2:$AD$2,O3145:AD3145))</f>
        <v>36</v>
      </c>
      <c r="O3145" s="4">
        <v>24</v>
      </c>
      <c r="P3145" s="4">
        <v>0</v>
      </c>
      <c r="Q3145" s="4">
        <v>0</v>
      </c>
      <c r="R3145" s="4">
        <v>0</v>
      </c>
      <c r="S3145" s="4">
        <v>0</v>
      </c>
      <c r="T3145" s="4">
        <v>0</v>
      </c>
      <c r="U3145" s="4">
        <v>24</v>
      </c>
      <c r="V3145" s="4">
        <v>0</v>
      </c>
      <c r="W3145" s="4">
        <v>0</v>
      </c>
      <c r="X3145" s="4">
        <v>0</v>
      </c>
      <c r="Y3145" s="4">
        <v>0</v>
      </c>
      <c r="Z3145" s="4">
        <v>0</v>
      </c>
      <c r="AA3145" s="4">
        <v>0</v>
      </c>
      <c r="AB3145" s="4">
        <v>0</v>
      </c>
      <c r="AC3145" s="4">
        <v>0</v>
      </c>
      <c r="AD3145" s="4">
        <v>0</v>
      </c>
    </row>
    <row r="3146" spans="1:30" x14ac:dyDescent="0.3">
      <c r="A3146" s="16" t="s">
        <v>44</v>
      </c>
      <c r="B3146" s="7">
        <v>596949</v>
      </c>
      <c r="C3146" s="7">
        <v>842362</v>
      </c>
      <c r="D3146" s="7" t="s">
        <v>3045</v>
      </c>
      <c r="E3146" s="7">
        <v>2</v>
      </c>
      <c r="F3146" s="4">
        <v>402728</v>
      </c>
      <c r="G3146" s="4">
        <v>11596</v>
      </c>
      <c r="H3146" s="4">
        <f t="shared" si="296"/>
        <v>511536.0462148129</v>
      </c>
      <c r="I3146" s="4">
        <f t="shared" si="297"/>
        <v>108808.0462148129</v>
      </c>
      <c r="J3146" s="5">
        <f t="shared" si="298"/>
        <v>0.2701775049532511</v>
      </c>
      <c r="K3146" s="4">
        <f t="shared" si="299"/>
        <v>28455.021499813723</v>
      </c>
      <c r="L3146" s="4">
        <f t="shared" si="300"/>
        <v>16859.021499813723</v>
      </c>
      <c r="M3146" s="5">
        <f t="shared" si="301"/>
        <v>1.4538652552443709</v>
      </c>
      <c r="N3146" s="4">
        <f>IF(SUMPRODUCT($O$2:$AD$2,O3146:AD3146)&lt;=Kalkulačka!$B$4,SUMPRODUCT($O$2:$AD$2,O3146:AD3146)*Kalkulačka!$B$5,SUMPRODUCT($O$2:$AD$2,O3146:AD3146))</f>
        <v>36</v>
      </c>
      <c r="O3146" s="4">
        <v>24</v>
      </c>
      <c r="P3146" s="4">
        <v>0</v>
      </c>
      <c r="Q3146" s="4">
        <v>0</v>
      </c>
      <c r="R3146" s="4">
        <v>0</v>
      </c>
      <c r="S3146" s="4">
        <v>0</v>
      </c>
      <c r="T3146" s="4">
        <v>0</v>
      </c>
      <c r="U3146" s="4">
        <v>24</v>
      </c>
      <c r="V3146" s="4">
        <v>0</v>
      </c>
      <c r="W3146" s="4">
        <v>0</v>
      </c>
      <c r="X3146" s="4">
        <v>0</v>
      </c>
      <c r="Y3146" s="4">
        <v>0</v>
      </c>
      <c r="Z3146" s="4">
        <v>0</v>
      </c>
      <c r="AA3146" s="4">
        <v>0</v>
      </c>
      <c r="AB3146" s="4">
        <v>0</v>
      </c>
      <c r="AC3146" s="4">
        <v>0</v>
      </c>
      <c r="AD3146" s="4">
        <v>0</v>
      </c>
    </row>
    <row r="3147" spans="1:30" x14ac:dyDescent="0.3">
      <c r="A3147" s="16" t="s">
        <v>41</v>
      </c>
      <c r="B3147" s="7">
        <v>571903</v>
      </c>
      <c r="C3147" s="7">
        <v>270571</v>
      </c>
      <c r="D3147" s="7" t="s">
        <v>3046</v>
      </c>
      <c r="E3147" s="7">
        <v>2</v>
      </c>
      <c r="F3147" s="4">
        <v>787815</v>
      </c>
      <c r="G3147" s="4">
        <v>22593</v>
      </c>
      <c r="H3147" s="4">
        <f t="shared" si="296"/>
        <v>1001758.0905040087</v>
      </c>
      <c r="I3147" s="4">
        <f t="shared" si="297"/>
        <v>213943.09050400869</v>
      </c>
      <c r="J3147" s="5">
        <f t="shared" si="298"/>
        <v>0.27156513966351081</v>
      </c>
      <c r="K3147" s="4">
        <f t="shared" si="299"/>
        <v>55724.417103801876</v>
      </c>
      <c r="L3147" s="4">
        <f t="shared" si="300"/>
        <v>33131.417103801876</v>
      </c>
      <c r="M3147" s="5">
        <f t="shared" si="301"/>
        <v>1.4664461162219218</v>
      </c>
      <c r="N3147" s="4">
        <f>IF(SUMPRODUCT($O$2:$AD$2,O3147:AD3147)&lt;=Kalkulačka!$B$4,SUMPRODUCT($O$2:$AD$2,O3147:AD3147)*Kalkulačka!$B$5,SUMPRODUCT($O$2:$AD$2,O3147:AD3147))</f>
        <v>70.5</v>
      </c>
      <c r="O3147" s="4">
        <v>47</v>
      </c>
      <c r="P3147" s="4">
        <v>0</v>
      </c>
      <c r="Q3147" s="4">
        <v>0</v>
      </c>
      <c r="R3147" s="4">
        <v>0</v>
      </c>
      <c r="S3147" s="4">
        <v>0</v>
      </c>
      <c r="T3147" s="4">
        <v>0</v>
      </c>
      <c r="U3147" s="4">
        <v>46</v>
      </c>
      <c r="V3147" s="4">
        <v>0</v>
      </c>
      <c r="W3147" s="4">
        <v>0</v>
      </c>
      <c r="X3147" s="4">
        <v>0</v>
      </c>
      <c r="Y3147" s="4">
        <v>0</v>
      </c>
      <c r="Z3147" s="4">
        <v>0</v>
      </c>
      <c r="AA3147" s="4">
        <v>0</v>
      </c>
      <c r="AB3147" s="4">
        <v>0</v>
      </c>
      <c r="AC3147" s="4">
        <v>0</v>
      </c>
      <c r="AD3147" s="4">
        <v>0</v>
      </c>
    </row>
    <row r="3148" spans="1:30" x14ac:dyDescent="0.3">
      <c r="A3148" s="16" t="s">
        <v>32</v>
      </c>
      <c r="B3148" s="7">
        <v>565946</v>
      </c>
      <c r="C3148" s="7">
        <v>264709</v>
      </c>
      <c r="D3148" s="7" t="s">
        <v>3047</v>
      </c>
      <c r="E3148" s="7">
        <v>2</v>
      </c>
      <c r="F3148" s="4">
        <v>2679170</v>
      </c>
      <c r="G3148" s="4">
        <v>146296</v>
      </c>
      <c r="H3148" s="4">
        <f t="shared" si="296"/>
        <v>3410240.308098753</v>
      </c>
      <c r="I3148" s="4">
        <f t="shared" si="297"/>
        <v>731070.30809875298</v>
      </c>
      <c r="J3148" s="5">
        <f t="shared" si="298"/>
        <v>0.27287193724129222</v>
      </c>
      <c r="K3148" s="4">
        <f t="shared" si="299"/>
        <v>189700.14333209148</v>
      </c>
      <c r="L3148" s="4">
        <f t="shared" si="300"/>
        <v>43404.14333209148</v>
      </c>
      <c r="M3148" s="5">
        <f t="shared" si="301"/>
        <v>0.29668715024396763</v>
      </c>
      <c r="N3148" s="4">
        <f>IF(SUMPRODUCT($O$2:$AD$2,O3148:AD3148)&lt;=Kalkulačka!$B$4,SUMPRODUCT($O$2:$AD$2,O3148:AD3148)*Kalkulačka!$B$5,SUMPRODUCT($O$2:$AD$2,O3148:AD3148))</f>
        <v>240</v>
      </c>
      <c r="O3148" s="4">
        <v>24</v>
      </c>
      <c r="P3148" s="4">
        <v>0</v>
      </c>
      <c r="Q3148" s="4">
        <v>0</v>
      </c>
      <c r="R3148" s="4">
        <v>0</v>
      </c>
      <c r="S3148" s="4">
        <v>136</v>
      </c>
      <c r="T3148" s="4">
        <v>0</v>
      </c>
      <c r="U3148" s="4">
        <v>140</v>
      </c>
      <c r="V3148" s="4">
        <v>58</v>
      </c>
      <c r="W3148" s="4">
        <v>0</v>
      </c>
      <c r="X3148" s="4">
        <v>0</v>
      </c>
      <c r="Y3148" s="4">
        <v>0</v>
      </c>
      <c r="Z3148" s="4">
        <v>0</v>
      </c>
      <c r="AA3148" s="4">
        <v>0</v>
      </c>
      <c r="AB3148" s="4">
        <v>0</v>
      </c>
      <c r="AC3148" s="4">
        <v>0</v>
      </c>
      <c r="AD3148" s="4">
        <v>0</v>
      </c>
    </row>
    <row r="3149" spans="1:30" x14ac:dyDescent="0.3">
      <c r="A3149" s="16" t="s">
        <v>20</v>
      </c>
      <c r="B3149" s="7">
        <v>599638</v>
      </c>
      <c r="C3149" s="7">
        <v>876054</v>
      </c>
      <c r="D3149" s="7" t="s">
        <v>3048</v>
      </c>
      <c r="E3149" s="7">
        <v>2</v>
      </c>
      <c r="F3149" s="4">
        <v>1356280</v>
      </c>
      <c r="G3149" s="4">
        <v>69460</v>
      </c>
      <c r="H3149" s="4">
        <f t="shared" si="296"/>
        <v>1726434.1559749937</v>
      </c>
      <c r="I3149" s="4">
        <f t="shared" si="297"/>
        <v>370154.15597499372</v>
      </c>
      <c r="J3149" s="5">
        <f t="shared" si="298"/>
        <v>0.27291868638849914</v>
      </c>
      <c r="K3149" s="4">
        <f t="shared" si="299"/>
        <v>96035.697561871319</v>
      </c>
      <c r="L3149" s="4">
        <f t="shared" si="300"/>
        <v>26575.697561871319</v>
      </c>
      <c r="M3149" s="5">
        <f t="shared" si="301"/>
        <v>0.3826043415184468</v>
      </c>
      <c r="N3149" s="4">
        <f>IF(SUMPRODUCT($O$2:$AD$2,O3149:AD3149)&lt;=Kalkulačka!$B$4,SUMPRODUCT($O$2:$AD$2,O3149:AD3149)*Kalkulačka!$B$5,SUMPRODUCT($O$2:$AD$2,O3149:AD3149))</f>
        <v>121.5</v>
      </c>
      <c r="O3149" s="4">
        <v>26</v>
      </c>
      <c r="P3149" s="4">
        <v>0</v>
      </c>
      <c r="Q3149" s="4">
        <v>0</v>
      </c>
      <c r="R3149" s="4">
        <v>0</v>
      </c>
      <c r="S3149" s="4">
        <v>55</v>
      </c>
      <c r="T3149" s="4">
        <v>0</v>
      </c>
      <c r="U3149" s="4">
        <v>79</v>
      </c>
      <c r="V3149" s="4">
        <v>30</v>
      </c>
      <c r="W3149" s="4">
        <v>0</v>
      </c>
      <c r="X3149" s="4">
        <v>0</v>
      </c>
      <c r="Y3149" s="4">
        <v>0</v>
      </c>
      <c r="Z3149" s="4">
        <v>0</v>
      </c>
      <c r="AA3149" s="4">
        <v>0</v>
      </c>
      <c r="AB3149" s="4">
        <v>0</v>
      </c>
      <c r="AC3149" s="4">
        <v>0</v>
      </c>
      <c r="AD3149" s="4">
        <v>0</v>
      </c>
    </row>
    <row r="3150" spans="1:30" x14ac:dyDescent="0.3">
      <c r="A3150" s="16" t="s">
        <v>29</v>
      </c>
      <c r="B3150" s="7">
        <v>560456</v>
      </c>
      <c r="C3150" s="7">
        <v>259411</v>
      </c>
      <c r="D3150" s="7" t="s">
        <v>3049</v>
      </c>
      <c r="E3150" s="7">
        <v>2</v>
      </c>
      <c r="F3150" s="4">
        <v>3147174</v>
      </c>
      <c r="G3150" s="4">
        <v>161028</v>
      </c>
      <c r="H3150" s="4">
        <f t="shared" si="296"/>
        <v>4007032.3620160348</v>
      </c>
      <c r="I3150" s="4">
        <f t="shared" si="297"/>
        <v>859858.36201603478</v>
      </c>
      <c r="J3150" s="5">
        <f t="shared" si="298"/>
        <v>0.27321602237945375</v>
      </c>
      <c r="K3150" s="4">
        <f t="shared" si="299"/>
        <v>222897.6684152075</v>
      </c>
      <c r="L3150" s="4">
        <f t="shared" si="300"/>
        <v>61869.668415207503</v>
      </c>
      <c r="M3150" s="5">
        <f t="shared" si="301"/>
        <v>0.38421683443380972</v>
      </c>
      <c r="N3150" s="4">
        <f>IF(SUMPRODUCT($O$2:$AD$2,O3150:AD3150)&lt;=Kalkulačka!$B$4,SUMPRODUCT($O$2:$AD$2,O3150:AD3150)*Kalkulačka!$B$5,SUMPRODUCT($O$2:$AD$2,O3150:AD3150))</f>
        <v>282</v>
      </c>
      <c r="O3150" s="4">
        <v>46</v>
      </c>
      <c r="P3150" s="4">
        <v>0</v>
      </c>
      <c r="Q3150" s="4">
        <v>0</v>
      </c>
      <c r="R3150" s="4">
        <v>0</v>
      </c>
      <c r="S3150" s="4">
        <v>142</v>
      </c>
      <c r="T3150" s="4">
        <v>0</v>
      </c>
      <c r="U3150" s="4">
        <v>158</v>
      </c>
      <c r="V3150" s="4">
        <v>58</v>
      </c>
      <c r="W3150" s="4">
        <v>0</v>
      </c>
      <c r="X3150" s="4">
        <v>0</v>
      </c>
      <c r="Y3150" s="4">
        <v>0</v>
      </c>
      <c r="Z3150" s="4">
        <v>0</v>
      </c>
      <c r="AA3150" s="4">
        <v>0</v>
      </c>
      <c r="AB3150" s="4">
        <v>0</v>
      </c>
      <c r="AC3150" s="4">
        <v>0</v>
      </c>
      <c r="AD3150" s="4">
        <v>0</v>
      </c>
    </row>
    <row r="3151" spans="1:30" x14ac:dyDescent="0.3">
      <c r="A3151" s="16" t="s">
        <v>32</v>
      </c>
      <c r="B3151" s="7">
        <v>566306</v>
      </c>
      <c r="C3151" s="7">
        <v>265071</v>
      </c>
      <c r="D3151" s="7" t="s">
        <v>3050</v>
      </c>
      <c r="E3151" s="7">
        <v>2</v>
      </c>
      <c r="F3151" s="4">
        <v>2627546</v>
      </c>
      <c r="G3151" s="4">
        <v>136638</v>
      </c>
      <c r="H3151" s="4">
        <f t="shared" si="296"/>
        <v>3346298.3023219011</v>
      </c>
      <c r="I3151" s="4">
        <f t="shared" si="297"/>
        <v>718752.30232190108</v>
      </c>
      <c r="J3151" s="5">
        <f t="shared" si="298"/>
        <v>0.27354508820089207</v>
      </c>
      <c r="K3151" s="4">
        <f t="shared" si="299"/>
        <v>186143.26564461479</v>
      </c>
      <c r="L3151" s="4">
        <f t="shared" si="300"/>
        <v>49505.265644614788</v>
      </c>
      <c r="M3151" s="5">
        <f t="shared" si="301"/>
        <v>0.36230964771597063</v>
      </c>
      <c r="N3151" s="4">
        <f>IF(SUMPRODUCT($O$2:$AD$2,O3151:AD3151)&lt;=Kalkulačka!$B$4,SUMPRODUCT($O$2:$AD$2,O3151:AD3151)*Kalkulačka!$B$5,SUMPRODUCT($O$2:$AD$2,O3151:AD3151))</f>
        <v>235.5</v>
      </c>
      <c r="O3151" s="4">
        <v>37</v>
      </c>
      <c r="P3151" s="4">
        <v>0</v>
      </c>
      <c r="Q3151" s="4">
        <v>0</v>
      </c>
      <c r="R3151" s="4">
        <v>0</v>
      </c>
      <c r="S3151" s="4">
        <v>120</v>
      </c>
      <c r="T3151" s="4">
        <v>0</v>
      </c>
      <c r="U3151" s="4">
        <v>140</v>
      </c>
      <c r="V3151" s="4">
        <v>60</v>
      </c>
      <c r="W3151" s="4">
        <v>0</v>
      </c>
      <c r="X3151" s="4">
        <v>0</v>
      </c>
      <c r="Y3151" s="4">
        <v>0</v>
      </c>
      <c r="Z3151" s="4">
        <v>0</v>
      </c>
      <c r="AA3151" s="4">
        <v>0</v>
      </c>
      <c r="AB3151" s="4">
        <v>0</v>
      </c>
      <c r="AC3151" s="4">
        <v>0</v>
      </c>
      <c r="AD3151" s="4">
        <v>0</v>
      </c>
    </row>
    <row r="3152" spans="1:30" x14ac:dyDescent="0.3">
      <c r="A3152" s="16" t="s">
        <v>20</v>
      </c>
      <c r="B3152" s="7">
        <v>535036</v>
      </c>
      <c r="C3152" s="7">
        <v>237043</v>
      </c>
      <c r="D3152" s="7" t="s">
        <v>3051</v>
      </c>
      <c r="E3152" s="7">
        <v>2</v>
      </c>
      <c r="F3152" s="4">
        <v>1891073</v>
      </c>
      <c r="G3152" s="4">
        <v>77623</v>
      </c>
      <c r="H3152" s="4">
        <f t="shared" si="296"/>
        <v>2408482.2175947442</v>
      </c>
      <c r="I3152" s="4">
        <f t="shared" si="297"/>
        <v>517409.21759474417</v>
      </c>
      <c r="J3152" s="5">
        <f t="shared" si="298"/>
        <v>0.27360615777114061</v>
      </c>
      <c r="K3152" s="4">
        <f t="shared" si="299"/>
        <v>133975.72622828963</v>
      </c>
      <c r="L3152" s="4">
        <f t="shared" si="300"/>
        <v>56352.726228289626</v>
      </c>
      <c r="M3152" s="5">
        <f t="shared" si="301"/>
        <v>0.72597975121149183</v>
      </c>
      <c r="N3152" s="4">
        <f>IF(SUMPRODUCT($O$2:$AD$2,O3152:AD3152)&lt;=Kalkulačka!$B$4,SUMPRODUCT($O$2:$AD$2,O3152:AD3152)*Kalkulačka!$B$5,SUMPRODUCT($O$2:$AD$2,O3152:AD3152))</f>
        <v>169.5</v>
      </c>
      <c r="O3152" s="4">
        <v>50</v>
      </c>
      <c r="P3152" s="4">
        <v>0</v>
      </c>
      <c r="Q3152" s="4">
        <v>0</v>
      </c>
      <c r="R3152" s="4">
        <v>0</v>
      </c>
      <c r="S3152" s="4">
        <v>63</v>
      </c>
      <c r="T3152" s="4">
        <v>0</v>
      </c>
      <c r="U3152" s="4">
        <v>111</v>
      </c>
      <c r="V3152" s="4">
        <v>50</v>
      </c>
      <c r="W3152" s="4">
        <v>0</v>
      </c>
      <c r="X3152" s="4">
        <v>0</v>
      </c>
      <c r="Y3152" s="4">
        <v>0</v>
      </c>
      <c r="Z3152" s="4">
        <v>0</v>
      </c>
      <c r="AA3152" s="4">
        <v>0</v>
      </c>
      <c r="AB3152" s="4">
        <v>0</v>
      </c>
      <c r="AC3152" s="4">
        <v>0</v>
      </c>
      <c r="AD3152" s="4">
        <v>0</v>
      </c>
    </row>
    <row r="3153" spans="1:30" x14ac:dyDescent="0.3">
      <c r="A3153" s="16" t="s">
        <v>20</v>
      </c>
      <c r="B3153" s="7">
        <v>537624</v>
      </c>
      <c r="C3153" s="7">
        <v>239585</v>
      </c>
      <c r="D3153" s="7" t="s">
        <v>3052</v>
      </c>
      <c r="E3153" s="7">
        <v>2</v>
      </c>
      <c r="F3153" s="4">
        <v>384546</v>
      </c>
      <c r="G3153" s="4">
        <v>10991</v>
      </c>
      <c r="H3153" s="4">
        <f t="shared" si="296"/>
        <v>490222.04428919574</v>
      </c>
      <c r="I3153" s="4">
        <f t="shared" si="297"/>
        <v>105676.04428919574</v>
      </c>
      <c r="J3153" s="5">
        <f t="shared" si="298"/>
        <v>0.27480729038709484</v>
      </c>
      <c r="K3153" s="4">
        <f t="shared" si="299"/>
        <v>27269.395603988152</v>
      </c>
      <c r="L3153" s="4">
        <f t="shared" si="300"/>
        <v>16278.395603988152</v>
      </c>
      <c r="M3153" s="5">
        <f t="shared" si="301"/>
        <v>1.4810659270301296</v>
      </c>
      <c r="N3153" s="4">
        <f>IF(SUMPRODUCT($O$2:$AD$2,O3153:AD3153)&lt;=Kalkulačka!$B$4,SUMPRODUCT($O$2:$AD$2,O3153:AD3153)*Kalkulačka!$B$5,SUMPRODUCT($O$2:$AD$2,O3153:AD3153))</f>
        <v>34.5</v>
      </c>
      <c r="O3153" s="4">
        <v>23</v>
      </c>
      <c r="P3153" s="4">
        <v>0</v>
      </c>
      <c r="Q3153" s="4">
        <v>0</v>
      </c>
      <c r="R3153" s="4">
        <v>0</v>
      </c>
      <c r="S3153" s="4">
        <v>0</v>
      </c>
      <c r="T3153" s="4">
        <v>0</v>
      </c>
      <c r="U3153" s="4">
        <v>0</v>
      </c>
      <c r="V3153" s="4">
        <v>0</v>
      </c>
      <c r="W3153" s="4">
        <v>0</v>
      </c>
      <c r="X3153" s="4">
        <v>0</v>
      </c>
      <c r="Y3153" s="4">
        <v>0</v>
      </c>
      <c r="Z3153" s="4">
        <v>0</v>
      </c>
      <c r="AA3153" s="4">
        <v>0</v>
      </c>
      <c r="AB3153" s="4">
        <v>0</v>
      </c>
      <c r="AC3153" s="4">
        <v>0</v>
      </c>
      <c r="AD3153" s="4">
        <v>0</v>
      </c>
    </row>
    <row r="3154" spans="1:30" x14ac:dyDescent="0.3">
      <c r="A3154" s="16" t="s">
        <v>20</v>
      </c>
      <c r="B3154" s="7">
        <v>530492</v>
      </c>
      <c r="C3154" s="7">
        <v>232564</v>
      </c>
      <c r="D3154" s="7" t="s">
        <v>3053</v>
      </c>
      <c r="E3154" s="7">
        <v>2</v>
      </c>
      <c r="F3154" s="4">
        <v>384546</v>
      </c>
      <c r="G3154" s="4">
        <v>10991</v>
      </c>
      <c r="H3154" s="4">
        <f t="shared" si="296"/>
        <v>490222.04428919574</v>
      </c>
      <c r="I3154" s="4">
        <f t="shared" si="297"/>
        <v>105676.04428919574</v>
      </c>
      <c r="J3154" s="5">
        <f t="shared" si="298"/>
        <v>0.27480729038709484</v>
      </c>
      <c r="K3154" s="4">
        <f t="shared" si="299"/>
        <v>27269.395603988152</v>
      </c>
      <c r="L3154" s="4">
        <f t="shared" si="300"/>
        <v>16278.395603988152</v>
      </c>
      <c r="M3154" s="5">
        <f t="shared" si="301"/>
        <v>1.4810659270301296</v>
      </c>
      <c r="N3154" s="4">
        <f>IF(SUMPRODUCT($O$2:$AD$2,O3154:AD3154)&lt;=Kalkulačka!$B$4,SUMPRODUCT($O$2:$AD$2,O3154:AD3154)*Kalkulačka!$B$5,SUMPRODUCT($O$2:$AD$2,O3154:AD3154))</f>
        <v>34.5</v>
      </c>
      <c r="O3154" s="4">
        <v>23</v>
      </c>
      <c r="P3154" s="4">
        <v>0</v>
      </c>
      <c r="Q3154" s="4">
        <v>0</v>
      </c>
      <c r="R3154" s="4">
        <v>0</v>
      </c>
      <c r="S3154" s="4">
        <v>0</v>
      </c>
      <c r="T3154" s="4">
        <v>0</v>
      </c>
      <c r="U3154" s="4">
        <v>0</v>
      </c>
      <c r="V3154" s="4">
        <v>0</v>
      </c>
      <c r="W3154" s="4">
        <v>0</v>
      </c>
      <c r="X3154" s="4">
        <v>0</v>
      </c>
      <c r="Y3154" s="4">
        <v>0</v>
      </c>
      <c r="Z3154" s="4">
        <v>0</v>
      </c>
      <c r="AA3154" s="4">
        <v>0</v>
      </c>
      <c r="AB3154" s="4">
        <v>0</v>
      </c>
      <c r="AC3154" s="4">
        <v>0</v>
      </c>
      <c r="AD3154" s="4">
        <v>0</v>
      </c>
    </row>
    <row r="3155" spans="1:30" x14ac:dyDescent="0.3">
      <c r="A3155" s="16" t="s">
        <v>20</v>
      </c>
      <c r="B3155" s="7">
        <v>532185</v>
      </c>
      <c r="C3155" s="7">
        <v>234231</v>
      </c>
      <c r="D3155" s="7" t="s">
        <v>250</v>
      </c>
      <c r="E3155" s="7">
        <v>2</v>
      </c>
      <c r="F3155" s="4">
        <v>384546</v>
      </c>
      <c r="G3155" s="4">
        <v>10991</v>
      </c>
      <c r="H3155" s="4">
        <f t="shared" si="296"/>
        <v>490222.04428919574</v>
      </c>
      <c r="I3155" s="4">
        <f t="shared" si="297"/>
        <v>105676.04428919574</v>
      </c>
      <c r="J3155" s="5">
        <f t="shared" si="298"/>
        <v>0.27480729038709484</v>
      </c>
      <c r="K3155" s="4">
        <f t="shared" si="299"/>
        <v>27269.395603988152</v>
      </c>
      <c r="L3155" s="4">
        <f t="shared" si="300"/>
        <v>16278.395603988152</v>
      </c>
      <c r="M3155" s="5">
        <f t="shared" si="301"/>
        <v>1.4810659270301296</v>
      </c>
      <c r="N3155" s="4">
        <f>IF(SUMPRODUCT($O$2:$AD$2,O3155:AD3155)&lt;=Kalkulačka!$B$4,SUMPRODUCT($O$2:$AD$2,O3155:AD3155)*Kalkulačka!$B$5,SUMPRODUCT($O$2:$AD$2,O3155:AD3155))</f>
        <v>34.5</v>
      </c>
      <c r="O3155" s="4">
        <v>23</v>
      </c>
      <c r="P3155" s="4">
        <v>0</v>
      </c>
      <c r="Q3155" s="4">
        <v>0</v>
      </c>
      <c r="R3155" s="4">
        <v>0</v>
      </c>
      <c r="S3155" s="4">
        <v>0</v>
      </c>
      <c r="T3155" s="4">
        <v>0</v>
      </c>
      <c r="U3155" s="4">
        <v>26</v>
      </c>
      <c r="V3155" s="4">
        <v>0</v>
      </c>
      <c r="W3155" s="4">
        <v>0</v>
      </c>
      <c r="X3155" s="4">
        <v>0</v>
      </c>
      <c r="Y3155" s="4">
        <v>0</v>
      </c>
      <c r="Z3155" s="4">
        <v>0</v>
      </c>
      <c r="AA3155" s="4">
        <v>0</v>
      </c>
      <c r="AB3155" s="4">
        <v>0</v>
      </c>
      <c r="AC3155" s="4">
        <v>0</v>
      </c>
      <c r="AD3155" s="4">
        <v>0</v>
      </c>
    </row>
    <row r="3156" spans="1:30" x14ac:dyDescent="0.3">
      <c r="A3156" s="16" t="s">
        <v>20</v>
      </c>
      <c r="B3156" s="7">
        <v>537659</v>
      </c>
      <c r="C3156" s="7">
        <v>239615</v>
      </c>
      <c r="D3156" s="7" t="s">
        <v>3054</v>
      </c>
      <c r="E3156" s="7">
        <v>2</v>
      </c>
      <c r="F3156" s="4">
        <v>384546</v>
      </c>
      <c r="G3156" s="4">
        <v>10991</v>
      </c>
      <c r="H3156" s="4">
        <f t="shared" si="296"/>
        <v>490222.04428919574</v>
      </c>
      <c r="I3156" s="4">
        <f t="shared" si="297"/>
        <v>105676.04428919574</v>
      </c>
      <c r="J3156" s="5">
        <f t="shared" si="298"/>
        <v>0.27480729038709484</v>
      </c>
      <c r="K3156" s="4">
        <f t="shared" si="299"/>
        <v>27269.395603988152</v>
      </c>
      <c r="L3156" s="4">
        <f t="shared" si="300"/>
        <v>16278.395603988152</v>
      </c>
      <c r="M3156" s="5">
        <f t="shared" si="301"/>
        <v>1.4810659270301296</v>
      </c>
      <c r="N3156" s="4">
        <f>IF(SUMPRODUCT($O$2:$AD$2,O3156:AD3156)&lt;=Kalkulačka!$B$4,SUMPRODUCT($O$2:$AD$2,O3156:AD3156)*Kalkulačka!$B$5,SUMPRODUCT($O$2:$AD$2,O3156:AD3156))</f>
        <v>34.5</v>
      </c>
      <c r="O3156" s="4">
        <v>23</v>
      </c>
      <c r="P3156" s="4">
        <v>0</v>
      </c>
      <c r="Q3156" s="4">
        <v>0</v>
      </c>
      <c r="R3156" s="4">
        <v>0</v>
      </c>
      <c r="S3156" s="4">
        <v>0</v>
      </c>
      <c r="T3156" s="4">
        <v>0</v>
      </c>
      <c r="U3156" s="4">
        <v>0</v>
      </c>
      <c r="V3156" s="4">
        <v>0</v>
      </c>
      <c r="W3156" s="4">
        <v>0</v>
      </c>
      <c r="X3156" s="4">
        <v>0</v>
      </c>
      <c r="Y3156" s="4">
        <v>0</v>
      </c>
      <c r="Z3156" s="4">
        <v>0</v>
      </c>
      <c r="AA3156" s="4">
        <v>0</v>
      </c>
      <c r="AB3156" s="4">
        <v>0</v>
      </c>
      <c r="AC3156" s="4">
        <v>0</v>
      </c>
      <c r="AD3156" s="4">
        <v>0</v>
      </c>
    </row>
    <row r="3157" spans="1:30" x14ac:dyDescent="0.3">
      <c r="A3157" s="16" t="s">
        <v>20</v>
      </c>
      <c r="B3157" s="7">
        <v>537667</v>
      </c>
      <c r="C3157" s="7">
        <v>239623</v>
      </c>
      <c r="D3157" s="7" t="s">
        <v>3055</v>
      </c>
      <c r="E3157" s="7">
        <v>2</v>
      </c>
      <c r="F3157" s="4">
        <v>384546</v>
      </c>
      <c r="G3157" s="4">
        <v>10991</v>
      </c>
      <c r="H3157" s="4">
        <f t="shared" si="296"/>
        <v>490222.04428919574</v>
      </c>
      <c r="I3157" s="4">
        <f t="shared" si="297"/>
        <v>105676.04428919574</v>
      </c>
      <c r="J3157" s="5">
        <f t="shared" si="298"/>
        <v>0.27480729038709484</v>
      </c>
      <c r="K3157" s="4">
        <f t="shared" si="299"/>
        <v>27269.395603988152</v>
      </c>
      <c r="L3157" s="4">
        <f t="shared" si="300"/>
        <v>16278.395603988152</v>
      </c>
      <c r="M3157" s="5">
        <f t="shared" si="301"/>
        <v>1.4810659270301296</v>
      </c>
      <c r="N3157" s="4">
        <f>IF(SUMPRODUCT($O$2:$AD$2,O3157:AD3157)&lt;=Kalkulačka!$B$4,SUMPRODUCT($O$2:$AD$2,O3157:AD3157)*Kalkulačka!$B$5,SUMPRODUCT($O$2:$AD$2,O3157:AD3157))</f>
        <v>34.5</v>
      </c>
      <c r="O3157" s="4">
        <v>23</v>
      </c>
      <c r="P3157" s="4">
        <v>0</v>
      </c>
      <c r="Q3157" s="4">
        <v>0</v>
      </c>
      <c r="R3157" s="4">
        <v>0</v>
      </c>
      <c r="S3157" s="4">
        <v>0</v>
      </c>
      <c r="T3157" s="4">
        <v>0</v>
      </c>
      <c r="U3157" s="4">
        <v>23</v>
      </c>
      <c r="V3157" s="4">
        <v>0</v>
      </c>
      <c r="W3157" s="4">
        <v>0</v>
      </c>
      <c r="X3157" s="4">
        <v>0</v>
      </c>
      <c r="Y3157" s="4">
        <v>0</v>
      </c>
      <c r="Z3157" s="4">
        <v>0</v>
      </c>
      <c r="AA3157" s="4">
        <v>0</v>
      </c>
      <c r="AB3157" s="4">
        <v>0</v>
      </c>
      <c r="AC3157" s="4">
        <v>0</v>
      </c>
      <c r="AD3157" s="4">
        <v>0</v>
      </c>
    </row>
    <row r="3158" spans="1:30" x14ac:dyDescent="0.3">
      <c r="A3158" s="16" t="s">
        <v>20</v>
      </c>
      <c r="B3158" s="7">
        <v>540188</v>
      </c>
      <c r="C3158" s="7">
        <v>242161</v>
      </c>
      <c r="D3158" s="7" t="s">
        <v>3056</v>
      </c>
      <c r="E3158" s="7">
        <v>2</v>
      </c>
      <c r="F3158" s="4">
        <v>384546</v>
      </c>
      <c r="G3158" s="4">
        <v>10991</v>
      </c>
      <c r="H3158" s="4">
        <f t="shared" si="296"/>
        <v>490222.04428919574</v>
      </c>
      <c r="I3158" s="4">
        <f t="shared" si="297"/>
        <v>105676.04428919574</v>
      </c>
      <c r="J3158" s="5">
        <f t="shared" si="298"/>
        <v>0.27480729038709484</v>
      </c>
      <c r="K3158" s="4">
        <f t="shared" si="299"/>
        <v>27269.395603988152</v>
      </c>
      <c r="L3158" s="4">
        <f t="shared" si="300"/>
        <v>16278.395603988152</v>
      </c>
      <c r="M3158" s="5">
        <f t="shared" si="301"/>
        <v>1.4810659270301296</v>
      </c>
      <c r="N3158" s="4">
        <f>IF(SUMPRODUCT($O$2:$AD$2,O3158:AD3158)&lt;=Kalkulačka!$B$4,SUMPRODUCT($O$2:$AD$2,O3158:AD3158)*Kalkulačka!$B$5,SUMPRODUCT($O$2:$AD$2,O3158:AD3158))</f>
        <v>34.5</v>
      </c>
      <c r="O3158" s="4">
        <v>23</v>
      </c>
      <c r="P3158" s="4">
        <v>0</v>
      </c>
      <c r="Q3158" s="4">
        <v>0</v>
      </c>
      <c r="R3158" s="4">
        <v>0</v>
      </c>
      <c r="S3158" s="4">
        <v>0</v>
      </c>
      <c r="T3158" s="4">
        <v>0</v>
      </c>
      <c r="U3158" s="4">
        <v>0</v>
      </c>
      <c r="V3158" s="4">
        <v>0</v>
      </c>
      <c r="W3158" s="4">
        <v>0</v>
      </c>
      <c r="X3158" s="4">
        <v>0</v>
      </c>
      <c r="Y3158" s="4">
        <v>0</v>
      </c>
      <c r="Z3158" s="4">
        <v>0</v>
      </c>
      <c r="AA3158" s="4">
        <v>0</v>
      </c>
      <c r="AB3158" s="4">
        <v>0</v>
      </c>
      <c r="AC3158" s="4">
        <v>0</v>
      </c>
      <c r="AD3158" s="4">
        <v>0</v>
      </c>
    </row>
    <row r="3159" spans="1:30" x14ac:dyDescent="0.3">
      <c r="A3159" s="16" t="s">
        <v>20</v>
      </c>
      <c r="B3159" s="7">
        <v>542067</v>
      </c>
      <c r="C3159" s="7">
        <v>244058</v>
      </c>
      <c r="D3159" s="7" t="s">
        <v>3057</v>
      </c>
      <c r="E3159" s="7">
        <v>2</v>
      </c>
      <c r="F3159" s="4">
        <v>384546</v>
      </c>
      <c r="G3159" s="4">
        <v>10991</v>
      </c>
      <c r="H3159" s="4">
        <f t="shared" si="296"/>
        <v>490222.04428919574</v>
      </c>
      <c r="I3159" s="4">
        <f t="shared" si="297"/>
        <v>105676.04428919574</v>
      </c>
      <c r="J3159" s="5">
        <f t="shared" si="298"/>
        <v>0.27480729038709484</v>
      </c>
      <c r="K3159" s="4">
        <f t="shared" si="299"/>
        <v>27269.395603988152</v>
      </c>
      <c r="L3159" s="4">
        <f t="shared" si="300"/>
        <v>16278.395603988152</v>
      </c>
      <c r="M3159" s="5">
        <f t="shared" si="301"/>
        <v>1.4810659270301296</v>
      </c>
      <c r="N3159" s="4">
        <f>IF(SUMPRODUCT($O$2:$AD$2,O3159:AD3159)&lt;=Kalkulačka!$B$4,SUMPRODUCT($O$2:$AD$2,O3159:AD3159)*Kalkulačka!$B$5,SUMPRODUCT($O$2:$AD$2,O3159:AD3159))</f>
        <v>34.5</v>
      </c>
      <c r="O3159" s="4">
        <v>23</v>
      </c>
      <c r="P3159" s="4">
        <v>0</v>
      </c>
      <c r="Q3159" s="4">
        <v>0</v>
      </c>
      <c r="R3159" s="4">
        <v>0</v>
      </c>
      <c r="S3159" s="4">
        <v>0</v>
      </c>
      <c r="T3159" s="4">
        <v>0</v>
      </c>
      <c r="U3159" s="4">
        <v>23</v>
      </c>
      <c r="V3159" s="4">
        <v>0</v>
      </c>
      <c r="W3159" s="4">
        <v>0</v>
      </c>
      <c r="X3159" s="4">
        <v>0</v>
      </c>
      <c r="Y3159" s="4">
        <v>0</v>
      </c>
      <c r="Z3159" s="4">
        <v>0</v>
      </c>
      <c r="AA3159" s="4">
        <v>0</v>
      </c>
      <c r="AB3159" s="4">
        <v>0</v>
      </c>
      <c r="AC3159" s="4">
        <v>0</v>
      </c>
      <c r="AD3159" s="4">
        <v>0</v>
      </c>
    </row>
    <row r="3160" spans="1:30" x14ac:dyDescent="0.3">
      <c r="A3160" s="16" t="s">
        <v>20</v>
      </c>
      <c r="B3160" s="7">
        <v>542458</v>
      </c>
      <c r="C3160" s="7">
        <v>244465</v>
      </c>
      <c r="D3160" s="7" t="s">
        <v>3058</v>
      </c>
      <c r="E3160" s="7">
        <v>2</v>
      </c>
      <c r="F3160" s="4">
        <v>384546</v>
      </c>
      <c r="G3160" s="4">
        <v>10991</v>
      </c>
      <c r="H3160" s="4">
        <f t="shared" si="296"/>
        <v>490222.04428919574</v>
      </c>
      <c r="I3160" s="4">
        <f t="shared" si="297"/>
        <v>105676.04428919574</v>
      </c>
      <c r="J3160" s="5">
        <f t="shared" si="298"/>
        <v>0.27480729038709484</v>
      </c>
      <c r="K3160" s="4">
        <f t="shared" si="299"/>
        <v>27269.395603988152</v>
      </c>
      <c r="L3160" s="4">
        <f t="shared" si="300"/>
        <v>16278.395603988152</v>
      </c>
      <c r="M3160" s="5">
        <f t="shared" si="301"/>
        <v>1.4810659270301296</v>
      </c>
      <c r="N3160" s="4">
        <f>IF(SUMPRODUCT($O$2:$AD$2,O3160:AD3160)&lt;=Kalkulačka!$B$4,SUMPRODUCT($O$2:$AD$2,O3160:AD3160)*Kalkulačka!$B$5,SUMPRODUCT($O$2:$AD$2,O3160:AD3160))</f>
        <v>34.5</v>
      </c>
      <c r="O3160" s="4">
        <v>23</v>
      </c>
      <c r="P3160" s="4">
        <v>0</v>
      </c>
      <c r="Q3160" s="4">
        <v>0</v>
      </c>
      <c r="R3160" s="4">
        <v>0</v>
      </c>
      <c r="S3160" s="4">
        <v>0</v>
      </c>
      <c r="T3160" s="4">
        <v>0</v>
      </c>
      <c r="U3160" s="4">
        <v>22</v>
      </c>
      <c r="V3160" s="4">
        <v>0</v>
      </c>
      <c r="W3160" s="4">
        <v>0</v>
      </c>
      <c r="X3160" s="4">
        <v>0</v>
      </c>
      <c r="Y3160" s="4">
        <v>0</v>
      </c>
      <c r="Z3160" s="4">
        <v>0</v>
      </c>
      <c r="AA3160" s="4">
        <v>0</v>
      </c>
      <c r="AB3160" s="4">
        <v>0</v>
      </c>
      <c r="AC3160" s="4">
        <v>0</v>
      </c>
      <c r="AD3160" s="4">
        <v>0</v>
      </c>
    </row>
    <row r="3161" spans="1:30" x14ac:dyDescent="0.3">
      <c r="A3161" s="16" t="s">
        <v>20</v>
      </c>
      <c r="B3161" s="7">
        <v>564885</v>
      </c>
      <c r="C3161" s="7">
        <v>640255</v>
      </c>
      <c r="D3161" s="7" t="s">
        <v>3059</v>
      </c>
      <c r="E3161" s="7">
        <v>2</v>
      </c>
      <c r="F3161" s="4">
        <v>384546</v>
      </c>
      <c r="G3161" s="4">
        <v>10991</v>
      </c>
      <c r="H3161" s="4">
        <f t="shared" si="296"/>
        <v>490222.04428919574</v>
      </c>
      <c r="I3161" s="4">
        <f t="shared" si="297"/>
        <v>105676.04428919574</v>
      </c>
      <c r="J3161" s="5">
        <f t="shared" si="298"/>
        <v>0.27480729038709484</v>
      </c>
      <c r="K3161" s="4">
        <f t="shared" si="299"/>
        <v>27269.395603988152</v>
      </c>
      <c r="L3161" s="4">
        <f t="shared" si="300"/>
        <v>16278.395603988152</v>
      </c>
      <c r="M3161" s="5">
        <f t="shared" si="301"/>
        <v>1.4810659270301296</v>
      </c>
      <c r="N3161" s="4">
        <f>IF(SUMPRODUCT($O$2:$AD$2,O3161:AD3161)&lt;=Kalkulačka!$B$4,SUMPRODUCT($O$2:$AD$2,O3161:AD3161)*Kalkulačka!$B$5,SUMPRODUCT($O$2:$AD$2,O3161:AD3161))</f>
        <v>34.5</v>
      </c>
      <c r="O3161" s="4">
        <v>23</v>
      </c>
      <c r="P3161" s="4">
        <v>0</v>
      </c>
      <c r="Q3161" s="4">
        <v>0</v>
      </c>
      <c r="R3161" s="4">
        <v>0</v>
      </c>
      <c r="S3161" s="4">
        <v>0</v>
      </c>
      <c r="T3161" s="4">
        <v>0</v>
      </c>
      <c r="U3161" s="4">
        <v>0</v>
      </c>
      <c r="V3161" s="4">
        <v>0</v>
      </c>
      <c r="W3161" s="4">
        <v>0</v>
      </c>
      <c r="X3161" s="4">
        <v>0</v>
      </c>
      <c r="Y3161" s="4">
        <v>0</v>
      </c>
      <c r="Z3161" s="4">
        <v>0</v>
      </c>
      <c r="AA3161" s="4">
        <v>0</v>
      </c>
      <c r="AB3161" s="4">
        <v>0</v>
      </c>
      <c r="AC3161" s="4">
        <v>0</v>
      </c>
      <c r="AD3161" s="4">
        <v>0</v>
      </c>
    </row>
    <row r="3162" spans="1:30" x14ac:dyDescent="0.3">
      <c r="A3162" s="16" t="s">
        <v>20</v>
      </c>
      <c r="B3162" s="7">
        <v>571814</v>
      </c>
      <c r="C3162" s="7">
        <v>508926</v>
      </c>
      <c r="D3162" s="7" t="s">
        <v>3060</v>
      </c>
      <c r="E3162" s="7">
        <v>2</v>
      </c>
      <c r="F3162" s="4">
        <v>384546</v>
      </c>
      <c r="G3162" s="4">
        <v>10991</v>
      </c>
      <c r="H3162" s="4">
        <f t="shared" si="296"/>
        <v>490222.04428919574</v>
      </c>
      <c r="I3162" s="4">
        <f t="shared" si="297"/>
        <v>105676.04428919574</v>
      </c>
      <c r="J3162" s="5">
        <f t="shared" si="298"/>
        <v>0.27480729038709484</v>
      </c>
      <c r="K3162" s="4">
        <f t="shared" si="299"/>
        <v>27269.395603988152</v>
      </c>
      <c r="L3162" s="4">
        <f t="shared" si="300"/>
        <v>16278.395603988152</v>
      </c>
      <c r="M3162" s="5">
        <f t="shared" si="301"/>
        <v>1.4810659270301296</v>
      </c>
      <c r="N3162" s="4">
        <f>IF(SUMPRODUCT($O$2:$AD$2,O3162:AD3162)&lt;=Kalkulačka!$B$4,SUMPRODUCT($O$2:$AD$2,O3162:AD3162)*Kalkulačka!$B$5,SUMPRODUCT($O$2:$AD$2,O3162:AD3162))</f>
        <v>34.5</v>
      </c>
      <c r="O3162" s="4">
        <v>23</v>
      </c>
      <c r="P3162" s="4">
        <v>0</v>
      </c>
      <c r="Q3162" s="4">
        <v>0</v>
      </c>
      <c r="R3162" s="4">
        <v>0</v>
      </c>
      <c r="S3162" s="4">
        <v>0</v>
      </c>
      <c r="T3162" s="4">
        <v>0</v>
      </c>
      <c r="U3162" s="4">
        <v>24</v>
      </c>
      <c r="V3162" s="4">
        <v>0</v>
      </c>
      <c r="W3162" s="4">
        <v>0</v>
      </c>
      <c r="X3162" s="4">
        <v>0</v>
      </c>
      <c r="Y3162" s="4">
        <v>0</v>
      </c>
      <c r="Z3162" s="4">
        <v>0</v>
      </c>
      <c r="AA3162" s="4">
        <v>0</v>
      </c>
      <c r="AB3162" s="4">
        <v>0</v>
      </c>
      <c r="AC3162" s="4">
        <v>0</v>
      </c>
      <c r="AD3162" s="4">
        <v>0</v>
      </c>
    </row>
    <row r="3163" spans="1:30" x14ac:dyDescent="0.3">
      <c r="A3163" s="16" t="s">
        <v>20</v>
      </c>
      <c r="B3163" s="7">
        <v>564915</v>
      </c>
      <c r="C3163" s="7">
        <v>640140</v>
      </c>
      <c r="D3163" s="7" t="s">
        <v>3061</v>
      </c>
      <c r="E3163" s="7">
        <v>2</v>
      </c>
      <c r="F3163" s="4">
        <v>769090</v>
      </c>
      <c r="G3163" s="4">
        <v>21981</v>
      </c>
      <c r="H3163" s="4">
        <f t="shared" si="296"/>
        <v>980444.08857839147</v>
      </c>
      <c r="I3163" s="4">
        <f t="shared" si="297"/>
        <v>211354.08857839147</v>
      </c>
      <c r="J3163" s="5">
        <f t="shared" si="298"/>
        <v>0.27481060549271419</v>
      </c>
      <c r="K3163" s="4">
        <f t="shared" si="299"/>
        <v>54538.791207976305</v>
      </c>
      <c r="L3163" s="4">
        <f t="shared" si="300"/>
        <v>32557.791207976305</v>
      </c>
      <c r="M3163" s="5">
        <f t="shared" si="301"/>
        <v>1.4811788002354898</v>
      </c>
      <c r="N3163" s="4">
        <f>IF(SUMPRODUCT($O$2:$AD$2,O3163:AD3163)&lt;=Kalkulačka!$B$4,SUMPRODUCT($O$2:$AD$2,O3163:AD3163)*Kalkulačka!$B$5,SUMPRODUCT($O$2:$AD$2,O3163:AD3163))</f>
        <v>69</v>
      </c>
      <c r="O3163" s="4">
        <v>46</v>
      </c>
      <c r="P3163" s="4">
        <v>0</v>
      </c>
      <c r="Q3163" s="4">
        <v>0</v>
      </c>
      <c r="R3163" s="4">
        <v>0</v>
      </c>
      <c r="S3163" s="4">
        <v>0</v>
      </c>
      <c r="T3163" s="4">
        <v>0</v>
      </c>
      <c r="U3163" s="4">
        <v>0</v>
      </c>
      <c r="V3163" s="4">
        <v>0</v>
      </c>
      <c r="W3163" s="4">
        <v>0</v>
      </c>
      <c r="X3163" s="4">
        <v>0</v>
      </c>
      <c r="Y3163" s="4">
        <v>0</v>
      </c>
      <c r="Z3163" s="4">
        <v>0</v>
      </c>
      <c r="AA3163" s="4">
        <v>0</v>
      </c>
      <c r="AB3163" s="4">
        <v>0</v>
      </c>
      <c r="AC3163" s="4">
        <v>0</v>
      </c>
      <c r="AD3163" s="4">
        <v>0</v>
      </c>
    </row>
    <row r="3164" spans="1:30" x14ac:dyDescent="0.3">
      <c r="A3164" s="16" t="s">
        <v>20</v>
      </c>
      <c r="B3164" s="7">
        <v>533416</v>
      </c>
      <c r="C3164" s="7">
        <v>235474</v>
      </c>
      <c r="D3164" s="7" t="s">
        <v>173</v>
      </c>
      <c r="E3164" s="7">
        <v>2</v>
      </c>
      <c r="F3164" s="4">
        <v>13935852</v>
      </c>
      <c r="G3164" s="4">
        <v>972318</v>
      </c>
      <c r="H3164" s="4">
        <f t="shared" si="296"/>
        <v>15402918.724912701</v>
      </c>
      <c r="I3164" s="4">
        <f t="shared" si="297"/>
        <v>1467066.7249127012</v>
      </c>
      <c r="J3164" s="5">
        <f t="shared" si="298"/>
        <v>0.1052728405061063</v>
      </c>
      <c r="K3164" s="4">
        <f t="shared" si="299"/>
        <v>856812.31404994661</v>
      </c>
      <c r="L3164" s="4">
        <f t="shared" si="300"/>
        <v>-115505.68595005339</v>
      </c>
      <c r="M3164" s="5">
        <f t="shared" si="301"/>
        <v>-0.1187941454853797</v>
      </c>
      <c r="N3164" s="4">
        <f>IF(SUMPRODUCT($O$2:$AD$2,O3164:AD3164)&lt;=Kalkulačka!$B$4,SUMPRODUCT($O$2:$AD$2,O3164:AD3164)*Kalkulačka!$B$5,SUMPRODUCT($O$2:$AD$2,O3164:AD3164))</f>
        <v>1084</v>
      </c>
      <c r="O3164" s="4">
        <v>169</v>
      </c>
      <c r="P3164" s="4">
        <v>0</v>
      </c>
      <c r="Q3164" s="4">
        <v>0</v>
      </c>
      <c r="R3164" s="4">
        <v>0</v>
      </c>
      <c r="S3164" s="4">
        <v>915</v>
      </c>
      <c r="T3164" s="4">
        <v>0</v>
      </c>
      <c r="U3164" s="4">
        <v>1002</v>
      </c>
      <c r="V3164" s="4">
        <v>299</v>
      </c>
      <c r="W3164" s="4">
        <v>0</v>
      </c>
      <c r="X3164" s="4">
        <v>0</v>
      </c>
      <c r="Y3164" s="4">
        <v>0</v>
      </c>
      <c r="Z3164" s="4">
        <v>0</v>
      </c>
      <c r="AA3164" s="4">
        <v>0</v>
      </c>
      <c r="AB3164" s="4">
        <v>0</v>
      </c>
      <c r="AC3164" s="4">
        <v>0</v>
      </c>
      <c r="AD3164" s="4">
        <v>0</v>
      </c>
    </row>
    <row r="3165" spans="1:30" x14ac:dyDescent="0.3">
      <c r="A3165" s="16" t="s">
        <v>25</v>
      </c>
      <c r="B3165" s="7">
        <v>558001</v>
      </c>
      <c r="C3165" s="7">
        <v>256871</v>
      </c>
      <c r="D3165" s="7" t="s">
        <v>3062</v>
      </c>
      <c r="E3165" s="7">
        <v>2</v>
      </c>
      <c r="F3165" s="4">
        <v>785365</v>
      </c>
      <c r="G3165" s="4">
        <v>22565</v>
      </c>
      <c r="H3165" s="4">
        <f t="shared" si="296"/>
        <v>1001758.0905040087</v>
      </c>
      <c r="I3165" s="4">
        <f t="shared" si="297"/>
        <v>216393.09050400869</v>
      </c>
      <c r="J3165" s="5">
        <f t="shared" si="298"/>
        <v>0.27553187435652049</v>
      </c>
      <c r="K3165" s="4">
        <f t="shared" si="299"/>
        <v>55724.417103801876</v>
      </c>
      <c r="L3165" s="4">
        <f t="shared" si="300"/>
        <v>33159.417103801876</v>
      </c>
      <c r="M3165" s="5">
        <f t="shared" si="301"/>
        <v>1.469506629904803</v>
      </c>
      <c r="N3165" s="4">
        <f>IF(SUMPRODUCT($O$2:$AD$2,O3165:AD3165)&lt;=Kalkulačka!$B$4,SUMPRODUCT($O$2:$AD$2,O3165:AD3165)*Kalkulačka!$B$5,SUMPRODUCT($O$2:$AD$2,O3165:AD3165))</f>
        <v>70.5</v>
      </c>
      <c r="O3165" s="4">
        <v>47</v>
      </c>
      <c r="P3165" s="4">
        <v>0</v>
      </c>
      <c r="Q3165" s="4">
        <v>0</v>
      </c>
      <c r="R3165" s="4">
        <v>0</v>
      </c>
      <c r="S3165" s="4">
        <v>0</v>
      </c>
      <c r="T3165" s="4">
        <v>0</v>
      </c>
      <c r="U3165" s="4">
        <v>46</v>
      </c>
      <c r="V3165" s="4">
        <v>0</v>
      </c>
      <c r="W3165" s="4">
        <v>0</v>
      </c>
      <c r="X3165" s="4">
        <v>0</v>
      </c>
      <c r="Y3165" s="4">
        <v>0</v>
      </c>
      <c r="Z3165" s="4">
        <v>0</v>
      </c>
      <c r="AA3165" s="4">
        <v>0</v>
      </c>
      <c r="AB3165" s="4">
        <v>0</v>
      </c>
      <c r="AC3165" s="4">
        <v>0</v>
      </c>
      <c r="AD3165" s="4">
        <v>0</v>
      </c>
    </row>
    <row r="3166" spans="1:30" x14ac:dyDescent="0.3">
      <c r="A3166" s="16" t="s">
        <v>20</v>
      </c>
      <c r="B3166" s="7">
        <v>539457</v>
      </c>
      <c r="C3166" s="7">
        <v>241440</v>
      </c>
      <c r="D3166" s="7" t="s">
        <v>1345</v>
      </c>
      <c r="E3166" s="7">
        <v>2</v>
      </c>
      <c r="F3166" s="4">
        <v>2505439</v>
      </c>
      <c r="G3166" s="4">
        <v>108056</v>
      </c>
      <c r="H3166" s="4">
        <f t="shared" si="296"/>
        <v>3197100.2888425807</v>
      </c>
      <c r="I3166" s="4">
        <f t="shared" si="297"/>
        <v>691661.28884258075</v>
      </c>
      <c r="J3166" s="5">
        <f t="shared" si="298"/>
        <v>0.27606391089249449</v>
      </c>
      <c r="K3166" s="4">
        <f t="shared" si="299"/>
        <v>177843.88437383578</v>
      </c>
      <c r="L3166" s="4">
        <f t="shared" si="300"/>
        <v>69787.884373835783</v>
      </c>
      <c r="M3166" s="5">
        <f t="shared" si="301"/>
        <v>0.6458492297867382</v>
      </c>
      <c r="N3166" s="4">
        <f>IF(SUMPRODUCT($O$2:$AD$2,O3166:AD3166)&lt;=Kalkulačka!$B$4,SUMPRODUCT($O$2:$AD$2,O3166:AD3166)*Kalkulačka!$B$5,SUMPRODUCT($O$2:$AD$2,O3166:AD3166))</f>
        <v>225</v>
      </c>
      <c r="O3166" s="4">
        <v>53</v>
      </c>
      <c r="P3166" s="4">
        <v>0</v>
      </c>
      <c r="Q3166" s="4">
        <v>0</v>
      </c>
      <c r="R3166" s="4">
        <v>0</v>
      </c>
      <c r="S3166" s="4">
        <v>97</v>
      </c>
      <c r="T3166" s="4">
        <v>0</v>
      </c>
      <c r="U3166" s="4">
        <v>178</v>
      </c>
      <c r="V3166" s="4">
        <v>68</v>
      </c>
      <c r="W3166" s="4">
        <v>0</v>
      </c>
      <c r="X3166" s="4">
        <v>0</v>
      </c>
      <c r="Y3166" s="4">
        <v>0</v>
      </c>
      <c r="Z3166" s="4">
        <v>0</v>
      </c>
      <c r="AA3166" s="4">
        <v>0</v>
      </c>
      <c r="AB3166" s="4">
        <v>0</v>
      </c>
      <c r="AC3166" s="4">
        <v>0</v>
      </c>
      <c r="AD3166" s="4">
        <v>0</v>
      </c>
    </row>
    <row r="3167" spans="1:30" x14ac:dyDescent="0.3">
      <c r="A3167" s="16" t="s">
        <v>38</v>
      </c>
      <c r="B3167" s="7">
        <v>576921</v>
      </c>
      <c r="C3167" s="7">
        <v>275531</v>
      </c>
      <c r="D3167" s="7" t="s">
        <v>3063</v>
      </c>
      <c r="E3167" s="7">
        <v>2</v>
      </c>
      <c r="F3167" s="4">
        <v>1052121</v>
      </c>
      <c r="G3167" s="4">
        <v>45260</v>
      </c>
      <c r="H3167" s="4">
        <f t="shared" si="296"/>
        <v>1342782.1213138839</v>
      </c>
      <c r="I3167" s="4">
        <f t="shared" si="297"/>
        <v>290661.12131388392</v>
      </c>
      <c r="J3167" s="5">
        <f t="shared" si="298"/>
        <v>0.27626206616338234</v>
      </c>
      <c r="K3167" s="4">
        <f t="shared" si="299"/>
        <v>74694.431437011022</v>
      </c>
      <c r="L3167" s="4">
        <f t="shared" si="300"/>
        <v>29434.431437011022</v>
      </c>
      <c r="M3167" s="5">
        <f t="shared" si="301"/>
        <v>0.6503409508840261</v>
      </c>
      <c r="N3167" s="4">
        <f>IF(SUMPRODUCT($O$2:$AD$2,O3167:AD3167)&lt;=Kalkulačka!$B$4,SUMPRODUCT($O$2:$AD$2,O3167:AD3167)*Kalkulačka!$B$5,SUMPRODUCT($O$2:$AD$2,O3167:AD3167))</f>
        <v>94.5</v>
      </c>
      <c r="O3167" s="4">
        <v>23</v>
      </c>
      <c r="P3167" s="4">
        <v>0</v>
      </c>
      <c r="Q3167" s="4">
        <v>0</v>
      </c>
      <c r="R3167" s="4">
        <v>0</v>
      </c>
      <c r="S3167" s="4">
        <v>40</v>
      </c>
      <c r="T3167" s="4">
        <v>0</v>
      </c>
      <c r="U3167" s="4">
        <v>61</v>
      </c>
      <c r="V3167" s="4">
        <v>30</v>
      </c>
      <c r="W3167" s="4">
        <v>0</v>
      </c>
      <c r="X3167" s="4">
        <v>0</v>
      </c>
      <c r="Y3167" s="4">
        <v>0</v>
      </c>
      <c r="Z3167" s="4">
        <v>0</v>
      </c>
      <c r="AA3167" s="4">
        <v>0</v>
      </c>
      <c r="AB3167" s="4">
        <v>0</v>
      </c>
      <c r="AC3167" s="4">
        <v>0</v>
      </c>
      <c r="AD3167" s="4">
        <v>0</v>
      </c>
    </row>
    <row r="3168" spans="1:30" x14ac:dyDescent="0.3">
      <c r="A3168" s="16" t="s">
        <v>47</v>
      </c>
      <c r="B3168" s="7">
        <v>586501</v>
      </c>
      <c r="C3168" s="7">
        <v>285234</v>
      </c>
      <c r="D3168" s="7" t="s">
        <v>3064</v>
      </c>
      <c r="E3168" s="7">
        <v>2</v>
      </c>
      <c r="F3168" s="4">
        <v>1151754</v>
      </c>
      <c r="G3168" s="4">
        <v>48414</v>
      </c>
      <c r="H3168" s="4">
        <f t="shared" si="296"/>
        <v>1470666.1328675873</v>
      </c>
      <c r="I3168" s="4">
        <f t="shared" si="297"/>
        <v>318912.13286758726</v>
      </c>
      <c r="J3168" s="5">
        <f t="shared" si="298"/>
        <v>0.27689257677211221</v>
      </c>
      <c r="K3168" s="4">
        <f t="shared" si="299"/>
        <v>81808.18681196445</v>
      </c>
      <c r="L3168" s="4">
        <f t="shared" si="300"/>
        <v>33394.18681196445</v>
      </c>
      <c r="M3168" s="5">
        <f t="shared" si="301"/>
        <v>0.68976301920858529</v>
      </c>
      <c r="N3168" s="4">
        <f>IF(SUMPRODUCT($O$2:$AD$2,O3168:AD3168)&lt;=Kalkulačka!$B$4,SUMPRODUCT($O$2:$AD$2,O3168:AD3168)*Kalkulačka!$B$5,SUMPRODUCT($O$2:$AD$2,O3168:AD3168))</f>
        <v>103.5</v>
      </c>
      <c r="O3168" s="4">
        <v>28</v>
      </c>
      <c r="P3168" s="4">
        <v>0</v>
      </c>
      <c r="Q3168" s="4">
        <v>0</v>
      </c>
      <c r="R3168" s="4">
        <v>0</v>
      </c>
      <c r="S3168" s="4">
        <v>41</v>
      </c>
      <c r="T3168" s="4">
        <v>0</v>
      </c>
      <c r="U3168" s="4">
        <v>66</v>
      </c>
      <c r="V3168" s="4">
        <v>25</v>
      </c>
      <c r="W3168" s="4">
        <v>0</v>
      </c>
      <c r="X3168" s="4">
        <v>0</v>
      </c>
      <c r="Y3168" s="4">
        <v>0</v>
      </c>
      <c r="Z3168" s="4">
        <v>0</v>
      </c>
      <c r="AA3168" s="4">
        <v>0</v>
      </c>
      <c r="AB3168" s="4">
        <v>0</v>
      </c>
      <c r="AC3168" s="4">
        <v>0</v>
      </c>
      <c r="AD3168" s="4">
        <v>0</v>
      </c>
    </row>
    <row r="3169" spans="1:30" x14ac:dyDescent="0.3">
      <c r="A3169" s="16" t="s">
        <v>56</v>
      </c>
      <c r="B3169" s="7">
        <v>555291</v>
      </c>
      <c r="C3169" s="7">
        <v>67339158</v>
      </c>
      <c r="D3169" s="7" t="s">
        <v>3065</v>
      </c>
      <c r="E3169" s="7">
        <v>2</v>
      </c>
      <c r="F3169" s="4">
        <v>1018098</v>
      </c>
      <c r="G3169" s="4">
        <v>41826</v>
      </c>
      <c r="H3169" s="4">
        <f t="shared" si="296"/>
        <v>1300154.1174626495</v>
      </c>
      <c r="I3169" s="4">
        <f t="shared" si="297"/>
        <v>282056.11746264948</v>
      </c>
      <c r="J3169" s="5">
        <f t="shared" si="298"/>
        <v>0.27704220758969123</v>
      </c>
      <c r="K3169" s="4">
        <f t="shared" si="299"/>
        <v>72323.17964535988</v>
      </c>
      <c r="L3169" s="4">
        <f t="shared" si="300"/>
        <v>30497.17964535988</v>
      </c>
      <c r="M3169" s="5">
        <f t="shared" si="301"/>
        <v>0.7291440645856615</v>
      </c>
      <c r="N3169" s="4">
        <f>IF(SUMPRODUCT($O$2:$AD$2,O3169:AD3169)&lt;=Kalkulačka!$B$4,SUMPRODUCT($O$2:$AD$2,O3169:AD3169)*Kalkulačka!$B$5,SUMPRODUCT($O$2:$AD$2,O3169:AD3169))</f>
        <v>91.5</v>
      </c>
      <c r="O3169" s="4">
        <v>27</v>
      </c>
      <c r="P3169" s="4">
        <v>0</v>
      </c>
      <c r="Q3169" s="4">
        <v>0</v>
      </c>
      <c r="R3169" s="4">
        <v>0</v>
      </c>
      <c r="S3169" s="4">
        <v>34</v>
      </c>
      <c r="T3169" s="4">
        <v>0</v>
      </c>
      <c r="U3169" s="4">
        <v>60</v>
      </c>
      <c r="V3169" s="4">
        <v>30</v>
      </c>
      <c r="W3169" s="4">
        <v>0</v>
      </c>
      <c r="X3169" s="4">
        <v>0</v>
      </c>
      <c r="Y3169" s="4">
        <v>0</v>
      </c>
      <c r="Z3169" s="4">
        <v>0</v>
      </c>
      <c r="AA3169" s="4">
        <v>0</v>
      </c>
      <c r="AB3169" s="4">
        <v>0</v>
      </c>
      <c r="AC3169" s="4">
        <v>0</v>
      </c>
      <c r="AD3169" s="4">
        <v>0</v>
      </c>
    </row>
    <row r="3170" spans="1:30" x14ac:dyDescent="0.3">
      <c r="A3170" s="16" t="s">
        <v>47</v>
      </c>
      <c r="B3170" s="7">
        <v>583189</v>
      </c>
      <c r="C3170" s="7">
        <v>362981</v>
      </c>
      <c r="D3170" s="7" t="s">
        <v>3066</v>
      </c>
      <c r="E3170" s="7">
        <v>2</v>
      </c>
      <c r="F3170" s="4">
        <v>1752290</v>
      </c>
      <c r="G3170" s="4">
        <v>73530</v>
      </c>
      <c r="H3170" s="4">
        <f t="shared" si="296"/>
        <v>2237970.2021898064</v>
      </c>
      <c r="I3170" s="4">
        <f t="shared" si="297"/>
        <v>485680.20218980638</v>
      </c>
      <c r="J3170" s="5">
        <f t="shared" si="298"/>
        <v>0.27716884887193705</v>
      </c>
      <c r="K3170" s="4">
        <f t="shared" si="299"/>
        <v>124490.71906168504</v>
      </c>
      <c r="L3170" s="4">
        <f t="shared" si="300"/>
        <v>50960.719061685042</v>
      </c>
      <c r="M3170" s="5">
        <f t="shared" si="301"/>
        <v>0.69306023475703848</v>
      </c>
      <c r="N3170" s="4">
        <f>IF(SUMPRODUCT($O$2:$AD$2,O3170:AD3170)&lt;=Kalkulačka!$B$4,SUMPRODUCT($O$2:$AD$2,O3170:AD3170)*Kalkulačka!$B$5,SUMPRODUCT($O$2:$AD$2,O3170:AD3170))</f>
        <v>157.5</v>
      </c>
      <c r="O3170" s="4">
        <v>43</v>
      </c>
      <c r="P3170" s="4">
        <v>0</v>
      </c>
      <c r="Q3170" s="4">
        <v>0</v>
      </c>
      <c r="R3170" s="4">
        <v>0</v>
      </c>
      <c r="S3170" s="4">
        <v>62</v>
      </c>
      <c r="T3170" s="4">
        <v>0</v>
      </c>
      <c r="U3170" s="4">
        <v>99</v>
      </c>
      <c r="V3170" s="4">
        <v>38</v>
      </c>
      <c r="W3170" s="4">
        <v>0</v>
      </c>
      <c r="X3170" s="4">
        <v>0</v>
      </c>
      <c r="Y3170" s="4">
        <v>0</v>
      </c>
      <c r="Z3170" s="4">
        <v>0</v>
      </c>
      <c r="AA3170" s="4">
        <v>0</v>
      </c>
      <c r="AB3170" s="4">
        <v>0</v>
      </c>
      <c r="AC3170" s="4">
        <v>0</v>
      </c>
      <c r="AD3170" s="4">
        <v>0</v>
      </c>
    </row>
    <row r="3171" spans="1:30" x14ac:dyDescent="0.3">
      <c r="A3171" s="16" t="s">
        <v>20</v>
      </c>
      <c r="B3171" s="7">
        <v>532517</v>
      </c>
      <c r="C3171" s="7">
        <v>234575</v>
      </c>
      <c r="D3171" s="7" t="s">
        <v>3067</v>
      </c>
      <c r="E3171" s="7">
        <v>2</v>
      </c>
      <c r="F3171" s="4">
        <v>2836693</v>
      </c>
      <c r="G3171" s="4">
        <v>168444</v>
      </c>
      <c r="H3171" s="4">
        <f t="shared" si="296"/>
        <v>3623380.3273549248</v>
      </c>
      <c r="I3171" s="4">
        <f t="shared" si="297"/>
        <v>786687.32735492475</v>
      </c>
      <c r="J3171" s="5">
        <f t="shared" si="298"/>
        <v>0.27732550803168499</v>
      </c>
      <c r="K3171" s="4">
        <f t="shared" si="299"/>
        <v>201556.40229034721</v>
      </c>
      <c r="L3171" s="4">
        <f t="shared" si="300"/>
        <v>33112.402290347207</v>
      </c>
      <c r="M3171" s="5">
        <f t="shared" si="301"/>
        <v>0.1965781048321531</v>
      </c>
      <c r="N3171" s="4">
        <f>IF(SUMPRODUCT($O$2:$AD$2,O3171:AD3171)&lt;=Kalkulačka!$B$4,SUMPRODUCT($O$2:$AD$2,O3171:AD3171)*Kalkulačka!$B$5,SUMPRODUCT($O$2:$AD$2,O3171:AD3171))</f>
        <v>255</v>
      </c>
      <c r="O3171" s="4">
        <v>0</v>
      </c>
      <c r="P3171" s="4">
        <v>0</v>
      </c>
      <c r="Q3171" s="4">
        <v>0</v>
      </c>
      <c r="R3171" s="4">
        <v>0</v>
      </c>
      <c r="S3171" s="4">
        <v>170</v>
      </c>
      <c r="T3171" s="4">
        <v>0</v>
      </c>
      <c r="U3171" s="4">
        <v>194</v>
      </c>
      <c r="V3171" s="4">
        <v>69</v>
      </c>
      <c r="W3171" s="4">
        <v>0</v>
      </c>
      <c r="X3171" s="4">
        <v>0</v>
      </c>
      <c r="Y3171" s="4">
        <v>0</v>
      </c>
      <c r="Z3171" s="4">
        <v>0</v>
      </c>
      <c r="AA3171" s="4">
        <v>0</v>
      </c>
      <c r="AB3171" s="4">
        <v>0</v>
      </c>
      <c r="AC3171" s="4">
        <v>0</v>
      </c>
      <c r="AD3171" s="4">
        <v>0</v>
      </c>
    </row>
    <row r="3172" spans="1:30" x14ac:dyDescent="0.3">
      <c r="A3172" s="16" t="s">
        <v>20</v>
      </c>
      <c r="B3172" s="7">
        <v>513458</v>
      </c>
      <c r="C3172" s="7">
        <v>507644</v>
      </c>
      <c r="D3172" s="7" t="s">
        <v>3068</v>
      </c>
      <c r="E3172" s="7">
        <v>2</v>
      </c>
      <c r="F3172" s="4">
        <v>2252601</v>
      </c>
      <c r="G3172" s="4">
        <v>64514</v>
      </c>
      <c r="H3172" s="4">
        <f t="shared" si="296"/>
        <v>2877390.2599583226</v>
      </c>
      <c r="I3172" s="4">
        <f t="shared" si="297"/>
        <v>624789.25995832263</v>
      </c>
      <c r="J3172" s="5">
        <f t="shared" si="298"/>
        <v>0.27736348335027938</v>
      </c>
      <c r="K3172" s="4">
        <f t="shared" si="299"/>
        <v>160059.49593645221</v>
      </c>
      <c r="L3172" s="4">
        <f t="shared" si="300"/>
        <v>95545.495936452207</v>
      </c>
      <c r="M3172" s="5">
        <f t="shared" si="301"/>
        <v>1.4810040601489942</v>
      </c>
      <c r="N3172" s="4">
        <f>IF(SUMPRODUCT($O$2:$AD$2,O3172:AD3172)&lt;=Kalkulačka!$B$4,SUMPRODUCT($O$2:$AD$2,O3172:AD3172)*Kalkulačka!$B$5,SUMPRODUCT($O$2:$AD$2,O3172:AD3172))</f>
        <v>202.5</v>
      </c>
      <c r="O3172" s="4">
        <v>135</v>
      </c>
      <c r="P3172" s="4">
        <v>0</v>
      </c>
      <c r="Q3172" s="4">
        <v>0</v>
      </c>
      <c r="R3172" s="4">
        <v>0</v>
      </c>
      <c r="S3172" s="4">
        <v>0</v>
      </c>
      <c r="T3172" s="4">
        <v>0</v>
      </c>
      <c r="U3172" s="4">
        <v>134</v>
      </c>
      <c r="V3172" s="4">
        <v>0</v>
      </c>
      <c r="W3172" s="4">
        <v>0</v>
      </c>
      <c r="X3172" s="4">
        <v>0</v>
      </c>
      <c r="Y3172" s="4">
        <v>0</v>
      </c>
      <c r="Z3172" s="4">
        <v>0</v>
      </c>
      <c r="AA3172" s="4">
        <v>0</v>
      </c>
      <c r="AB3172" s="4">
        <v>0</v>
      </c>
      <c r="AC3172" s="4">
        <v>0</v>
      </c>
      <c r="AD3172" s="4">
        <v>0</v>
      </c>
    </row>
    <row r="3173" spans="1:30" x14ac:dyDescent="0.3">
      <c r="A3173" s="16" t="s">
        <v>32</v>
      </c>
      <c r="B3173" s="7">
        <v>565300</v>
      </c>
      <c r="C3173" s="7">
        <v>264075</v>
      </c>
      <c r="D3173" s="7" t="s">
        <v>3069</v>
      </c>
      <c r="E3173" s="7">
        <v>2</v>
      </c>
      <c r="F3173" s="4">
        <v>867597</v>
      </c>
      <c r="G3173" s="4">
        <v>34817</v>
      </c>
      <c r="H3173" s="4">
        <f t="shared" si="296"/>
        <v>1108328.1001320947</v>
      </c>
      <c r="I3173" s="4">
        <f t="shared" si="297"/>
        <v>240731.1001320947</v>
      </c>
      <c r="J3173" s="5">
        <f t="shared" si="298"/>
        <v>0.27746880191159562</v>
      </c>
      <c r="K3173" s="4">
        <f t="shared" si="299"/>
        <v>61652.546582929732</v>
      </c>
      <c r="L3173" s="4">
        <f t="shared" si="300"/>
        <v>26835.546582929732</v>
      </c>
      <c r="M3173" s="5">
        <f t="shared" si="301"/>
        <v>0.7707598754323961</v>
      </c>
      <c r="N3173" s="4">
        <f>IF(SUMPRODUCT($O$2:$AD$2,O3173:AD3173)&lt;=Kalkulačka!$B$4,SUMPRODUCT($O$2:$AD$2,O3173:AD3173)*Kalkulačka!$B$5,SUMPRODUCT($O$2:$AD$2,O3173:AD3173))</f>
        <v>78</v>
      </c>
      <c r="O3173" s="4">
        <v>25</v>
      </c>
      <c r="P3173" s="4">
        <v>0</v>
      </c>
      <c r="Q3173" s="4">
        <v>0</v>
      </c>
      <c r="R3173" s="4">
        <v>0</v>
      </c>
      <c r="S3173" s="4">
        <v>27</v>
      </c>
      <c r="T3173" s="4">
        <v>0</v>
      </c>
      <c r="U3173" s="4">
        <v>0</v>
      </c>
      <c r="V3173" s="4">
        <v>27</v>
      </c>
      <c r="W3173" s="4">
        <v>0</v>
      </c>
      <c r="X3173" s="4">
        <v>0</v>
      </c>
      <c r="Y3173" s="4">
        <v>0</v>
      </c>
      <c r="Z3173" s="4">
        <v>0</v>
      </c>
      <c r="AA3173" s="4">
        <v>0</v>
      </c>
      <c r="AB3173" s="4">
        <v>0</v>
      </c>
      <c r="AC3173" s="4">
        <v>0</v>
      </c>
      <c r="AD3173" s="4">
        <v>0</v>
      </c>
    </row>
    <row r="3174" spans="1:30" x14ac:dyDescent="0.3">
      <c r="A3174" s="16" t="s">
        <v>20</v>
      </c>
      <c r="B3174" s="7">
        <v>513393</v>
      </c>
      <c r="C3174" s="7">
        <v>473766</v>
      </c>
      <c r="D3174" s="7" t="s">
        <v>3070</v>
      </c>
      <c r="E3174" s="7">
        <v>2</v>
      </c>
      <c r="F3174" s="4">
        <v>966918</v>
      </c>
      <c r="G3174" s="4">
        <v>49465</v>
      </c>
      <c r="H3174" s="4">
        <f t="shared" si="296"/>
        <v>1236212.1116857978</v>
      </c>
      <c r="I3174" s="4">
        <f t="shared" si="297"/>
        <v>269294.1116857978</v>
      </c>
      <c r="J3174" s="5">
        <f t="shared" si="298"/>
        <v>0.27850770353411325</v>
      </c>
      <c r="K3174" s="4">
        <f t="shared" si="299"/>
        <v>68766.301957883159</v>
      </c>
      <c r="L3174" s="4">
        <f t="shared" si="300"/>
        <v>19301.301957883159</v>
      </c>
      <c r="M3174" s="5">
        <f t="shared" si="301"/>
        <v>0.39020119191111213</v>
      </c>
      <c r="N3174" s="4">
        <f>IF(SUMPRODUCT($O$2:$AD$2,O3174:AD3174)&lt;=Kalkulačka!$B$4,SUMPRODUCT($O$2:$AD$2,O3174:AD3174)*Kalkulačka!$B$5,SUMPRODUCT($O$2:$AD$2,O3174:AD3174))</f>
        <v>87</v>
      </c>
      <c r="O3174" s="4">
        <v>0</v>
      </c>
      <c r="P3174" s="4">
        <v>0</v>
      </c>
      <c r="Q3174" s="4">
        <v>0</v>
      </c>
      <c r="R3174" s="4">
        <v>0</v>
      </c>
      <c r="S3174" s="4">
        <v>58</v>
      </c>
      <c r="T3174" s="4">
        <v>0</v>
      </c>
      <c r="U3174" s="4">
        <v>0</v>
      </c>
      <c r="V3174" s="4">
        <v>30</v>
      </c>
      <c r="W3174" s="4">
        <v>0</v>
      </c>
      <c r="X3174" s="4">
        <v>0</v>
      </c>
      <c r="Y3174" s="4">
        <v>0</v>
      </c>
      <c r="Z3174" s="4">
        <v>0</v>
      </c>
      <c r="AA3174" s="4">
        <v>0</v>
      </c>
      <c r="AB3174" s="4">
        <v>0</v>
      </c>
      <c r="AC3174" s="4">
        <v>0</v>
      </c>
      <c r="AD3174" s="4">
        <v>0</v>
      </c>
    </row>
    <row r="3175" spans="1:30" x14ac:dyDescent="0.3">
      <c r="A3175" s="16" t="s">
        <v>20</v>
      </c>
      <c r="B3175" s="7">
        <v>540790</v>
      </c>
      <c r="C3175" s="7">
        <v>242772</v>
      </c>
      <c r="D3175" s="7" t="s">
        <v>3071</v>
      </c>
      <c r="E3175" s="7">
        <v>2</v>
      </c>
      <c r="F3175" s="4">
        <v>3030935</v>
      </c>
      <c r="G3175" s="4">
        <v>151684</v>
      </c>
      <c r="H3175" s="4">
        <f t="shared" si="296"/>
        <v>3879148.3504623314</v>
      </c>
      <c r="I3175" s="4">
        <f t="shared" si="297"/>
        <v>848213.35046233144</v>
      </c>
      <c r="J3175" s="5">
        <f t="shared" si="298"/>
        <v>0.279852042509104</v>
      </c>
      <c r="K3175" s="4">
        <f t="shared" si="299"/>
        <v>215783.91304025406</v>
      </c>
      <c r="L3175" s="4">
        <f t="shared" si="300"/>
        <v>64099.913040254061</v>
      </c>
      <c r="M3175" s="5">
        <f t="shared" si="301"/>
        <v>0.42258849344857774</v>
      </c>
      <c r="N3175" s="4">
        <f>IF(SUMPRODUCT($O$2:$AD$2,O3175:AD3175)&lt;=Kalkulačka!$B$4,SUMPRODUCT($O$2:$AD$2,O3175:AD3175)*Kalkulačka!$B$5,SUMPRODUCT($O$2:$AD$2,O3175:AD3175))</f>
        <v>273</v>
      </c>
      <c r="O3175" s="4">
        <v>49</v>
      </c>
      <c r="P3175" s="4">
        <v>0</v>
      </c>
      <c r="Q3175" s="4">
        <v>0</v>
      </c>
      <c r="R3175" s="4">
        <v>0</v>
      </c>
      <c r="S3175" s="4">
        <v>133</v>
      </c>
      <c r="T3175" s="4">
        <v>0</v>
      </c>
      <c r="U3175" s="4">
        <v>168</v>
      </c>
      <c r="V3175" s="4">
        <v>56</v>
      </c>
      <c r="W3175" s="4">
        <v>0</v>
      </c>
      <c r="X3175" s="4">
        <v>0</v>
      </c>
      <c r="Y3175" s="4">
        <v>0</v>
      </c>
      <c r="Z3175" s="4">
        <v>0</v>
      </c>
      <c r="AA3175" s="4">
        <v>0</v>
      </c>
      <c r="AB3175" s="4">
        <v>0</v>
      </c>
      <c r="AC3175" s="4">
        <v>0</v>
      </c>
      <c r="AD3175" s="4">
        <v>0</v>
      </c>
    </row>
    <row r="3176" spans="1:30" x14ac:dyDescent="0.3">
      <c r="A3176" s="16" t="s">
        <v>35</v>
      </c>
      <c r="B3176" s="7">
        <v>561606</v>
      </c>
      <c r="C3176" s="7">
        <v>524662</v>
      </c>
      <c r="D3176" s="7" t="s">
        <v>3072</v>
      </c>
      <c r="E3176" s="7">
        <v>2</v>
      </c>
      <c r="F3176" s="4">
        <v>3247175</v>
      </c>
      <c r="G3176" s="4">
        <v>178702</v>
      </c>
      <c r="H3176" s="4">
        <f t="shared" si="296"/>
        <v>4156230.3754953551</v>
      </c>
      <c r="I3176" s="4">
        <f t="shared" si="297"/>
        <v>909055.37549535511</v>
      </c>
      <c r="J3176" s="5">
        <f t="shared" si="298"/>
        <v>0.27995268979816457</v>
      </c>
      <c r="K3176" s="4">
        <f t="shared" si="299"/>
        <v>231197.04968598651</v>
      </c>
      <c r="L3176" s="4">
        <f t="shared" si="300"/>
        <v>52495.049685986509</v>
      </c>
      <c r="M3176" s="5">
        <f t="shared" si="301"/>
        <v>0.29375748277012304</v>
      </c>
      <c r="N3176" s="4">
        <f>IF(SUMPRODUCT($O$2:$AD$2,O3176:AD3176)&lt;=Kalkulačka!$B$4,SUMPRODUCT($O$2:$AD$2,O3176:AD3176)*Kalkulačka!$B$5,SUMPRODUCT($O$2:$AD$2,O3176:AD3176))</f>
        <v>292.5</v>
      </c>
      <c r="O3176" s="4">
        <v>42</v>
      </c>
      <c r="P3176" s="4">
        <v>0</v>
      </c>
      <c r="Q3176" s="4">
        <v>0</v>
      </c>
      <c r="R3176" s="4">
        <v>0</v>
      </c>
      <c r="S3176" s="4">
        <v>153</v>
      </c>
      <c r="T3176" s="4">
        <v>0</v>
      </c>
      <c r="U3176" s="4">
        <v>140</v>
      </c>
      <c r="V3176" s="4">
        <v>40</v>
      </c>
      <c r="W3176" s="4">
        <v>0</v>
      </c>
      <c r="X3176" s="4">
        <v>0</v>
      </c>
      <c r="Y3176" s="4">
        <v>0</v>
      </c>
      <c r="Z3176" s="4">
        <v>0</v>
      </c>
      <c r="AA3176" s="4">
        <v>0</v>
      </c>
      <c r="AB3176" s="4">
        <v>0</v>
      </c>
      <c r="AC3176" s="4">
        <v>0</v>
      </c>
      <c r="AD3176" s="4">
        <v>0</v>
      </c>
    </row>
    <row r="3177" spans="1:30" x14ac:dyDescent="0.3">
      <c r="A3177" s="16" t="s">
        <v>20</v>
      </c>
      <c r="B3177" s="7">
        <v>532495</v>
      </c>
      <c r="C3177" s="7">
        <v>234559</v>
      </c>
      <c r="D3177" s="7" t="s">
        <v>3073</v>
      </c>
      <c r="E3177" s="7">
        <v>2</v>
      </c>
      <c r="F3177" s="4">
        <v>1232204</v>
      </c>
      <c r="G3177" s="4">
        <v>52611</v>
      </c>
      <c r="H3177" s="4">
        <f t="shared" si="296"/>
        <v>1577236.1424956731</v>
      </c>
      <c r="I3177" s="4">
        <f t="shared" si="297"/>
        <v>345032.14249567315</v>
      </c>
      <c r="J3177" s="5">
        <f t="shared" si="298"/>
        <v>0.28001219156541701</v>
      </c>
      <c r="K3177" s="4">
        <f t="shared" si="299"/>
        <v>87736.316291092313</v>
      </c>
      <c r="L3177" s="4">
        <f t="shared" si="300"/>
        <v>35125.316291092313</v>
      </c>
      <c r="M3177" s="5">
        <f t="shared" si="301"/>
        <v>0.66764205757526596</v>
      </c>
      <c r="N3177" s="4">
        <f>IF(SUMPRODUCT($O$2:$AD$2,O3177:AD3177)&lt;=Kalkulačka!$B$4,SUMPRODUCT($O$2:$AD$2,O3177:AD3177)*Kalkulačka!$B$5,SUMPRODUCT($O$2:$AD$2,O3177:AD3177))</f>
        <v>111</v>
      </c>
      <c r="O3177" s="4">
        <v>28</v>
      </c>
      <c r="P3177" s="4">
        <v>0</v>
      </c>
      <c r="Q3177" s="4">
        <v>0</v>
      </c>
      <c r="R3177" s="4">
        <v>0</v>
      </c>
      <c r="S3177" s="4">
        <v>46</v>
      </c>
      <c r="T3177" s="4">
        <v>0</v>
      </c>
      <c r="U3177" s="4">
        <v>72</v>
      </c>
      <c r="V3177" s="4">
        <v>25</v>
      </c>
      <c r="W3177" s="4">
        <v>0</v>
      </c>
      <c r="X3177" s="4">
        <v>0</v>
      </c>
      <c r="Y3177" s="4">
        <v>0</v>
      </c>
      <c r="Z3177" s="4">
        <v>0</v>
      </c>
      <c r="AA3177" s="4">
        <v>0</v>
      </c>
      <c r="AB3177" s="4">
        <v>0</v>
      </c>
      <c r="AC3177" s="4">
        <v>0</v>
      </c>
      <c r="AD3177" s="4">
        <v>0</v>
      </c>
    </row>
    <row r="3178" spans="1:30" x14ac:dyDescent="0.3">
      <c r="A3178" s="16" t="s">
        <v>53</v>
      </c>
      <c r="B3178" s="7">
        <v>588652</v>
      </c>
      <c r="C3178" s="7">
        <v>287393</v>
      </c>
      <c r="D3178" s="7" t="s">
        <v>3074</v>
      </c>
      <c r="E3178" s="7">
        <v>2</v>
      </c>
      <c r="F3178" s="4">
        <v>399587</v>
      </c>
      <c r="G3178" s="4">
        <v>11561</v>
      </c>
      <c r="H3178" s="4">
        <f t="shared" si="296"/>
        <v>511536.0462148129</v>
      </c>
      <c r="I3178" s="4">
        <f t="shared" si="297"/>
        <v>111949.0462148129</v>
      </c>
      <c r="J3178" s="5">
        <f t="shared" si="298"/>
        <v>0.28016188268090025</v>
      </c>
      <c r="K3178" s="4">
        <f t="shared" si="299"/>
        <v>28455.021499813723</v>
      </c>
      <c r="L3178" s="4">
        <f t="shared" si="300"/>
        <v>16894.021499813723</v>
      </c>
      <c r="M3178" s="5">
        <f t="shared" si="301"/>
        <v>1.4612941354392981</v>
      </c>
      <c r="N3178" s="4">
        <f>IF(SUMPRODUCT($O$2:$AD$2,O3178:AD3178)&lt;=Kalkulačka!$B$4,SUMPRODUCT($O$2:$AD$2,O3178:AD3178)*Kalkulačka!$B$5,SUMPRODUCT($O$2:$AD$2,O3178:AD3178))</f>
        <v>36</v>
      </c>
      <c r="O3178" s="4">
        <v>24</v>
      </c>
      <c r="P3178" s="4">
        <v>0</v>
      </c>
      <c r="Q3178" s="4">
        <v>0</v>
      </c>
      <c r="R3178" s="4">
        <v>0</v>
      </c>
      <c r="S3178" s="4">
        <v>0</v>
      </c>
      <c r="T3178" s="4">
        <v>0</v>
      </c>
      <c r="U3178" s="4">
        <v>0</v>
      </c>
      <c r="V3178" s="4">
        <v>0</v>
      </c>
      <c r="W3178" s="4">
        <v>0</v>
      </c>
      <c r="X3178" s="4">
        <v>0</v>
      </c>
      <c r="Y3178" s="4">
        <v>0</v>
      </c>
      <c r="Z3178" s="4">
        <v>0</v>
      </c>
      <c r="AA3178" s="4">
        <v>0</v>
      </c>
      <c r="AB3178" s="4">
        <v>0</v>
      </c>
      <c r="AC3178" s="4">
        <v>0</v>
      </c>
      <c r="AD3178" s="4">
        <v>0</v>
      </c>
    </row>
    <row r="3179" spans="1:30" x14ac:dyDescent="0.3">
      <c r="A3179" s="16" t="s">
        <v>20</v>
      </c>
      <c r="B3179" s="7">
        <v>538540</v>
      </c>
      <c r="C3179" s="7">
        <v>240524</v>
      </c>
      <c r="D3179" s="7" t="s">
        <v>3075</v>
      </c>
      <c r="E3179" s="7">
        <v>2</v>
      </c>
      <c r="F3179" s="4">
        <v>15909723</v>
      </c>
      <c r="G3179" s="4">
        <v>1087756</v>
      </c>
      <c r="H3179" s="4">
        <f t="shared" si="296"/>
        <v>17652256.39479617</v>
      </c>
      <c r="I3179" s="4">
        <f t="shared" si="297"/>
        <v>1742533.3947961703</v>
      </c>
      <c r="J3179" s="5">
        <f t="shared" si="298"/>
        <v>0.10952631889292919</v>
      </c>
      <c r="K3179" s="4">
        <f t="shared" si="299"/>
        <v>981935.36692273861</v>
      </c>
      <c r="L3179" s="4">
        <f t="shared" si="300"/>
        <v>-105820.63307726139</v>
      </c>
      <c r="M3179" s="5">
        <f t="shared" si="301"/>
        <v>-9.7283428523732729E-2</v>
      </c>
      <c r="N3179" s="4">
        <f>IF(SUMPRODUCT($O$2:$AD$2,O3179:AD3179)&lt;=Kalkulačka!$B$4,SUMPRODUCT($O$2:$AD$2,O3179:AD3179)*Kalkulačka!$B$5,SUMPRODUCT($O$2:$AD$2,O3179:AD3179))</f>
        <v>1242.3</v>
      </c>
      <c r="O3179" s="4">
        <v>217</v>
      </c>
      <c r="P3179" s="4">
        <v>0</v>
      </c>
      <c r="Q3179" s="4">
        <v>18</v>
      </c>
      <c r="R3179" s="4">
        <v>0</v>
      </c>
      <c r="S3179" s="4">
        <v>981</v>
      </c>
      <c r="T3179" s="4">
        <v>0</v>
      </c>
      <c r="U3179" s="4">
        <v>1253</v>
      </c>
      <c r="V3179" s="4">
        <v>378</v>
      </c>
      <c r="W3179" s="4">
        <v>0</v>
      </c>
      <c r="X3179" s="4">
        <v>0</v>
      </c>
      <c r="Y3179" s="4">
        <v>0</v>
      </c>
      <c r="Z3179" s="4">
        <v>0</v>
      </c>
      <c r="AA3179" s="4">
        <v>263</v>
      </c>
      <c r="AB3179" s="4">
        <v>0</v>
      </c>
      <c r="AC3179" s="4">
        <v>0</v>
      </c>
      <c r="AD3179" s="4">
        <v>0</v>
      </c>
    </row>
    <row r="3180" spans="1:30" x14ac:dyDescent="0.3">
      <c r="A3180" s="16" t="s">
        <v>25</v>
      </c>
      <c r="B3180" s="7">
        <v>541702</v>
      </c>
      <c r="C3180" s="7">
        <v>573752</v>
      </c>
      <c r="D3180" s="7" t="s">
        <v>3076</v>
      </c>
      <c r="E3180" s="7">
        <v>2</v>
      </c>
      <c r="F3180" s="4">
        <v>1181053</v>
      </c>
      <c r="G3180" s="4">
        <v>34082</v>
      </c>
      <c r="H3180" s="4">
        <f t="shared" si="296"/>
        <v>1513294.1367188215</v>
      </c>
      <c r="I3180" s="4">
        <f t="shared" si="297"/>
        <v>332241.13671882148</v>
      </c>
      <c r="J3180" s="5">
        <f t="shared" si="298"/>
        <v>0.28130925260663275</v>
      </c>
      <c r="K3180" s="4">
        <f t="shared" si="299"/>
        <v>84179.438603615607</v>
      </c>
      <c r="L3180" s="4">
        <f t="shared" si="300"/>
        <v>50097.438603615607</v>
      </c>
      <c r="M3180" s="5">
        <f t="shared" si="301"/>
        <v>1.4699090019252274</v>
      </c>
      <c r="N3180" s="4">
        <f>IF(SUMPRODUCT($O$2:$AD$2,O3180:AD3180)&lt;=Kalkulačka!$B$4,SUMPRODUCT($O$2:$AD$2,O3180:AD3180)*Kalkulačka!$B$5,SUMPRODUCT($O$2:$AD$2,O3180:AD3180))</f>
        <v>106.5</v>
      </c>
      <c r="O3180" s="4">
        <v>71</v>
      </c>
      <c r="P3180" s="4">
        <v>0</v>
      </c>
      <c r="Q3180" s="4">
        <v>0</v>
      </c>
      <c r="R3180" s="4">
        <v>0</v>
      </c>
      <c r="S3180" s="4">
        <v>0</v>
      </c>
      <c r="T3180" s="4">
        <v>0</v>
      </c>
      <c r="U3180" s="4">
        <v>71</v>
      </c>
      <c r="V3180" s="4">
        <v>0</v>
      </c>
      <c r="W3180" s="4">
        <v>0</v>
      </c>
      <c r="X3180" s="4">
        <v>0</v>
      </c>
      <c r="Y3180" s="4">
        <v>0</v>
      </c>
      <c r="Z3180" s="4">
        <v>0</v>
      </c>
      <c r="AA3180" s="4">
        <v>0</v>
      </c>
      <c r="AB3180" s="4">
        <v>0</v>
      </c>
      <c r="AC3180" s="4">
        <v>0</v>
      </c>
      <c r="AD3180" s="4">
        <v>0</v>
      </c>
    </row>
    <row r="3181" spans="1:30" x14ac:dyDescent="0.3">
      <c r="A3181" s="16" t="s">
        <v>53</v>
      </c>
      <c r="B3181" s="7">
        <v>585548</v>
      </c>
      <c r="C3181" s="7">
        <v>226211</v>
      </c>
      <c r="D3181" s="7" t="s">
        <v>3077</v>
      </c>
      <c r="E3181" s="7">
        <v>2</v>
      </c>
      <c r="F3181" s="4">
        <v>399227</v>
      </c>
      <c r="G3181" s="4">
        <v>11557</v>
      </c>
      <c r="H3181" s="4">
        <f t="shared" si="296"/>
        <v>511536.0462148129</v>
      </c>
      <c r="I3181" s="4">
        <f t="shared" si="297"/>
        <v>112309.0462148129</v>
      </c>
      <c r="J3181" s="5">
        <f t="shared" si="298"/>
        <v>0.28131625920795167</v>
      </c>
      <c r="K3181" s="4">
        <f t="shared" si="299"/>
        <v>28455.021499813723</v>
      </c>
      <c r="L3181" s="4">
        <f t="shared" si="300"/>
        <v>16898.021499813723</v>
      </c>
      <c r="M3181" s="5">
        <f t="shared" si="301"/>
        <v>1.462146015385803</v>
      </c>
      <c r="N3181" s="4">
        <f>IF(SUMPRODUCT($O$2:$AD$2,O3181:AD3181)&lt;=Kalkulačka!$B$4,SUMPRODUCT($O$2:$AD$2,O3181:AD3181)*Kalkulačka!$B$5,SUMPRODUCT($O$2:$AD$2,O3181:AD3181))</f>
        <v>36</v>
      </c>
      <c r="O3181" s="4">
        <v>24</v>
      </c>
      <c r="P3181" s="4">
        <v>0</v>
      </c>
      <c r="Q3181" s="4">
        <v>0</v>
      </c>
      <c r="R3181" s="4">
        <v>0</v>
      </c>
      <c r="S3181" s="4">
        <v>0</v>
      </c>
      <c r="T3181" s="4">
        <v>0</v>
      </c>
      <c r="U3181" s="4">
        <v>26</v>
      </c>
      <c r="V3181" s="4">
        <v>0</v>
      </c>
      <c r="W3181" s="4">
        <v>0</v>
      </c>
      <c r="X3181" s="4">
        <v>0</v>
      </c>
      <c r="Y3181" s="4">
        <v>0</v>
      </c>
      <c r="Z3181" s="4">
        <v>0</v>
      </c>
      <c r="AA3181" s="4">
        <v>0</v>
      </c>
      <c r="AB3181" s="4">
        <v>0</v>
      </c>
      <c r="AC3181" s="4">
        <v>0</v>
      </c>
      <c r="AD3181" s="4">
        <v>0</v>
      </c>
    </row>
    <row r="3182" spans="1:30" x14ac:dyDescent="0.3">
      <c r="A3182" s="16" t="s">
        <v>53</v>
      </c>
      <c r="B3182" s="7">
        <v>592650</v>
      </c>
      <c r="C3182" s="7">
        <v>542261</v>
      </c>
      <c r="D3182" s="7" t="s">
        <v>285</v>
      </c>
      <c r="E3182" s="7">
        <v>2</v>
      </c>
      <c r="F3182" s="4">
        <v>399227</v>
      </c>
      <c r="G3182" s="4">
        <v>11557</v>
      </c>
      <c r="H3182" s="4">
        <f t="shared" si="296"/>
        <v>511536.0462148129</v>
      </c>
      <c r="I3182" s="4">
        <f t="shared" si="297"/>
        <v>112309.0462148129</v>
      </c>
      <c r="J3182" s="5">
        <f t="shared" si="298"/>
        <v>0.28131625920795167</v>
      </c>
      <c r="K3182" s="4">
        <f t="shared" si="299"/>
        <v>28455.021499813723</v>
      </c>
      <c r="L3182" s="4">
        <f t="shared" si="300"/>
        <v>16898.021499813723</v>
      </c>
      <c r="M3182" s="5">
        <f t="shared" si="301"/>
        <v>1.462146015385803</v>
      </c>
      <c r="N3182" s="4">
        <f>IF(SUMPRODUCT($O$2:$AD$2,O3182:AD3182)&lt;=Kalkulačka!$B$4,SUMPRODUCT($O$2:$AD$2,O3182:AD3182)*Kalkulačka!$B$5,SUMPRODUCT($O$2:$AD$2,O3182:AD3182))</f>
        <v>36</v>
      </c>
      <c r="O3182" s="4">
        <v>24</v>
      </c>
      <c r="P3182" s="4">
        <v>0</v>
      </c>
      <c r="Q3182" s="4">
        <v>0</v>
      </c>
      <c r="R3182" s="4">
        <v>0</v>
      </c>
      <c r="S3182" s="4">
        <v>0</v>
      </c>
      <c r="T3182" s="4">
        <v>0</v>
      </c>
      <c r="U3182" s="4">
        <v>24</v>
      </c>
      <c r="V3182" s="4">
        <v>0</v>
      </c>
      <c r="W3182" s="4">
        <v>0</v>
      </c>
      <c r="X3182" s="4">
        <v>0</v>
      </c>
      <c r="Y3182" s="4">
        <v>0</v>
      </c>
      <c r="Z3182" s="4">
        <v>0</v>
      </c>
      <c r="AA3182" s="4">
        <v>0</v>
      </c>
      <c r="AB3182" s="4">
        <v>0</v>
      </c>
      <c r="AC3182" s="4">
        <v>0</v>
      </c>
      <c r="AD3182" s="4">
        <v>0</v>
      </c>
    </row>
    <row r="3183" spans="1:30" x14ac:dyDescent="0.3">
      <c r="A3183" s="16" t="s">
        <v>53</v>
      </c>
      <c r="B3183" s="7">
        <v>592854</v>
      </c>
      <c r="C3183" s="7">
        <v>368687</v>
      </c>
      <c r="D3183" s="7" t="s">
        <v>3078</v>
      </c>
      <c r="E3183" s="7">
        <v>2</v>
      </c>
      <c r="F3183" s="4">
        <v>399227</v>
      </c>
      <c r="G3183" s="4">
        <v>11557</v>
      </c>
      <c r="H3183" s="4">
        <f t="shared" si="296"/>
        <v>511536.0462148129</v>
      </c>
      <c r="I3183" s="4">
        <f t="shared" si="297"/>
        <v>112309.0462148129</v>
      </c>
      <c r="J3183" s="5">
        <f t="shared" si="298"/>
        <v>0.28131625920795167</v>
      </c>
      <c r="K3183" s="4">
        <f t="shared" si="299"/>
        <v>28455.021499813723</v>
      </c>
      <c r="L3183" s="4">
        <f t="shared" si="300"/>
        <v>16898.021499813723</v>
      </c>
      <c r="M3183" s="5">
        <f t="shared" si="301"/>
        <v>1.462146015385803</v>
      </c>
      <c r="N3183" s="4">
        <f>IF(SUMPRODUCT($O$2:$AD$2,O3183:AD3183)&lt;=Kalkulačka!$B$4,SUMPRODUCT($O$2:$AD$2,O3183:AD3183)*Kalkulačka!$B$5,SUMPRODUCT($O$2:$AD$2,O3183:AD3183))</f>
        <v>36</v>
      </c>
      <c r="O3183" s="4">
        <v>24</v>
      </c>
      <c r="P3183" s="4">
        <v>0</v>
      </c>
      <c r="Q3183" s="4">
        <v>0</v>
      </c>
      <c r="R3183" s="4">
        <v>0</v>
      </c>
      <c r="S3183" s="4">
        <v>0</v>
      </c>
      <c r="T3183" s="4">
        <v>0</v>
      </c>
      <c r="U3183" s="4">
        <v>24</v>
      </c>
      <c r="V3183" s="4">
        <v>0</v>
      </c>
      <c r="W3183" s="4">
        <v>0</v>
      </c>
      <c r="X3183" s="4">
        <v>0</v>
      </c>
      <c r="Y3183" s="4">
        <v>0</v>
      </c>
      <c r="Z3183" s="4">
        <v>0</v>
      </c>
      <c r="AA3183" s="4">
        <v>0</v>
      </c>
      <c r="AB3183" s="4">
        <v>0</v>
      </c>
      <c r="AC3183" s="4">
        <v>0</v>
      </c>
      <c r="AD3183" s="4">
        <v>0</v>
      </c>
    </row>
    <row r="3184" spans="1:30" x14ac:dyDescent="0.3">
      <c r="A3184" s="16" t="s">
        <v>25</v>
      </c>
      <c r="B3184" s="7">
        <v>559377</v>
      </c>
      <c r="C3184" s="7">
        <v>258261</v>
      </c>
      <c r="D3184" s="7" t="s">
        <v>3079</v>
      </c>
      <c r="E3184" s="7">
        <v>2</v>
      </c>
      <c r="F3184" s="4">
        <v>1363728</v>
      </c>
      <c r="G3184" s="4">
        <v>50987</v>
      </c>
      <c r="H3184" s="4">
        <f t="shared" si="296"/>
        <v>1747748.1579006109</v>
      </c>
      <c r="I3184" s="4">
        <f t="shared" si="297"/>
        <v>384020.15790061094</v>
      </c>
      <c r="J3184" s="5">
        <f t="shared" si="298"/>
        <v>0.28159585921870844</v>
      </c>
      <c r="K3184" s="4">
        <f t="shared" si="299"/>
        <v>97221.323457696897</v>
      </c>
      <c r="L3184" s="4">
        <f t="shared" si="300"/>
        <v>46234.323457696897</v>
      </c>
      <c r="M3184" s="5">
        <f t="shared" si="301"/>
        <v>0.90678650357339907</v>
      </c>
      <c r="N3184" s="4">
        <f>IF(SUMPRODUCT($O$2:$AD$2,O3184:AD3184)&lt;=Kalkulačka!$B$4,SUMPRODUCT($O$2:$AD$2,O3184:AD3184)*Kalkulačka!$B$5,SUMPRODUCT($O$2:$AD$2,O3184:AD3184))</f>
        <v>123</v>
      </c>
      <c r="O3184" s="4">
        <v>51</v>
      </c>
      <c r="P3184" s="4">
        <v>0</v>
      </c>
      <c r="Q3184" s="4">
        <v>0</v>
      </c>
      <c r="R3184" s="4">
        <v>0</v>
      </c>
      <c r="S3184" s="4">
        <v>31</v>
      </c>
      <c r="T3184" s="4">
        <v>0</v>
      </c>
      <c r="U3184" s="4">
        <v>78</v>
      </c>
      <c r="V3184" s="4">
        <v>26</v>
      </c>
      <c r="W3184" s="4">
        <v>0</v>
      </c>
      <c r="X3184" s="4">
        <v>0</v>
      </c>
      <c r="Y3184" s="4">
        <v>0</v>
      </c>
      <c r="Z3184" s="4">
        <v>0</v>
      </c>
      <c r="AA3184" s="4">
        <v>0</v>
      </c>
      <c r="AB3184" s="4">
        <v>0</v>
      </c>
      <c r="AC3184" s="4">
        <v>0</v>
      </c>
      <c r="AD3184" s="4">
        <v>0</v>
      </c>
    </row>
    <row r="3185" spans="1:30" x14ac:dyDescent="0.3">
      <c r="A3185" s="16" t="s">
        <v>25</v>
      </c>
      <c r="B3185" s="7">
        <v>556467</v>
      </c>
      <c r="C3185" s="7">
        <v>255688</v>
      </c>
      <c r="D3185" s="7" t="s">
        <v>3080</v>
      </c>
      <c r="E3185" s="7">
        <v>2</v>
      </c>
      <c r="F3185" s="4">
        <v>2810357</v>
      </c>
      <c r="G3185" s="4">
        <v>140499</v>
      </c>
      <c r="H3185" s="4">
        <f t="shared" si="296"/>
        <v>3602066.3254293078</v>
      </c>
      <c r="I3185" s="4">
        <f t="shared" si="297"/>
        <v>791709.32542930776</v>
      </c>
      <c r="J3185" s="5">
        <f t="shared" si="298"/>
        <v>0.28171130053203486</v>
      </c>
      <c r="K3185" s="4">
        <f t="shared" si="299"/>
        <v>200370.77639452164</v>
      </c>
      <c r="L3185" s="4">
        <f t="shared" si="300"/>
        <v>59871.776394521643</v>
      </c>
      <c r="M3185" s="5">
        <f t="shared" si="301"/>
        <v>0.42613667281988943</v>
      </c>
      <c r="N3185" s="4">
        <f>IF(SUMPRODUCT($O$2:$AD$2,O3185:AD3185)&lt;=Kalkulačka!$B$4,SUMPRODUCT($O$2:$AD$2,O3185:AD3185)*Kalkulačka!$B$5,SUMPRODUCT($O$2:$AD$2,O3185:AD3185))</f>
        <v>253.5</v>
      </c>
      <c r="O3185" s="4">
        <v>48</v>
      </c>
      <c r="P3185" s="4">
        <v>0</v>
      </c>
      <c r="Q3185" s="4">
        <v>0</v>
      </c>
      <c r="R3185" s="4">
        <v>0</v>
      </c>
      <c r="S3185" s="4">
        <v>121</v>
      </c>
      <c r="T3185" s="4">
        <v>0</v>
      </c>
      <c r="U3185" s="4">
        <v>158</v>
      </c>
      <c r="V3185" s="4">
        <v>30</v>
      </c>
      <c r="W3185" s="4">
        <v>0</v>
      </c>
      <c r="X3185" s="4">
        <v>0</v>
      </c>
      <c r="Y3185" s="4">
        <v>0</v>
      </c>
      <c r="Z3185" s="4">
        <v>0</v>
      </c>
      <c r="AA3185" s="4">
        <v>0</v>
      </c>
      <c r="AB3185" s="4">
        <v>0</v>
      </c>
      <c r="AC3185" s="4">
        <v>0</v>
      </c>
      <c r="AD3185" s="4">
        <v>0</v>
      </c>
    </row>
    <row r="3186" spans="1:30" x14ac:dyDescent="0.3">
      <c r="A3186" s="16" t="s">
        <v>47</v>
      </c>
      <c r="B3186" s="7">
        <v>581372</v>
      </c>
      <c r="C3186" s="7">
        <v>279978</v>
      </c>
      <c r="D3186" s="7" t="s">
        <v>405</v>
      </c>
      <c r="E3186" s="7">
        <v>2</v>
      </c>
      <c r="F3186" s="4">
        <v>25727220</v>
      </c>
      <c r="G3186" s="4">
        <v>1736085</v>
      </c>
      <c r="H3186" s="4">
        <f t="shared" si="296"/>
        <v>28603390.584178291</v>
      </c>
      <c r="I3186" s="4">
        <f t="shared" si="297"/>
        <v>2876170.5841782913</v>
      </c>
      <c r="J3186" s="5">
        <f t="shared" si="298"/>
        <v>0.11179484546633067</v>
      </c>
      <c r="K3186" s="4">
        <f t="shared" si="299"/>
        <v>1591109.9521979175</v>
      </c>
      <c r="L3186" s="4">
        <f t="shared" si="300"/>
        <v>-144975.0478020825</v>
      </c>
      <c r="M3186" s="5">
        <f t="shared" si="301"/>
        <v>-8.3506883477526994E-2</v>
      </c>
      <c r="N3186" s="4">
        <f>IF(SUMPRODUCT($O$2:$AD$2,O3186:AD3186)&lt;=Kalkulačka!$B$4,SUMPRODUCT($O$2:$AD$2,O3186:AD3186)*Kalkulačka!$B$5,SUMPRODUCT($O$2:$AD$2,O3186:AD3186))</f>
        <v>2013</v>
      </c>
      <c r="O3186" s="4">
        <v>407</v>
      </c>
      <c r="P3186" s="4">
        <v>40</v>
      </c>
      <c r="Q3186" s="4">
        <v>13</v>
      </c>
      <c r="R3186" s="4">
        <v>0</v>
      </c>
      <c r="S3186" s="4">
        <v>1513</v>
      </c>
      <c r="T3186" s="4">
        <v>0</v>
      </c>
      <c r="U3186" s="4">
        <v>1779</v>
      </c>
      <c r="V3186" s="4">
        <v>434</v>
      </c>
      <c r="W3186" s="4">
        <v>0</v>
      </c>
      <c r="X3186" s="4">
        <v>0</v>
      </c>
      <c r="Y3186" s="4">
        <v>0</v>
      </c>
      <c r="Z3186" s="4">
        <v>0</v>
      </c>
      <c r="AA3186" s="4">
        <v>0</v>
      </c>
      <c r="AB3186" s="4">
        <v>0</v>
      </c>
      <c r="AC3186" s="4">
        <v>0</v>
      </c>
      <c r="AD3186" s="4">
        <v>0</v>
      </c>
    </row>
    <row r="3187" spans="1:30" x14ac:dyDescent="0.3">
      <c r="A3187" s="16" t="s">
        <v>56</v>
      </c>
      <c r="B3187" s="7">
        <v>551732</v>
      </c>
      <c r="C3187" s="7">
        <v>576042</v>
      </c>
      <c r="D3187" s="7" t="s">
        <v>3081</v>
      </c>
      <c r="E3187" s="7">
        <v>2</v>
      </c>
      <c r="F3187" s="4">
        <v>382106</v>
      </c>
      <c r="G3187" s="4">
        <v>10963</v>
      </c>
      <c r="H3187" s="4">
        <f t="shared" si="296"/>
        <v>490222.04428919574</v>
      </c>
      <c r="I3187" s="4">
        <f t="shared" si="297"/>
        <v>108116.04428919574</v>
      </c>
      <c r="J3187" s="5">
        <f t="shared" si="298"/>
        <v>0.28294777964542761</v>
      </c>
      <c r="K3187" s="4">
        <f t="shared" si="299"/>
        <v>27269.395603988152</v>
      </c>
      <c r="L3187" s="4">
        <f t="shared" si="300"/>
        <v>16306.395603988152</v>
      </c>
      <c r="M3187" s="5">
        <f t="shared" si="301"/>
        <v>1.4874026821114796</v>
      </c>
      <c r="N3187" s="4">
        <f>IF(SUMPRODUCT($O$2:$AD$2,O3187:AD3187)&lt;=Kalkulačka!$B$4,SUMPRODUCT($O$2:$AD$2,O3187:AD3187)*Kalkulačka!$B$5,SUMPRODUCT($O$2:$AD$2,O3187:AD3187))</f>
        <v>34.5</v>
      </c>
      <c r="O3187" s="4">
        <v>23</v>
      </c>
      <c r="P3187" s="4">
        <v>0</v>
      </c>
      <c r="Q3187" s="4">
        <v>0</v>
      </c>
      <c r="R3187" s="4">
        <v>0</v>
      </c>
      <c r="S3187" s="4">
        <v>0</v>
      </c>
      <c r="T3187" s="4">
        <v>0</v>
      </c>
      <c r="U3187" s="4">
        <v>0</v>
      </c>
      <c r="V3187" s="4">
        <v>0</v>
      </c>
      <c r="W3187" s="4">
        <v>0</v>
      </c>
      <c r="X3187" s="4">
        <v>0</v>
      </c>
      <c r="Y3187" s="4">
        <v>0</v>
      </c>
      <c r="Z3187" s="4">
        <v>0</v>
      </c>
      <c r="AA3187" s="4">
        <v>0</v>
      </c>
      <c r="AB3187" s="4">
        <v>0</v>
      </c>
      <c r="AC3187" s="4">
        <v>0</v>
      </c>
      <c r="AD3187" s="4">
        <v>0</v>
      </c>
    </row>
    <row r="3188" spans="1:30" x14ac:dyDescent="0.3">
      <c r="A3188" s="16" t="s">
        <v>56</v>
      </c>
      <c r="B3188" s="7">
        <v>551767</v>
      </c>
      <c r="C3188" s="7">
        <v>576051</v>
      </c>
      <c r="D3188" s="7" t="s">
        <v>253</v>
      </c>
      <c r="E3188" s="7">
        <v>2</v>
      </c>
      <c r="F3188" s="4">
        <v>382106</v>
      </c>
      <c r="G3188" s="4">
        <v>10963</v>
      </c>
      <c r="H3188" s="4">
        <f t="shared" si="296"/>
        <v>490222.04428919574</v>
      </c>
      <c r="I3188" s="4">
        <f t="shared" si="297"/>
        <v>108116.04428919574</v>
      </c>
      <c r="J3188" s="5">
        <f t="shared" si="298"/>
        <v>0.28294777964542761</v>
      </c>
      <c r="K3188" s="4">
        <f t="shared" si="299"/>
        <v>27269.395603988152</v>
      </c>
      <c r="L3188" s="4">
        <f t="shared" si="300"/>
        <v>16306.395603988152</v>
      </c>
      <c r="M3188" s="5">
        <f t="shared" si="301"/>
        <v>1.4874026821114796</v>
      </c>
      <c r="N3188" s="4">
        <f>IF(SUMPRODUCT($O$2:$AD$2,O3188:AD3188)&lt;=Kalkulačka!$B$4,SUMPRODUCT($O$2:$AD$2,O3188:AD3188)*Kalkulačka!$B$5,SUMPRODUCT($O$2:$AD$2,O3188:AD3188))</f>
        <v>34.5</v>
      </c>
      <c r="O3188" s="4">
        <v>23</v>
      </c>
      <c r="P3188" s="4">
        <v>0</v>
      </c>
      <c r="Q3188" s="4">
        <v>0</v>
      </c>
      <c r="R3188" s="4">
        <v>0</v>
      </c>
      <c r="S3188" s="4">
        <v>0</v>
      </c>
      <c r="T3188" s="4">
        <v>0</v>
      </c>
      <c r="U3188" s="4">
        <v>23</v>
      </c>
      <c r="V3188" s="4">
        <v>0</v>
      </c>
      <c r="W3188" s="4">
        <v>0</v>
      </c>
      <c r="X3188" s="4">
        <v>0</v>
      </c>
      <c r="Y3188" s="4">
        <v>0</v>
      </c>
      <c r="Z3188" s="4">
        <v>0</v>
      </c>
      <c r="AA3188" s="4">
        <v>0</v>
      </c>
      <c r="AB3188" s="4">
        <v>0</v>
      </c>
      <c r="AC3188" s="4">
        <v>0</v>
      </c>
      <c r="AD3188" s="4">
        <v>0</v>
      </c>
    </row>
    <row r="3189" spans="1:30" x14ac:dyDescent="0.3">
      <c r="A3189" s="16" t="s">
        <v>50</v>
      </c>
      <c r="B3189" s="7">
        <v>516899</v>
      </c>
      <c r="C3189" s="7">
        <v>301752</v>
      </c>
      <c r="D3189" s="7" t="s">
        <v>3082</v>
      </c>
      <c r="E3189" s="7">
        <v>2</v>
      </c>
      <c r="F3189" s="4">
        <v>963456</v>
      </c>
      <c r="G3189" s="4">
        <v>39044</v>
      </c>
      <c r="H3189" s="4">
        <f t="shared" si="296"/>
        <v>1236212.1116857978</v>
      </c>
      <c r="I3189" s="4">
        <f t="shared" si="297"/>
        <v>272756.1116857978</v>
      </c>
      <c r="J3189" s="5">
        <f t="shared" si="298"/>
        <v>0.28310178325299518</v>
      </c>
      <c r="K3189" s="4">
        <f t="shared" si="299"/>
        <v>68766.301957883159</v>
      </c>
      <c r="L3189" s="4">
        <f t="shared" si="300"/>
        <v>29722.301957883159</v>
      </c>
      <c r="M3189" s="5">
        <f t="shared" si="301"/>
        <v>0.76125145881270262</v>
      </c>
      <c r="N3189" s="4">
        <f>IF(SUMPRODUCT($O$2:$AD$2,O3189:AD3189)&lt;=Kalkulačka!$B$4,SUMPRODUCT($O$2:$AD$2,O3189:AD3189)*Kalkulačka!$B$5,SUMPRODUCT($O$2:$AD$2,O3189:AD3189))</f>
        <v>87</v>
      </c>
      <c r="O3189" s="4">
        <v>28</v>
      </c>
      <c r="P3189" s="4">
        <v>0</v>
      </c>
      <c r="Q3189" s="4">
        <v>0</v>
      </c>
      <c r="R3189" s="4">
        <v>0</v>
      </c>
      <c r="S3189" s="4">
        <v>30</v>
      </c>
      <c r="T3189" s="4">
        <v>0</v>
      </c>
      <c r="U3189" s="4">
        <v>58</v>
      </c>
      <c r="V3189" s="4">
        <v>30</v>
      </c>
      <c r="W3189" s="4">
        <v>0</v>
      </c>
      <c r="X3189" s="4">
        <v>0</v>
      </c>
      <c r="Y3189" s="4">
        <v>0</v>
      </c>
      <c r="Z3189" s="4">
        <v>0</v>
      </c>
      <c r="AA3189" s="4">
        <v>0</v>
      </c>
      <c r="AB3189" s="4">
        <v>0</v>
      </c>
      <c r="AC3189" s="4">
        <v>0</v>
      </c>
      <c r="AD3189" s="4">
        <v>0</v>
      </c>
    </row>
    <row r="3190" spans="1:30" x14ac:dyDescent="0.3">
      <c r="A3190" s="16" t="s">
        <v>20</v>
      </c>
      <c r="B3190" s="7">
        <v>540781</v>
      </c>
      <c r="C3190" s="7">
        <v>242764</v>
      </c>
      <c r="D3190" s="7" t="s">
        <v>3083</v>
      </c>
      <c r="E3190" s="7">
        <v>2</v>
      </c>
      <c r="F3190" s="4">
        <v>1145806</v>
      </c>
      <c r="G3190" s="4">
        <v>48347</v>
      </c>
      <c r="H3190" s="4">
        <f t="shared" si="296"/>
        <v>1470666.1328675873</v>
      </c>
      <c r="I3190" s="4">
        <f t="shared" si="297"/>
        <v>324860.13286758726</v>
      </c>
      <c r="J3190" s="5">
        <f t="shared" si="298"/>
        <v>0.28352106104138675</v>
      </c>
      <c r="K3190" s="4">
        <f t="shared" si="299"/>
        <v>81808.18681196445</v>
      </c>
      <c r="L3190" s="4">
        <f t="shared" si="300"/>
        <v>33461.18681196445</v>
      </c>
      <c r="M3190" s="5">
        <f t="shared" si="301"/>
        <v>0.69210471822376674</v>
      </c>
      <c r="N3190" s="4">
        <f>IF(SUMPRODUCT($O$2:$AD$2,O3190:AD3190)&lt;=Kalkulačka!$B$4,SUMPRODUCT($O$2:$AD$2,O3190:AD3190)*Kalkulačka!$B$5,SUMPRODUCT($O$2:$AD$2,O3190:AD3190))</f>
        <v>103.5</v>
      </c>
      <c r="O3190" s="4">
        <v>28</v>
      </c>
      <c r="P3190" s="4">
        <v>0</v>
      </c>
      <c r="Q3190" s="4">
        <v>0</v>
      </c>
      <c r="R3190" s="4">
        <v>0</v>
      </c>
      <c r="S3190" s="4">
        <v>41</v>
      </c>
      <c r="T3190" s="4">
        <v>0</v>
      </c>
      <c r="U3190" s="4">
        <v>67</v>
      </c>
      <c r="V3190" s="4">
        <v>30</v>
      </c>
      <c r="W3190" s="4">
        <v>0</v>
      </c>
      <c r="X3190" s="4">
        <v>0</v>
      </c>
      <c r="Y3190" s="4">
        <v>0</v>
      </c>
      <c r="Z3190" s="4">
        <v>0</v>
      </c>
      <c r="AA3190" s="4">
        <v>0</v>
      </c>
      <c r="AB3190" s="4">
        <v>0</v>
      </c>
      <c r="AC3190" s="4">
        <v>0</v>
      </c>
      <c r="AD3190" s="4">
        <v>0</v>
      </c>
    </row>
    <row r="3191" spans="1:30" x14ac:dyDescent="0.3">
      <c r="A3191" s="16" t="s">
        <v>47</v>
      </c>
      <c r="B3191" s="7">
        <v>583553</v>
      </c>
      <c r="C3191" s="7">
        <v>488241</v>
      </c>
      <c r="D3191" s="7" t="s">
        <v>1063</v>
      </c>
      <c r="E3191" s="7">
        <v>2</v>
      </c>
      <c r="F3191" s="4">
        <v>1758911</v>
      </c>
      <c r="G3191" s="4">
        <v>72506</v>
      </c>
      <c r="H3191" s="4">
        <f t="shared" si="296"/>
        <v>2259284.2041154238</v>
      </c>
      <c r="I3191" s="4">
        <f t="shared" si="297"/>
        <v>500373.20411542384</v>
      </c>
      <c r="J3191" s="5">
        <f t="shared" si="298"/>
        <v>0.28447897825155666</v>
      </c>
      <c r="K3191" s="4">
        <f t="shared" si="299"/>
        <v>125676.34495751062</v>
      </c>
      <c r="L3191" s="4">
        <f t="shared" si="300"/>
        <v>53170.344957510621</v>
      </c>
      <c r="M3191" s="5">
        <f t="shared" si="301"/>
        <v>0.73332337954804605</v>
      </c>
      <c r="N3191" s="4">
        <f>IF(SUMPRODUCT($O$2:$AD$2,O3191:AD3191)&lt;=Kalkulačka!$B$4,SUMPRODUCT($O$2:$AD$2,O3191:AD3191)*Kalkulačka!$B$5,SUMPRODUCT($O$2:$AD$2,O3191:AD3191))</f>
        <v>159</v>
      </c>
      <c r="O3191" s="4">
        <v>48</v>
      </c>
      <c r="P3191" s="4">
        <v>0</v>
      </c>
      <c r="Q3191" s="4">
        <v>0</v>
      </c>
      <c r="R3191" s="4">
        <v>0</v>
      </c>
      <c r="S3191" s="4">
        <v>58</v>
      </c>
      <c r="T3191" s="4">
        <v>0</v>
      </c>
      <c r="U3191" s="4">
        <v>102</v>
      </c>
      <c r="V3191" s="4">
        <v>25</v>
      </c>
      <c r="W3191" s="4">
        <v>0</v>
      </c>
      <c r="X3191" s="4">
        <v>0</v>
      </c>
      <c r="Y3191" s="4">
        <v>0</v>
      </c>
      <c r="Z3191" s="4">
        <v>0</v>
      </c>
      <c r="AA3191" s="4">
        <v>0</v>
      </c>
      <c r="AB3191" s="4">
        <v>0</v>
      </c>
      <c r="AC3191" s="4">
        <v>0</v>
      </c>
      <c r="AD3191" s="4">
        <v>0</v>
      </c>
    </row>
    <row r="3192" spans="1:30" x14ac:dyDescent="0.3">
      <c r="A3192" s="16" t="s">
        <v>35</v>
      </c>
      <c r="B3192" s="7">
        <v>562017</v>
      </c>
      <c r="C3192" s="7">
        <v>831514</v>
      </c>
      <c r="D3192" s="7" t="s">
        <v>3084</v>
      </c>
      <c r="E3192" s="7">
        <v>2</v>
      </c>
      <c r="F3192" s="4">
        <v>1559402</v>
      </c>
      <c r="G3192" s="4">
        <v>61058</v>
      </c>
      <c r="H3192" s="4">
        <f t="shared" si="296"/>
        <v>2003516.1810080174</v>
      </c>
      <c r="I3192" s="4">
        <f t="shared" si="297"/>
        <v>444114.18100801739</v>
      </c>
      <c r="J3192" s="5">
        <f t="shared" si="298"/>
        <v>0.28479775004009067</v>
      </c>
      <c r="K3192" s="4">
        <f t="shared" si="299"/>
        <v>111448.83420760375</v>
      </c>
      <c r="L3192" s="4">
        <f t="shared" si="300"/>
        <v>50390.834207603752</v>
      </c>
      <c r="M3192" s="5">
        <f t="shared" si="301"/>
        <v>0.82529454301817529</v>
      </c>
      <c r="N3192" s="4">
        <f>IF(SUMPRODUCT($O$2:$AD$2,O3192:AD3192)&lt;=Kalkulačka!$B$4,SUMPRODUCT($O$2:$AD$2,O3192:AD3192)*Kalkulačka!$B$5,SUMPRODUCT($O$2:$AD$2,O3192:AD3192))</f>
        <v>141</v>
      </c>
      <c r="O3192" s="4">
        <v>50</v>
      </c>
      <c r="P3192" s="4">
        <v>0</v>
      </c>
      <c r="Q3192" s="4">
        <v>0</v>
      </c>
      <c r="R3192" s="4">
        <v>0</v>
      </c>
      <c r="S3192" s="4">
        <v>44</v>
      </c>
      <c r="T3192" s="4">
        <v>0</v>
      </c>
      <c r="U3192" s="4">
        <v>88</v>
      </c>
      <c r="V3192" s="4">
        <v>23</v>
      </c>
      <c r="W3192" s="4">
        <v>0</v>
      </c>
      <c r="X3192" s="4">
        <v>0</v>
      </c>
      <c r="Y3192" s="4">
        <v>0</v>
      </c>
      <c r="Z3192" s="4">
        <v>0</v>
      </c>
      <c r="AA3192" s="4">
        <v>0</v>
      </c>
      <c r="AB3192" s="4">
        <v>0</v>
      </c>
      <c r="AC3192" s="4">
        <v>0</v>
      </c>
      <c r="AD3192" s="4">
        <v>0</v>
      </c>
    </row>
    <row r="3193" spans="1:30" x14ac:dyDescent="0.3">
      <c r="A3193" s="16" t="s">
        <v>20</v>
      </c>
      <c r="B3193" s="7">
        <v>534129</v>
      </c>
      <c r="C3193" s="7">
        <v>236144</v>
      </c>
      <c r="D3193" s="7" t="s">
        <v>3085</v>
      </c>
      <c r="E3193" s="7">
        <v>2</v>
      </c>
      <c r="F3193" s="4">
        <v>2769787</v>
      </c>
      <c r="G3193" s="4">
        <v>148726</v>
      </c>
      <c r="H3193" s="4">
        <f t="shared" si="296"/>
        <v>3559438.3215780733</v>
      </c>
      <c r="I3193" s="4">
        <f t="shared" si="297"/>
        <v>789651.32157807332</v>
      </c>
      <c r="J3193" s="5">
        <f t="shared" si="298"/>
        <v>0.28509460170694467</v>
      </c>
      <c r="K3193" s="4">
        <f t="shared" si="299"/>
        <v>197999.52460287049</v>
      </c>
      <c r="L3193" s="4">
        <f t="shared" si="300"/>
        <v>49273.524602870486</v>
      </c>
      <c r="M3193" s="5">
        <f t="shared" si="301"/>
        <v>0.33130403966267163</v>
      </c>
      <c r="N3193" s="4">
        <f>IF(SUMPRODUCT($O$2:$AD$2,O3193:AD3193)&lt;=Kalkulačka!$B$4,SUMPRODUCT($O$2:$AD$2,O3193:AD3193)*Kalkulačka!$B$5,SUMPRODUCT($O$2:$AD$2,O3193:AD3193))</f>
        <v>250.5</v>
      </c>
      <c r="O3193" s="4">
        <v>28</v>
      </c>
      <c r="P3193" s="4">
        <v>0</v>
      </c>
      <c r="Q3193" s="4">
        <v>0</v>
      </c>
      <c r="R3193" s="4">
        <v>0</v>
      </c>
      <c r="S3193" s="4">
        <v>139</v>
      </c>
      <c r="T3193" s="4">
        <v>0</v>
      </c>
      <c r="U3193" s="4">
        <v>169</v>
      </c>
      <c r="V3193" s="4">
        <v>50</v>
      </c>
      <c r="W3193" s="4">
        <v>0</v>
      </c>
      <c r="X3193" s="4">
        <v>0</v>
      </c>
      <c r="Y3193" s="4">
        <v>0</v>
      </c>
      <c r="Z3193" s="4">
        <v>0</v>
      </c>
      <c r="AA3193" s="4">
        <v>0</v>
      </c>
      <c r="AB3193" s="4">
        <v>0</v>
      </c>
      <c r="AC3193" s="4">
        <v>0</v>
      </c>
      <c r="AD3193" s="4">
        <v>0</v>
      </c>
    </row>
    <row r="3194" spans="1:30" x14ac:dyDescent="0.3">
      <c r="A3194" s="16" t="s">
        <v>20</v>
      </c>
      <c r="B3194" s="7">
        <v>537403</v>
      </c>
      <c r="C3194" s="7">
        <v>239356</v>
      </c>
      <c r="D3194" s="7" t="s">
        <v>3086</v>
      </c>
      <c r="E3194" s="7">
        <v>2</v>
      </c>
      <c r="F3194" s="4">
        <v>895498</v>
      </c>
      <c r="G3194" s="4">
        <v>35933</v>
      </c>
      <c r="H3194" s="4">
        <f t="shared" si="296"/>
        <v>1150956.1039833291</v>
      </c>
      <c r="I3194" s="4">
        <f t="shared" si="297"/>
        <v>255458.10398332914</v>
      </c>
      <c r="J3194" s="5">
        <f t="shared" si="298"/>
        <v>0.28526931828248547</v>
      </c>
      <c r="K3194" s="4">
        <f t="shared" si="299"/>
        <v>64023.798374580882</v>
      </c>
      <c r="L3194" s="4">
        <f t="shared" si="300"/>
        <v>28090.798374580882</v>
      </c>
      <c r="M3194" s="5">
        <f t="shared" si="301"/>
        <v>0.78175488755686651</v>
      </c>
      <c r="N3194" s="4">
        <f>IF(SUMPRODUCT($O$2:$AD$2,O3194:AD3194)&lt;=Kalkulačka!$B$4,SUMPRODUCT($O$2:$AD$2,O3194:AD3194)*Kalkulačka!$B$5,SUMPRODUCT($O$2:$AD$2,O3194:AD3194))</f>
        <v>81</v>
      </c>
      <c r="O3194" s="4">
        <v>27</v>
      </c>
      <c r="P3194" s="4">
        <v>0</v>
      </c>
      <c r="Q3194" s="4">
        <v>0</v>
      </c>
      <c r="R3194" s="4">
        <v>0</v>
      </c>
      <c r="S3194" s="4">
        <v>27</v>
      </c>
      <c r="T3194" s="4">
        <v>0</v>
      </c>
      <c r="U3194" s="4">
        <v>54</v>
      </c>
      <c r="V3194" s="4">
        <v>27</v>
      </c>
      <c r="W3194" s="4">
        <v>0</v>
      </c>
      <c r="X3194" s="4">
        <v>0</v>
      </c>
      <c r="Y3194" s="4">
        <v>0</v>
      </c>
      <c r="Z3194" s="4">
        <v>0</v>
      </c>
      <c r="AA3194" s="4">
        <v>0</v>
      </c>
      <c r="AB3194" s="4">
        <v>0</v>
      </c>
      <c r="AC3194" s="4">
        <v>0</v>
      </c>
      <c r="AD3194" s="4">
        <v>0</v>
      </c>
    </row>
    <row r="3195" spans="1:30" x14ac:dyDescent="0.3">
      <c r="A3195" s="16" t="s">
        <v>29</v>
      </c>
      <c r="B3195" s="7">
        <v>554545</v>
      </c>
      <c r="C3195" s="7">
        <v>253952</v>
      </c>
      <c r="D3195" s="7" t="s">
        <v>3087</v>
      </c>
      <c r="E3195" s="7">
        <v>2</v>
      </c>
      <c r="F3195" s="4">
        <v>3282670</v>
      </c>
      <c r="G3195" s="4">
        <v>171193</v>
      </c>
      <c r="H3195" s="4">
        <f t="shared" si="296"/>
        <v>4220172.381272207</v>
      </c>
      <c r="I3195" s="4">
        <f t="shared" si="297"/>
        <v>937502.38127220701</v>
      </c>
      <c r="J3195" s="5">
        <f t="shared" si="298"/>
        <v>0.28559141834915081</v>
      </c>
      <c r="K3195" s="4">
        <f t="shared" si="299"/>
        <v>234753.92737346323</v>
      </c>
      <c r="L3195" s="4">
        <f t="shared" si="300"/>
        <v>63560.92737346323</v>
      </c>
      <c r="M3195" s="5">
        <f t="shared" si="301"/>
        <v>0.37128228007840991</v>
      </c>
      <c r="N3195" s="4">
        <f>IF(SUMPRODUCT($O$2:$AD$2,O3195:AD3195)&lt;=Kalkulačka!$B$4,SUMPRODUCT($O$2:$AD$2,O3195:AD3195)*Kalkulačka!$B$5,SUMPRODUCT($O$2:$AD$2,O3195:AD3195))</f>
        <v>297</v>
      </c>
      <c r="O3195" s="4">
        <v>46</v>
      </c>
      <c r="P3195" s="4">
        <v>0</v>
      </c>
      <c r="Q3195" s="4">
        <v>0</v>
      </c>
      <c r="R3195" s="4">
        <v>0</v>
      </c>
      <c r="S3195" s="4">
        <v>152</v>
      </c>
      <c r="T3195" s="4">
        <v>0</v>
      </c>
      <c r="U3195" s="4">
        <v>172</v>
      </c>
      <c r="V3195" s="4">
        <v>52</v>
      </c>
      <c r="W3195" s="4">
        <v>0</v>
      </c>
      <c r="X3195" s="4">
        <v>0</v>
      </c>
      <c r="Y3195" s="4">
        <v>0</v>
      </c>
      <c r="Z3195" s="4">
        <v>0</v>
      </c>
      <c r="AA3195" s="4">
        <v>0</v>
      </c>
      <c r="AB3195" s="4">
        <v>0</v>
      </c>
      <c r="AC3195" s="4">
        <v>0</v>
      </c>
      <c r="AD3195" s="4">
        <v>0</v>
      </c>
    </row>
    <row r="3196" spans="1:30" x14ac:dyDescent="0.3">
      <c r="A3196" s="16" t="s">
        <v>41</v>
      </c>
      <c r="B3196" s="7">
        <v>580767</v>
      </c>
      <c r="C3196" s="7">
        <v>279340</v>
      </c>
      <c r="D3196" s="7" t="s">
        <v>639</v>
      </c>
      <c r="E3196" s="7">
        <v>2</v>
      </c>
      <c r="F3196" s="4">
        <v>397833</v>
      </c>
      <c r="G3196" s="4">
        <v>11541</v>
      </c>
      <c r="H3196" s="4">
        <f t="shared" si="296"/>
        <v>511536.0462148129</v>
      </c>
      <c r="I3196" s="4">
        <f t="shared" si="297"/>
        <v>113703.0462148129</v>
      </c>
      <c r="J3196" s="5">
        <f t="shared" si="298"/>
        <v>0.28580596937612746</v>
      </c>
      <c r="K3196" s="4">
        <f t="shared" si="299"/>
        <v>28455.021499813723</v>
      </c>
      <c r="L3196" s="4">
        <f t="shared" si="300"/>
        <v>16914.021499813723</v>
      </c>
      <c r="M3196" s="5">
        <f t="shared" si="301"/>
        <v>1.4655594402403365</v>
      </c>
      <c r="N3196" s="4">
        <f>IF(SUMPRODUCT($O$2:$AD$2,O3196:AD3196)&lt;=Kalkulačka!$B$4,SUMPRODUCT($O$2:$AD$2,O3196:AD3196)*Kalkulačka!$B$5,SUMPRODUCT($O$2:$AD$2,O3196:AD3196))</f>
        <v>36</v>
      </c>
      <c r="O3196" s="4">
        <v>24</v>
      </c>
      <c r="P3196" s="4">
        <v>0</v>
      </c>
      <c r="Q3196" s="4">
        <v>0</v>
      </c>
      <c r="R3196" s="4">
        <v>0</v>
      </c>
      <c r="S3196" s="4">
        <v>0</v>
      </c>
      <c r="T3196" s="4">
        <v>0</v>
      </c>
      <c r="U3196" s="4">
        <v>23</v>
      </c>
      <c r="V3196" s="4">
        <v>0</v>
      </c>
      <c r="W3196" s="4">
        <v>0</v>
      </c>
      <c r="X3196" s="4">
        <v>0</v>
      </c>
      <c r="Y3196" s="4">
        <v>0</v>
      </c>
      <c r="Z3196" s="4">
        <v>0</v>
      </c>
      <c r="AA3196" s="4">
        <v>0</v>
      </c>
      <c r="AB3196" s="4">
        <v>0</v>
      </c>
      <c r="AC3196" s="4">
        <v>0</v>
      </c>
      <c r="AD3196" s="4">
        <v>0</v>
      </c>
    </row>
    <row r="3197" spans="1:30" x14ac:dyDescent="0.3">
      <c r="A3197" s="16" t="s">
        <v>23</v>
      </c>
      <c r="B3197" s="7">
        <v>545228</v>
      </c>
      <c r="C3197" s="7">
        <v>245607</v>
      </c>
      <c r="D3197" s="7" t="s">
        <v>3088</v>
      </c>
      <c r="E3197" s="7">
        <v>2</v>
      </c>
      <c r="F3197" s="4">
        <v>2054583</v>
      </c>
      <c r="G3197" s="4">
        <v>60100</v>
      </c>
      <c r="H3197" s="4">
        <f t="shared" si="296"/>
        <v>2642936.2387765334</v>
      </c>
      <c r="I3197" s="4">
        <f t="shared" si="297"/>
        <v>588353.2387765334</v>
      </c>
      <c r="J3197" s="5">
        <f t="shared" si="298"/>
        <v>0.28636138757915042</v>
      </c>
      <c r="K3197" s="4">
        <f t="shared" si="299"/>
        <v>147017.61108237092</v>
      </c>
      <c r="L3197" s="4">
        <f t="shared" si="300"/>
        <v>86917.611082370917</v>
      </c>
      <c r="M3197" s="5">
        <f t="shared" si="301"/>
        <v>1.4462164905552566</v>
      </c>
      <c r="N3197" s="4">
        <f>IF(SUMPRODUCT($O$2:$AD$2,O3197:AD3197)&lt;=Kalkulačka!$B$4,SUMPRODUCT($O$2:$AD$2,O3197:AD3197)*Kalkulačka!$B$5,SUMPRODUCT($O$2:$AD$2,O3197:AD3197))</f>
        <v>186</v>
      </c>
      <c r="O3197" s="4">
        <v>124</v>
      </c>
      <c r="P3197" s="4">
        <v>0</v>
      </c>
      <c r="Q3197" s="4">
        <v>0</v>
      </c>
      <c r="R3197" s="4">
        <v>0</v>
      </c>
      <c r="S3197" s="4">
        <v>0</v>
      </c>
      <c r="T3197" s="4">
        <v>0</v>
      </c>
      <c r="U3197" s="4">
        <v>122</v>
      </c>
      <c r="V3197" s="4">
        <v>0</v>
      </c>
      <c r="W3197" s="4">
        <v>0</v>
      </c>
      <c r="X3197" s="4">
        <v>0</v>
      </c>
      <c r="Y3197" s="4">
        <v>0</v>
      </c>
      <c r="Z3197" s="4">
        <v>0</v>
      </c>
      <c r="AA3197" s="4">
        <v>0</v>
      </c>
      <c r="AB3197" s="4">
        <v>0</v>
      </c>
      <c r="AC3197" s="4">
        <v>0</v>
      </c>
      <c r="AD3197" s="4">
        <v>0</v>
      </c>
    </row>
    <row r="3198" spans="1:30" x14ac:dyDescent="0.3">
      <c r="A3198" s="16" t="s">
        <v>20</v>
      </c>
      <c r="B3198" s="7">
        <v>533441</v>
      </c>
      <c r="C3198" s="7">
        <v>235504</v>
      </c>
      <c r="D3198" s="7" t="s">
        <v>3089</v>
      </c>
      <c r="E3198" s="7">
        <v>2</v>
      </c>
      <c r="F3198" s="4">
        <v>2318709</v>
      </c>
      <c r="G3198" s="4">
        <v>96149</v>
      </c>
      <c r="H3198" s="4">
        <f t="shared" si="296"/>
        <v>2983960.269586409</v>
      </c>
      <c r="I3198" s="4">
        <f t="shared" si="297"/>
        <v>665251.26958640898</v>
      </c>
      <c r="J3198" s="5">
        <f t="shared" si="298"/>
        <v>0.2869058901252417</v>
      </c>
      <c r="K3198" s="4">
        <f t="shared" si="299"/>
        <v>165987.62541558006</v>
      </c>
      <c r="L3198" s="4">
        <f t="shared" si="300"/>
        <v>69838.625415580056</v>
      </c>
      <c r="M3198" s="5">
        <f t="shared" si="301"/>
        <v>0.72635831278099672</v>
      </c>
      <c r="N3198" s="4">
        <f>IF(SUMPRODUCT($O$2:$AD$2,O3198:AD3198)&lt;=Kalkulačka!$B$4,SUMPRODUCT($O$2:$AD$2,O3198:AD3198)*Kalkulačka!$B$5,SUMPRODUCT($O$2:$AD$2,O3198:AD3198))</f>
        <v>210</v>
      </c>
      <c r="O3198" s="4">
        <v>62</v>
      </c>
      <c r="P3198" s="4">
        <v>0</v>
      </c>
      <c r="Q3198" s="4">
        <v>0</v>
      </c>
      <c r="R3198" s="4">
        <v>0</v>
      </c>
      <c r="S3198" s="4">
        <v>78</v>
      </c>
      <c r="T3198" s="4">
        <v>0</v>
      </c>
      <c r="U3198" s="4">
        <v>133</v>
      </c>
      <c r="V3198" s="4">
        <v>50</v>
      </c>
      <c r="W3198" s="4">
        <v>0</v>
      </c>
      <c r="X3198" s="4">
        <v>0</v>
      </c>
      <c r="Y3198" s="4">
        <v>0</v>
      </c>
      <c r="Z3198" s="4">
        <v>0</v>
      </c>
      <c r="AA3198" s="4">
        <v>0</v>
      </c>
      <c r="AB3198" s="4">
        <v>0</v>
      </c>
      <c r="AC3198" s="4">
        <v>0</v>
      </c>
      <c r="AD3198" s="4">
        <v>0</v>
      </c>
    </row>
    <row r="3199" spans="1:30" x14ac:dyDescent="0.3">
      <c r="A3199" s="16" t="s">
        <v>41</v>
      </c>
      <c r="B3199" s="7">
        <v>547981</v>
      </c>
      <c r="C3199" s="7">
        <v>581003</v>
      </c>
      <c r="D3199" s="7" t="s">
        <v>1241</v>
      </c>
      <c r="E3199" s="7">
        <v>2</v>
      </c>
      <c r="F3199" s="4">
        <v>397476</v>
      </c>
      <c r="G3199" s="4">
        <v>11537</v>
      </c>
      <c r="H3199" s="4">
        <f t="shared" si="296"/>
        <v>511536.0462148129</v>
      </c>
      <c r="I3199" s="4">
        <f t="shared" si="297"/>
        <v>114060.0462148129</v>
      </c>
      <c r="J3199" s="5">
        <f t="shared" si="298"/>
        <v>0.28696083842750975</v>
      </c>
      <c r="K3199" s="4">
        <f t="shared" si="299"/>
        <v>28455.021499813723</v>
      </c>
      <c r="L3199" s="4">
        <f t="shared" si="300"/>
        <v>16918.021499813723</v>
      </c>
      <c r="M3199" s="5">
        <f t="shared" si="301"/>
        <v>1.4664142757921232</v>
      </c>
      <c r="N3199" s="4">
        <f>IF(SUMPRODUCT($O$2:$AD$2,O3199:AD3199)&lt;=Kalkulačka!$B$4,SUMPRODUCT($O$2:$AD$2,O3199:AD3199)*Kalkulačka!$B$5,SUMPRODUCT($O$2:$AD$2,O3199:AD3199))</f>
        <v>36</v>
      </c>
      <c r="O3199" s="4">
        <v>24</v>
      </c>
      <c r="P3199" s="4">
        <v>0</v>
      </c>
      <c r="Q3199" s="4">
        <v>0</v>
      </c>
      <c r="R3199" s="4">
        <v>0</v>
      </c>
      <c r="S3199" s="4">
        <v>0</v>
      </c>
      <c r="T3199" s="4">
        <v>0</v>
      </c>
      <c r="U3199" s="4">
        <v>24</v>
      </c>
      <c r="V3199" s="4">
        <v>0</v>
      </c>
      <c r="W3199" s="4">
        <v>0</v>
      </c>
      <c r="X3199" s="4">
        <v>0</v>
      </c>
      <c r="Y3199" s="4">
        <v>0</v>
      </c>
      <c r="Z3199" s="4">
        <v>0</v>
      </c>
      <c r="AA3199" s="4">
        <v>0</v>
      </c>
      <c r="AB3199" s="4">
        <v>0</v>
      </c>
      <c r="AC3199" s="4">
        <v>0</v>
      </c>
      <c r="AD3199" s="4">
        <v>0</v>
      </c>
    </row>
    <row r="3200" spans="1:30" x14ac:dyDescent="0.3">
      <c r="A3200" s="16" t="s">
        <v>41</v>
      </c>
      <c r="B3200" s="7">
        <v>571245</v>
      </c>
      <c r="C3200" s="7">
        <v>269905</v>
      </c>
      <c r="D3200" s="7" t="s">
        <v>3090</v>
      </c>
      <c r="E3200" s="7">
        <v>2</v>
      </c>
      <c r="F3200" s="4">
        <v>397476</v>
      </c>
      <c r="G3200" s="4">
        <v>11537</v>
      </c>
      <c r="H3200" s="4">
        <f t="shared" si="296"/>
        <v>511536.0462148129</v>
      </c>
      <c r="I3200" s="4">
        <f t="shared" si="297"/>
        <v>114060.0462148129</v>
      </c>
      <c r="J3200" s="5">
        <f t="shared" si="298"/>
        <v>0.28696083842750975</v>
      </c>
      <c r="K3200" s="4">
        <f t="shared" si="299"/>
        <v>28455.021499813723</v>
      </c>
      <c r="L3200" s="4">
        <f t="shared" si="300"/>
        <v>16918.021499813723</v>
      </c>
      <c r="M3200" s="5">
        <f t="shared" si="301"/>
        <v>1.4664142757921232</v>
      </c>
      <c r="N3200" s="4">
        <f>IF(SUMPRODUCT($O$2:$AD$2,O3200:AD3200)&lt;=Kalkulačka!$B$4,SUMPRODUCT($O$2:$AD$2,O3200:AD3200)*Kalkulačka!$B$5,SUMPRODUCT($O$2:$AD$2,O3200:AD3200))</f>
        <v>36</v>
      </c>
      <c r="O3200" s="4">
        <v>24</v>
      </c>
      <c r="P3200" s="4">
        <v>0</v>
      </c>
      <c r="Q3200" s="4">
        <v>0</v>
      </c>
      <c r="R3200" s="4">
        <v>0</v>
      </c>
      <c r="S3200" s="4">
        <v>0</v>
      </c>
      <c r="T3200" s="4">
        <v>0</v>
      </c>
      <c r="U3200" s="4">
        <v>24</v>
      </c>
      <c r="V3200" s="4">
        <v>0</v>
      </c>
      <c r="W3200" s="4">
        <v>0</v>
      </c>
      <c r="X3200" s="4">
        <v>0</v>
      </c>
      <c r="Y3200" s="4">
        <v>0</v>
      </c>
      <c r="Z3200" s="4">
        <v>0</v>
      </c>
      <c r="AA3200" s="4">
        <v>0</v>
      </c>
      <c r="AB3200" s="4">
        <v>0</v>
      </c>
      <c r="AC3200" s="4">
        <v>0</v>
      </c>
      <c r="AD3200" s="4">
        <v>0</v>
      </c>
    </row>
    <row r="3201" spans="1:30" x14ac:dyDescent="0.3">
      <c r="A3201" s="16" t="s">
        <v>41</v>
      </c>
      <c r="B3201" s="7">
        <v>572101</v>
      </c>
      <c r="C3201" s="7">
        <v>654621</v>
      </c>
      <c r="D3201" s="7" t="s">
        <v>3091</v>
      </c>
      <c r="E3201" s="7">
        <v>2</v>
      </c>
      <c r="F3201" s="4">
        <v>397476</v>
      </c>
      <c r="G3201" s="4">
        <v>11537</v>
      </c>
      <c r="H3201" s="4">
        <f t="shared" si="296"/>
        <v>511536.0462148129</v>
      </c>
      <c r="I3201" s="4">
        <f t="shared" si="297"/>
        <v>114060.0462148129</v>
      </c>
      <c r="J3201" s="5">
        <f t="shared" si="298"/>
        <v>0.28696083842750975</v>
      </c>
      <c r="K3201" s="4">
        <f t="shared" si="299"/>
        <v>28455.021499813723</v>
      </c>
      <c r="L3201" s="4">
        <f t="shared" si="300"/>
        <v>16918.021499813723</v>
      </c>
      <c r="M3201" s="5">
        <f t="shared" si="301"/>
        <v>1.4664142757921232</v>
      </c>
      <c r="N3201" s="4">
        <f>IF(SUMPRODUCT($O$2:$AD$2,O3201:AD3201)&lt;=Kalkulačka!$B$4,SUMPRODUCT($O$2:$AD$2,O3201:AD3201)*Kalkulačka!$B$5,SUMPRODUCT($O$2:$AD$2,O3201:AD3201))</f>
        <v>36</v>
      </c>
      <c r="O3201" s="4">
        <v>24</v>
      </c>
      <c r="P3201" s="4">
        <v>0</v>
      </c>
      <c r="Q3201" s="4">
        <v>0</v>
      </c>
      <c r="R3201" s="4">
        <v>0</v>
      </c>
      <c r="S3201" s="4">
        <v>0</v>
      </c>
      <c r="T3201" s="4">
        <v>0</v>
      </c>
      <c r="U3201" s="4">
        <v>24</v>
      </c>
      <c r="V3201" s="4">
        <v>0</v>
      </c>
      <c r="W3201" s="4">
        <v>0</v>
      </c>
      <c r="X3201" s="4">
        <v>0</v>
      </c>
      <c r="Y3201" s="4">
        <v>0</v>
      </c>
      <c r="Z3201" s="4">
        <v>0</v>
      </c>
      <c r="AA3201" s="4">
        <v>0</v>
      </c>
      <c r="AB3201" s="4">
        <v>0</v>
      </c>
      <c r="AC3201" s="4">
        <v>0</v>
      </c>
      <c r="AD3201" s="4">
        <v>0</v>
      </c>
    </row>
    <row r="3202" spans="1:30" x14ac:dyDescent="0.3">
      <c r="A3202" s="16" t="s">
        <v>41</v>
      </c>
      <c r="B3202" s="7">
        <v>575089</v>
      </c>
      <c r="C3202" s="7">
        <v>273678</v>
      </c>
      <c r="D3202" s="7" t="s">
        <v>3092</v>
      </c>
      <c r="E3202" s="7">
        <v>2</v>
      </c>
      <c r="F3202" s="4">
        <v>397476</v>
      </c>
      <c r="G3202" s="4">
        <v>11537</v>
      </c>
      <c r="H3202" s="4">
        <f t="shared" si="296"/>
        <v>511536.0462148129</v>
      </c>
      <c r="I3202" s="4">
        <f t="shared" si="297"/>
        <v>114060.0462148129</v>
      </c>
      <c r="J3202" s="5">
        <f t="shared" si="298"/>
        <v>0.28696083842750975</v>
      </c>
      <c r="K3202" s="4">
        <f t="shared" si="299"/>
        <v>28455.021499813723</v>
      </c>
      <c r="L3202" s="4">
        <f t="shared" si="300"/>
        <v>16918.021499813723</v>
      </c>
      <c r="M3202" s="5">
        <f t="shared" si="301"/>
        <v>1.4664142757921232</v>
      </c>
      <c r="N3202" s="4">
        <f>IF(SUMPRODUCT($O$2:$AD$2,O3202:AD3202)&lt;=Kalkulačka!$B$4,SUMPRODUCT($O$2:$AD$2,O3202:AD3202)*Kalkulačka!$B$5,SUMPRODUCT($O$2:$AD$2,O3202:AD3202))</f>
        <v>36</v>
      </c>
      <c r="O3202" s="4">
        <v>24</v>
      </c>
      <c r="P3202" s="4">
        <v>0</v>
      </c>
      <c r="Q3202" s="4">
        <v>0</v>
      </c>
      <c r="R3202" s="4">
        <v>0</v>
      </c>
      <c r="S3202" s="4">
        <v>0</v>
      </c>
      <c r="T3202" s="4">
        <v>0</v>
      </c>
      <c r="U3202" s="4">
        <v>24</v>
      </c>
      <c r="V3202" s="4">
        <v>0</v>
      </c>
      <c r="W3202" s="4">
        <v>0</v>
      </c>
      <c r="X3202" s="4">
        <v>0</v>
      </c>
      <c r="Y3202" s="4">
        <v>0</v>
      </c>
      <c r="Z3202" s="4">
        <v>0</v>
      </c>
      <c r="AA3202" s="4">
        <v>0</v>
      </c>
      <c r="AB3202" s="4">
        <v>0</v>
      </c>
      <c r="AC3202" s="4">
        <v>0</v>
      </c>
      <c r="AD3202" s="4">
        <v>0</v>
      </c>
    </row>
    <row r="3203" spans="1:30" x14ac:dyDescent="0.3">
      <c r="A3203" s="16" t="s">
        <v>41</v>
      </c>
      <c r="B3203" s="7">
        <v>575658</v>
      </c>
      <c r="C3203" s="7">
        <v>274259</v>
      </c>
      <c r="D3203" s="7" t="s">
        <v>3093</v>
      </c>
      <c r="E3203" s="7">
        <v>2</v>
      </c>
      <c r="F3203" s="4">
        <v>397476</v>
      </c>
      <c r="G3203" s="4">
        <v>11537</v>
      </c>
      <c r="H3203" s="4">
        <f t="shared" si="296"/>
        <v>511536.0462148129</v>
      </c>
      <c r="I3203" s="4">
        <f t="shared" si="297"/>
        <v>114060.0462148129</v>
      </c>
      <c r="J3203" s="5">
        <f t="shared" si="298"/>
        <v>0.28696083842750975</v>
      </c>
      <c r="K3203" s="4">
        <f t="shared" si="299"/>
        <v>28455.021499813723</v>
      </c>
      <c r="L3203" s="4">
        <f t="shared" si="300"/>
        <v>16918.021499813723</v>
      </c>
      <c r="M3203" s="5">
        <f t="shared" si="301"/>
        <v>1.4664142757921232</v>
      </c>
      <c r="N3203" s="4">
        <f>IF(SUMPRODUCT($O$2:$AD$2,O3203:AD3203)&lt;=Kalkulačka!$B$4,SUMPRODUCT($O$2:$AD$2,O3203:AD3203)*Kalkulačka!$B$5,SUMPRODUCT($O$2:$AD$2,O3203:AD3203))</f>
        <v>36</v>
      </c>
      <c r="O3203" s="4">
        <v>24</v>
      </c>
      <c r="P3203" s="4">
        <v>0</v>
      </c>
      <c r="Q3203" s="4">
        <v>0</v>
      </c>
      <c r="R3203" s="4">
        <v>0</v>
      </c>
      <c r="S3203" s="4">
        <v>0</v>
      </c>
      <c r="T3203" s="4">
        <v>0</v>
      </c>
      <c r="U3203" s="4">
        <v>24</v>
      </c>
      <c r="V3203" s="4">
        <v>0</v>
      </c>
      <c r="W3203" s="4">
        <v>0</v>
      </c>
      <c r="X3203" s="4">
        <v>0</v>
      </c>
      <c r="Y3203" s="4">
        <v>0</v>
      </c>
      <c r="Z3203" s="4">
        <v>0</v>
      </c>
      <c r="AA3203" s="4">
        <v>0</v>
      </c>
      <c r="AB3203" s="4">
        <v>0</v>
      </c>
      <c r="AC3203" s="4">
        <v>0</v>
      </c>
      <c r="AD3203" s="4">
        <v>0</v>
      </c>
    </row>
    <row r="3204" spans="1:30" x14ac:dyDescent="0.3">
      <c r="A3204" s="16" t="s">
        <v>41</v>
      </c>
      <c r="B3204" s="7">
        <v>575968</v>
      </c>
      <c r="C3204" s="7">
        <v>274569</v>
      </c>
      <c r="D3204" s="7" t="s">
        <v>3094</v>
      </c>
      <c r="E3204" s="7">
        <v>2</v>
      </c>
      <c r="F3204" s="4">
        <v>397476</v>
      </c>
      <c r="G3204" s="4">
        <v>11537</v>
      </c>
      <c r="H3204" s="4">
        <f t="shared" si="296"/>
        <v>511536.0462148129</v>
      </c>
      <c r="I3204" s="4">
        <f t="shared" si="297"/>
        <v>114060.0462148129</v>
      </c>
      <c r="J3204" s="5">
        <f t="shared" si="298"/>
        <v>0.28696083842750975</v>
      </c>
      <c r="K3204" s="4">
        <f t="shared" si="299"/>
        <v>28455.021499813723</v>
      </c>
      <c r="L3204" s="4">
        <f t="shared" si="300"/>
        <v>16918.021499813723</v>
      </c>
      <c r="M3204" s="5">
        <f t="shared" si="301"/>
        <v>1.4664142757921232</v>
      </c>
      <c r="N3204" s="4">
        <f>IF(SUMPRODUCT($O$2:$AD$2,O3204:AD3204)&lt;=Kalkulačka!$B$4,SUMPRODUCT($O$2:$AD$2,O3204:AD3204)*Kalkulačka!$B$5,SUMPRODUCT($O$2:$AD$2,O3204:AD3204))</f>
        <v>36</v>
      </c>
      <c r="O3204" s="4">
        <v>24</v>
      </c>
      <c r="P3204" s="4">
        <v>0</v>
      </c>
      <c r="Q3204" s="4">
        <v>0</v>
      </c>
      <c r="R3204" s="4">
        <v>0</v>
      </c>
      <c r="S3204" s="4">
        <v>0</v>
      </c>
      <c r="T3204" s="4">
        <v>0</v>
      </c>
      <c r="U3204" s="4">
        <v>25</v>
      </c>
      <c r="V3204" s="4">
        <v>0</v>
      </c>
      <c r="W3204" s="4">
        <v>0</v>
      </c>
      <c r="X3204" s="4">
        <v>0</v>
      </c>
      <c r="Y3204" s="4">
        <v>0</v>
      </c>
      <c r="Z3204" s="4">
        <v>0</v>
      </c>
      <c r="AA3204" s="4">
        <v>0</v>
      </c>
      <c r="AB3204" s="4">
        <v>0</v>
      </c>
      <c r="AC3204" s="4">
        <v>0</v>
      </c>
      <c r="AD3204" s="4">
        <v>0</v>
      </c>
    </row>
    <row r="3205" spans="1:30" x14ac:dyDescent="0.3">
      <c r="A3205" s="16" t="s">
        <v>41</v>
      </c>
      <c r="B3205" s="7">
        <v>578401</v>
      </c>
      <c r="C3205" s="7">
        <v>277002</v>
      </c>
      <c r="D3205" s="7" t="s">
        <v>3095</v>
      </c>
      <c r="E3205" s="7">
        <v>2</v>
      </c>
      <c r="F3205" s="4">
        <v>397476</v>
      </c>
      <c r="G3205" s="4">
        <v>11537</v>
      </c>
      <c r="H3205" s="4">
        <f t="shared" si="296"/>
        <v>511536.0462148129</v>
      </c>
      <c r="I3205" s="4">
        <f t="shared" si="297"/>
        <v>114060.0462148129</v>
      </c>
      <c r="J3205" s="5">
        <f t="shared" si="298"/>
        <v>0.28696083842750975</v>
      </c>
      <c r="K3205" s="4">
        <f t="shared" si="299"/>
        <v>28455.021499813723</v>
      </c>
      <c r="L3205" s="4">
        <f t="shared" si="300"/>
        <v>16918.021499813723</v>
      </c>
      <c r="M3205" s="5">
        <f t="shared" si="301"/>
        <v>1.4664142757921232</v>
      </c>
      <c r="N3205" s="4">
        <f>IF(SUMPRODUCT($O$2:$AD$2,O3205:AD3205)&lt;=Kalkulačka!$B$4,SUMPRODUCT($O$2:$AD$2,O3205:AD3205)*Kalkulačka!$B$5,SUMPRODUCT($O$2:$AD$2,O3205:AD3205))</f>
        <v>36</v>
      </c>
      <c r="O3205" s="4">
        <v>24</v>
      </c>
      <c r="P3205" s="4">
        <v>0</v>
      </c>
      <c r="Q3205" s="4">
        <v>0</v>
      </c>
      <c r="R3205" s="4">
        <v>0</v>
      </c>
      <c r="S3205" s="4">
        <v>0</v>
      </c>
      <c r="T3205" s="4">
        <v>0</v>
      </c>
      <c r="U3205" s="4">
        <v>23</v>
      </c>
      <c r="V3205" s="4">
        <v>0</v>
      </c>
      <c r="W3205" s="4">
        <v>0</v>
      </c>
      <c r="X3205" s="4">
        <v>0</v>
      </c>
      <c r="Y3205" s="4">
        <v>0</v>
      </c>
      <c r="Z3205" s="4">
        <v>0</v>
      </c>
      <c r="AA3205" s="4">
        <v>0</v>
      </c>
      <c r="AB3205" s="4">
        <v>0</v>
      </c>
      <c r="AC3205" s="4">
        <v>0</v>
      </c>
      <c r="AD3205" s="4">
        <v>0</v>
      </c>
    </row>
    <row r="3206" spans="1:30" x14ac:dyDescent="0.3">
      <c r="A3206" s="16" t="s">
        <v>41</v>
      </c>
      <c r="B3206" s="7">
        <v>580341</v>
      </c>
      <c r="C3206" s="7">
        <v>854034</v>
      </c>
      <c r="D3206" s="7" t="s">
        <v>3096</v>
      </c>
      <c r="E3206" s="7">
        <v>2</v>
      </c>
      <c r="F3206" s="4">
        <v>397476</v>
      </c>
      <c r="G3206" s="4">
        <v>11537</v>
      </c>
      <c r="H3206" s="4">
        <f t="shared" ref="H3206:H3269" si="302">N3206*$A$3</f>
        <v>511536.0462148129</v>
      </c>
      <c r="I3206" s="4">
        <f t="shared" ref="I3206:I3269" si="303">H3206-F3206</f>
        <v>114060.0462148129</v>
      </c>
      <c r="J3206" s="5">
        <f t="shared" ref="J3206:J3269" si="304">IFERROR(H3206/F3206-1,0)</f>
        <v>0.28696083842750975</v>
      </c>
      <c r="K3206" s="4">
        <f t="shared" ref="K3206:K3269" si="305">N3206*$A$4</f>
        <v>28455.021499813723</v>
      </c>
      <c r="L3206" s="4">
        <f t="shared" ref="L3206:L3269" si="306">K3206-G3206</f>
        <v>16918.021499813723</v>
      </c>
      <c r="M3206" s="5">
        <f t="shared" ref="M3206:M3269" si="307">IFERROR(K3206/G3206-1,0)</f>
        <v>1.4664142757921232</v>
      </c>
      <c r="N3206" s="4">
        <f>IF(SUMPRODUCT($O$2:$AD$2,O3206:AD3206)&lt;=Kalkulačka!$B$4,SUMPRODUCT($O$2:$AD$2,O3206:AD3206)*Kalkulačka!$B$5,SUMPRODUCT($O$2:$AD$2,O3206:AD3206))</f>
        <v>36</v>
      </c>
      <c r="O3206" s="4">
        <v>24</v>
      </c>
      <c r="P3206" s="4">
        <v>0</v>
      </c>
      <c r="Q3206" s="4">
        <v>0</v>
      </c>
      <c r="R3206" s="4">
        <v>0</v>
      </c>
      <c r="S3206" s="4">
        <v>0</v>
      </c>
      <c r="T3206" s="4">
        <v>0</v>
      </c>
      <c r="U3206" s="4">
        <v>0</v>
      </c>
      <c r="V3206" s="4">
        <v>0</v>
      </c>
      <c r="W3206" s="4">
        <v>0</v>
      </c>
      <c r="X3206" s="4">
        <v>0</v>
      </c>
      <c r="Y3206" s="4">
        <v>0</v>
      </c>
      <c r="Z3206" s="4">
        <v>0</v>
      </c>
      <c r="AA3206" s="4">
        <v>0</v>
      </c>
      <c r="AB3206" s="4">
        <v>0</v>
      </c>
      <c r="AC3206" s="4">
        <v>0</v>
      </c>
      <c r="AD3206" s="4">
        <v>0</v>
      </c>
    </row>
    <row r="3207" spans="1:30" x14ac:dyDescent="0.3">
      <c r="A3207" s="16" t="s">
        <v>20</v>
      </c>
      <c r="B3207" s="7">
        <v>538507</v>
      </c>
      <c r="C3207" s="7">
        <v>240486</v>
      </c>
      <c r="D3207" s="7" t="s">
        <v>3097</v>
      </c>
      <c r="E3207" s="7">
        <v>2</v>
      </c>
      <c r="F3207" s="4">
        <v>2070130</v>
      </c>
      <c r="G3207" s="4">
        <v>88610</v>
      </c>
      <c r="H3207" s="4">
        <f t="shared" si="302"/>
        <v>2664250.2407021509</v>
      </c>
      <c r="I3207" s="4">
        <f t="shared" si="303"/>
        <v>594120.24070215086</v>
      </c>
      <c r="J3207" s="5">
        <f t="shared" si="304"/>
        <v>0.2869965850947287</v>
      </c>
      <c r="K3207" s="4">
        <f t="shared" si="305"/>
        <v>148203.23697819648</v>
      </c>
      <c r="L3207" s="4">
        <f t="shared" si="306"/>
        <v>59593.236978196481</v>
      </c>
      <c r="M3207" s="5">
        <f t="shared" si="307"/>
        <v>0.6725339914027364</v>
      </c>
      <c r="N3207" s="4">
        <f>IF(SUMPRODUCT($O$2:$AD$2,O3207:AD3207)&lt;=Kalkulačka!$B$4,SUMPRODUCT($O$2:$AD$2,O3207:AD3207)*Kalkulačka!$B$5,SUMPRODUCT($O$2:$AD$2,O3207:AD3207))</f>
        <v>187.5</v>
      </c>
      <c r="O3207" s="4">
        <v>48</v>
      </c>
      <c r="P3207" s="4">
        <v>0</v>
      </c>
      <c r="Q3207" s="4">
        <v>0</v>
      </c>
      <c r="R3207" s="4">
        <v>0</v>
      </c>
      <c r="S3207" s="4">
        <v>77</v>
      </c>
      <c r="T3207" s="4">
        <v>0</v>
      </c>
      <c r="U3207" s="4">
        <v>127</v>
      </c>
      <c r="V3207" s="4">
        <v>27</v>
      </c>
      <c r="W3207" s="4">
        <v>0</v>
      </c>
      <c r="X3207" s="4">
        <v>0</v>
      </c>
      <c r="Y3207" s="4">
        <v>0</v>
      </c>
      <c r="Z3207" s="4">
        <v>0</v>
      </c>
      <c r="AA3207" s="4">
        <v>0</v>
      </c>
      <c r="AB3207" s="4">
        <v>0</v>
      </c>
      <c r="AC3207" s="4">
        <v>0</v>
      </c>
      <c r="AD3207" s="4">
        <v>0</v>
      </c>
    </row>
    <row r="3208" spans="1:30" x14ac:dyDescent="0.3">
      <c r="A3208" s="16" t="s">
        <v>23</v>
      </c>
      <c r="B3208" s="7">
        <v>535249</v>
      </c>
      <c r="C3208" s="7">
        <v>581224</v>
      </c>
      <c r="D3208" s="7" t="s">
        <v>3098</v>
      </c>
      <c r="E3208" s="7">
        <v>2</v>
      </c>
      <c r="F3208" s="4">
        <v>413771</v>
      </c>
      <c r="G3208" s="4">
        <v>12121</v>
      </c>
      <c r="H3208" s="4">
        <f t="shared" si="302"/>
        <v>532850.04814043012</v>
      </c>
      <c r="I3208" s="4">
        <f t="shared" si="303"/>
        <v>119079.04814043012</v>
      </c>
      <c r="J3208" s="5">
        <f t="shared" si="304"/>
        <v>0.28778973910793693</v>
      </c>
      <c r="K3208" s="4">
        <f t="shared" si="305"/>
        <v>29640.647395639295</v>
      </c>
      <c r="L3208" s="4">
        <f t="shared" si="306"/>
        <v>17519.647395639295</v>
      </c>
      <c r="M3208" s="5">
        <f t="shared" si="307"/>
        <v>1.445396204573822</v>
      </c>
      <c r="N3208" s="4">
        <f>IF(SUMPRODUCT($O$2:$AD$2,O3208:AD3208)&lt;=Kalkulačka!$B$4,SUMPRODUCT($O$2:$AD$2,O3208:AD3208)*Kalkulačka!$B$5,SUMPRODUCT($O$2:$AD$2,O3208:AD3208))</f>
        <v>37.5</v>
      </c>
      <c r="O3208" s="4">
        <v>25</v>
      </c>
      <c r="P3208" s="4">
        <v>0</v>
      </c>
      <c r="Q3208" s="4">
        <v>0</v>
      </c>
      <c r="R3208" s="4">
        <v>0</v>
      </c>
      <c r="S3208" s="4">
        <v>0</v>
      </c>
      <c r="T3208" s="4">
        <v>0</v>
      </c>
      <c r="U3208" s="4">
        <v>0</v>
      </c>
      <c r="V3208" s="4">
        <v>0</v>
      </c>
      <c r="W3208" s="4">
        <v>0</v>
      </c>
      <c r="X3208" s="4">
        <v>0</v>
      </c>
      <c r="Y3208" s="4">
        <v>0</v>
      </c>
      <c r="Z3208" s="4">
        <v>0</v>
      </c>
      <c r="AA3208" s="4">
        <v>0</v>
      </c>
      <c r="AB3208" s="4">
        <v>0</v>
      </c>
      <c r="AC3208" s="4">
        <v>0</v>
      </c>
      <c r="AD3208" s="4">
        <v>0</v>
      </c>
    </row>
    <row r="3209" spans="1:30" x14ac:dyDescent="0.3">
      <c r="A3209" s="16" t="s">
        <v>25</v>
      </c>
      <c r="B3209" s="7">
        <v>560057</v>
      </c>
      <c r="C3209" s="7">
        <v>258954</v>
      </c>
      <c r="D3209" s="7" t="s">
        <v>1924</v>
      </c>
      <c r="E3209" s="7">
        <v>2</v>
      </c>
      <c r="F3209" s="4">
        <v>2862270</v>
      </c>
      <c r="G3209" s="4">
        <v>157714</v>
      </c>
      <c r="H3209" s="4">
        <f t="shared" si="302"/>
        <v>3687322.3331317767</v>
      </c>
      <c r="I3209" s="4">
        <f t="shared" si="303"/>
        <v>825052.33313177666</v>
      </c>
      <c r="J3209" s="5">
        <f t="shared" si="304"/>
        <v>0.28825105008674123</v>
      </c>
      <c r="K3209" s="4">
        <f t="shared" si="305"/>
        <v>205113.27997782393</v>
      </c>
      <c r="L3209" s="4">
        <f t="shared" si="306"/>
        <v>47399.279977823928</v>
      </c>
      <c r="M3209" s="5">
        <f t="shared" si="307"/>
        <v>0.3005394573584077</v>
      </c>
      <c r="N3209" s="4">
        <f>IF(SUMPRODUCT($O$2:$AD$2,O3209:AD3209)&lt;=Kalkulačka!$B$4,SUMPRODUCT($O$2:$AD$2,O3209:AD3209)*Kalkulačka!$B$5,SUMPRODUCT($O$2:$AD$2,O3209:AD3209))</f>
        <v>259.5</v>
      </c>
      <c r="O3209" s="4">
        <v>59</v>
      </c>
      <c r="P3209" s="4">
        <v>0</v>
      </c>
      <c r="Q3209" s="4">
        <v>0</v>
      </c>
      <c r="R3209" s="4">
        <v>0</v>
      </c>
      <c r="S3209" s="4">
        <v>114</v>
      </c>
      <c r="T3209" s="4">
        <v>0</v>
      </c>
      <c r="U3209" s="4">
        <v>155</v>
      </c>
      <c r="V3209" s="4">
        <v>0</v>
      </c>
      <c r="W3209" s="4">
        <v>0</v>
      </c>
      <c r="X3209" s="4">
        <v>0</v>
      </c>
      <c r="Y3209" s="4">
        <v>0</v>
      </c>
      <c r="Z3209" s="4">
        <v>0</v>
      </c>
      <c r="AA3209" s="4">
        <v>0</v>
      </c>
      <c r="AB3209" s="4">
        <v>0</v>
      </c>
      <c r="AC3209" s="4">
        <v>0</v>
      </c>
      <c r="AD3209" s="4">
        <v>0</v>
      </c>
    </row>
    <row r="3210" spans="1:30" x14ac:dyDescent="0.3">
      <c r="A3210" s="16" t="s">
        <v>38</v>
      </c>
      <c r="B3210" s="7">
        <v>573281</v>
      </c>
      <c r="C3210" s="7">
        <v>578495</v>
      </c>
      <c r="D3210" s="7" t="s">
        <v>3099</v>
      </c>
      <c r="E3210" s="7">
        <v>2</v>
      </c>
      <c r="F3210" s="4">
        <v>397035</v>
      </c>
      <c r="G3210" s="4">
        <v>11532</v>
      </c>
      <c r="H3210" s="4">
        <f t="shared" si="302"/>
        <v>511536.0462148129</v>
      </c>
      <c r="I3210" s="4">
        <f t="shared" si="303"/>
        <v>114501.0462148129</v>
      </c>
      <c r="J3210" s="5">
        <f t="shared" si="304"/>
        <v>0.28839030870027305</v>
      </c>
      <c r="K3210" s="4">
        <f t="shared" si="305"/>
        <v>28455.021499813723</v>
      </c>
      <c r="L3210" s="4">
        <f t="shared" si="306"/>
        <v>16923.021499813723</v>
      </c>
      <c r="M3210" s="5">
        <f t="shared" si="307"/>
        <v>1.4674836541635208</v>
      </c>
      <c r="N3210" s="4">
        <f>IF(SUMPRODUCT($O$2:$AD$2,O3210:AD3210)&lt;=Kalkulačka!$B$4,SUMPRODUCT($O$2:$AD$2,O3210:AD3210)*Kalkulačka!$B$5,SUMPRODUCT($O$2:$AD$2,O3210:AD3210))</f>
        <v>36</v>
      </c>
      <c r="O3210" s="4">
        <v>24</v>
      </c>
      <c r="P3210" s="4">
        <v>0</v>
      </c>
      <c r="Q3210" s="4">
        <v>0</v>
      </c>
      <c r="R3210" s="4">
        <v>0</v>
      </c>
      <c r="S3210" s="4">
        <v>0</v>
      </c>
      <c r="T3210" s="4">
        <v>0</v>
      </c>
      <c r="U3210" s="4">
        <v>24</v>
      </c>
      <c r="V3210" s="4">
        <v>0</v>
      </c>
      <c r="W3210" s="4">
        <v>0</v>
      </c>
      <c r="X3210" s="4">
        <v>0</v>
      </c>
      <c r="Y3210" s="4">
        <v>0</v>
      </c>
      <c r="Z3210" s="4">
        <v>0</v>
      </c>
      <c r="AA3210" s="4">
        <v>0</v>
      </c>
      <c r="AB3210" s="4">
        <v>0</v>
      </c>
      <c r="AC3210" s="4">
        <v>0</v>
      </c>
      <c r="AD3210" s="4">
        <v>0</v>
      </c>
    </row>
    <row r="3211" spans="1:30" x14ac:dyDescent="0.3">
      <c r="A3211" s="16" t="s">
        <v>38</v>
      </c>
      <c r="B3211" s="7">
        <v>573728</v>
      </c>
      <c r="C3211" s="7">
        <v>272337</v>
      </c>
      <c r="D3211" s="7" t="s">
        <v>3100</v>
      </c>
      <c r="E3211" s="7">
        <v>2</v>
      </c>
      <c r="F3211" s="4">
        <v>397035</v>
      </c>
      <c r="G3211" s="4">
        <v>11532</v>
      </c>
      <c r="H3211" s="4">
        <f t="shared" si="302"/>
        <v>511536.0462148129</v>
      </c>
      <c r="I3211" s="4">
        <f t="shared" si="303"/>
        <v>114501.0462148129</v>
      </c>
      <c r="J3211" s="5">
        <f t="shared" si="304"/>
        <v>0.28839030870027305</v>
      </c>
      <c r="K3211" s="4">
        <f t="shared" si="305"/>
        <v>28455.021499813723</v>
      </c>
      <c r="L3211" s="4">
        <f t="shared" si="306"/>
        <v>16923.021499813723</v>
      </c>
      <c r="M3211" s="5">
        <f t="shared" si="307"/>
        <v>1.4674836541635208</v>
      </c>
      <c r="N3211" s="4">
        <f>IF(SUMPRODUCT($O$2:$AD$2,O3211:AD3211)&lt;=Kalkulačka!$B$4,SUMPRODUCT($O$2:$AD$2,O3211:AD3211)*Kalkulačka!$B$5,SUMPRODUCT($O$2:$AD$2,O3211:AD3211))</f>
        <v>36</v>
      </c>
      <c r="O3211" s="4">
        <v>24</v>
      </c>
      <c r="P3211" s="4">
        <v>0</v>
      </c>
      <c r="Q3211" s="4">
        <v>0</v>
      </c>
      <c r="R3211" s="4">
        <v>0</v>
      </c>
      <c r="S3211" s="4">
        <v>0</v>
      </c>
      <c r="T3211" s="4">
        <v>0</v>
      </c>
      <c r="U3211" s="4">
        <v>91</v>
      </c>
      <c r="V3211" s="4">
        <v>0</v>
      </c>
      <c r="W3211" s="4">
        <v>0</v>
      </c>
      <c r="X3211" s="4">
        <v>0</v>
      </c>
      <c r="Y3211" s="4">
        <v>0</v>
      </c>
      <c r="Z3211" s="4">
        <v>0</v>
      </c>
      <c r="AA3211" s="4">
        <v>0</v>
      </c>
      <c r="AB3211" s="4">
        <v>0</v>
      </c>
      <c r="AC3211" s="4">
        <v>0</v>
      </c>
      <c r="AD3211" s="4">
        <v>0</v>
      </c>
    </row>
    <row r="3212" spans="1:30" x14ac:dyDescent="0.3">
      <c r="A3212" s="16" t="s">
        <v>35</v>
      </c>
      <c r="B3212" s="7">
        <v>563757</v>
      </c>
      <c r="C3212" s="7">
        <v>262510</v>
      </c>
      <c r="D3212" s="7" t="s">
        <v>3101</v>
      </c>
      <c r="E3212" s="7">
        <v>2</v>
      </c>
      <c r="F3212" s="4">
        <v>1570856</v>
      </c>
      <c r="G3212" s="4">
        <v>62657</v>
      </c>
      <c r="H3212" s="4">
        <f t="shared" si="302"/>
        <v>2024830.1829336346</v>
      </c>
      <c r="I3212" s="4">
        <f t="shared" si="303"/>
        <v>453974.18293363461</v>
      </c>
      <c r="J3212" s="5">
        <f t="shared" si="304"/>
        <v>0.28899796221527274</v>
      </c>
      <c r="K3212" s="4">
        <f t="shared" si="305"/>
        <v>112634.46010342933</v>
      </c>
      <c r="L3212" s="4">
        <f t="shared" si="306"/>
        <v>49977.46010342933</v>
      </c>
      <c r="M3212" s="5">
        <f t="shared" si="307"/>
        <v>0.79763570077452361</v>
      </c>
      <c r="N3212" s="4">
        <f>IF(SUMPRODUCT($O$2:$AD$2,O3212:AD3212)&lt;=Kalkulačka!$B$4,SUMPRODUCT($O$2:$AD$2,O3212:AD3212)*Kalkulačka!$B$5,SUMPRODUCT($O$2:$AD$2,O3212:AD3212))</f>
        <v>142.5</v>
      </c>
      <c r="O3212" s="4">
        <v>48</v>
      </c>
      <c r="P3212" s="4">
        <v>0</v>
      </c>
      <c r="Q3212" s="4">
        <v>0</v>
      </c>
      <c r="R3212" s="4">
        <v>0</v>
      </c>
      <c r="S3212" s="4">
        <v>47</v>
      </c>
      <c r="T3212" s="4">
        <v>0</v>
      </c>
      <c r="U3212" s="4">
        <v>92</v>
      </c>
      <c r="V3212" s="4">
        <v>30</v>
      </c>
      <c r="W3212" s="4">
        <v>0</v>
      </c>
      <c r="X3212" s="4">
        <v>0</v>
      </c>
      <c r="Y3212" s="4">
        <v>0</v>
      </c>
      <c r="Z3212" s="4">
        <v>0</v>
      </c>
      <c r="AA3212" s="4">
        <v>0</v>
      </c>
      <c r="AB3212" s="4">
        <v>0</v>
      </c>
      <c r="AC3212" s="4">
        <v>0</v>
      </c>
      <c r="AD3212" s="4">
        <v>0</v>
      </c>
    </row>
    <row r="3213" spans="1:30" x14ac:dyDescent="0.3">
      <c r="A3213" s="16" t="s">
        <v>20</v>
      </c>
      <c r="B3213" s="7">
        <v>534439</v>
      </c>
      <c r="C3213" s="7">
        <v>236462</v>
      </c>
      <c r="D3213" s="7" t="s">
        <v>3102</v>
      </c>
      <c r="E3213" s="7">
        <v>2</v>
      </c>
      <c r="F3213" s="4">
        <v>3141335</v>
      </c>
      <c r="G3213" s="4">
        <v>172822</v>
      </c>
      <c r="H3213" s="4">
        <f t="shared" si="302"/>
        <v>4049660.3658672692</v>
      </c>
      <c r="I3213" s="4">
        <f t="shared" si="303"/>
        <v>908325.36586726923</v>
      </c>
      <c r="J3213" s="5">
        <f t="shared" si="304"/>
        <v>0.28915265830204961</v>
      </c>
      <c r="K3213" s="4">
        <f t="shared" si="305"/>
        <v>225268.92020685866</v>
      </c>
      <c r="L3213" s="4">
        <f t="shared" si="306"/>
        <v>52446.92020685866</v>
      </c>
      <c r="M3213" s="5">
        <f t="shared" si="307"/>
        <v>0.30347363302622732</v>
      </c>
      <c r="N3213" s="4">
        <f>IF(SUMPRODUCT($O$2:$AD$2,O3213:AD3213)&lt;=Kalkulačka!$B$4,SUMPRODUCT($O$2:$AD$2,O3213:AD3213)*Kalkulačka!$B$5,SUMPRODUCT($O$2:$AD$2,O3213:AD3213))</f>
        <v>285</v>
      </c>
      <c r="O3213" s="4">
        <v>28</v>
      </c>
      <c r="P3213" s="4">
        <v>0</v>
      </c>
      <c r="Q3213" s="4">
        <v>0</v>
      </c>
      <c r="R3213" s="4">
        <v>0</v>
      </c>
      <c r="S3213" s="4">
        <v>162</v>
      </c>
      <c r="T3213" s="4">
        <v>0</v>
      </c>
      <c r="U3213" s="4">
        <v>170</v>
      </c>
      <c r="V3213" s="4">
        <v>58</v>
      </c>
      <c r="W3213" s="4">
        <v>0</v>
      </c>
      <c r="X3213" s="4">
        <v>0</v>
      </c>
      <c r="Y3213" s="4">
        <v>0</v>
      </c>
      <c r="Z3213" s="4">
        <v>0</v>
      </c>
      <c r="AA3213" s="4">
        <v>0</v>
      </c>
      <c r="AB3213" s="4">
        <v>0</v>
      </c>
      <c r="AC3213" s="4">
        <v>0</v>
      </c>
      <c r="AD3213" s="4">
        <v>0</v>
      </c>
    </row>
    <row r="3214" spans="1:30" x14ac:dyDescent="0.3">
      <c r="A3214" s="16" t="s">
        <v>41</v>
      </c>
      <c r="B3214" s="7">
        <v>575682</v>
      </c>
      <c r="C3214" s="7">
        <v>274283</v>
      </c>
      <c r="D3214" s="7" t="s">
        <v>3103</v>
      </c>
      <c r="E3214" s="7">
        <v>2</v>
      </c>
      <c r="F3214" s="4">
        <v>2132219</v>
      </c>
      <c r="G3214" s="4">
        <v>90889</v>
      </c>
      <c r="H3214" s="4">
        <f t="shared" si="302"/>
        <v>2749506.2484046193</v>
      </c>
      <c r="I3214" s="4">
        <f t="shared" si="303"/>
        <v>617287.24840461928</v>
      </c>
      <c r="J3214" s="5">
        <f t="shared" si="304"/>
        <v>0.28950461861779653</v>
      </c>
      <c r="K3214" s="4">
        <f t="shared" si="305"/>
        <v>152945.74056149877</v>
      </c>
      <c r="L3214" s="4">
        <f t="shared" si="306"/>
        <v>62056.740561498766</v>
      </c>
      <c r="M3214" s="5">
        <f t="shared" si="307"/>
        <v>0.68277503946020723</v>
      </c>
      <c r="N3214" s="4">
        <f>IF(SUMPRODUCT($O$2:$AD$2,O3214:AD3214)&lt;=Kalkulačka!$B$4,SUMPRODUCT($O$2:$AD$2,O3214:AD3214)*Kalkulačka!$B$5,SUMPRODUCT($O$2:$AD$2,O3214:AD3214))</f>
        <v>193.5</v>
      </c>
      <c r="O3214" s="4">
        <v>52</v>
      </c>
      <c r="P3214" s="4">
        <v>0</v>
      </c>
      <c r="Q3214" s="4">
        <v>0</v>
      </c>
      <c r="R3214" s="4">
        <v>0</v>
      </c>
      <c r="S3214" s="4">
        <v>77</v>
      </c>
      <c r="T3214" s="4">
        <v>0</v>
      </c>
      <c r="U3214" s="4">
        <v>124</v>
      </c>
      <c r="V3214" s="4">
        <v>30</v>
      </c>
      <c r="W3214" s="4">
        <v>0</v>
      </c>
      <c r="X3214" s="4">
        <v>0</v>
      </c>
      <c r="Y3214" s="4">
        <v>0</v>
      </c>
      <c r="Z3214" s="4">
        <v>0</v>
      </c>
      <c r="AA3214" s="4">
        <v>0</v>
      </c>
      <c r="AB3214" s="4">
        <v>0</v>
      </c>
      <c r="AC3214" s="4">
        <v>0</v>
      </c>
      <c r="AD3214" s="4">
        <v>0</v>
      </c>
    </row>
    <row r="3215" spans="1:30" x14ac:dyDescent="0.3">
      <c r="A3215" s="16" t="s">
        <v>38</v>
      </c>
      <c r="B3215" s="7">
        <v>549312</v>
      </c>
      <c r="C3215" s="7">
        <v>578371</v>
      </c>
      <c r="D3215" s="7" t="s">
        <v>3104</v>
      </c>
      <c r="E3215" s="7">
        <v>2</v>
      </c>
      <c r="F3215" s="4">
        <v>396680</v>
      </c>
      <c r="G3215" s="4">
        <v>11528</v>
      </c>
      <c r="H3215" s="4">
        <f t="shared" si="302"/>
        <v>511536.0462148129</v>
      </c>
      <c r="I3215" s="4">
        <f t="shared" si="303"/>
        <v>114856.0462148129</v>
      </c>
      <c r="J3215" s="5">
        <f t="shared" si="304"/>
        <v>0.28954332513565828</v>
      </c>
      <c r="K3215" s="4">
        <f t="shared" si="305"/>
        <v>28455.021499813723</v>
      </c>
      <c r="L3215" s="4">
        <f t="shared" si="306"/>
        <v>16927.021499813723</v>
      </c>
      <c r="M3215" s="5">
        <f t="shared" si="307"/>
        <v>1.4683398247583037</v>
      </c>
      <c r="N3215" s="4">
        <f>IF(SUMPRODUCT($O$2:$AD$2,O3215:AD3215)&lt;=Kalkulačka!$B$4,SUMPRODUCT($O$2:$AD$2,O3215:AD3215)*Kalkulačka!$B$5,SUMPRODUCT($O$2:$AD$2,O3215:AD3215))</f>
        <v>36</v>
      </c>
      <c r="O3215" s="4">
        <v>24</v>
      </c>
      <c r="P3215" s="4">
        <v>0</v>
      </c>
      <c r="Q3215" s="4">
        <v>0</v>
      </c>
      <c r="R3215" s="4">
        <v>0</v>
      </c>
      <c r="S3215" s="4">
        <v>0</v>
      </c>
      <c r="T3215" s="4">
        <v>0</v>
      </c>
      <c r="U3215" s="4">
        <v>24</v>
      </c>
      <c r="V3215" s="4">
        <v>0</v>
      </c>
      <c r="W3215" s="4">
        <v>0</v>
      </c>
      <c r="X3215" s="4">
        <v>0</v>
      </c>
      <c r="Y3215" s="4">
        <v>0</v>
      </c>
      <c r="Z3215" s="4">
        <v>0</v>
      </c>
      <c r="AA3215" s="4">
        <v>0</v>
      </c>
      <c r="AB3215" s="4">
        <v>0</v>
      </c>
      <c r="AC3215" s="4">
        <v>0</v>
      </c>
      <c r="AD3215" s="4">
        <v>0</v>
      </c>
    </row>
    <row r="3216" spans="1:30" x14ac:dyDescent="0.3">
      <c r="A3216" s="16" t="s">
        <v>38</v>
      </c>
      <c r="B3216" s="7">
        <v>571024</v>
      </c>
      <c r="C3216" s="7">
        <v>269697</v>
      </c>
      <c r="D3216" s="7" t="s">
        <v>1170</v>
      </c>
      <c r="E3216" s="7">
        <v>2</v>
      </c>
      <c r="F3216" s="4">
        <v>396680</v>
      </c>
      <c r="G3216" s="4">
        <v>11528</v>
      </c>
      <c r="H3216" s="4">
        <f t="shared" si="302"/>
        <v>511536.0462148129</v>
      </c>
      <c r="I3216" s="4">
        <f t="shared" si="303"/>
        <v>114856.0462148129</v>
      </c>
      <c r="J3216" s="5">
        <f t="shared" si="304"/>
        <v>0.28954332513565828</v>
      </c>
      <c r="K3216" s="4">
        <f t="shared" si="305"/>
        <v>28455.021499813723</v>
      </c>
      <c r="L3216" s="4">
        <f t="shared" si="306"/>
        <v>16927.021499813723</v>
      </c>
      <c r="M3216" s="5">
        <f t="shared" si="307"/>
        <v>1.4683398247583037</v>
      </c>
      <c r="N3216" s="4">
        <f>IF(SUMPRODUCT($O$2:$AD$2,O3216:AD3216)&lt;=Kalkulačka!$B$4,SUMPRODUCT($O$2:$AD$2,O3216:AD3216)*Kalkulačka!$B$5,SUMPRODUCT($O$2:$AD$2,O3216:AD3216))</f>
        <v>36</v>
      </c>
      <c r="O3216" s="4">
        <v>24</v>
      </c>
      <c r="P3216" s="4">
        <v>0</v>
      </c>
      <c r="Q3216" s="4">
        <v>0</v>
      </c>
      <c r="R3216" s="4">
        <v>0</v>
      </c>
      <c r="S3216" s="4">
        <v>0</v>
      </c>
      <c r="T3216" s="4">
        <v>0</v>
      </c>
      <c r="U3216" s="4">
        <v>0</v>
      </c>
      <c r="V3216" s="4">
        <v>0</v>
      </c>
      <c r="W3216" s="4">
        <v>0</v>
      </c>
      <c r="X3216" s="4">
        <v>0</v>
      </c>
      <c r="Y3216" s="4">
        <v>0</v>
      </c>
      <c r="Z3216" s="4">
        <v>0</v>
      </c>
      <c r="AA3216" s="4">
        <v>0</v>
      </c>
      <c r="AB3216" s="4">
        <v>0</v>
      </c>
      <c r="AC3216" s="4">
        <v>0</v>
      </c>
      <c r="AD3216" s="4">
        <v>0</v>
      </c>
    </row>
    <row r="3217" spans="1:30" x14ac:dyDescent="0.3">
      <c r="A3217" s="16" t="s">
        <v>38</v>
      </c>
      <c r="B3217" s="7">
        <v>573116</v>
      </c>
      <c r="C3217" s="7">
        <v>271756</v>
      </c>
      <c r="D3217" s="7" t="s">
        <v>3105</v>
      </c>
      <c r="E3217" s="7">
        <v>2</v>
      </c>
      <c r="F3217" s="4">
        <v>396680</v>
      </c>
      <c r="G3217" s="4">
        <v>11528</v>
      </c>
      <c r="H3217" s="4">
        <f t="shared" si="302"/>
        <v>511536.0462148129</v>
      </c>
      <c r="I3217" s="4">
        <f t="shared" si="303"/>
        <v>114856.0462148129</v>
      </c>
      <c r="J3217" s="5">
        <f t="shared" si="304"/>
        <v>0.28954332513565828</v>
      </c>
      <c r="K3217" s="4">
        <f t="shared" si="305"/>
        <v>28455.021499813723</v>
      </c>
      <c r="L3217" s="4">
        <f t="shared" si="306"/>
        <v>16927.021499813723</v>
      </c>
      <c r="M3217" s="5">
        <f t="shared" si="307"/>
        <v>1.4683398247583037</v>
      </c>
      <c r="N3217" s="4">
        <f>IF(SUMPRODUCT($O$2:$AD$2,O3217:AD3217)&lt;=Kalkulačka!$B$4,SUMPRODUCT($O$2:$AD$2,O3217:AD3217)*Kalkulačka!$B$5,SUMPRODUCT($O$2:$AD$2,O3217:AD3217))</f>
        <v>36</v>
      </c>
      <c r="O3217" s="4">
        <v>24</v>
      </c>
      <c r="P3217" s="4">
        <v>0</v>
      </c>
      <c r="Q3217" s="4">
        <v>0</v>
      </c>
      <c r="R3217" s="4">
        <v>0</v>
      </c>
      <c r="S3217" s="4">
        <v>0</v>
      </c>
      <c r="T3217" s="4">
        <v>0</v>
      </c>
      <c r="U3217" s="4">
        <v>0</v>
      </c>
      <c r="V3217" s="4">
        <v>0</v>
      </c>
      <c r="W3217" s="4">
        <v>0</v>
      </c>
      <c r="X3217" s="4">
        <v>0</v>
      </c>
      <c r="Y3217" s="4">
        <v>0</v>
      </c>
      <c r="Z3217" s="4">
        <v>0</v>
      </c>
      <c r="AA3217" s="4">
        <v>0</v>
      </c>
      <c r="AB3217" s="4">
        <v>0</v>
      </c>
      <c r="AC3217" s="4">
        <v>0</v>
      </c>
      <c r="AD3217" s="4">
        <v>0</v>
      </c>
    </row>
    <row r="3218" spans="1:30" x14ac:dyDescent="0.3">
      <c r="A3218" s="16" t="s">
        <v>38</v>
      </c>
      <c r="B3218" s="7">
        <v>549151</v>
      </c>
      <c r="C3218" s="7">
        <v>578363</v>
      </c>
      <c r="D3218" s="7" t="s">
        <v>3106</v>
      </c>
      <c r="E3218" s="7">
        <v>2</v>
      </c>
      <c r="F3218" s="4">
        <v>793359</v>
      </c>
      <c r="G3218" s="4">
        <v>23056</v>
      </c>
      <c r="H3218" s="4">
        <f t="shared" si="302"/>
        <v>1023072.0924296258</v>
      </c>
      <c r="I3218" s="4">
        <f t="shared" si="303"/>
        <v>229713.0924296258</v>
      </c>
      <c r="J3218" s="5">
        <f t="shared" si="304"/>
        <v>0.28954495055785068</v>
      </c>
      <c r="K3218" s="4">
        <f t="shared" si="305"/>
        <v>56910.042999627447</v>
      </c>
      <c r="L3218" s="4">
        <f t="shared" si="306"/>
        <v>33854.042999627447</v>
      </c>
      <c r="M3218" s="5">
        <f t="shared" si="307"/>
        <v>1.4683398247583037</v>
      </c>
      <c r="N3218" s="4">
        <f>IF(SUMPRODUCT($O$2:$AD$2,O3218:AD3218)&lt;=Kalkulačka!$B$4,SUMPRODUCT($O$2:$AD$2,O3218:AD3218)*Kalkulačka!$B$5,SUMPRODUCT($O$2:$AD$2,O3218:AD3218))</f>
        <v>72</v>
      </c>
      <c r="O3218" s="4">
        <v>48</v>
      </c>
      <c r="P3218" s="4">
        <v>0</v>
      </c>
      <c r="Q3218" s="4">
        <v>0</v>
      </c>
      <c r="R3218" s="4">
        <v>0</v>
      </c>
      <c r="S3218" s="4">
        <v>0</v>
      </c>
      <c r="T3218" s="4">
        <v>0</v>
      </c>
      <c r="U3218" s="4">
        <v>47</v>
      </c>
      <c r="V3218" s="4">
        <v>0</v>
      </c>
      <c r="W3218" s="4">
        <v>0</v>
      </c>
      <c r="X3218" s="4">
        <v>0</v>
      </c>
      <c r="Y3218" s="4">
        <v>0</v>
      </c>
      <c r="Z3218" s="4">
        <v>0</v>
      </c>
      <c r="AA3218" s="4">
        <v>0</v>
      </c>
      <c r="AB3218" s="4">
        <v>0</v>
      </c>
      <c r="AC3218" s="4">
        <v>0</v>
      </c>
      <c r="AD3218" s="4">
        <v>0</v>
      </c>
    </row>
    <row r="3219" spans="1:30" x14ac:dyDescent="0.3">
      <c r="A3219" s="16" t="s">
        <v>38</v>
      </c>
      <c r="B3219" s="7">
        <v>579726</v>
      </c>
      <c r="C3219" s="7">
        <v>580775</v>
      </c>
      <c r="D3219" s="7" t="s">
        <v>3107</v>
      </c>
      <c r="E3219" s="7">
        <v>2</v>
      </c>
      <c r="F3219" s="4">
        <v>793359</v>
      </c>
      <c r="G3219" s="4">
        <v>23056</v>
      </c>
      <c r="H3219" s="4">
        <f t="shared" si="302"/>
        <v>1023072.0924296258</v>
      </c>
      <c r="I3219" s="4">
        <f t="shared" si="303"/>
        <v>229713.0924296258</v>
      </c>
      <c r="J3219" s="5">
        <f t="shared" si="304"/>
        <v>0.28954495055785068</v>
      </c>
      <c r="K3219" s="4">
        <f t="shared" si="305"/>
        <v>56910.042999627447</v>
      </c>
      <c r="L3219" s="4">
        <f t="shared" si="306"/>
        <v>33854.042999627447</v>
      </c>
      <c r="M3219" s="5">
        <f t="shared" si="307"/>
        <v>1.4683398247583037</v>
      </c>
      <c r="N3219" s="4">
        <f>IF(SUMPRODUCT($O$2:$AD$2,O3219:AD3219)&lt;=Kalkulačka!$B$4,SUMPRODUCT($O$2:$AD$2,O3219:AD3219)*Kalkulačka!$B$5,SUMPRODUCT($O$2:$AD$2,O3219:AD3219))</f>
        <v>72</v>
      </c>
      <c r="O3219" s="4">
        <v>48</v>
      </c>
      <c r="P3219" s="4">
        <v>0</v>
      </c>
      <c r="Q3219" s="4">
        <v>0</v>
      </c>
      <c r="R3219" s="4">
        <v>0</v>
      </c>
      <c r="S3219" s="4">
        <v>0</v>
      </c>
      <c r="T3219" s="4">
        <v>0</v>
      </c>
      <c r="U3219" s="4">
        <v>48</v>
      </c>
      <c r="V3219" s="4">
        <v>0</v>
      </c>
      <c r="W3219" s="4">
        <v>0</v>
      </c>
      <c r="X3219" s="4">
        <v>0</v>
      </c>
      <c r="Y3219" s="4">
        <v>0</v>
      </c>
      <c r="Z3219" s="4">
        <v>0</v>
      </c>
      <c r="AA3219" s="4">
        <v>0</v>
      </c>
      <c r="AB3219" s="4">
        <v>0</v>
      </c>
      <c r="AC3219" s="4">
        <v>0</v>
      </c>
      <c r="AD3219" s="4">
        <v>0</v>
      </c>
    </row>
    <row r="3220" spans="1:30" x14ac:dyDescent="0.3">
      <c r="A3220" s="16" t="s">
        <v>32</v>
      </c>
      <c r="B3220" s="7">
        <v>565431</v>
      </c>
      <c r="C3220" s="7">
        <v>264202</v>
      </c>
      <c r="D3220" s="7" t="s">
        <v>3108</v>
      </c>
      <c r="E3220" s="7">
        <v>2</v>
      </c>
      <c r="F3220" s="4">
        <v>3287308</v>
      </c>
      <c r="G3220" s="4">
        <v>177461</v>
      </c>
      <c r="H3220" s="4">
        <f t="shared" si="302"/>
        <v>4241486.3831978235</v>
      </c>
      <c r="I3220" s="4">
        <f t="shared" si="303"/>
        <v>954178.38319782354</v>
      </c>
      <c r="J3220" s="5">
        <f t="shared" si="304"/>
        <v>0.290261327261645</v>
      </c>
      <c r="K3220" s="4">
        <f t="shared" si="305"/>
        <v>235939.55326928879</v>
      </c>
      <c r="L3220" s="4">
        <f t="shared" si="306"/>
        <v>58478.553269288794</v>
      </c>
      <c r="M3220" s="5">
        <f t="shared" si="307"/>
        <v>0.32952904170093023</v>
      </c>
      <c r="N3220" s="4">
        <f>IF(SUMPRODUCT($O$2:$AD$2,O3220:AD3220)&lt;=Kalkulačka!$B$4,SUMPRODUCT($O$2:$AD$2,O3220:AD3220)*Kalkulačka!$B$5,SUMPRODUCT($O$2:$AD$2,O3220:AD3220))</f>
        <v>298.5</v>
      </c>
      <c r="O3220" s="4">
        <v>36</v>
      </c>
      <c r="P3220" s="4">
        <v>0</v>
      </c>
      <c r="Q3220" s="4">
        <v>0</v>
      </c>
      <c r="R3220" s="4">
        <v>0</v>
      </c>
      <c r="S3220" s="4">
        <v>163</v>
      </c>
      <c r="T3220" s="4">
        <v>0</v>
      </c>
      <c r="U3220" s="4">
        <v>158</v>
      </c>
      <c r="V3220" s="4">
        <v>71</v>
      </c>
      <c r="W3220" s="4">
        <v>0</v>
      </c>
      <c r="X3220" s="4">
        <v>0</v>
      </c>
      <c r="Y3220" s="4">
        <v>0</v>
      </c>
      <c r="Z3220" s="4">
        <v>0</v>
      </c>
      <c r="AA3220" s="4">
        <v>0</v>
      </c>
      <c r="AB3220" s="4">
        <v>0</v>
      </c>
      <c r="AC3220" s="4">
        <v>0</v>
      </c>
      <c r="AD3220" s="4">
        <v>0</v>
      </c>
    </row>
    <row r="3221" spans="1:30" x14ac:dyDescent="0.3">
      <c r="A3221" s="16" t="s">
        <v>20</v>
      </c>
      <c r="B3221" s="7">
        <v>533432</v>
      </c>
      <c r="C3221" s="7">
        <v>235491</v>
      </c>
      <c r="D3221" s="7" t="s">
        <v>2574</v>
      </c>
      <c r="E3221" s="7">
        <v>2</v>
      </c>
      <c r="F3221" s="4">
        <v>775973</v>
      </c>
      <c r="G3221" s="4">
        <v>22459</v>
      </c>
      <c r="H3221" s="4">
        <f t="shared" si="302"/>
        <v>1001758.0905040087</v>
      </c>
      <c r="I3221" s="4">
        <f t="shared" si="303"/>
        <v>225785.09050400869</v>
      </c>
      <c r="J3221" s="5">
        <f t="shared" si="304"/>
        <v>0.29097029214161929</v>
      </c>
      <c r="K3221" s="4">
        <f t="shared" si="305"/>
        <v>55724.417103801876</v>
      </c>
      <c r="L3221" s="4">
        <f t="shared" si="306"/>
        <v>33265.417103801876</v>
      </c>
      <c r="M3221" s="5">
        <f t="shared" si="307"/>
        <v>1.4811619886816811</v>
      </c>
      <c r="N3221" s="4">
        <f>IF(SUMPRODUCT($O$2:$AD$2,O3221:AD3221)&lt;=Kalkulačka!$B$4,SUMPRODUCT($O$2:$AD$2,O3221:AD3221)*Kalkulačka!$B$5,SUMPRODUCT($O$2:$AD$2,O3221:AD3221))</f>
        <v>70.5</v>
      </c>
      <c r="O3221" s="4">
        <v>47</v>
      </c>
      <c r="P3221" s="4">
        <v>0</v>
      </c>
      <c r="Q3221" s="4">
        <v>0</v>
      </c>
      <c r="R3221" s="4">
        <v>0</v>
      </c>
      <c r="S3221" s="4">
        <v>0</v>
      </c>
      <c r="T3221" s="4">
        <v>0</v>
      </c>
      <c r="U3221" s="4">
        <v>47</v>
      </c>
      <c r="V3221" s="4">
        <v>0</v>
      </c>
      <c r="W3221" s="4">
        <v>0</v>
      </c>
      <c r="X3221" s="4">
        <v>0</v>
      </c>
      <c r="Y3221" s="4">
        <v>0</v>
      </c>
      <c r="Z3221" s="4">
        <v>0</v>
      </c>
      <c r="AA3221" s="4">
        <v>0</v>
      </c>
      <c r="AB3221" s="4">
        <v>0</v>
      </c>
      <c r="AC3221" s="4">
        <v>0</v>
      </c>
      <c r="AD3221" s="4">
        <v>0</v>
      </c>
    </row>
    <row r="3222" spans="1:30" x14ac:dyDescent="0.3">
      <c r="A3222" s="16" t="s">
        <v>20</v>
      </c>
      <c r="B3222" s="7">
        <v>538043</v>
      </c>
      <c r="C3222" s="7">
        <v>240028</v>
      </c>
      <c r="D3222" s="7" t="s">
        <v>921</v>
      </c>
      <c r="E3222" s="7">
        <v>2</v>
      </c>
      <c r="F3222" s="4">
        <v>775973</v>
      </c>
      <c r="G3222" s="4">
        <v>22459</v>
      </c>
      <c r="H3222" s="4">
        <f t="shared" si="302"/>
        <v>1001758.0905040087</v>
      </c>
      <c r="I3222" s="4">
        <f t="shared" si="303"/>
        <v>225785.09050400869</v>
      </c>
      <c r="J3222" s="5">
        <f t="shared" si="304"/>
        <v>0.29097029214161929</v>
      </c>
      <c r="K3222" s="4">
        <f t="shared" si="305"/>
        <v>55724.417103801876</v>
      </c>
      <c r="L3222" s="4">
        <f t="shared" si="306"/>
        <v>33265.417103801876</v>
      </c>
      <c r="M3222" s="5">
        <f t="shared" si="307"/>
        <v>1.4811619886816811</v>
      </c>
      <c r="N3222" s="4">
        <f>IF(SUMPRODUCT($O$2:$AD$2,O3222:AD3222)&lt;=Kalkulačka!$B$4,SUMPRODUCT($O$2:$AD$2,O3222:AD3222)*Kalkulačka!$B$5,SUMPRODUCT($O$2:$AD$2,O3222:AD3222))</f>
        <v>70.5</v>
      </c>
      <c r="O3222" s="4">
        <v>47</v>
      </c>
      <c r="P3222" s="4">
        <v>0</v>
      </c>
      <c r="Q3222" s="4">
        <v>0</v>
      </c>
      <c r="R3222" s="4">
        <v>0</v>
      </c>
      <c r="S3222" s="4">
        <v>0</v>
      </c>
      <c r="T3222" s="4">
        <v>0</v>
      </c>
      <c r="U3222" s="4">
        <v>0</v>
      </c>
      <c r="V3222" s="4">
        <v>0</v>
      </c>
      <c r="W3222" s="4">
        <v>0</v>
      </c>
      <c r="X3222" s="4">
        <v>0</v>
      </c>
      <c r="Y3222" s="4">
        <v>0</v>
      </c>
      <c r="Z3222" s="4">
        <v>0</v>
      </c>
      <c r="AA3222" s="4">
        <v>0</v>
      </c>
      <c r="AB3222" s="4">
        <v>0</v>
      </c>
      <c r="AC3222" s="4">
        <v>0</v>
      </c>
      <c r="AD3222" s="4">
        <v>0</v>
      </c>
    </row>
    <row r="3223" spans="1:30" x14ac:dyDescent="0.3">
      <c r="A3223" s="16" t="s">
        <v>50</v>
      </c>
      <c r="B3223" s="7">
        <v>589659</v>
      </c>
      <c r="C3223" s="7">
        <v>288390</v>
      </c>
      <c r="D3223" s="7" t="s">
        <v>3109</v>
      </c>
      <c r="E3223" s="7">
        <v>2</v>
      </c>
      <c r="F3223" s="4">
        <v>2822284</v>
      </c>
      <c r="G3223" s="4">
        <v>117193</v>
      </c>
      <c r="H3223" s="4">
        <f t="shared" si="302"/>
        <v>3644694.3292805422</v>
      </c>
      <c r="I3223" s="4">
        <f t="shared" si="303"/>
        <v>822410.32928054221</v>
      </c>
      <c r="J3223" s="5">
        <f t="shared" si="304"/>
        <v>0.29139885613231775</v>
      </c>
      <c r="K3223" s="4">
        <f t="shared" si="305"/>
        <v>202742.02818617277</v>
      </c>
      <c r="L3223" s="4">
        <f t="shared" si="306"/>
        <v>85549.028186172771</v>
      </c>
      <c r="M3223" s="5">
        <f t="shared" si="307"/>
        <v>0.72998411326762502</v>
      </c>
      <c r="N3223" s="4">
        <f>IF(SUMPRODUCT($O$2:$AD$2,O3223:AD3223)&lt;=Kalkulačka!$B$4,SUMPRODUCT($O$2:$AD$2,O3223:AD3223)*Kalkulačka!$B$5,SUMPRODUCT($O$2:$AD$2,O3223:AD3223))</f>
        <v>256.5</v>
      </c>
      <c r="O3223" s="4">
        <v>77</v>
      </c>
      <c r="P3223" s="4">
        <v>0</v>
      </c>
      <c r="Q3223" s="4">
        <v>0</v>
      </c>
      <c r="R3223" s="4">
        <v>0</v>
      </c>
      <c r="S3223" s="4">
        <v>94</v>
      </c>
      <c r="T3223" s="4">
        <v>0</v>
      </c>
      <c r="U3223" s="4">
        <v>168</v>
      </c>
      <c r="V3223" s="4">
        <v>71</v>
      </c>
      <c r="W3223" s="4">
        <v>0</v>
      </c>
      <c r="X3223" s="4">
        <v>0</v>
      </c>
      <c r="Y3223" s="4">
        <v>0</v>
      </c>
      <c r="Z3223" s="4">
        <v>0</v>
      </c>
      <c r="AA3223" s="4">
        <v>0</v>
      </c>
      <c r="AB3223" s="4">
        <v>0</v>
      </c>
      <c r="AC3223" s="4">
        <v>0</v>
      </c>
      <c r="AD3223" s="4">
        <v>0</v>
      </c>
    </row>
    <row r="3224" spans="1:30" x14ac:dyDescent="0.3">
      <c r="A3224" s="16" t="s">
        <v>25</v>
      </c>
      <c r="B3224" s="7">
        <v>553956</v>
      </c>
      <c r="C3224" s="7">
        <v>572659</v>
      </c>
      <c r="D3224" s="7" t="s">
        <v>3110</v>
      </c>
      <c r="E3224" s="7">
        <v>2</v>
      </c>
      <c r="F3224" s="4">
        <v>396044</v>
      </c>
      <c r="G3224" s="4">
        <v>11521</v>
      </c>
      <c r="H3224" s="4">
        <f t="shared" si="302"/>
        <v>511536.0462148129</v>
      </c>
      <c r="I3224" s="4">
        <f t="shared" si="303"/>
        <v>115492.0462148129</v>
      </c>
      <c r="J3224" s="5">
        <f t="shared" si="304"/>
        <v>0.29161417977500714</v>
      </c>
      <c r="K3224" s="4">
        <f t="shared" si="305"/>
        <v>28455.021499813723</v>
      </c>
      <c r="L3224" s="4">
        <f t="shared" si="306"/>
        <v>16934.021499813723</v>
      </c>
      <c r="M3224" s="5">
        <f t="shared" si="307"/>
        <v>1.4698395538420037</v>
      </c>
      <c r="N3224" s="4">
        <f>IF(SUMPRODUCT($O$2:$AD$2,O3224:AD3224)&lt;=Kalkulačka!$B$4,SUMPRODUCT($O$2:$AD$2,O3224:AD3224)*Kalkulačka!$B$5,SUMPRODUCT($O$2:$AD$2,O3224:AD3224))</f>
        <v>36</v>
      </c>
      <c r="O3224" s="4">
        <v>24</v>
      </c>
      <c r="P3224" s="4">
        <v>0</v>
      </c>
      <c r="Q3224" s="4">
        <v>0</v>
      </c>
      <c r="R3224" s="4">
        <v>0</v>
      </c>
      <c r="S3224" s="4">
        <v>0</v>
      </c>
      <c r="T3224" s="4">
        <v>0</v>
      </c>
      <c r="U3224" s="4">
        <v>24</v>
      </c>
      <c r="V3224" s="4">
        <v>0</v>
      </c>
      <c r="W3224" s="4">
        <v>0</v>
      </c>
      <c r="X3224" s="4">
        <v>0</v>
      </c>
      <c r="Y3224" s="4">
        <v>0</v>
      </c>
      <c r="Z3224" s="4">
        <v>0</v>
      </c>
      <c r="AA3224" s="4">
        <v>0</v>
      </c>
      <c r="AB3224" s="4">
        <v>0</v>
      </c>
      <c r="AC3224" s="4">
        <v>0</v>
      </c>
      <c r="AD3224" s="4">
        <v>0</v>
      </c>
    </row>
    <row r="3225" spans="1:30" x14ac:dyDescent="0.3">
      <c r="A3225" s="16" t="s">
        <v>25</v>
      </c>
      <c r="B3225" s="7">
        <v>558583</v>
      </c>
      <c r="C3225" s="7">
        <v>257451</v>
      </c>
      <c r="D3225" s="7" t="s">
        <v>3111</v>
      </c>
      <c r="E3225" s="7">
        <v>2</v>
      </c>
      <c r="F3225" s="4">
        <v>396044</v>
      </c>
      <c r="G3225" s="4">
        <v>11521</v>
      </c>
      <c r="H3225" s="4">
        <f t="shared" si="302"/>
        <v>511536.0462148129</v>
      </c>
      <c r="I3225" s="4">
        <f t="shared" si="303"/>
        <v>115492.0462148129</v>
      </c>
      <c r="J3225" s="5">
        <f t="shared" si="304"/>
        <v>0.29161417977500714</v>
      </c>
      <c r="K3225" s="4">
        <f t="shared" si="305"/>
        <v>28455.021499813723</v>
      </c>
      <c r="L3225" s="4">
        <f t="shared" si="306"/>
        <v>16934.021499813723</v>
      </c>
      <c r="M3225" s="5">
        <f t="shared" si="307"/>
        <v>1.4698395538420037</v>
      </c>
      <c r="N3225" s="4">
        <f>IF(SUMPRODUCT($O$2:$AD$2,O3225:AD3225)&lt;=Kalkulačka!$B$4,SUMPRODUCT($O$2:$AD$2,O3225:AD3225)*Kalkulačka!$B$5,SUMPRODUCT($O$2:$AD$2,O3225:AD3225))</f>
        <v>36</v>
      </c>
      <c r="O3225" s="4">
        <v>24</v>
      </c>
      <c r="P3225" s="4">
        <v>0</v>
      </c>
      <c r="Q3225" s="4">
        <v>0</v>
      </c>
      <c r="R3225" s="4">
        <v>0</v>
      </c>
      <c r="S3225" s="4">
        <v>0</v>
      </c>
      <c r="T3225" s="4">
        <v>0</v>
      </c>
      <c r="U3225" s="4">
        <v>24</v>
      </c>
      <c r="V3225" s="4">
        <v>0</v>
      </c>
      <c r="W3225" s="4">
        <v>0</v>
      </c>
      <c r="X3225" s="4">
        <v>0</v>
      </c>
      <c r="Y3225" s="4">
        <v>0</v>
      </c>
      <c r="Z3225" s="4">
        <v>0</v>
      </c>
      <c r="AA3225" s="4">
        <v>0</v>
      </c>
      <c r="AB3225" s="4">
        <v>0</v>
      </c>
      <c r="AC3225" s="4">
        <v>0</v>
      </c>
      <c r="AD3225" s="4">
        <v>0</v>
      </c>
    </row>
    <row r="3226" spans="1:30" x14ac:dyDescent="0.3">
      <c r="A3226" s="16" t="s">
        <v>25</v>
      </c>
      <c r="B3226" s="7">
        <v>558745</v>
      </c>
      <c r="C3226" s="7">
        <v>257630</v>
      </c>
      <c r="D3226" s="7" t="s">
        <v>3112</v>
      </c>
      <c r="E3226" s="7">
        <v>2</v>
      </c>
      <c r="F3226" s="4">
        <v>396044</v>
      </c>
      <c r="G3226" s="4">
        <v>11521</v>
      </c>
      <c r="H3226" s="4">
        <f t="shared" si="302"/>
        <v>511536.0462148129</v>
      </c>
      <c r="I3226" s="4">
        <f t="shared" si="303"/>
        <v>115492.0462148129</v>
      </c>
      <c r="J3226" s="5">
        <f t="shared" si="304"/>
        <v>0.29161417977500714</v>
      </c>
      <c r="K3226" s="4">
        <f t="shared" si="305"/>
        <v>28455.021499813723</v>
      </c>
      <c r="L3226" s="4">
        <f t="shared" si="306"/>
        <v>16934.021499813723</v>
      </c>
      <c r="M3226" s="5">
        <f t="shared" si="307"/>
        <v>1.4698395538420037</v>
      </c>
      <c r="N3226" s="4">
        <f>IF(SUMPRODUCT($O$2:$AD$2,O3226:AD3226)&lt;=Kalkulačka!$B$4,SUMPRODUCT($O$2:$AD$2,O3226:AD3226)*Kalkulačka!$B$5,SUMPRODUCT($O$2:$AD$2,O3226:AD3226))</f>
        <v>36</v>
      </c>
      <c r="O3226" s="4">
        <v>24</v>
      </c>
      <c r="P3226" s="4">
        <v>0</v>
      </c>
      <c r="Q3226" s="4">
        <v>0</v>
      </c>
      <c r="R3226" s="4">
        <v>0</v>
      </c>
      <c r="S3226" s="4">
        <v>0</v>
      </c>
      <c r="T3226" s="4">
        <v>0</v>
      </c>
      <c r="U3226" s="4">
        <v>0</v>
      </c>
      <c r="V3226" s="4">
        <v>0</v>
      </c>
      <c r="W3226" s="4">
        <v>0</v>
      </c>
      <c r="X3226" s="4">
        <v>0</v>
      </c>
      <c r="Y3226" s="4">
        <v>0</v>
      </c>
      <c r="Z3226" s="4">
        <v>0</v>
      </c>
      <c r="AA3226" s="4">
        <v>0</v>
      </c>
      <c r="AB3226" s="4">
        <v>0</v>
      </c>
      <c r="AC3226" s="4">
        <v>0</v>
      </c>
      <c r="AD3226" s="4">
        <v>0</v>
      </c>
    </row>
    <row r="3227" spans="1:30" x14ac:dyDescent="0.3">
      <c r="A3227" s="16" t="s">
        <v>25</v>
      </c>
      <c r="B3227" s="7">
        <v>559431</v>
      </c>
      <c r="C3227" s="7">
        <v>572969</v>
      </c>
      <c r="D3227" s="7" t="s">
        <v>3113</v>
      </c>
      <c r="E3227" s="7">
        <v>2</v>
      </c>
      <c r="F3227" s="4">
        <v>396044</v>
      </c>
      <c r="G3227" s="4">
        <v>11521</v>
      </c>
      <c r="H3227" s="4">
        <f t="shared" si="302"/>
        <v>511536.0462148129</v>
      </c>
      <c r="I3227" s="4">
        <f t="shared" si="303"/>
        <v>115492.0462148129</v>
      </c>
      <c r="J3227" s="5">
        <f t="shared" si="304"/>
        <v>0.29161417977500714</v>
      </c>
      <c r="K3227" s="4">
        <f t="shared" si="305"/>
        <v>28455.021499813723</v>
      </c>
      <c r="L3227" s="4">
        <f t="shared" si="306"/>
        <v>16934.021499813723</v>
      </c>
      <c r="M3227" s="5">
        <f t="shared" si="307"/>
        <v>1.4698395538420037</v>
      </c>
      <c r="N3227" s="4">
        <f>IF(SUMPRODUCT($O$2:$AD$2,O3227:AD3227)&lt;=Kalkulačka!$B$4,SUMPRODUCT($O$2:$AD$2,O3227:AD3227)*Kalkulačka!$B$5,SUMPRODUCT($O$2:$AD$2,O3227:AD3227))</f>
        <v>36</v>
      </c>
      <c r="O3227" s="4">
        <v>24</v>
      </c>
      <c r="P3227" s="4">
        <v>0</v>
      </c>
      <c r="Q3227" s="4">
        <v>0</v>
      </c>
      <c r="R3227" s="4">
        <v>0</v>
      </c>
      <c r="S3227" s="4">
        <v>0</v>
      </c>
      <c r="T3227" s="4">
        <v>0</v>
      </c>
      <c r="U3227" s="4">
        <v>0</v>
      </c>
      <c r="V3227" s="4">
        <v>0</v>
      </c>
      <c r="W3227" s="4">
        <v>0</v>
      </c>
      <c r="X3227" s="4">
        <v>0</v>
      </c>
      <c r="Y3227" s="4">
        <v>0</v>
      </c>
      <c r="Z3227" s="4">
        <v>0</v>
      </c>
      <c r="AA3227" s="4">
        <v>0</v>
      </c>
      <c r="AB3227" s="4">
        <v>0</v>
      </c>
      <c r="AC3227" s="4">
        <v>0</v>
      </c>
      <c r="AD3227" s="4">
        <v>0</v>
      </c>
    </row>
    <row r="3228" spans="1:30" x14ac:dyDescent="0.3">
      <c r="A3228" s="16" t="s">
        <v>50</v>
      </c>
      <c r="B3228" s="7">
        <v>517747</v>
      </c>
      <c r="C3228" s="7">
        <v>301949</v>
      </c>
      <c r="D3228" s="7" t="s">
        <v>3114</v>
      </c>
      <c r="E3228" s="7">
        <v>2</v>
      </c>
      <c r="F3228" s="4">
        <v>2310248</v>
      </c>
      <c r="G3228" s="4">
        <v>101588</v>
      </c>
      <c r="H3228" s="4">
        <f t="shared" si="302"/>
        <v>2983960.269586409</v>
      </c>
      <c r="I3228" s="4">
        <f t="shared" si="303"/>
        <v>673712.26958640898</v>
      </c>
      <c r="J3228" s="5">
        <f t="shared" si="304"/>
        <v>0.29161902513773796</v>
      </c>
      <c r="K3228" s="4">
        <f t="shared" si="305"/>
        <v>165987.62541558006</v>
      </c>
      <c r="L3228" s="4">
        <f t="shared" si="306"/>
        <v>64399.625415580056</v>
      </c>
      <c r="M3228" s="5">
        <f t="shared" si="307"/>
        <v>0.63392945441961701</v>
      </c>
      <c r="N3228" s="4">
        <f>IF(SUMPRODUCT($O$2:$AD$2,O3228:AD3228)&lt;=Kalkulačka!$B$4,SUMPRODUCT($O$2:$AD$2,O3228:AD3228)*Kalkulačka!$B$5,SUMPRODUCT($O$2:$AD$2,O3228:AD3228))</f>
        <v>210</v>
      </c>
      <c r="O3228" s="4">
        <v>48</v>
      </c>
      <c r="P3228" s="4">
        <v>0</v>
      </c>
      <c r="Q3228" s="4">
        <v>0</v>
      </c>
      <c r="R3228" s="4">
        <v>0</v>
      </c>
      <c r="S3228" s="4">
        <v>92</v>
      </c>
      <c r="T3228" s="4">
        <v>0</v>
      </c>
      <c r="U3228" s="4">
        <v>139</v>
      </c>
      <c r="V3228" s="4">
        <v>75</v>
      </c>
      <c r="W3228" s="4">
        <v>0</v>
      </c>
      <c r="X3228" s="4">
        <v>0</v>
      </c>
      <c r="Y3228" s="4">
        <v>0</v>
      </c>
      <c r="Z3228" s="4">
        <v>0</v>
      </c>
      <c r="AA3228" s="4">
        <v>0</v>
      </c>
      <c r="AB3228" s="4">
        <v>0</v>
      </c>
      <c r="AC3228" s="4">
        <v>0</v>
      </c>
      <c r="AD3228" s="4">
        <v>0</v>
      </c>
    </row>
    <row r="3229" spans="1:30" x14ac:dyDescent="0.3">
      <c r="A3229" s="16" t="s">
        <v>35</v>
      </c>
      <c r="B3229" s="7">
        <v>561584</v>
      </c>
      <c r="C3229" s="7">
        <v>260525</v>
      </c>
      <c r="D3229" s="7" t="s">
        <v>3115</v>
      </c>
      <c r="E3229" s="7">
        <v>2</v>
      </c>
      <c r="F3229" s="4">
        <v>923830</v>
      </c>
      <c r="G3229" s="4">
        <v>37796</v>
      </c>
      <c r="H3229" s="4">
        <f t="shared" si="302"/>
        <v>1193584.1078345636</v>
      </c>
      <c r="I3229" s="4">
        <f t="shared" si="303"/>
        <v>269754.10783456359</v>
      </c>
      <c r="J3229" s="5">
        <f t="shared" si="304"/>
        <v>0.29199539724252688</v>
      </c>
      <c r="K3229" s="4">
        <f t="shared" si="305"/>
        <v>66395.050166232017</v>
      </c>
      <c r="L3229" s="4">
        <f t="shared" si="306"/>
        <v>28599.050166232017</v>
      </c>
      <c r="M3229" s="5">
        <f t="shared" si="307"/>
        <v>0.75666869949814841</v>
      </c>
      <c r="N3229" s="4">
        <f>IF(SUMPRODUCT($O$2:$AD$2,O3229:AD3229)&lt;=Kalkulačka!$B$4,SUMPRODUCT($O$2:$AD$2,O3229:AD3229)*Kalkulačka!$B$5,SUMPRODUCT($O$2:$AD$2,O3229:AD3229))</f>
        <v>84</v>
      </c>
      <c r="O3229" s="4">
        <v>26</v>
      </c>
      <c r="P3229" s="4">
        <v>0</v>
      </c>
      <c r="Q3229" s="4">
        <v>0</v>
      </c>
      <c r="R3229" s="4">
        <v>0</v>
      </c>
      <c r="S3229" s="4">
        <v>30</v>
      </c>
      <c r="T3229" s="4">
        <v>0</v>
      </c>
      <c r="U3229" s="4">
        <v>0</v>
      </c>
      <c r="V3229" s="4">
        <v>28</v>
      </c>
      <c r="W3229" s="4">
        <v>0</v>
      </c>
      <c r="X3229" s="4">
        <v>0</v>
      </c>
      <c r="Y3229" s="4">
        <v>0</v>
      </c>
      <c r="Z3229" s="4">
        <v>0</v>
      </c>
      <c r="AA3229" s="4">
        <v>0</v>
      </c>
      <c r="AB3229" s="4">
        <v>0</v>
      </c>
      <c r="AC3229" s="4">
        <v>0</v>
      </c>
      <c r="AD3229" s="4">
        <v>0</v>
      </c>
    </row>
    <row r="3230" spans="1:30" x14ac:dyDescent="0.3">
      <c r="A3230" s="16" t="s">
        <v>56</v>
      </c>
      <c r="B3230" s="7">
        <v>508128</v>
      </c>
      <c r="C3230" s="7">
        <v>300411</v>
      </c>
      <c r="D3230" s="7" t="s">
        <v>3116</v>
      </c>
      <c r="E3230" s="7">
        <v>2</v>
      </c>
      <c r="F3230" s="4">
        <v>2556836</v>
      </c>
      <c r="G3230" s="4">
        <v>102756</v>
      </c>
      <c r="H3230" s="4">
        <f t="shared" si="302"/>
        <v>3303670.2984706666</v>
      </c>
      <c r="I3230" s="4">
        <f t="shared" si="303"/>
        <v>746834.29847066663</v>
      </c>
      <c r="J3230" s="5">
        <f t="shared" si="304"/>
        <v>0.29209315672599523</v>
      </c>
      <c r="K3230" s="4">
        <f t="shared" si="305"/>
        <v>183772.01385296363</v>
      </c>
      <c r="L3230" s="4">
        <f t="shared" si="306"/>
        <v>81016.013852963632</v>
      </c>
      <c r="M3230" s="5">
        <f t="shared" si="307"/>
        <v>0.78843098070150286</v>
      </c>
      <c r="N3230" s="4">
        <f>IF(SUMPRODUCT($O$2:$AD$2,O3230:AD3230)&lt;=Kalkulačka!$B$4,SUMPRODUCT($O$2:$AD$2,O3230:AD3230)*Kalkulačka!$B$5,SUMPRODUCT($O$2:$AD$2,O3230:AD3230))</f>
        <v>232.5</v>
      </c>
      <c r="O3230" s="4">
        <v>78</v>
      </c>
      <c r="P3230" s="4">
        <v>0</v>
      </c>
      <c r="Q3230" s="4">
        <v>0</v>
      </c>
      <c r="R3230" s="4">
        <v>0</v>
      </c>
      <c r="S3230" s="4">
        <v>77</v>
      </c>
      <c r="T3230" s="4">
        <v>0</v>
      </c>
      <c r="U3230" s="4">
        <v>0</v>
      </c>
      <c r="V3230" s="4">
        <v>55</v>
      </c>
      <c r="W3230" s="4">
        <v>0</v>
      </c>
      <c r="X3230" s="4">
        <v>0</v>
      </c>
      <c r="Y3230" s="4">
        <v>0</v>
      </c>
      <c r="Z3230" s="4">
        <v>0</v>
      </c>
      <c r="AA3230" s="4">
        <v>0</v>
      </c>
      <c r="AB3230" s="4">
        <v>0</v>
      </c>
      <c r="AC3230" s="4">
        <v>0</v>
      </c>
      <c r="AD3230" s="4">
        <v>0</v>
      </c>
    </row>
    <row r="3231" spans="1:30" x14ac:dyDescent="0.3">
      <c r="A3231" s="16" t="s">
        <v>20</v>
      </c>
      <c r="B3231" s="7">
        <v>534749</v>
      </c>
      <c r="C3231" s="7">
        <v>236772</v>
      </c>
      <c r="D3231" s="7" t="s">
        <v>3117</v>
      </c>
      <c r="E3231" s="7">
        <v>2</v>
      </c>
      <c r="F3231" s="4">
        <v>1038680</v>
      </c>
      <c r="G3231" s="4">
        <v>44358</v>
      </c>
      <c r="H3231" s="4">
        <f t="shared" si="302"/>
        <v>1342782.1213138839</v>
      </c>
      <c r="I3231" s="4">
        <f t="shared" si="303"/>
        <v>304102.12131388392</v>
      </c>
      <c r="J3231" s="5">
        <f t="shared" si="304"/>
        <v>0.2927774880751377</v>
      </c>
      <c r="K3231" s="4">
        <f t="shared" si="305"/>
        <v>74694.431437011022</v>
      </c>
      <c r="L3231" s="4">
        <f t="shared" si="306"/>
        <v>30336.431437011022</v>
      </c>
      <c r="M3231" s="5">
        <f t="shared" si="307"/>
        <v>0.6838998926239015</v>
      </c>
      <c r="N3231" s="4">
        <f>IF(SUMPRODUCT($O$2:$AD$2,O3231:AD3231)&lt;=Kalkulačka!$B$4,SUMPRODUCT($O$2:$AD$2,O3231:AD3231)*Kalkulačka!$B$5,SUMPRODUCT($O$2:$AD$2,O3231:AD3231))</f>
        <v>94.5</v>
      </c>
      <c r="O3231" s="4">
        <v>25</v>
      </c>
      <c r="P3231" s="4">
        <v>0</v>
      </c>
      <c r="Q3231" s="4">
        <v>0</v>
      </c>
      <c r="R3231" s="4">
        <v>0</v>
      </c>
      <c r="S3231" s="4">
        <v>38</v>
      </c>
      <c r="T3231" s="4">
        <v>0</v>
      </c>
      <c r="U3231" s="4">
        <v>61</v>
      </c>
      <c r="V3231" s="4">
        <v>30</v>
      </c>
      <c r="W3231" s="4">
        <v>0</v>
      </c>
      <c r="X3231" s="4">
        <v>0</v>
      </c>
      <c r="Y3231" s="4">
        <v>0</v>
      </c>
      <c r="Z3231" s="4">
        <v>0</v>
      </c>
      <c r="AA3231" s="4">
        <v>0</v>
      </c>
      <c r="AB3231" s="4">
        <v>0</v>
      </c>
      <c r="AC3231" s="4">
        <v>0</v>
      </c>
      <c r="AD3231" s="4">
        <v>0</v>
      </c>
    </row>
    <row r="3232" spans="1:30" x14ac:dyDescent="0.3">
      <c r="A3232" s="16" t="s">
        <v>56</v>
      </c>
      <c r="B3232" s="7">
        <v>598399</v>
      </c>
      <c r="C3232" s="7">
        <v>296899</v>
      </c>
      <c r="D3232" s="7" t="s">
        <v>3118</v>
      </c>
      <c r="E3232" s="7">
        <v>2</v>
      </c>
      <c r="F3232" s="4">
        <v>2258354</v>
      </c>
      <c r="G3232" s="4">
        <v>98676</v>
      </c>
      <c r="H3232" s="4">
        <f t="shared" si="302"/>
        <v>2920018.2638095571</v>
      </c>
      <c r="I3232" s="4">
        <f t="shared" si="303"/>
        <v>661664.26380955707</v>
      </c>
      <c r="J3232" s="5">
        <f t="shared" si="304"/>
        <v>0.29298518470069657</v>
      </c>
      <c r="K3232" s="4">
        <f t="shared" si="305"/>
        <v>162430.74772810334</v>
      </c>
      <c r="L3232" s="4">
        <f t="shared" si="306"/>
        <v>63754.747728103335</v>
      </c>
      <c r="M3232" s="5">
        <f t="shared" si="307"/>
        <v>0.64610186598669728</v>
      </c>
      <c r="N3232" s="4">
        <f>IF(SUMPRODUCT($O$2:$AD$2,O3232:AD3232)&lt;=Kalkulačka!$B$4,SUMPRODUCT($O$2:$AD$2,O3232:AD3232)*Kalkulačka!$B$5,SUMPRODUCT($O$2:$AD$2,O3232:AD3232))</f>
        <v>205.5</v>
      </c>
      <c r="O3232" s="4">
        <v>48</v>
      </c>
      <c r="P3232" s="4">
        <v>0</v>
      </c>
      <c r="Q3232" s="4">
        <v>0</v>
      </c>
      <c r="R3232" s="4">
        <v>0</v>
      </c>
      <c r="S3232" s="4">
        <v>89</v>
      </c>
      <c r="T3232" s="4">
        <v>0</v>
      </c>
      <c r="U3232" s="4">
        <v>132</v>
      </c>
      <c r="V3232" s="4">
        <v>60</v>
      </c>
      <c r="W3232" s="4">
        <v>0</v>
      </c>
      <c r="X3232" s="4">
        <v>0</v>
      </c>
      <c r="Y3232" s="4">
        <v>0</v>
      </c>
      <c r="Z3232" s="4">
        <v>0</v>
      </c>
      <c r="AA3232" s="4">
        <v>0</v>
      </c>
      <c r="AB3232" s="4">
        <v>0</v>
      </c>
      <c r="AC3232" s="4">
        <v>0</v>
      </c>
      <c r="AD3232" s="4">
        <v>0</v>
      </c>
    </row>
    <row r="3233" spans="1:30" x14ac:dyDescent="0.3">
      <c r="A3233" s="16" t="s">
        <v>47</v>
      </c>
      <c r="B3233" s="7">
        <v>583979</v>
      </c>
      <c r="C3233" s="7">
        <v>282677</v>
      </c>
      <c r="D3233" s="7" t="s">
        <v>3012</v>
      </c>
      <c r="E3233" s="7">
        <v>2</v>
      </c>
      <c r="F3233" s="4">
        <v>2868035</v>
      </c>
      <c r="G3233" s="4">
        <v>120824</v>
      </c>
      <c r="H3233" s="4">
        <f t="shared" si="302"/>
        <v>3708636.3350573936</v>
      </c>
      <c r="I3233" s="4">
        <f t="shared" si="303"/>
        <v>840601.33505739365</v>
      </c>
      <c r="J3233" s="5">
        <f t="shared" si="304"/>
        <v>0.29309312301188561</v>
      </c>
      <c r="K3233" s="4">
        <f t="shared" si="305"/>
        <v>206298.90587364949</v>
      </c>
      <c r="L3233" s="4">
        <f t="shared" si="306"/>
        <v>85474.905873649492</v>
      </c>
      <c r="M3233" s="5">
        <f t="shared" si="307"/>
        <v>0.70743317448230059</v>
      </c>
      <c r="N3233" s="4">
        <f>IF(SUMPRODUCT($O$2:$AD$2,O3233:AD3233)&lt;=Kalkulačka!$B$4,SUMPRODUCT($O$2:$AD$2,O3233:AD3233)*Kalkulačka!$B$5,SUMPRODUCT($O$2:$AD$2,O3233:AD3233))</f>
        <v>261</v>
      </c>
      <c r="O3233" s="4">
        <v>74</v>
      </c>
      <c r="P3233" s="4">
        <v>0</v>
      </c>
      <c r="Q3233" s="4">
        <v>0</v>
      </c>
      <c r="R3233" s="4">
        <v>0</v>
      </c>
      <c r="S3233" s="4">
        <v>100</v>
      </c>
      <c r="T3233" s="4">
        <v>0</v>
      </c>
      <c r="U3233" s="4">
        <v>168</v>
      </c>
      <c r="V3233" s="4">
        <v>53</v>
      </c>
      <c r="W3233" s="4">
        <v>0</v>
      </c>
      <c r="X3233" s="4">
        <v>0</v>
      </c>
      <c r="Y3233" s="4">
        <v>0</v>
      </c>
      <c r="Z3233" s="4">
        <v>0</v>
      </c>
      <c r="AA3233" s="4">
        <v>0</v>
      </c>
      <c r="AB3233" s="4">
        <v>0</v>
      </c>
      <c r="AC3233" s="4">
        <v>0</v>
      </c>
      <c r="AD3233" s="4">
        <v>0</v>
      </c>
    </row>
    <row r="3234" spans="1:30" x14ac:dyDescent="0.3">
      <c r="A3234" s="16" t="s">
        <v>20</v>
      </c>
      <c r="B3234" s="7">
        <v>538108</v>
      </c>
      <c r="C3234" s="7">
        <v>240087</v>
      </c>
      <c r="D3234" s="7" t="s">
        <v>3119</v>
      </c>
      <c r="E3234" s="7">
        <v>2</v>
      </c>
      <c r="F3234" s="4">
        <v>1038336</v>
      </c>
      <c r="G3234" s="4">
        <v>44354</v>
      </c>
      <c r="H3234" s="4">
        <f t="shared" si="302"/>
        <v>1342782.1213138839</v>
      </c>
      <c r="I3234" s="4">
        <f t="shared" si="303"/>
        <v>304446.12131388392</v>
      </c>
      <c r="J3234" s="5">
        <f t="shared" si="304"/>
        <v>0.29320578436448685</v>
      </c>
      <c r="K3234" s="4">
        <f t="shared" si="305"/>
        <v>74694.431437011022</v>
      </c>
      <c r="L3234" s="4">
        <f t="shared" si="306"/>
        <v>30340.431437011022</v>
      </c>
      <c r="M3234" s="5">
        <f t="shared" si="307"/>
        <v>0.68405175264938944</v>
      </c>
      <c r="N3234" s="4">
        <f>IF(SUMPRODUCT($O$2:$AD$2,O3234:AD3234)&lt;=Kalkulačka!$B$4,SUMPRODUCT($O$2:$AD$2,O3234:AD3234)*Kalkulačka!$B$5,SUMPRODUCT($O$2:$AD$2,O3234:AD3234))</f>
        <v>94.5</v>
      </c>
      <c r="O3234" s="4">
        <v>25</v>
      </c>
      <c r="P3234" s="4">
        <v>0</v>
      </c>
      <c r="Q3234" s="4">
        <v>0</v>
      </c>
      <c r="R3234" s="4">
        <v>0</v>
      </c>
      <c r="S3234" s="4">
        <v>38</v>
      </c>
      <c r="T3234" s="4">
        <v>0</v>
      </c>
      <c r="U3234" s="4">
        <v>64</v>
      </c>
      <c r="V3234" s="4">
        <v>30</v>
      </c>
      <c r="W3234" s="4">
        <v>0</v>
      </c>
      <c r="X3234" s="4">
        <v>0</v>
      </c>
      <c r="Y3234" s="4">
        <v>0</v>
      </c>
      <c r="Z3234" s="4">
        <v>0</v>
      </c>
      <c r="AA3234" s="4">
        <v>0</v>
      </c>
      <c r="AB3234" s="4">
        <v>0</v>
      </c>
      <c r="AC3234" s="4">
        <v>0</v>
      </c>
      <c r="AD3234" s="4">
        <v>0</v>
      </c>
    </row>
    <row r="3235" spans="1:30" x14ac:dyDescent="0.3">
      <c r="A3235" s="16" t="s">
        <v>20</v>
      </c>
      <c r="B3235" s="7">
        <v>540498</v>
      </c>
      <c r="C3235" s="7">
        <v>242471</v>
      </c>
      <c r="D3235" s="7" t="s">
        <v>3120</v>
      </c>
      <c r="E3235" s="7">
        <v>2</v>
      </c>
      <c r="F3235" s="4">
        <v>3048148</v>
      </c>
      <c r="G3235" s="4">
        <v>146187</v>
      </c>
      <c r="H3235" s="4">
        <f t="shared" si="302"/>
        <v>3943090.3562391829</v>
      </c>
      <c r="I3235" s="4">
        <f t="shared" si="303"/>
        <v>894942.35623918287</v>
      </c>
      <c r="J3235" s="5">
        <f t="shared" si="304"/>
        <v>0.29360200234345024</v>
      </c>
      <c r="K3235" s="4">
        <f t="shared" si="305"/>
        <v>219340.79072773078</v>
      </c>
      <c r="L3235" s="4">
        <f t="shared" si="306"/>
        <v>73153.790727730782</v>
      </c>
      <c r="M3235" s="5">
        <f t="shared" si="307"/>
        <v>0.50041242195086277</v>
      </c>
      <c r="N3235" s="4">
        <f>IF(SUMPRODUCT($O$2:$AD$2,O3235:AD3235)&lt;=Kalkulačka!$B$4,SUMPRODUCT($O$2:$AD$2,O3235:AD3235)*Kalkulačka!$B$5,SUMPRODUCT($O$2:$AD$2,O3235:AD3235))</f>
        <v>277.5</v>
      </c>
      <c r="O3235" s="4">
        <v>66</v>
      </c>
      <c r="P3235" s="4">
        <v>0</v>
      </c>
      <c r="Q3235" s="4">
        <v>0</v>
      </c>
      <c r="R3235" s="4">
        <v>0</v>
      </c>
      <c r="S3235" s="4">
        <v>119</v>
      </c>
      <c r="T3235" s="4">
        <v>0</v>
      </c>
      <c r="U3235" s="4">
        <v>180</v>
      </c>
      <c r="V3235" s="4">
        <v>53</v>
      </c>
      <c r="W3235" s="4">
        <v>0</v>
      </c>
      <c r="X3235" s="4">
        <v>0</v>
      </c>
      <c r="Y3235" s="4">
        <v>0</v>
      </c>
      <c r="Z3235" s="4">
        <v>0</v>
      </c>
      <c r="AA3235" s="4">
        <v>0</v>
      </c>
      <c r="AB3235" s="4">
        <v>0</v>
      </c>
      <c r="AC3235" s="4">
        <v>0</v>
      </c>
      <c r="AD3235" s="4">
        <v>0</v>
      </c>
    </row>
    <row r="3236" spans="1:30" x14ac:dyDescent="0.3">
      <c r="A3236" s="16" t="s">
        <v>47</v>
      </c>
      <c r="B3236" s="7">
        <v>584584</v>
      </c>
      <c r="C3236" s="7">
        <v>283282</v>
      </c>
      <c r="D3236" s="7" t="s">
        <v>3121</v>
      </c>
      <c r="E3236" s="7">
        <v>2</v>
      </c>
      <c r="F3236" s="4">
        <v>2092027</v>
      </c>
      <c r="G3236" s="4">
        <v>88186</v>
      </c>
      <c r="H3236" s="4">
        <f t="shared" si="302"/>
        <v>2706878.2445533853</v>
      </c>
      <c r="I3236" s="4">
        <f t="shared" si="303"/>
        <v>614851.2445533853</v>
      </c>
      <c r="J3236" s="5">
        <f t="shared" si="304"/>
        <v>0.29390215544703069</v>
      </c>
      <c r="K3236" s="4">
        <f t="shared" si="305"/>
        <v>150574.48876984761</v>
      </c>
      <c r="L3236" s="4">
        <f t="shared" si="306"/>
        <v>62388.488769847609</v>
      </c>
      <c r="M3236" s="5">
        <f t="shared" si="307"/>
        <v>0.7074647763800106</v>
      </c>
      <c r="N3236" s="4">
        <f>IF(SUMPRODUCT($O$2:$AD$2,O3236:AD3236)&lt;=Kalkulačka!$B$4,SUMPRODUCT($O$2:$AD$2,O3236:AD3236)*Kalkulačka!$B$5,SUMPRODUCT($O$2:$AD$2,O3236:AD3236))</f>
        <v>190.5</v>
      </c>
      <c r="O3236" s="4">
        <v>54</v>
      </c>
      <c r="P3236" s="4">
        <v>0</v>
      </c>
      <c r="Q3236" s="4">
        <v>0</v>
      </c>
      <c r="R3236" s="4">
        <v>0</v>
      </c>
      <c r="S3236" s="4">
        <v>73</v>
      </c>
      <c r="T3236" s="4">
        <v>0</v>
      </c>
      <c r="U3236" s="4">
        <v>129</v>
      </c>
      <c r="V3236" s="4">
        <v>49</v>
      </c>
      <c r="W3236" s="4">
        <v>0</v>
      </c>
      <c r="X3236" s="4">
        <v>0</v>
      </c>
      <c r="Y3236" s="4">
        <v>0</v>
      </c>
      <c r="Z3236" s="4">
        <v>0</v>
      </c>
      <c r="AA3236" s="4">
        <v>0</v>
      </c>
      <c r="AB3236" s="4">
        <v>0</v>
      </c>
      <c r="AC3236" s="4">
        <v>0</v>
      </c>
      <c r="AD3236" s="4">
        <v>0</v>
      </c>
    </row>
    <row r="3237" spans="1:30" x14ac:dyDescent="0.3">
      <c r="A3237" s="16" t="s">
        <v>41</v>
      </c>
      <c r="B3237" s="7">
        <v>575372</v>
      </c>
      <c r="C3237" s="7">
        <v>273961</v>
      </c>
      <c r="D3237" s="7" t="s">
        <v>702</v>
      </c>
      <c r="E3237" s="7">
        <v>2</v>
      </c>
      <c r="F3237" s="4">
        <v>2717609</v>
      </c>
      <c r="G3237" s="4">
        <v>123940</v>
      </c>
      <c r="H3237" s="4">
        <f t="shared" si="302"/>
        <v>3516810.3177268389</v>
      </c>
      <c r="I3237" s="4">
        <f t="shared" si="303"/>
        <v>799201.31772683887</v>
      </c>
      <c r="J3237" s="5">
        <f t="shared" si="304"/>
        <v>0.29408252538420321</v>
      </c>
      <c r="K3237" s="4">
        <f t="shared" si="305"/>
        <v>195628.27281121936</v>
      </c>
      <c r="L3237" s="4">
        <f t="shared" si="306"/>
        <v>71688.272811219358</v>
      </c>
      <c r="M3237" s="5">
        <f t="shared" si="307"/>
        <v>0.57841110869145851</v>
      </c>
      <c r="N3237" s="4">
        <f>IF(SUMPRODUCT($O$2:$AD$2,O3237:AD3237)&lt;=Kalkulačka!$B$4,SUMPRODUCT($O$2:$AD$2,O3237:AD3237)*Kalkulačka!$B$5,SUMPRODUCT($O$2:$AD$2,O3237:AD3237))</f>
        <v>247.5</v>
      </c>
      <c r="O3237" s="4">
        <v>46</v>
      </c>
      <c r="P3237" s="4">
        <v>0</v>
      </c>
      <c r="Q3237" s="4">
        <v>0</v>
      </c>
      <c r="R3237" s="4">
        <v>0</v>
      </c>
      <c r="S3237" s="4">
        <v>119</v>
      </c>
      <c r="T3237" s="4">
        <v>0</v>
      </c>
      <c r="U3237" s="4">
        <v>159</v>
      </c>
      <c r="V3237" s="4">
        <v>71</v>
      </c>
      <c r="W3237" s="4">
        <v>0</v>
      </c>
      <c r="X3237" s="4">
        <v>0</v>
      </c>
      <c r="Y3237" s="4">
        <v>0</v>
      </c>
      <c r="Z3237" s="4">
        <v>0</v>
      </c>
      <c r="AA3237" s="4">
        <v>0</v>
      </c>
      <c r="AB3237" s="4">
        <v>0</v>
      </c>
      <c r="AC3237" s="4">
        <v>0</v>
      </c>
      <c r="AD3237" s="4">
        <v>0</v>
      </c>
    </row>
    <row r="3238" spans="1:30" x14ac:dyDescent="0.3">
      <c r="A3238" s="16" t="s">
        <v>32</v>
      </c>
      <c r="B3238" s="7">
        <v>565857</v>
      </c>
      <c r="C3238" s="7">
        <v>264610</v>
      </c>
      <c r="D3238" s="7" t="s">
        <v>3122</v>
      </c>
      <c r="E3238" s="7">
        <v>2</v>
      </c>
      <c r="F3238" s="4">
        <v>378777</v>
      </c>
      <c r="G3238" s="4">
        <v>10926</v>
      </c>
      <c r="H3238" s="4">
        <f t="shared" si="302"/>
        <v>490222.04428919574</v>
      </c>
      <c r="I3238" s="4">
        <f t="shared" si="303"/>
        <v>111445.04428919574</v>
      </c>
      <c r="J3238" s="5">
        <f t="shared" si="304"/>
        <v>0.29422336701857743</v>
      </c>
      <c r="K3238" s="4">
        <f t="shared" si="305"/>
        <v>27269.395603988152</v>
      </c>
      <c r="L3238" s="4">
        <f t="shared" si="306"/>
        <v>16343.395603988152</v>
      </c>
      <c r="M3238" s="5">
        <f t="shared" si="307"/>
        <v>1.4958260666289722</v>
      </c>
      <c r="N3238" s="4">
        <f>IF(SUMPRODUCT($O$2:$AD$2,O3238:AD3238)&lt;=Kalkulačka!$B$4,SUMPRODUCT($O$2:$AD$2,O3238:AD3238)*Kalkulačka!$B$5,SUMPRODUCT($O$2:$AD$2,O3238:AD3238))</f>
        <v>34.5</v>
      </c>
      <c r="O3238" s="4">
        <v>23</v>
      </c>
      <c r="P3238" s="4">
        <v>0</v>
      </c>
      <c r="Q3238" s="4">
        <v>0</v>
      </c>
      <c r="R3238" s="4">
        <v>0</v>
      </c>
      <c r="S3238" s="4">
        <v>0</v>
      </c>
      <c r="T3238" s="4">
        <v>0</v>
      </c>
      <c r="U3238" s="4">
        <v>24</v>
      </c>
      <c r="V3238" s="4">
        <v>0</v>
      </c>
      <c r="W3238" s="4">
        <v>0</v>
      </c>
      <c r="X3238" s="4">
        <v>0</v>
      </c>
      <c r="Y3238" s="4">
        <v>0</v>
      </c>
      <c r="Z3238" s="4">
        <v>0</v>
      </c>
      <c r="AA3238" s="4">
        <v>0</v>
      </c>
      <c r="AB3238" s="4">
        <v>0</v>
      </c>
      <c r="AC3238" s="4">
        <v>0</v>
      </c>
      <c r="AD3238" s="4">
        <v>0</v>
      </c>
    </row>
    <row r="3239" spans="1:30" x14ac:dyDescent="0.3">
      <c r="A3239" s="16" t="s">
        <v>20</v>
      </c>
      <c r="B3239" s="7">
        <v>532142</v>
      </c>
      <c r="C3239" s="7">
        <v>234192</v>
      </c>
      <c r="D3239" s="7" t="s">
        <v>3123</v>
      </c>
      <c r="E3239" s="7">
        <v>2</v>
      </c>
      <c r="F3239" s="4">
        <v>1745208</v>
      </c>
      <c r="G3239" s="4">
        <v>75431</v>
      </c>
      <c r="H3239" s="4">
        <f t="shared" si="302"/>
        <v>2259284.2041154238</v>
      </c>
      <c r="I3239" s="4">
        <f t="shared" si="303"/>
        <v>514076.20411542384</v>
      </c>
      <c r="J3239" s="5">
        <f t="shared" si="304"/>
        <v>0.29456443250055231</v>
      </c>
      <c r="K3239" s="4">
        <f t="shared" si="305"/>
        <v>125676.34495751062</v>
      </c>
      <c r="L3239" s="4">
        <f t="shared" si="306"/>
        <v>50245.344957510621</v>
      </c>
      <c r="M3239" s="5">
        <f t="shared" si="307"/>
        <v>0.66611002051557877</v>
      </c>
      <c r="N3239" s="4">
        <f>IF(SUMPRODUCT($O$2:$AD$2,O3239:AD3239)&lt;=Kalkulačka!$B$4,SUMPRODUCT($O$2:$AD$2,O3239:AD3239)*Kalkulačka!$B$5,SUMPRODUCT($O$2:$AD$2,O3239:AD3239))</f>
        <v>159</v>
      </c>
      <c r="O3239" s="4">
        <v>42</v>
      </c>
      <c r="P3239" s="4">
        <v>0</v>
      </c>
      <c r="Q3239" s="4">
        <v>0</v>
      </c>
      <c r="R3239" s="4">
        <v>0</v>
      </c>
      <c r="S3239" s="4">
        <v>64</v>
      </c>
      <c r="T3239" s="4">
        <v>0</v>
      </c>
      <c r="U3239" s="4">
        <v>105</v>
      </c>
      <c r="V3239" s="4">
        <v>38</v>
      </c>
      <c r="W3239" s="4">
        <v>0</v>
      </c>
      <c r="X3239" s="4">
        <v>0</v>
      </c>
      <c r="Y3239" s="4">
        <v>0</v>
      </c>
      <c r="Z3239" s="4">
        <v>0</v>
      </c>
      <c r="AA3239" s="4">
        <v>0</v>
      </c>
      <c r="AB3239" s="4">
        <v>0</v>
      </c>
      <c r="AC3239" s="4">
        <v>0</v>
      </c>
      <c r="AD3239" s="4">
        <v>0</v>
      </c>
    </row>
    <row r="3240" spans="1:30" x14ac:dyDescent="0.3">
      <c r="A3240" s="16" t="s">
        <v>32</v>
      </c>
      <c r="B3240" s="7">
        <v>564818</v>
      </c>
      <c r="C3240" s="7">
        <v>263583</v>
      </c>
      <c r="D3240" s="7" t="s">
        <v>3124</v>
      </c>
      <c r="E3240" s="7">
        <v>2</v>
      </c>
      <c r="F3240" s="4">
        <v>378446</v>
      </c>
      <c r="G3240" s="4">
        <v>10922</v>
      </c>
      <c r="H3240" s="4">
        <f t="shared" si="302"/>
        <v>490222.04428919574</v>
      </c>
      <c r="I3240" s="4">
        <f t="shared" si="303"/>
        <v>111776.04428919574</v>
      </c>
      <c r="J3240" s="5">
        <f t="shared" si="304"/>
        <v>0.29535533283267812</v>
      </c>
      <c r="K3240" s="4">
        <f t="shared" si="305"/>
        <v>27269.395603988152</v>
      </c>
      <c r="L3240" s="4">
        <f t="shared" si="306"/>
        <v>16347.395603988152</v>
      </c>
      <c r="M3240" s="5">
        <f t="shared" si="307"/>
        <v>1.4967401212221345</v>
      </c>
      <c r="N3240" s="4">
        <f>IF(SUMPRODUCT($O$2:$AD$2,O3240:AD3240)&lt;=Kalkulačka!$B$4,SUMPRODUCT($O$2:$AD$2,O3240:AD3240)*Kalkulačka!$B$5,SUMPRODUCT($O$2:$AD$2,O3240:AD3240))</f>
        <v>34.5</v>
      </c>
      <c r="O3240" s="4">
        <v>23</v>
      </c>
      <c r="P3240" s="4">
        <v>0</v>
      </c>
      <c r="Q3240" s="4">
        <v>0</v>
      </c>
      <c r="R3240" s="4">
        <v>0</v>
      </c>
      <c r="S3240" s="4">
        <v>0</v>
      </c>
      <c r="T3240" s="4">
        <v>0</v>
      </c>
      <c r="U3240" s="4">
        <v>23</v>
      </c>
      <c r="V3240" s="4">
        <v>0</v>
      </c>
      <c r="W3240" s="4">
        <v>0</v>
      </c>
      <c r="X3240" s="4">
        <v>0</v>
      </c>
      <c r="Y3240" s="4">
        <v>0</v>
      </c>
      <c r="Z3240" s="4">
        <v>0</v>
      </c>
      <c r="AA3240" s="4">
        <v>0</v>
      </c>
      <c r="AB3240" s="4">
        <v>0</v>
      </c>
      <c r="AC3240" s="4">
        <v>0</v>
      </c>
      <c r="AD3240" s="4">
        <v>0</v>
      </c>
    </row>
    <row r="3241" spans="1:30" x14ac:dyDescent="0.3">
      <c r="A3241" s="16" t="s">
        <v>32</v>
      </c>
      <c r="B3241" s="7">
        <v>566713</v>
      </c>
      <c r="C3241" s="7">
        <v>265497</v>
      </c>
      <c r="D3241" s="7" t="s">
        <v>1361</v>
      </c>
      <c r="E3241" s="7">
        <v>2</v>
      </c>
      <c r="F3241" s="4">
        <v>378446</v>
      </c>
      <c r="G3241" s="4">
        <v>10922</v>
      </c>
      <c r="H3241" s="4">
        <f t="shared" si="302"/>
        <v>490222.04428919574</v>
      </c>
      <c r="I3241" s="4">
        <f t="shared" si="303"/>
        <v>111776.04428919574</v>
      </c>
      <c r="J3241" s="5">
        <f t="shared" si="304"/>
        <v>0.29535533283267812</v>
      </c>
      <c r="K3241" s="4">
        <f t="shared" si="305"/>
        <v>27269.395603988152</v>
      </c>
      <c r="L3241" s="4">
        <f t="shared" si="306"/>
        <v>16347.395603988152</v>
      </c>
      <c r="M3241" s="5">
        <f t="shared" si="307"/>
        <v>1.4967401212221345</v>
      </c>
      <c r="N3241" s="4">
        <f>IF(SUMPRODUCT($O$2:$AD$2,O3241:AD3241)&lt;=Kalkulačka!$B$4,SUMPRODUCT($O$2:$AD$2,O3241:AD3241)*Kalkulačka!$B$5,SUMPRODUCT($O$2:$AD$2,O3241:AD3241))</f>
        <v>34.5</v>
      </c>
      <c r="O3241" s="4">
        <v>23</v>
      </c>
      <c r="P3241" s="4">
        <v>0</v>
      </c>
      <c r="Q3241" s="4">
        <v>0</v>
      </c>
      <c r="R3241" s="4">
        <v>0</v>
      </c>
      <c r="S3241" s="4">
        <v>0</v>
      </c>
      <c r="T3241" s="4">
        <v>0</v>
      </c>
      <c r="U3241" s="4">
        <v>23</v>
      </c>
      <c r="V3241" s="4">
        <v>0</v>
      </c>
      <c r="W3241" s="4">
        <v>0</v>
      </c>
      <c r="X3241" s="4">
        <v>0</v>
      </c>
      <c r="Y3241" s="4">
        <v>0</v>
      </c>
      <c r="Z3241" s="4">
        <v>0</v>
      </c>
      <c r="AA3241" s="4">
        <v>0</v>
      </c>
      <c r="AB3241" s="4">
        <v>0</v>
      </c>
      <c r="AC3241" s="4">
        <v>0</v>
      </c>
      <c r="AD3241" s="4">
        <v>0</v>
      </c>
    </row>
    <row r="3242" spans="1:30" x14ac:dyDescent="0.3">
      <c r="A3242" s="16" t="s">
        <v>32</v>
      </c>
      <c r="B3242" s="7">
        <v>566896</v>
      </c>
      <c r="C3242" s="7">
        <v>556475</v>
      </c>
      <c r="D3242" s="7" t="s">
        <v>3125</v>
      </c>
      <c r="E3242" s="7">
        <v>2</v>
      </c>
      <c r="F3242" s="4">
        <v>378446</v>
      </c>
      <c r="G3242" s="4">
        <v>10922</v>
      </c>
      <c r="H3242" s="4">
        <f t="shared" si="302"/>
        <v>490222.04428919574</v>
      </c>
      <c r="I3242" s="4">
        <f t="shared" si="303"/>
        <v>111776.04428919574</v>
      </c>
      <c r="J3242" s="5">
        <f t="shared" si="304"/>
        <v>0.29535533283267812</v>
      </c>
      <c r="K3242" s="4">
        <f t="shared" si="305"/>
        <v>27269.395603988152</v>
      </c>
      <c r="L3242" s="4">
        <f t="shared" si="306"/>
        <v>16347.395603988152</v>
      </c>
      <c r="M3242" s="5">
        <f t="shared" si="307"/>
        <v>1.4967401212221345</v>
      </c>
      <c r="N3242" s="4">
        <f>IF(SUMPRODUCT($O$2:$AD$2,O3242:AD3242)&lt;=Kalkulačka!$B$4,SUMPRODUCT($O$2:$AD$2,O3242:AD3242)*Kalkulačka!$B$5,SUMPRODUCT($O$2:$AD$2,O3242:AD3242))</f>
        <v>34.5</v>
      </c>
      <c r="O3242" s="4">
        <v>23</v>
      </c>
      <c r="P3242" s="4">
        <v>0</v>
      </c>
      <c r="Q3242" s="4">
        <v>0</v>
      </c>
      <c r="R3242" s="4">
        <v>0</v>
      </c>
      <c r="S3242" s="4">
        <v>0</v>
      </c>
      <c r="T3242" s="4">
        <v>0</v>
      </c>
      <c r="U3242" s="4">
        <v>23</v>
      </c>
      <c r="V3242" s="4">
        <v>0</v>
      </c>
      <c r="W3242" s="4">
        <v>0</v>
      </c>
      <c r="X3242" s="4">
        <v>0</v>
      </c>
      <c r="Y3242" s="4">
        <v>0</v>
      </c>
      <c r="Z3242" s="4">
        <v>0</v>
      </c>
      <c r="AA3242" s="4">
        <v>0</v>
      </c>
      <c r="AB3242" s="4">
        <v>0</v>
      </c>
      <c r="AC3242" s="4">
        <v>0</v>
      </c>
      <c r="AD3242" s="4">
        <v>0</v>
      </c>
    </row>
    <row r="3243" spans="1:30" x14ac:dyDescent="0.3">
      <c r="A3243" s="16" t="s">
        <v>32</v>
      </c>
      <c r="B3243" s="7">
        <v>567281</v>
      </c>
      <c r="C3243" s="7">
        <v>266051</v>
      </c>
      <c r="D3243" s="7" t="s">
        <v>923</v>
      </c>
      <c r="E3243" s="7">
        <v>2</v>
      </c>
      <c r="F3243" s="4">
        <v>378446</v>
      </c>
      <c r="G3243" s="4">
        <v>10922</v>
      </c>
      <c r="H3243" s="4">
        <f t="shared" si="302"/>
        <v>490222.04428919574</v>
      </c>
      <c r="I3243" s="4">
        <f t="shared" si="303"/>
        <v>111776.04428919574</v>
      </c>
      <c r="J3243" s="5">
        <f t="shared" si="304"/>
        <v>0.29535533283267812</v>
      </c>
      <c r="K3243" s="4">
        <f t="shared" si="305"/>
        <v>27269.395603988152</v>
      </c>
      <c r="L3243" s="4">
        <f t="shared" si="306"/>
        <v>16347.395603988152</v>
      </c>
      <c r="M3243" s="5">
        <f t="shared" si="307"/>
        <v>1.4967401212221345</v>
      </c>
      <c r="N3243" s="4">
        <f>IF(SUMPRODUCT($O$2:$AD$2,O3243:AD3243)&lt;=Kalkulačka!$B$4,SUMPRODUCT($O$2:$AD$2,O3243:AD3243)*Kalkulačka!$B$5,SUMPRODUCT($O$2:$AD$2,O3243:AD3243))</f>
        <v>34.5</v>
      </c>
      <c r="O3243" s="4">
        <v>23</v>
      </c>
      <c r="P3243" s="4">
        <v>0</v>
      </c>
      <c r="Q3243" s="4">
        <v>0</v>
      </c>
      <c r="R3243" s="4">
        <v>0</v>
      </c>
      <c r="S3243" s="4">
        <v>0</v>
      </c>
      <c r="T3243" s="4">
        <v>0</v>
      </c>
      <c r="U3243" s="4">
        <v>23</v>
      </c>
      <c r="V3243" s="4">
        <v>0</v>
      </c>
      <c r="W3243" s="4">
        <v>0</v>
      </c>
      <c r="X3243" s="4">
        <v>0</v>
      </c>
      <c r="Y3243" s="4">
        <v>0</v>
      </c>
      <c r="Z3243" s="4">
        <v>0</v>
      </c>
      <c r="AA3243" s="4">
        <v>0</v>
      </c>
      <c r="AB3243" s="4">
        <v>0</v>
      </c>
      <c r="AC3243" s="4">
        <v>0</v>
      </c>
      <c r="AD3243" s="4">
        <v>0</v>
      </c>
    </row>
    <row r="3244" spans="1:30" x14ac:dyDescent="0.3">
      <c r="A3244" s="16" t="s">
        <v>32</v>
      </c>
      <c r="B3244" s="7">
        <v>567850</v>
      </c>
      <c r="C3244" s="7">
        <v>266639</v>
      </c>
      <c r="D3244" s="7" t="s">
        <v>3126</v>
      </c>
      <c r="E3244" s="7">
        <v>2</v>
      </c>
      <c r="F3244" s="4">
        <v>378446</v>
      </c>
      <c r="G3244" s="4">
        <v>10922</v>
      </c>
      <c r="H3244" s="4">
        <f t="shared" si="302"/>
        <v>490222.04428919574</v>
      </c>
      <c r="I3244" s="4">
        <f t="shared" si="303"/>
        <v>111776.04428919574</v>
      </c>
      <c r="J3244" s="5">
        <f t="shared" si="304"/>
        <v>0.29535533283267812</v>
      </c>
      <c r="K3244" s="4">
        <f t="shared" si="305"/>
        <v>27269.395603988152</v>
      </c>
      <c r="L3244" s="4">
        <f t="shared" si="306"/>
        <v>16347.395603988152</v>
      </c>
      <c r="M3244" s="5">
        <f t="shared" si="307"/>
        <v>1.4967401212221345</v>
      </c>
      <c r="N3244" s="4">
        <f>IF(SUMPRODUCT($O$2:$AD$2,O3244:AD3244)&lt;=Kalkulačka!$B$4,SUMPRODUCT($O$2:$AD$2,O3244:AD3244)*Kalkulačka!$B$5,SUMPRODUCT($O$2:$AD$2,O3244:AD3244))</f>
        <v>34.5</v>
      </c>
      <c r="O3244" s="4">
        <v>23</v>
      </c>
      <c r="P3244" s="4">
        <v>0</v>
      </c>
      <c r="Q3244" s="4">
        <v>0</v>
      </c>
      <c r="R3244" s="4">
        <v>0</v>
      </c>
      <c r="S3244" s="4">
        <v>0</v>
      </c>
      <c r="T3244" s="4">
        <v>0</v>
      </c>
      <c r="U3244" s="4">
        <v>23</v>
      </c>
      <c r="V3244" s="4">
        <v>0</v>
      </c>
      <c r="W3244" s="4">
        <v>0</v>
      </c>
      <c r="X3244" s="4">
        <v>0</v>
      </c>
      <c r="Y3244" s="4">
        <v>0</v>
      </c>
      <c r="Z3244" s="4">
        <v>0</v>
      </c>
      <c r="AA3244" s="4">
        <v>0</v>
      </c>
      <c r="AB3244" s="4">
        <v>0</v>
      </c>
      <c r="AC3244" s="4">
        <v>0</v>
      </c>
      <c r="AD3244" s="4">
        <v>0</v>
      </c>
    </row>
    <row r="3245" spans="1:30" x14ac:dyDescent="0.3">
      <c r="A3245" s="16" t="s">
        <v>47</v>
      </c>
      <c r="B3245" s="7">
        <v>593371</v>
      </c>
      <c r="C3245" s="7">
        <v>292109</v>
      </c>
      <c r="D3245" s="7" t="s">
        <v>3127</v>
      </c>
      <c r="E3245" s="7">
        <v>2</v>
      </c>
      <c r="F3245" s="4">
        <v>1397711</v>
      </c>
      <c r="G3245" s="4">
        <v>57575</v>
      </c>
      <c r="H3245" s="4">
        <f t="shared" si="302"/>
        <v>1811690.1636774624</v>
      </c>
      <c r="I3245" s="4">
        <f t="shared" si="303"/>
        <v>413979.16367746238</v>
      </c>
      <c r="J3245" s="5">
        <f t="shared" si="304"/>
        <v>0.29618366291562581</v>
      </c>
      <c r="K3245" s="4">
        <f t="shared" si="305"/>
        <v>100778.2011451736</v>
      </c>
      <c r="L3245" s="4">
        <f t="shared" si="306"/>
        <v>43203.201145173603</v>
      </c>
      <c r="M3245" s="5">
        <f t="shared" si="307"/>
        <v>0.75038126174856457</v>
      </c>
      <c r="N3245" s="4">
        <f>IF(SUMPRODUCT($O$2:$AD$2,O3245:AD3245)&lt;=Kalkulačka!$B$4,SUMPRODUCT($O$2:$AD$2,O3245:AD3245)*Kalkulačka!$B$5,SUMPRODUCT($O$2:$AD$2,O3245:AD3245))</f>
        <v>127.5</v>
      </c>
      <c r="O3245" s="4">
        <v>40</v>
      </c>
      <c r="P3245" s="4">
        <v>0</v>
      </c>
      <c r="Q3245" s="4">
        <v>0</v>
      </c>
      <c r="R3245" s="4">
        <v>0</v>
      </c>
      <c r="S3245" s="4">
        <v>45</v>
      </c>
      <c r="T3245" s="4">
        <v>0</v>
      </c>
      <c r="U3245" s="4">
        <v>82</v>
      </c>
      <c r="V3245" s="4">
        <v>40</v>
      </c>
      <c r="W3245" s="4">
        <v>0</v>
      </c>
      <c r="X3245" s="4">
        <v>0</v>
      </c>
      <c r="Y3245" s="4">
        <v>0</v>
      </c>
      <c r="Z3245" s="4">
        <v>0</v>
      </c>
      <c r="AA3245" s="4">
        <v>0</v>
      </c>
      <c r="AB3245" s="4">
        <v>0</v>
      </c>
      <c r="AC3245" s="4">
        <v>0</v>
      </c>
      <c r="AD3245" s="4">
        <v>0</v>
      </c>
    </row>
    <row r="3246" spans="1:30" x14ac:dyDescent="0.3">
      <c r="A3246" s="16" t="s">
        <v>50</v>
      </c>
      <c r="B3246" s="7">
        <v>590088</v>
      </c>
      <c r="C3246" s="7">
        <v>288837</v>
      </c>
      <c r="D3246" s="7" t="s">
        <v>3102</v>
      </c>
      <c r="E3246" s="7">
        <v>2</v>
      </c>
      <c r="F3246" s="4">
        <v>394643</v>
      </c>
      <c r="G3246" s="4">
        <v>11505</v>
      </c>
      <c r="H3246" s="4">
        <f t="shared" si="302"/>
        <v>511536.0462148129</v>
      </c>
      <c r="I3246" s="4">
        <f t="shared" si="303"/>
        <v>116893.0462148129</v>
      </c>
      <c r="J3246" s="5">
        <f t="shared" si="304"/>
        <v>0.29619946689745635</v>
      </c>
      <c r="K3246" s="4">
        <f t="shared" si="305"/>
        <v>28455.021499813723</v>
      </c>
      <c r="L3246" s="4">
        <f t="shared" si="306"/>
        <v>16950.021499813723</v>
      </c>
      <c r="M3246" s="5">
        <f t="shared" si="307"/>
        <v>1.4732743589581681</v>
      </c>
      <c r="N3246" s="4">
        <f>IF(SUMPRODUCT($O$2:$AD$2,O3246:AD3246)&lt;=Kalkulačka!$B$4,SUMPRODUCT($O$2:$AD$2,O3246:AD3246)*Kalkulačka!$B$5,SUMPRODUCT($O$2:$AD$2,O3246:AD3246))</f>
        <v>36</v>
      </c>
      <c r="O3246" s="4">
        <v>24</v>
      </c>
      <c r="P3246" s="4">
        <v>0</v>
      </c>
      <c r="Q3246" s="4">
        <v>0</v>
      </c>
      <c r="R3246" s="4">
        <v>0</v>
      </c>
      <c r="S3246" s="4">
        <v>0</v>
      </c>
      <c r="T3246" s="4">
        <v>0</v>
      </c>
      <c r="U3246" s="4">
        <v>0</v>
      </c>
      <c r="V3246" s="4">
        <v>0</v>
      </c>
      <c r="W3246" s="4">
        <v>0</v>
      </c>
      <c r="X3246" s="4">
        <v>0</v>
      </c>
      <c r="Y3246" s="4">
        <v>0</v>
      </c>
      <c r="Z3246" s="4">
        <v>0</v>
      </c>
      <c r="AA3246" s="4">
        <v>0</v>
      </c>
      <c r="AB3246" s="4">
        <v>0</v>
      </c>
      <c r="AC3246" s="4">
        <v>0</v>
      </c>
      <c r="AD3246" s="4">
        <v>0</v>
      </c>
    </row>
    <row r="3247" spans="1:30" x14ac:dyDescent="0.3">
      <c r="A3247" s="16" t="s">
        <v>50</v>
      </c>
      <c r="B3247" s="7">
        <v>569542</v>
      </c>
      <c r="C3247" s="7">
        <v>636274</v>
      </c>
      <c r="D3247" s="7" t="s">
        <v>869</v>
      </c>
      <c r="E3247" s="7">
        <v>2</v>
      </c>
      <c r="F3247" s="4">
        <v>394293</v>
      </c>
      <c r="G3247" s="4">
        <v>11501</v>
      </c>
      <c r="H3247" s="4">
        <f t="shared" si="302"/>
        <v>511536.0462148129</v>
      </c>
      <c r="I3247" s="4">
        <f t="shared" si="303"/>
        <v>117243.0462148129</v>
      </c>
      <c r="J3247" s="5">
        <f t="shared" si="304"/>
        <v>0.29735005748215904</v>
      </c>
      <c r="K3247" s="4">
        <f t="shared" si="305"/>
        <v>28455.021499813723</v>
      </c>
      <c r="L3247" s="4">
        <f t="shared" si="306"/>
        <v>16954.021499813723</v>
      </c>
      <c r="M3247" s="5">
        <f t="shared" si="307"/>
        <v>1.474134553500889</v>
      </c>
      <c r="N3247" s="4">
        <f>IF(SUMPRODUCT($O$2:$AD$2,O3247:AD3247)&lt;=Kalkulačka!$B$4,SUMPRODUCT($O$2:$AD$2,O3247:AD3247)*Kalkulačka!$B$5,SUMPRODUCT($O$2:$AD$2,O3247:AD3247))</f>
        <v>36</v>
      </c>
      <c r="O3247" s="4">
        <v>24</v>
      </c>
      <c r="P3247" s="4">
        <v>0</v>
      </c>
      <c r="Q3247" s="4">
        <v>0</v>
      </c>
      <c r="R3247" s="4">
        <v>0</v>
      </c>
      <c r="S3247" s="4">
        <v>0</v>
      </c>
      <c r="T3247" s="4">
        <v>0</v>
      </c>
      <c r="U3247" s="4">
        <v>24</v>
      </c>
      <c r="V3247" s="4">
        <v>0</v>
      </c>
      <c r="W3247" s="4">
        <v>0</v>
      </c>
      <c r="X3247" s="4">
        <v>0</v>
      </c>
      <c r="Y3247" s="4">
        <v>0</v>
      </c>
      <c r="Z3247" s="4">
        <v>0</v>
      </c>
      <c r="AA3247" s="4">
        <v>0</v>
      </c>
      <c r="AB3247" s="4">
        <v>0</v>
      </c>
      <c r="AC3247" s="4">
        <v>0</v>
      </c>
      <c r="AD3247" s="4">
        <v>0</v>
      </c>
    </row>
    <row r="3248" spans="1:30" x14ac:dyDescent="0.3">
      <c r="A3248" s="16" t="s">
        <v>50</v>
      </c>
      <c r="B3248" s="7">
        <v>589390</v>
      </c>
      <c r="C3248" s="7">
        <v>288136</v>
      </c>
      <c r="D3248" s="7" t="s">
        <v>3128</v>
      </c>
      <c r="E3248" s="7">
        <v>2</v>
      </c>
      <c r="F3248" s="4">
        <v>394293</v>
      </c>
      <c r="G3248" s="4">
        <v>11501</v>
      </c>
      <c r="H3248" s="4">
        <f t="shared" si="302"/>
        <v>511536.0462148129</v>
      </c>
      <c r="I3248" s="4">
        <f t="shared" si="303"/>
        <v>117243.0462148129</v>
      </c>
      <c r="J3248" s="5">
        <f t="shared" si="304"/>
        <v>0.29735005748215904</v>
      </c>
      <c r="K3248" s="4">
        <f t="shared" si="305"/>
        <v>28455.021499813723</v>
      </c>
      <c r="L3248" s="4">
        <f t="shared" si="306"/>
        <v>16954.021499813723</v>
      </c>
      <c r="M3248" s="5">
        <f t="shared" si="307"/>
        <v>1.474134553500889</v>
      </c>
      <c r="N3248" s="4">
        <f>IF(SUMPRODUCT($O$2:$AD$2,O3248:AD3248)&lt;=Kalkulačka!$B$4,SUMPRODUCT($O$2:$AD$2,O3248:AD3248)*Kalkulačka!$B$5,SUMPRODUCT($O$2:$AD$2,O3248:AD3248))</f>
        <v>36</v>
      </c>
      <c r="O3248" s="4">
        <v>24</v>
      </c>
      <c r="P3248" s="4">
        <v>0</v>
      </c>
      <c r="Q3248" s="4">
        <v>0</v>
      </c>
      <c r="R3248" s="4">
        <v>0</v>
      </c>
      <c r="S3248" s="4">
        <v>0</v>
      </c>
      <c r="T3248" s="4">
        <v>0</v>
      </c>
      <c r="U3248" s="4">
        <v>0</v>
      </c>
      <c r="V3248" s="4">
        <v>0</v>
      </c>
      <c r="W3248" s="4">
        <v>0</v>
      </c>
      <c r="X3248" s="4">
        <v>0</v>
      </c>
      <c r="Y3248" s="4">
        <v>0</v>
      </c>
      <c r="Z3248" s="4">
        <v>0</v>
      </c>
      <c r="AA3248" s="4">
        <v>0</v>
      </c>
      <c r="AB3248" s="4">
        <v>0</v>
      </c>
      <c r="AC3248" s="4">
        <v>0</v>
      </c>
      <c r="AD3248" s="4">
        <v>0</v>
      </c>
    </row>
    <row r="3249" spans="1:30" x14ac:dyDescent="0.3">
      <c r="A3249" s="16" t="s">
        <v>50</v>
      </c>
      <c r="B3249" s="7">
        <v>590142</v>
      </c>
      <c r="C3249" s="7">
        <v>288896</v>
      </c>
      <c r="D3249" s="7" t="s">
        <v>3129</v>
      </c>
      <c r="E3249" s="7">
        <v>2</v>
      </c>
      <c r="F3249" s="4">
        <v>394293</v>
      </c>
      <c r="G3249" s="4">
        <v>11501</v>
      </c>
      <c r="H3249" s="4">
        <f t="shared" si="302"/>
        <v>511536.0462148129</v>
      </c>
      <c r="I3249" s="4">
        <f t="shared" si="303"/>
        <v>117243.0462148129</v>
      </c>
      <c r="J3249" s="5">
        <f t="shared" si="304"/>
        <v>0.29735005748215904</v>
      </c>
      <c r="K3249" s="4">
        <f t="shared" si="305"/>
        <v>28455.021499813723</v>
      </c>
      <c r="L3249" s="4">
        <f t="shared" si="306"/>
        <v>16954.021499813723</v>
      </c>
      <c r="M3249" s="5">
        <f t="shared" si="307"/>
        <v>1.474134553500889</v>
      </c>
      <c r="N3249" s="4">
        <f>IF(SUMPRODUCT($O$2:$AD$2,O3249:AD3249)&lt;=Kalkulačka!$B$4,SUMPRODUCT($O$2:$AD$2,O3249:AD3249)*Kalkulačka!$B$5,SUMPRODUCT($O$2:$AD$2,O3249:AD3249))</f>
        <v>36</v>
      </c>
      <c r="O3249" s="4">
        <v>24</v>
      </c>
      <c r="P3249" s="4">
        <v>0</v>
      </c>
      <c r="Q3249" s="4">
        <v>0</v>
      </c>
      <c r="R3249" s="4">
        <v>0</v>
      </c>
      <c r="S3249" s="4">
        <v>0</v>
      </c>
      <c r="T3249" s="4">
        <v>0</v>
      </c>
      <c r="U3249" s="4">
        <v>0</v>
      </c>
      <c r="V3249" s="4">
        <v>0</v>
      </c>
      <c r="W3249" s="4">
        <v>0</v>
      </c>
      <c r="X3249" s="4">
        <v>0</v>
      </c>
      <c r="Y3249" s="4">
        <v>0</v>
      </c>
      <c r="Z3249" s="4">
        <v>0</v>
      </c>
      <c r="AA3249" s="4">
        <v>0</v>
      </c>
      <c r="AB3249" s="4">
        <v>0</v>
      </c>
      <c r="AC3249" s="4">
        <v>0</v>
      </c>
      <c r="AD3249" s="4">
        <v>0</v>
      </c>
    </row>
    <row r="3250" spans="1:30" x14ac:dyDescent="0.3">
      <c r="A3250" s="16" t="s">
        <v>47</v>
      </c>
      <c r="B3250" s="7">
        <v>582751</v>
      </c>
      <c r="C3250" s="7">
        <v>281352</v>
      </c>
      <c r="D3250" s="7" t="s">
        <v>3130</v>
      </c>
      <c r="E3250" s="7">
        <v>2</v>
      </c>
      <c r="F3250" s="4">
        <v>3185589</v>
      </c>
      <c r="G3250" s="4">
        <v>177172</v>
      </c>
      <c r="H3250" s="4">
        <f t="shared" si="302"/>
        <v>4134916.3735697377</v>
      </c>
      <c r="I3250" s="4">
        <f t="shared" si="303"/>
        <v>949327.37356973765</v>
      </c>
      <c r="J3250" s="5">
        <f t="shared" si="304"/>
        <v>0.29800685950690364</v>
      </c>
      <c r="K3250" s="4">
        <f t="shared" si="305"/>
        <v>230011.42379016094</v>
      </c>
      <c r="L3250" s="4">
        <f t="shared" si="306"/>
        <v>52839.423790160945</v>
      </c>
      <c r="M3250" s="5">
        <f t="shared" si="307"/>
        <v>0.29823800482108309</v>
      </c>
      <c r="N3250" s="4">
        <f>IF(SUMPRODUCT($O$2:$AD$2,O3250:AD3250)&lt;=Kalkulačka!$B$4,SUMPRODUCT($O$2:$AD$2,O3250:AD3250)*Kalkulačka!$B$5,SUMPRODUCT($O$2:$AD$2,O3250:AD3250))</f>
        <v>291</v>
      </c>
      <c r="O3250" s="4">
        <v>26</v>
      </c>
      <c r="P3250" s="4">
        <v>0</v>
      </c>
      <c r="Q3250" s="4">
        <v>0</v>
      </c>
      <c r="R3250" s="4">
        <v>0</v>
      </c>
      <c r="S3250" s="4">
        <v>168</v>
      </c>
      <c r="T3250" s="4">
        <v>0</v>
      </c>
      <c r="U3250" s="4">
        <v>154</v>
      </c>
      <c r="V3250" s="4">
        <v>25</v>
      </c>
      <c r="W3250" s="4">
        <v>0</v>
      </c>
      <c r="X3250" s="4">
        <v>0</v>
      </c>
      <c r="Y3250" s="4">
        <v>0</v>
      </c>
      <c r="Z3250" s="4">
        <v>0</v>
      </c>
      <c r="AA3250" s="4">
        <v>0</v>
      </c>
      <c r="AB3250" s="4">
        <v>0</v>
      </c>
      <c r="AC3250" s="4">
        <v>0</v>
      </c>
      <c r="AD3250" s="4">
        <v>0</v>
      </c>
    </row>
    <row r="3251" spans="1:30" x14ac:dyDescent="0.3">
      <c r="A3251" s="16" t="s">
        <v>35</v>
      </c>
      <c r="B3251" s="7">
        <v>546607</v>
      </c>
      <c r="C3251" s="7">
        <v>831468</v>
      </c>
      <c r="D3251" s="7" t="s">
        <v>1936</v>
      </c>
      <c r="E3251" s="7">
        <v>2</v>
      </c>
      <c r="F3251" s="4">
        <v>2018757</v>
      </c>
      <c r="G3251" s="4">
        <v>92256</v>
      </c>
      <c r="H3251" s="4">
        <f t="shared" si="302"/>
        <v>2621622.2368509164</v>
      </c>
      <c r="I3251" s="4">
        <f t="shared" si="303"/>
        <v>602865.23685091641</v>
      </c>
      <c r="J3251" s="5">
        <f t="shared" si="304"/>
        <v>0.29863189915919364</v>
      </c>
      <c r="K3251" s="4">
        <f t="shared" si="305"/>
        <v>145831.98518654532</v>
      </c>
      <c r="L3251" s="4">
        <f t="shared" si="306"/>
        <v>53575.985186545324</v>
      </c>
      <c r="M3251" s="5">
        <f t="shared" si="307"/>
        <v>0.58073171594850548</v>
      </c>
      <c r="N3251" s="4">
        <f>IF(SUMPRODUCT($O$2:$AD$2,O3251:AD3251)&lt;=Kalkulačka!$B$4,SUMPRODUCT($O$2:$AD$2,O3251:AD3251)*Kalkulačka!$B$5,SUMPRODUCT($O$2:$AD$2,O3251:AD3251))</f>
        <v>184.5</v>
      </c>
      <c r="O3251" s="4">
        <v>47</v>
      </c>
      <c r="P3251" s="4">
        <v>0</v>
      </c>
      <c r="Q3251" s="4">
        <v>0</v>
      </c>
      <c r="R3251" s="4">
        <v>0</v>
      </c>
      <c r="S3251" s="4">
        <v>76</v>
      </c>
      <c r="T3251" s="4">
        <v>0</v>
      </c>
      <c r="U3251" s="4">
        <v>0</v>
      </c>
      <c r="V3251" s="4">
        <v>60</v>
      </c>
      <c r="W3251" s="4">
        <v>0</v>
      </c>
      <c r="X3251" s="4">
        <v>0</v>
      </c>
      <c r="Y3251" s="4">
        <v>0</v>
      </c>
      <c r="Z3251" s="4">
        <v>0</v>
      </c>
      <c r="AA3251" s="4">
        <v>0</v>
      </c>
      <c r="AB3251" s="4">
        <v>0</v>
      </c>
      <c r="AC3251" s="4">
        <v>0</v>
      </c>
      <c r="AD3251" s="4">
        <v>0</v>
      </c>
    </row>
    <row r="3252" spans="1:30" x14ac:dyDescent="0.3">
      <c r="A3252" s="16" t="s">
        <v>47</v>
      </c>
      <c r="B3252" s="7">
        <v>582743</v>
      </c>
      <c r="C3252" s="7">
        <v>281344</v>
      </c>
      <c r="D3252" s="7" t="s">
        <v>2268</v>
      </c>
      <c r="E3252" s="7">
        <v>2</v>
      </c>
      <c r="F3252" s="4">
        <v>393498</v>
      </c>
      <c r="G3252" s="4">
        <v>11492</v>
      </c>
      <c r="H3252" s="4">
        <f t="shared" si="302"/>
        <v>511536.0462148129</v>
      </c>
      <c r="I3252" s="4">
        <f t="shared" si="303"/>
        <v>118038.0462148129</v>
      </c>
      <c r="J3252" s="5">
        <f t="shared" si="304"/>
        <v>0.29997114652377621</v>
      </c>
      <c r="K3252" s="4">
        <f t="shared" si="305"/>
        <v>28455.021499813723</v>
      </c>
      <c r="L3252" s="4">
        <f t="shared" si="306"/>
        <v>16963.021499813723</v>
      </c>
      <c r="M3252" s="5">
        <f t="shared" si="307"/>
        <v>1.4760721806311978</v>
      </c>
      <c r="N3252" s="4">
        <f>IF(SUMPRODUCT($O$2:$AD$2,O3252:AD3252)&lt;=Kalkulačka!$B$4,SUMPRODUCT($O$2:$AD$2,O3252:AD3252)*Kalkulačka!$B$5,SUMPRODUCT($O$2:$AD$2,O3252:AD3252))</f>
        <v>36</v>
      </c>
      <c r="O3252" s="4">
        <v>24</v>
      </c>
      <c r="P3252" s="4">
        <v>0</v>
      </c>
      <c r="Q3252" s="4">
        <v>0</v>
      </c>
      <c r="R3252" s="4">
        <v>0</v>
      </c>
      <c r="S3252" s="4">
        <v>0</v>
      </c>
      <c r="T3252" s="4">
        <v>0</v>
      </c>
      <c r="U3252" s="4">
        <v>24</v>
      </c>
      <c r="V3252" s="4">
        <v>0</v>
      </c>
      <c r="W3252" s="4">
        <v>0</v>
      </c>
      <c r="X3252" s="4">
        <v>0</v>
      </c>
      <c r="Y3252" s="4">
        <v>0</v>
      </c>
      <c r="Z3252" s="4">
        <v>0</v>
      </c>
      <c r="AA3252" s="4">
        <v>0</v>
      </c>
      <c r="AB3252" s="4">
        <v>0</v>
      </c>
      <c r="AC3252" s="4">
        <v>0</v>
      </c>
      <c r="AD3252" s="4">
        <v>0</v>
      </c>
    </row>
    <row r="3253" spans="1:30" x14ac:dyDescent="0.3">
      <c r="A3253" s="16" t="s">
        <v>47</v>
      </c>
      <c r="B3253" s="7">
        <v>557048</v>
      </c>
      <c r="C3253" s="7">
        <v>70810877</v>
      </c>
      <c r="D3253" s="7" t="s">
        <v>3131</v>
      </c>
      <c r="E3253" s="7">
        <v>2</v>
      </c>
      <c r="F3253" s="4">
        <v>393498</v>
      </c>
      <c r="G3253" s="4">
        <v>11492</v>
      </c>
      <c r="H3253" s="4">
        <f t="shared" si="302"/>
        <v>511536.0462148129</v>
      </c>
      <c r="I3253" s="4">
        <f t="shared" si="303"/>
        <v>118038.0462148129</v>
      </c>
      <c r="J3253" s="5">
        <f t="shared" si="304"/>
        <v>0.29997114652377621</v>
      </c>
      <c r="K3253" s="4">
        <f t="shared" si="305"/>
        <v>28455.021499813723</v>
      </c>
      <c r="L3253" s="4">
        <f t="shared" si="306"/>
        <v>16963.021499813723</v>
      </c>
      <c r="M3253" s="5">
        <f t="shared" si="307"/>
        <v>1.4760721806311978</v>
      </c>
      <c r="N3253" s="4">
        <f>IF(SUMPRODUCT($O$2:$AD$2,O3253:AD3253)&lt;=Kalkulačka!$B$4,SUMPRODUCT($O$2:$AD$2,O3253:AD3253)*Kalkulačka!$B$5,SUMPRODUCT($O$2:$AD$2,O3253:AD3253))</f>
        <v>36</v>
      </c>
      <c r="O3253" s="4">
        <v>24</v>
      </c>
      <c r="P3253" s="4">
        <v>0</v>
      </c>
      <c r="Q3253" s="4">
        <v>0</v>
      </c>
      <c r="R3253" s="4">
        <v>0</v>
      </c>
      <c r="S3253" s="4">
        <v>0</v>
      </c>
      <c r="T3253" s="4">
        <v>0</v>
      </c>
      <c r="U3253" s="4">
        <v>0</v>
      </c>
      <c r="V3253" s="4">
        <v>0</v>
      </c>
      <c r="W3253" s="4">
        <v>0</v>
      </c>
      <c r="X3253" s="4">
        <v>0</v>
      </c>
      <c r="Y3253" s="4">
        <v>0</v>
      </c>
      <c r="Z3253" s="4">
        <v>0</v>
      </c>
      <c r="AA3253" s="4">
        <v>0</v>
      </c>
      <c r="AB3253" s="4">
        <v>0</v>
      </c>
      <c r="AC3253" s="4">
        <v>0</v>
      </c>
      <c r="AD3253" s="4">
        <v>0</v>
      </c>
    </row>
    <row r="3254" spans="1:30" x14ac:dyDescent="0.3">
      <c r="A3254" s="16" t="s">
        <v>47</v>
      </c>
      <c r="B3254" s="7">
        <v>581381</v>
      </c>
      <c r="C3254" s="7">
        <v>279986</v>
      </c>
      <c r="D3254" s="7" t="s">
        <v>3132</v>
      </c>
      <c r="E3254" s="7">
        <v>2</v>
      </c>
      <c r="F3254" s="4">
        <v>393498</v>
      </c>
      <c r="G3254" s="4">
        <v>11492</v>
      </c>
      <c r="H3254" s="4">
        <f t="shared" si="302"/>
        <v>511536.0462148129</v>
      </c>
      <c r="I3254" s="4">
        <f t="shared" si="303"/>
        <v>118038.0462148129</v>
      </c>
      <c r="J3254" s="5">
        <f t="shared" si="304"/>
        <v>0.29997114652377621</v>
      </c>
      <c r="K3254" s="4">
        <f t="shared" si="305"/>
        <v>28455.021499813723</v>
      </c>
      <c r="L3254" s="4">
        <f t="shared" si="306"/>
        <v>16963.021499813723</v>
      </c>
      <c r="M3254" s="5">
        <f t="shared" si="307"/>
        <v>1.4760721806311978</v>
      </c>
      <c r="N3254" s="4">
        <f>IF(SUMPRODUCT($O$2:$AD$2,O3254:AD3254)&lt;=Kalkulačka!$B$4,SUMPRODUCT($O$2:$AD$2,O3254:AD3254)*Kalkulačka!$B$5,SUMPRODUCT($O$2:$AD$2,O3254:AD3254))</f>
        <v>36</v>
      </c>
      <c r="O3254" s="4">
        <v>24</v>
      </c>
      <c r="P3254" s="4">
        <v>0</v>
      </c>
      <c r="Q3254" s="4">
        <v>0</v>
      </c>
      <c r="R3254" s="4">
        <v>0</v>
      </c>
      <c r="S3254" s="4">
        <v>0</v>
      </c>
      <c r="T3254" s="4">
        <v>0</v>
      </c>
      <c r="U3254" s="4">
        <v>24</v>
      </c>
      <c r="V3254" s="4">
        <v>0</v>
      </c>
      <c r="W3254" s="4">
        <v>0</v>
      </c>
      <c r="X3254" s="4">
        <v>0</v>
      </c>
      <c r="Y3254" s="4">
        <v>0</v>
      </c>
      <c r="Z3254" s="4">
        <v>0</v>
      </c>
      <c r="AA3254" s="4">
        <v>0</v>
      </c>
      <c r="AB3254" s="4">
        <v>0</v>
      </c>
      <c r="AC3254" s="4">
        <v>0</v>
      </c>
      <c r="AD3254" s="4">
        <v>0</v>
      </c>
    </row>
    <row r="3255" spans="1:30" x14ac:dyDescent="0.3">
      <c r="A3255" s="16" t="s">
        <v>47</v>
      </c>
      <c r="B3255" s="7">
        <v>582212</v>
      </c>
      <c r="C3255" s="7">
        <v>636771</v>
      </c>
      <c r="D3255" s="7" t="s">
        <v>639</v>
      </c>
      <c r="E3255" s="7">
        <v>2</v>
      </c>
      <c r="F3255" s="4">
        <v>393498</v>
      </c>
      <c r="G3255" s="4">
        <v>11492</v>
      </c>
      <c r="H3255" s="4">
        <f t="shared" si="302"/>
        <v>511536.0462148129</v>
      </c>
      <c r="I3255" s="4">
        <f t="shared" si="303"/>
        <v>118038.0462148129</v>
      </c>
      <c r="J3255" s="5">
        <f t="shared" si="304"/>
        <v>0.29997114652377621</v>
      </c>
      <c r="K3255" s="4">
        <f t="shared" si="305"/>
        <v>28455.021499813723</v>
      </c>
      <c r="L3255" s="4">
        <f t="shared" si="306"/>
        <v>16963.021499813723</v>
      </c>
      <c r="M3255" s="5">
        <f t="shared" si="307"/>
        <v>1.4760721806311978</v>
      </c>
      <c r="N3255" s="4">
        <f>IF(SUMPRODUCT($O$2:$AD$2,O3255:AD3255)&lt;=Kalkulačka!$B$4,SUMPRODUCT($O$2:$AD$2,O3255:AD3255)*Kalkulačka!$B$5,SUMPRODUCT($O$2:$AD$2,O3255:AD3255))</f>
        <v>36</v>
      </c>
      <c r="O3255" s="4">
        <v>24</v>
      </c>
      <c r="P3255" s="4">
        <v>0</v>
      </c>
      <c r="Q3255" s="4">
        <v>0</v>
      </c>
      <c r="R3255" s="4">
        <v>0</v>
      </c>
      <c r="S3255" s="4">
        <v>0</v>
      </c>
      <c r="T3255" s="4">
        <v>0</v>
      </c>
      <c r="U3255" s="4">
        <v>0</v>
      </c>
      <c r="V3255" s="4">
        <v>0</v>
      </c>
      <c r="W3255" s="4">
        <v>0</v>
      </c>
      <c r="X3255" s="4">
        <v>0</v>
      </c>
      <c r="Y3255" s="4">
        <v>0</v>
      </c>
      <c r="Z3255" s="4">
        <v>0</v>
      </c>
      <c r="AA3255" s="4">
        <v>0</v>
      </c>
      <c r="AB3255" s="4">
        <v>0</v>
      </c>
      <c r="AC3255" s="4">
        <v>0</v>
      </c>
      <c r="AD3255" s="4">
        <v>0</v>
      </c>
    </row>
    <row r="3256" spans="1:30" x14ac:dyDescent="0.3">
      <c r="A3256" s="16" t="s">
        <v>47</v>
      </c>
      <c r="B3256" s="7">
        <v>582328</v>
      </c>
      <c r="C3256" s="7">
        <v>637203</v>
      </c>
      <c r="D3256" s="7" t="s">
        <v>3133</v>
      </c>
      <c r="E3256" s="7">
        <v>2</v>
      </c>
      <c r="F3256" s="4">
        <v>393498</v>
      </c>
      <c r="G3256" s="4">
        <v>11492</v>
      </c>
      <c r="H3256" s="4">
        <f t="shared" si="302"/>
        <v>511536.0462148129</v>
      </c>
      <c r="I3256" s="4">
        <f t="shared" si="303"/>
        <v>118038.0462148129</v>
      </c>
      <c r="J3256" s="5">
        <f t="shared" si="304"/>
        <v>0.29997114652377621</v>
      </c>
      <c r="K3256" s="4">
        <f t="shared" si="305"/>
        <v>28455.021499813723</v>
      </c>
      <c r="L3256" s="4">
        <f t="shared" si="306"/>
        <v>16963.021499813723</v>
      </c>
      <c r="M3256" s="5">
        <f t="shared" si="307"/>
        <v>1.4760721806311978</v>
      </c>
      <c r="N3256" s="4">
        <f>IF(SUMPRODUCT($O$2:$AD$2,O3256:AD3256)&lt;=Kalkulačka!$B$4,SUMPRODUCT($O$2:$AD$2,O3256:AD3256)*Kalkulačka!$B$5,SUMPRODUCT($O$2:$AD$2,O3256:AD3256))</f>
        <v>36</v>
      </c>
      <c r="O3256" s="4">
        <v>24</v>
      </c>
      <c r="P3256" s="4">
        <v>0</v>
      </c>
      <c r="Q3256" s="4">
        <v>0</v>
      </c>
      <c r="R3256" s="4">
        <v>0</v>
      </c>
      <c r="S3256" s="4">
        <v>0</v>
      </c>
      <c r="T3256" s="4">
        <v>0</v>
      </c>
      <c r="U3256" s="4">
        <v>24</v>
      </c>
      <c r="V3256" s="4">
        <v>0</v>
      </c>
      <c r="W3256" s="4">
        <v>0</v>
      </c>
      <c r="X3256" s="4">
        <v>0</v>
      </c>
      <c r="Y3256" s="4">
        <v>0</v>
      </c>
      <c r="Z3256" s="4">
        <v>0</v>
      </c>
      <c r="AA3256" s="4">
        <v>0</v>
      </c>
      <c r="AB3256" s="4">
        <v>0</v>
      </c>
      <c r="AC3256" s="4">
        <v>0</v>
      </c>
      <c r="AD3256" s="4">
        <v>0</v>
      </c>
    </row>
    <row r="3257" spans="1:30" x14ac:dyDescent="0.3">
      <c r="A3257" s="16" t="s">
        <v>47</v>
      </c>
      <c r="B3257" s="7">
        <v>582581</v>
      </c>
      <c r="C3257" s="7">
        <v>841838</v>
      </c>
      <c r="D3257" s="7" t="s">
        <v>3134</v>
      </c>
      <c r="E3257" s="7">
        <v>2</v>
      </c>
      <c r="F3257" s="4">
        <v>393498</v>
      </c>
      <c r="G3257" s="4">
        <v>11492</v>
      </c>
      <c r="H3257" s="4">
        <f t="shared" si="302"/>
        <v>511536.0462148129</v>
      </c>
      <c r="I3257" s="4">
        <f t="shared" si="303"/>
        <v>118038.0462148129</v>
      </c>
      <c r="J3257" s="5">
        <f t="shared" si="304"/>
        <v>0.29997114652377621</v>
      </c>
      <c r="K3257" s="4">
        <f t="shared" si="305"/>
        <v>28455.021499813723</v>
      </c>
      <c r="L3257" s="4">
        <f t="shared" si="306"/>
        <v>16963.021499813723</v>
      </c>
      <c r="M3257" s="5">
        <f t="shared" si="307"/>
        <v>1.4760721806311978</v>
      </c>
      <c r="N3257" s="4">
        <f>IF(SUMPRODUCT($O$2:$AD$2,O3257:AD3257)&lt;=Kalkulačka!$B$4,SUMPRODUCT($O$2:$AD$2,O3257:AD3257)*Kalkulačka!$B$5,SUMPRODUCT($O$2:$AD$2,O3257:AD3257))</f>
        <v>36</v>
      </c>
      <c r="O3257" s="4">
        <v>24</v>
      </c>
      <c r="P3257" s="4">
        <v>0</v>
      </c>
      <c r="Q3257" s="4">
        <v>0</v>
      </c>
      <c r="R3257" s="4">
        <v>0</v>
      </c>
      <c r="S3257" s="4">
        <v>0</v>
      </c>
      <c r="T3257" s="4">
        <v>0</v>
      </c>
      <c r="U3257" s="4">
        <v>24</v>
      </c>
      <c r="V3257" s="4">
        <v>0</v>
      </c>
      <c r="W3257" s="4">
        <v>0</v>
      </c>
      <c r="X3257" s="4">
        <v>0</v>
      </c>
      <c r="Y3257" s="4">
        <v>0</v>
      </c>
      <c r="Z3257" s="4">
        <v>0</v>
      </c>
      <c r="AA3257" s="4">
        <v>0</v>
      </c>
      <c r="AB3257" s="4">
        <v>0</v>
      </c>
      <c r="AC3257" s="4">
        <v>0</v>
      </c>
      <c r="AD3257" s="4">
        <v>0</v>
      </c>
    </row>
    <row r="3258" spans="1:30" x14ac:dyDescent="0.3">
      <c r="A3258" s="16" t="s">
        <v>47</v>
      </c>
      <c r="B3258" s="7">
        <v>582921</v>
      </c>
      <c r="C3258" s="7">
        <v>281671</v>
      </c>
      <c r="D3258" s="7" t="s">
        <v>3135</v>
      </c>
      <c r="E3258" s="7">
        <v>2</v>
      </c>
      <c r="F3258" s="4">
        <v>393498</v>
      </c>
      <c r="G3258" s="4">
        <v>11492</v>
      </c>
      <c r="H3258" s="4">
        <f t="shared" si="302"/>
        <v>511536.0462148129</v>
      </c>
      <c r="I3258" s="4">
        <f t="shared" si="303"/>
        <v>118038.0462148129</v>
      </c>
      <c r="J3258" s="5">
        <f t="shared" si="304"/>
        <v>0.29997114652377621</v>
      </c>
      <c r="K3258" s="4">
        <f t="shared" si="305"/>
        <v>28455.021499813723</v>
      </c>
      <c r="L3258" s="4">
        <f t="shared" si="306"/>
        <v>16963.021499813723</v>
      </c>
      <c r="M3258" s="5">
        <f t="shared" si="307"/>
        <v>1.4760721806311978</v>
      </c>
      <c r="N3258" s="4">
        <f>IF(SUMPRODUCT($O$2:$AD$2,O3258:AD3258)&lt;=Kalkulačka!$B$4,SUMPRODUCT($O$2:$AD$2,O3258:AD3258)*Kalkulačka!$B$5,SUMPRODUCT($O$2:$AD$2,O3258:AD3258))</f>
        <v>36</v>
      </c>
      <c r="O3258" s="4">
        <v>24</v>
      </c>
      <c r="P3258" s="4">
        <v>0</v>
      </c>
      <c r="Q3258" s="4">
        <v>0</v>
      </c>
      <c r="R3258" s="4">
        <v>0</v>
      </c>
      <c r="S3258" s="4">
        <v>0</v>
      </c>
      <c r="T3258" s="4">
        <v>0</v>
      </c>
      <c r="U3258" s="4">
        <v>0</v>
      </c>
      <c r="V3258" s="4">
        <v>0</v>
      </c>
      <c r="W3258" s="4">
        <v>0</v>
      </c>
      <c r="X3258" s="4">
        <v>0</v>
      </c>
      <c r="Y3258" s="4">
        <v>0</v>
      </c>
      <c r="Z3258" s="4">
        <v>0</v>
      </c>
      <c r="AA3258" s="4">
        <v>0</v>
      </c>
      <c r="AB3258" s="4">
        <v>0</v>
      </c>
      <c r="AC3258" s="4">
        <v>0</v>
      </c>
      <c r="AD3258" s="4">
        <v>0</v>
      </c>
    </row>
    <row r="3259" spans="1:30" x14ac:dyDescent="0.3">
      <c r="A3259" s="16" t="s">
        <v>47</v>
      </c>
      <c r="B3259" s="7">
        <v>583375</v>
      </c>
      <c r="C3259" s="7">
        <v>282081</v>
      </c>
      <c r="D3259" s="7" t="s">
        <v>3136</v>
      </c>
      <c r="E3259" s="7">
        <v>2</v>
      </c>
      <c r="F3259" s="4">
        <v>393498</v>
      </c>
      <c r="G3259" s="4">
        <v>11492</v>
      </c>
      <c r="H3259" s="4">
        <f t="shared" si="302"/>
        <v>511536.0462148129</v>
      </c>
      <c r="I3259" s="4">
        <f t="shared" si="303"/>
        <v>118038.0462148129</v>
      </c>
      <c r="J3259" s="5">
        <f t="shared" si="304"/>
        <v>0.29997114652377621</v>
      </c>
      <c r="K3259" s="4">
        <f t="shared" si="305"/>
        <v>28455.021499813723</v>
      </c>
      <c r="L3259" s="4">
        <f t="shared" si="306"/>
        <v>16963.021499813723</v>
      </c>
      <c r="M3259" s="5">
        <f t="shared" si="307"/>
        <v>1.4760721806311978</v>
      </c>
      <c r="N3259" s="4">
        <f>IF(SUMPRODUCT($O$2:$AD$2,O3259:AD3259)&lt;=Kalkulačka!$B$4,SUMPRODUCT($O$2:$AD$2,O3259:AD3259)*Kalkulačka!$B$5,SUMPRODUCT($O$2:$AD$2,O3259:AD3259))</f>
        <v>36</v>
      </c>
      <c r="O3259" s="4">
        <v>24</v>
      </c>
      <c r="P3259" s="4">
        <v>0</v>
      </c>
      <c r="Q3259" s="4">
        <v>0</v>
      </c>
      <c r="R3259" s="4">
        <v>0</v>
      </c>
      <c r="S3259" s="4">
        <v>0</v>
      </c>
      <c r="T3259" s="4">
        <v>0</v>
      </c>
      <c r="U3259" s="4">
        <v>0</v>
      </c>
      <c r="V3259" s="4">
        <v>0</v>
      </c>
      <c r="W3259" s="4">
        <v>0</v>
      </c>
      <c r="X3259" s="4">
        <v>0</v>
      </c>
      <c r="Y3259" s="4">
        <v>0</v>
      </c>
      <c r="Z3259" s="4">
        <v>0</v>
      </c>
      <c r="AA3259" s="4">
        <v>0</v>
      </c>
      <c r="AB3259" s="4">
        <v>0</v>
      </c>
      <c r="AC3259" s="4">
        <v>0</v>
      </c>
      <c r="AD3259" s="4">
        <v>0</v>
      </c>
    </row>
    <row r="3260" spans="1:30" x14ac:dyDescent="0.3">
      <c r="A3260" s="16" t="s">
        <v>47</v>
      </c>
      <c r="B3260" s="7">
        <v>583880</v>
      </c>
      <c r="C3260" s="7">
        <v>488321</v>
      </c>
      <c r="D3260" s="7" t="s">
        <v>3137</v>
      </c>
      <c r="E3260" s="7">
        <v>2</v>
      </c>
      <c r="F3260" s="4">
        <v>393498</v>
      </c>
      <c r="G3260" s="4">
        <v>11492</v>
      </c>
      <c r="H3260" s="4">
        <f t="shared" si="302"/>
        <v>511536.0462148129</v>
      </c>
      <c r="I3260" s="4">
        <f t="shared" si="303"/>
        <v>118038.0462148129</v>
      </c>
      <c r="J3260" s="5">
        <f t="shared" si="304"/>
        <v>0.29997114652377621</v>
      </c>
      <c r="K3260" s="4">
        <f t="shared" si="305"/>
        <v>28455.021499813723</v>
      </c>
      <c r="L3260" s="4">
        <f t="shared" si="306"/>
        <v>16963.021499813723</v>
      </c>
      <c r="M3260" s="5">
        <f t="shared" si="307"/>
        <v>1.4760721806311978</v>
      </c>
      <c r="N3260" s="4">
        <f>IF(SUMPRODUCT($O$2:$AD$2,O3260:AD3260)&lt;=Kalkulačka!$B$4,SUMPRODUCT($O$2:$AD$2,O3260:AD3260)*Kalkulačka!$B$5,SUMPRODUCT($O$2:$AD$2,O3260:AD3260))</f>
        <v>36</v>
      </c>
      <c r="O3260" s="4">
        <v>24</v>
      </c>
      <c r="P3260" s="4">
        <v>0</v>
      </c>
      <c r="Q3260" s="4">
        <v>0</v>
      </c>
      <c r="R3260" s="4">
        <v>0</v>
      </c>
      <c r="S3260" s="4">
        <v>0</v>
      </c>
      <c r="T3260" s="4">
        <v>0</v>
      </c>
      <c r="U3260" s="4">
        <v>0</v>
      </c>
      <c r="V3260" s="4">
        <v>0</v>
      </c>
      <c r="W3260" s="4">
        <v>0</v>
      </c>
      <c r="X3260" s="4">
        <v>0</v>
      </c>
      <c r="Y3260" s="4">
        <v>0</v>
      </c>
      <c r="Z3260" s="4">
        <v>0</v>
      </c>
      <c r="AA3260" s="4">
        <v>0</v>
      </c>
      <c r="AB3260" s="4">
        <v>0</v>
      </c>
      <c r="AC3260" s="4">
        <v>0</v>
      </c>
      <c r="AD3260" s="4">
        <v>0</v>
      </c>
    </row>
    <row r="3261" spans="1:30" x14ac:dyDescent="0.3">
      <c r="A3261" s="16" t="s">
        <v>47</v>
      </c>
      <c r="B3261" s="7">
        <v>584011</v>
      </c>
      <c r="C3261" s="7">
        <v>365726</v>
      </c>
      <c r="D3261" s="7" t="s">
        <v>3138</v>
      </c>
      <c r="E3261" s="7">
        <v>2</v>
      </c>
      <c r="F3261" s="4">
        <v>393498</v>
      </c>
      <c r="G3261" s="4">
        <v>11492</v>
      </c>
      <c r="H3261" s="4">
        <f t="shared" si="302"/>
        <v>511536.0462148129</v>
      </c>
      <c r="I3261" s="4">
        <f t="shared" si="303"/>
        <v>118038.0462148129</v>
      </c>
      <c r="J3261" s="5">
        <f t="shared" si="304"/>
        <v>0.29997114652377621</v>
      </c>
      <c r="K3261" s="4">
        <f t="shared" si="305"/>
        <v>28455.021499813723</v>
      </c>
      <c r="L3261" s="4">
        <f t="shared" si="306"/>
        <v>16963.021499813723</v>
      </c>
      <c r="M3261" s="5">
        <f t="shared" si="307"/>
        <v>1.4760721806311978</v>
      </c>
      <c r="N3261" s="4">
        <f>IF(SUMPRODUCT($O$2:$AD$2,O3261:AD3261)&lt;=Kalkulačka!$B$4,SUMPRODUCT($O$2:$AD$2,O3261:AD3261)*Kalkulačka!$B$5,SUMPRODUCT($O$2:$AD$2,O3261:AD3261))</f>
        <v>36</v>
      </c>
      <c r="O3261" s="4">
        <v>24</v>
      </c>
      <c r="P3261" s="4">
        <v>0</v>
      </c>
      <c r="Q3261" s="4">
        <v>0</v>
      </c>
      <c r="R3261" s="4">
        <v>0</v>
      </c>
      <c r="S3261" s="4">
        <v>0</v>
      </c>
      <c r="T3261" s="4">
        <v>0</v>
      </c>
      <c r="U3261" s="4">
        <v>24</v>
      </c>
      <c r="V3261" s="4">
        <v>0</v>
      </c>
      <c r="W3261" s="4">
        <v>0</v>
      </c>
      <c r="X3261" s="4">
        <v>0</v>
      </c>
      <c r="Y3261" s="4">
        <v>0</v>
      </c>
      <c r="Z3261" s="4">
        <v>0</v>
      </c>
      <c r="AA3261" s="4">
        <v>0</v>
      </c>
      <c r="AB3261" s="4">
        <v>0</v>
      </c>
      <c r="AC3261" s="4">
        <v>0</v>
      </c>
      <c r="AD3261" s="4">
        <v>0</v>
      </c>
    </row>
    <row r="3262" spans="1:30" x14ac:dyDescent="0.3">
      <c r="A3262" s="16" t="s">
        <v>47</v>
      </c>
      <c r="B3262" s="7">
        <v>586544</v>
      </c>
      <c r="C3262" s="7">
        <v>488534</v>
      </c>
      <c r="D3262" s="7" t="s">
        <v>3139</v>
      </c>
      <c r="E3262" s="7">
        <v>2</v>
      </c>
      <c r="F3262" s="4">
        <v>393498</v>
      </c>
      <c r="G3262" s="4">
        <v>11492</v>
      </c>
      <c r="H3262" s="4">
        <f t="shared" si="302"/>
        <v>511536.0462148129</v>
      </c>
      <c r="I3262" s="4">
        <f t="shared" si="303"/>
        <v>118038.0462148129</v>
      </c>
      <c r="J3262" s="5">
        <f t="shared" si="304"/>
        <v>0.29997114652377621</v>
      </c>
      <c r="K3262" s="4">
        <f t="shared" si="305"/>
        <v>28455.021499813723</v>
      </c>
      <c r="L3262" s="4">
        <f t="shared" si="306"/>
        <v>16963.021499813723</v>
      </c>
      <c r="M3262" s="5">
        <f t="shared" si="307"/>
        <v>1.4760721806311978</v>
      </c>
      <c r="N3262" s="4">
        <f>IF(SUMPRODUCT($O$2:$AD$2,O3262:AD3262)&lt;=Kalkulačka!$B$4,SUMPRODUCT($O$2:$AD$2,O3262:AD3262)*Kalkulačka!$B$5,SUMPRODUCT($O$2:$AD$2,O3262:AD3262))</f>
        <v>36</v>
      </c>
      <c r="O3262" s="4">
        <v>24</v>
      </c>
      <c r="P3262" s="4">
        <v>0</v>
      </c>
      <c r="Q3262" s="4">
        <v>0</v>
      </c>
      <c r="R3262" s="4">
        <v>0</v>
      </c>
      <c r="S3262" s="4">
        <v>0</v>
      </c>
      <c r="T3262" s="4">
        <v>0</v>
      </c>
      <c r="U3262" s="4">
        <v>21</v>
      </c>
      <c r="V3262" s="4">
        <v>0</v>
      </c>
      <c r="W3262" s="4">
        <v>0</v>
      </c>
      <c r="X3262" s="4">
        <v>0</v>
      </c>
      <c r="Y3262" s="4">
        <v>0</v>
      </c>
      <c r="Z3262" s="4">
        <v>0</v>
      </c>
      <c r="AA3262" s="4">
        <v>0</v>
      </c>
      <c r="AB3262" s="4">
        <v>0</v>
      </c>
      <c r="AC3262" s="4">
        <v>0</v>
      </c>
      <c r="AD3262" s="4">
        <v>0</v>
      </c>
    </row>
    <row r="3263" spans="1:30" x14ac:dyDescent="0.3">
      <c r="A3263" s="16" t="s">
        <v>47</v>
      </c>
      <c r="B3263" s="7">
        <v>586650</v>
      </c>
      <c r="C3263" s="7">
        <v>488879</v>
      </c>
      <c r="D3263" s="7" t="s">
        <v>2955</v>
      </c>
      <c r="E3263" s="7">
        <v>2</v>
      </c>
      <c r="F3263" s="4">
        <v>393498</v>
      </c>
      <c r="G3263" s="4">
        <v>11492</v>
      </c>
      <c r="H3263" s="4">
        <f t="shared" si="302"/>
        <v>511536.0462148129</v>
      </c>
      <c r="I3263" s="4">
        <f t="shared" si="303"/>
        <v>118038.0462148129</v>
      </c>
      <c r="J3263" s="5">
        <f t="shared" si="304"/>
        <v>0.29997114652377621</v>
      </c>
      <c r="K3263" s="4">
        <f t="shared" si="305"/>
        <v>28455.021499813723</v>
      </c>
      <c r="L3263" s="4">
        <f t="shared" si="306"/>
        <v>16963.021499813723</v>
      </c>
      <c r="M3263" s="5">
        <f t="shared" si="307"/>
        <v>1.4760721806311978</v>
      </c>
      <c r="N3263" s="4">
        <f>IF(SUMPRODUCT($O$2:$AD$2,O3263:AD3263)&lt;=Kalkulačka!$B$4,SUMPRODUCT($O$2:$AD$2,O3263:AD3263)*Kalkulačka!$B$5,SUMPRODUCT($O$2:$AD$2,O3263:AD3263))</f>
        <v>36</v>
      </c>
      <c r="O3263" s="4">
        <v>24</v>
      </c>
      <c r="P3263" s="4">
        <v>0</v>
      </c>
      <c r="Q3263" s="4">
        <v>0</v>
      </c>
      <c r="R3263" s="4">
        <v>0</v>
      </c>
      <c r="S3263" s="4">
        <v>0</v>
      </c>
      <c r="T3263" s="4">
        <v>0</v>
      </c>
      <c r="U3263" s="4">
        <v>24</v>
      </c>
      <c r="V3263" s="4">
        <v>0</v>
      </c>
      <c r="W3263" s="4">
        <v>0</v>
      </c>
      <c r="X3263" s="4">
        <v>0</v>
      </c>
      <c r="Y3263" s="4">
        <v>0</v>
      </c>
      <c r="Z3263" s="4">
        <v>0</v>
      </c>
      <c r="AA3263" s="4">
        <v>0</v>
      </c>
      <c r="AB3263" s="4">
        <v>0</v>
      </c>
      <c r="AC3263" s="4">
        <v>0</v>
      </c>
      <c r="AD3263" s="4">
        <v>0</v>
      </c>
    </row>
    <row r="3264" spans="1:30" x14ac:dyDescent="0.3">
      <c r="A3264" s="16" t="s">
        <v>47</v>
      </c>
      <c r="B3264" s="7">
        <v>593087</v>
      </c>
      <c r="C3264" s="7">
        <v>291811</v>
      </c>
      <c r="D3264" s="7" t="s">
        <v>3140</v>
      </c>
      <c r="E3264" s="7">
        <v>2</v>
      </c>
      <c r="F3264" s="4">
        <v>393498</v>
      </c>
      <c r="G3264" s="4">
        <v>11492</v>
      </c>
      <c r="H3264" s="4">
        <f t="shared" si="302"/>
        <v>511536.0462148129</v>
      </c>
      <c r="I3264" s="4">
        <f t="shared" si="303"/>
        <v>118038.0462148129</v>
      </c>
      <c r="J3264" s="5">
        <f t="shared" si="304"/>
        <v>0.29997114652377621</v>
      </c>
      <c r="K3264" s="4">
        <f t="shared" si="305"/>
        <v>28455.021499813723</v>
      </c>
      <c r="L3264" s="4">
        <f t="shared" si="306"/>
        <v>16963.021499813723</v>
      </c>
      <c r="M3264" s="5">
        <f t="shared" si="307"/>
        <v>1.4760721806311978</v>
      </c>
      <c r="N3264" s="4">
        <f>IF(SUMPRODUCT($O$2:$AD$2,O3264:AD3264)&lt;=Kalkulačka!$B$4,SUMPRODUCT($O$2:$AD$2,O3264:AD3264)*Kalkulačka!$B$5,SUMPRODUCT($O$2:$AD$2,O3264:AD3264))</f>
        <v>36</v>
      </c>
      <c r="O3264" s="4">
        <v>24</v>
      </c>
      <c r="P3264" s="4">
        <v>0</v>
      </c>
      <c r="Q3264" s="4">
        <v>0</v>
      </c>
      <c r="R3264" s="4">
        <v>0</v>
      </c>
      <c r="S3264" s="4">
        <v>0</v>
      </c>
      <c r="T3264" s="4">
        <v>0</v>
      </c>
      <c r="U3264" s="4">
        <v>24</v>
      </c>
      <c r="V3264" s="4">
        <v>0</v>
      </c>
      <c r="W3264" s="4">
        <v>0</v>
      </c>
      <c r="X3264" s="4">
        <v>0</v>
      </c>
      <c r="Y3264" s="4">
        <v>0</v>
      </c>
      <c r="Z3264" s="4">
        <v>0</v>
      </c>
      <c r="AA3264" s="4">
        <v>0</v>
      </c>
      <c r="AB3264" s="4">
        <v>0</v>
      </c>
      <c r="AC3264" s="4">
        <v>0</v>
      </c>
      <c r="AD3264" s="4">
        <v>0</v>
      </c>
    </row>
    <row r="3265" spans="1:30" x14ac:dyDescent="0.3">
      <c r="A3265" s="16" t="s">
        <v>47</v>
      </c>
      <c r="B3265" s="7">
        <v>593389</v>
      </c>
      <c r="C3265" s="7">
        <v>373508</v>
      </c>
      <c r="D3265" s="7" t="s">
        <v>3141</v>
      </c>
      <c r="E3265" s="7">
        <v>2</v>
      </c>
      <c r="F3265" s="4">
        <v>393498</v>
      </c>
      <c r="G3265" s="4">
        <v>11492</v>
      </c>
      <c r="H3265" s="4">
        <f t="shared" si="302"/>
        <v>511536.0462148129</v>
      </c>
      <c r="I3265" s="4">
        <f t="shared" si="303"/>
        <v>118038.0462148129</v>
      </c>
      <c r="J3265" s="5">
        <f t="shared" si="304"/>
        <v>0.29997114652377621</v>
      </c>
      <c r="K3265" s="4">
        <f t="shared" si="305"/>
        <v>28455.021499813723</v>
      </c>
      <c r="L3265" s="4">
        <f t="shared" si="306"/>
        <v>16963.021499813723</v>
      </c>
      <c r="M3265" s="5">
        <f t="shared" si="307"/>
        <v>1.4760721806311978</v>
      </c>
      <c r="N3265" s="4">
        <f>IF(SUMPRODUCT($O$2:$AD$2,O3265:AD3265)&lt;=Kalkulačka!$B$4,SUMPRODUCT($O$2:$AD$2,O3265:AD3265)*Kalkulačka!$B$5,SUMPRODUCT($O$2:$AD$2,O3265:AD3265))</f>
        <v>36</v>
      </c>
      <c r="O3265" s="4">
        <v>24</v>
      </c>
      <c r="P3265" s="4">
        <v>0</v>
      </c>
      <c r="Q3265" s="4">
        <v>0</v>
      </c>
      <c r="R3265" s="4">
        <v>0</v>
      </c>
      <c r="S3265" s="4">
        <v>0</v>
      </c>
      <c r="T3265" s="4">
        <v>0</v>
      </c>
      <c r="U3265" s="4">
        <v>0</v>
      </c>
      <c r="V3265" s="4">
        <v>0</v>
      </c>
      <c r="W3265" s="4">
        <v>0</v>
      </c>
      <c r="X3265" s="4">
        <v>0</v>
      </c>
      <c r="Y3265" s="4">
        <v>0</v>
      </c>
      <c r="Z3265" s="4">
        <v>0</v>
      </c>
      <c r="AA3265" s="4">
        <v>0</v>
      </c>
      <c r="AB3265" s="4">
        <v>0</v>
      </c>
      <c r="AC3265" s="4">
        <v>0</v>
      </c>
      <c r="AD3265" s="4">
        <v>0</v>
      </c>
    </row>
    <row r="3266" spans="1:30" x14ac:dyDescent="0.3">
      <c r="A3266" s="16" t="s">
        <v>47</v>
      </c>
      <c r="B3266" s="7">
        <v>594555</v>
      </c>
      <c r="C3266" s="7">
        <v>636886</v>
      </c>
      <c r="D3266" s="7" t="s">
        <v>3142</v>
      </c>
      <c r="E3266" s="7">
        <v>2</v>
      </c>
      <c r="F3266" s="4">
        <v>393498</v>
      </c>
      <c r="G3266" s="4">
        <v>11492</v>
      </c>
      <c r="H3266" s="4">
        <f t="shared" si="302"/>
        <v>511536.0462148129</v>
      </c>
      <c r="I3266" s="4">
        <f t="shared" si="303"/>
        <v>118038.0462148129</v>
      </c>
      <c r="J3266" s="5">
        <f t="shared" si="304"/>
        <v>0.29997114652377621</v>
      </c>
      <c r="K3266" s="4">
        <f t="shared" si="305"/>
        <v>28455.021499813723</v>
      </c>
      <c r="L3266" s="4">
        <f t="shared" si="306"/>
        <v>16963.021499813723</v>
      </c>
      <c r="M3266" s="5">
        <f t="shared" si="307"/>
        <v>1.4760721806311978</v>
      </c>
      <c r="N3266" s="4">
        <f>IF(SUMPRODUCT($O$2:$AD$2,O3266:AD3266)&lt;=Kalkulačka!$B$4,SUMPRODUCT($O$2:$AD$2,O3266:AD3266)*Kalkulačka!$B$5,SUMPRODUCT($O$2:$AD$2,O3266:AD3266))</f>
        <v>36</v>
      </c>
      <c r="O3266" s="4">
        <v>24</v>
      </c>
      <c r="P3266" s="4">
        <v>0</v>
      </c>
      <c r="Q3266" s="4">
        <v>0</v>
      </c>
      <c r="R3266" s="4">
        <v>0</v>
      </c>
      <c r="S3266" s="4">
        <v>0</v>
      </c>
      <c r="T3266" s="4">
        <v>0</v>
      </c>
      <c r="U3266" s="4">
        <v>0</v>
      </c>
      <c r="V3266" s="4">
        <v>0</v>
      </c>
      <c r="W3266" s="4">
        <v>0</v>
      </c>
      <c r="X3266" s="4">
        <v>0</v>
      </c>
      <c r="Y3266" s="4">
        <v>0</v>
      </c>
      <c r="Z3266" s="4">
        <v>0</v>
      </c>
      <c r="AA3266" s="4">
        <v>0</v>
      </c>
      <c r="AB3266" s="4">
        <v>0</v>
      </c>
      <c r="AC3266" s="4">
        <v>0</v>
      </c>
      <c r="AD3266" s="4">
        <v>0</v>
      </c>
    </row>
    <row r="3267" spans="1:30" x14ac:dyDescent="0.3">
      <c r="A3267" s="16" t="s">
        <v>47</v>
      </c>
      <c r="B3267" s="7">
        <v>595039</v>
      </c>
      <c r="C3267" s="7">
        <v>637653</v>
      </c>
      <c r="D3267" s="7" t="s">
        <v>3143</v>
      </c>
      <c r="E3267" s="7">
        <v>2</v>
      </c>
      <c r="F3267" s="4">
        <v>393498</v>
      </c>
      <c r="G3267" s="4">
        <v>11492</v>
      </c>
      <c r="H3267" s="4">
        <f t="shared" si="302"/>
        <v>511536.0462148129</v>
      </c>
      <c r="I3267" s="4">
        <f t="shared" si="303"/>
        <v>118038.0462148129</v>
      </c>
      <c r="J3267" s="5">
        <f t="shared" si="304"/>
        <v>0.29997114652377621</v>
      </c>
      <c r="K3267" s="4">
        <f t="shared" si="305"/>
        <v>28455.021499813723</v>
      </c>
      <c r="L3267" s="4">
        <f t="shared" si="306"/>
        <v>16963.021499813723</v>
      </c>
      <c r="M3267" s="5">
        <f t="shared" si="307"/>
        <v>1.4760721806311978</v>
      </c>
      <c r="N3267" s="4">
        <f>IF(SUMPRODUCT($O$2:$AD$2,O3267:AD3267)&lt;=Kalkulačka!$B$4,SUMPRODUCT($O$2:$AD$2,O3267:AD3267)*Kalkulačka!$B$5,SUMPRODUCT($O$2:$AD$2,O3267:AD3267))</f>
        <v>36</v>
      </c>
      <c r="O3267" s="4">
        <v>24</v>
      </c>
      <c r="P3267" s="4">
        <v>0</v>
      </c>
      <c r="Q3267" s="4">
        <v>0</v>
      </c>
      <c r="R3267" s="4">
        <v>0</v>
      </c>
      <c r="S3267" s="4">
        <v>0</v>
      </c>
      <c r="T3267" s="4">
        <v>0</v>
      </c>
      <c r="U3267" s="4">
        <v>24</v>
      </c>
      <c r="V3267" s="4">
        <v>0</v>
      </c>
      <c r="W3267" s="4">
        <v>0</v>
      </c>
      <c r="X3267" s="4">
        <v>0</v>
      </c>
      <c r="Y3267" s="4">
        <v>0</v>
      </c>
      <c r="Z3267" s="4">
        <v>0</v>
      </c>
      <c r="AA3267" s="4">
        <v>0</v>
      </c>
      <c r="AB3267" s="4">
        <v>0</v>
      </c>
      <c r="AC3267" s="4">
        <v>0</v>
      </c>
      <c r="AD3267" s="4">
        <v>0</v>
      </c>
    </row>
    <row r="3268" spans="1:30" x14ac:dyDescent="0.3">
      <c r="A3268" s="16" t="s">
        <v>20</v>
      </c>
      <c r="B3268" s="7">
        <v>541338</v>
      </c>
      <c r="C3268" s="7">
        <v>243329</v>
      </c>
      <c r="D3268" s="7" t="s">
        <v>3144</v>
      </c>
      <c r="E3268" s="7">
        <v>2</v>
      </c>
      <c r="F3268" s="4">
        <v>2852684</v>
      </c>
      <c r="G3268" s="4">
        <v>121400</v>
      </c>
      <c r="H3268" s="4">
        <f t="shared" si="302"/>
        <v>3708636.3350573936</v>
      </c>
      <c r="I3268" s="4">
        <f t="shared" si="303"/>
        <v>855952.33505739365</v>
      </c>
      <c r="J3268" s="5">
        <f t="shared" si="304"/>
        <v>0.30005157776234359</v>
      </c>
      <c r="K3268" s="4">
        <f t="shared" si="305"/>
        <v>206298.90587364949</v>
      </c>
      <c r="L3268" s="4">
        <f t="shared" si="306"/>
        <v>84898.905873649492</v>
      </c>
      <c r="M3268" s="5">
        <f t="shared" si="307"/>
        <v>0.69933200884390034</v>
      </c>
      <c r="N3268" s="4">
        <f>IF(SUMPRODUCT($O$2:$AD$2,O3268:AD3268)&lt;=Kalkulačka!$B$4,SUMPRODUCT($O$2:$AD$2,O3268:AD3268)*Kalkulačka!$B$5,SUMPRODUCT($O$2:$AD$2,O3268:AD3268))</f>
        <v>261</v>
      </c>
      <c r="O3268" s="4">
        <v>72</v>
      </c>
      <c r="P3268" s="4">
        <v>0</v>
      </c>
      <c r="Q3268" s="4">
        <v>0</v>
      </c>
      <c r="R3268" s="4">
        <v>0</v>
      </c>
      <c r="S3268" s="4">
        <v>102</v>
      </c>
      <c r="T3268" s="4">
        <v>0</v>
      </c>
      <c r="U3268" s="4">
        <v>171</v>
      </c>
      <c r="V3268" s="4">
        <v>56</v>
      </c>
      <c r="W3268" s="4">
        <v>0</v>
      </c>
      <c r="X3268" s="4">
        <v>0</v>
      </c>
      <c r="Y3268" s="4">
        <v>0</v>
      </c>
      <c r="Z3268" s="4">
        <v>0</v>
      </c>
      <c r="AA3268" s="4">
        <v>0</v>
      </c>
      <c r="AB3268" s="4">
        <v>0</v>
      </c>
      <c r="AC3268" s="4">
        <v>0</v>
      </c>
      <c r="AD3268" s="4">
        <v>0</v>
      </c>
    </row>
    <row r="3269" spans="1:30" x14ac:dyDescent="0.3">
      <c r="A3269" s="16" t="s">
        <v>35</v>
      </c>
      <c r="B3269" s="7">
        <v>577243</v>
      </c>
      <c r="C3269" s="7">
        <v>275859</v>
      </c>
      <c r="D3269" s="7" t="s">
        <v>3145</v>
      </c>
      <c r="E3269" s="7">
        <v>2</v>
      </c>
      <c r="F3269" s="4">
        <v>376768</v>
      </c>
      <c r="G3269" s="4">
        <v>10903</v>
      </c>
      <c r="H3269" s="4">
        <f t="shared" si="302"/>
        <v>490222.04428919574</v>
      </c>
      <c r="I3269" s="4">
        <f t="shared" si="303"/>
        <v>113454.04428919574</v>
      </c>
      <c r="J3269" s="5">
        <f t="shared" si="304"/>
        <v>0.3011244168538616</v>
      </c>
      <c r="K3269" s="4">
        <f t="shared" si="305"/>
        <v>27269.395603988152</v>
      </c>
      <c r="L3269" s="4">
        <f t="shared" si="306"/>
        <v>16366.395603988152</v>
      </c>
      <c r="M3269" s="5">
        <f t="shared" si="307"/>
        <v>1.5010910395293178</v>
      </c>
      <c r="N3269" s="4">
        <f>IF(SUMPRODUCT($O$2:$AD$2,O3269:AD3269)&lt;=Kalkulačka!$B$4,SUMPRODUCT($O$2:$AD$2,O3269:AD3269)*Kalkulačka!$B$5,SUMPRODUCT($O$2:$AD$2,O3269:AD3269))</f>
        <v>34.5</v>
      </c>
      <c r="O3269" s="4">
        <v>23</v>
      </c>
      <c r="P3269" s="4">
        <v>0</v>
      </c>
      <c r="Q3269" s="4">
        <v>0</v>
      </c>
      <c r="R3269" s="4">
        <v>0</v>
      </c>
      <c r="S3269" s="4">
        <v>0</v>
      </c>
      <c r="T3269" s="4">
        <v>0</v>
      </c>
      <c r="U3269" s="4">
        <v>0</v>
      </c>
      <c r="V3269" s="4">
        <v>0</v>
      </c>
      <c r="W3269" s="4">
        <v>0</v>
      </c>
      <c r="X3269" s="4">
        <v>0</v>
      </c>
      <c r="Y3269" s="4">
        <v>0</v>
      </c>
      <c r="Z3269" s="4">
        <v>0</v>
      </c>
      <c r="AA3269" s="4">
        <v>0</v>
      </c>
      <c r="AB3269" s="4">
        <v>0</v>
      </c>
      <c r="AC3269" s="4">
        <v>0</v>
      </c>
      <c r="AD3269" s="4">
        <v>0</v>
      </c>
    </row>
    <row r="3270" spans="1:30" x14ac:dyDescent="0.3">
      <c r="A3270" s="16" t="s">
        <v>41</v>
      </c>
      <c r="B3270" s="7">
        <v>572446</v>
      </c>
      <c r="C3270" s="7">
        <v>271101</v>
      </c>
      <c r="D3270" s="7" t="s">
        <v>3146</v>
      </c>
      <c r="E3270" s="7">
        <v>2</v>
      </c>
      <c r="F3270" s="4">
        <v>802085</v>
      </c>
      <c r="G3270" s="4">
        <v>23554</v>
      </c>
      <c r="H3270" s="4">
        <f t="shared" ref="H3270:H3333" si="308">N3270*$A$3</f>
        <v>1044386.094355243</v>
      </c>
      <c r="I3270" s="4">
        <f t="shared" ref="I3270:I3333" si="309">H3270-F3270</f>
        <v>242301.09435524303</v>
      </c>
      <c r="J3270" s="5">
        <f t="shared" ref="J3270:J3333" si="310">IFERROR(H3270/F3270-1,0)</f>
        <v>0.30208904836176087</v>
      </c>
      <c r="K3270" s="4">
        <f t="shared" ref="K3270:K3333" si="311">N3270*$A$4</f>
        <v>58095.668895453018</v>
      </c>
      <c r="L3270" s="4">
        <f t="shared" ref="L3270:L3333" si="312">K3270-G3270</f>
        <v>34541.668895453018</v>
      </c>
      <c r="M3270" s="5">
        <f t="shared" ref="M3270:M3333" si="313">IFERROR(K3270/G3270-1,0)</f>
        <v>1.466488447628981</v>
      </c>
      <c r="N3270" s="4">
        <f>IF(SUMPRODUCT($O$2:$AD$2,O3270:AD3270)&lt;=Kalkulačka!$B$4,SUMPRODUCT($O$2:$AD$2,O3270:AD3270)*Kalkulačka!$B$5,SUMPRODUCT($O$2:$AD$2,O3270:AD3270))</f>
        <v>73.5</v>
      </c>
      <c r="O3270" s="4">
        <v>49</v>
      </c>
      <c r="P3270" s="4">
        <v>0</v>
      </c>
      <c r="Q3270" s="4">
        <v>0</v>
      </c>
      <c r="R3270" s="4">
        <v>0</v>
      </c>
      <c r="S3270" s="4">
        <v>0</v>
      </c>
      <c r="T3270" s="4">
        <v>0</v>
      </c>
      <c r="U3270" s="4">
        <v>48</v>
      </c>
      <c r="V3270" s="4">
        <v>0</v>
      </c>
      <c r="W3270" s="4">
        <v>0</v>
      </c>
      <c r="X3270" s="4">
        <v>0</v>
      </c>
      <c r="Y3270" s="4">
        <v>0</v>
      </c>
      <c r="Z3270" s="4">
        <v>0</v>
      </c>
      <c r="AA3270" s="4">
        <v>0</v>
      </c>
      <c r="AB3270" s="4">
        <v>0</v>
      </c>
      <c r="AC3270" s="4">
        <v>0</v>
      </c>
      <c r="AD3270" s="4">
        <v>0</v>
      </c>
    </row>
    <row r="3271" spans="1:30" x14ac:dyDescent="0.3">
      <c r="A3271" s="16" t="s">
        <v>20</v>
      </c>
      <c r="B3271" s="7">
        <v>535001</v>
      </c>
      <c r="C3271" s="7">
        <v>237019</v>
      </c>
      <c r="D3271" s="7" t="s">
        <v>182</v>
      </c>
      <c r="E3271" s="7">
        <v>2</v>
      </c>
      <c r="F3271" s="4">
        <v>3077090</v>
      </c>
      <c r="G3271" s="4">
        <v>162245</v>
      </c>
      <c r="H3271" s="4">
        <f t="shared" si="308"/>
        <v>4007032.3620160348</v>
      </c>
      <c r="I3271" s="4">
        <f t="shared" si="309"/>
        <v>929942.36201603478</v>
      </c>
      <c r="J3271" s="5">
        <f t="shared" si="310"/>
        <v>0.3022148724983782</v>
      </c>
      <c r="K3271" s="4">
        <f t="shared" si="311"/>
        <v>222897.6684152075</v>
      </c>
      <c r="L3271" s="4">
        <f t="shared" si="312"/>
        <v>60652.668415207503</v>
      </c>
      <c r="M3271" s="5">
        <f t="shared" si="313"/>
        <v>0.37383382178315205</v>
      </c>
      <c r="N3271" s="4">
        <f>IF(SUMPRODUCT($O$2:$AD$2,O3271:AD3271)&lt;=Kalkulačka!$B$4,SUMPRODUCT($O$2:$AD$2,O3271:AD3271)*Kalkulačka!$B$5,SUMPRODUCT($O$2:$AD$2,O3271:AD3271))</f>
        <v>282</v>
      </c>
      <c r="O3271" s="4">
        <v>50</v>
      </c>
      <c r="P3271" s="4">
        <v>0</v>
      </c>
      <c r="Q3271" s="4">
        <v>0</v>
      </c>
      <c r="R3271" s="4">
        <v>0</v>
      </c>
      <c r="S3271" s="4">
        <v>138</v>
      </c>
      <c r="T3271" s="4">
        <v>0</v>
      </c>
      <c r="U3271" s="4">
        <v>153</v>
      </c>
      <c r="V3271" s="4">
        <v>52</v>
      </c>
      <c r="W3271" s="4">
        <v>0</v>
      </c>
      <c r="X3271" s="4">
        <v>0</v>
      </c>
      <c r="Y3271" s="4">
        <v>0</v>
      </c>
      <c r="Z3271" s="4">
        <v>0</v>
      </c>
      <c r="AA3271" s="4">
        <v>0</v>
      </c>
      <c r="AB3271" s="4">
        <v>0</v>
      </c>
      <c r="AC3271" s="4">
        <v>0</v>
      </c>
      <c r="AD3271" s="4">
        <v>0</v>
      </c>
    </row>
    <row r="3272" spans="1:30" x14ac:dyDescent="0.3">
      <c r="A3272" s="16" t="s">
        <v>23</v>
      </c>
      <c r="B3272" s="7">
        <v>544973</v>
      </c>
      <c r="C3272" s="7">
        <v>245372</v>
      </c>
      <c r="D3272" s="7" t="s">
        <v>3147</v>
      </c>
      <c r="E3272" s="7">
        <v>2</v>
      </c>
      <c r="F3272" s="4">
        <v>834278</v>
      </c>
      <c r="G3272" s="4">
        <v>24718</v>
      </c>
      <c r="H3272" s="4">
        <f t="shared" si="308"/>
        <v>1087014.0982064775</v>
      </c>
      <c r="I3272" s="4">
        <f t="shared" si="309"/>
        <v>252736.09820647747</v>
      </c>
      <c r="J3272" s="5">
        <f t="shared" si="310"/>
        <v>0.3029399051712709</v>
      </c>
      <c r="K3272" s="4">
        <f t="shared" si="311"/>
        <v>60466.920687104161</v>
      </c>
      <c r="L3272" s="4">
        <f t="shared" si="312"/>
        <v>35748.920687104161</v>
      </c>
      <c r="M3272" s="5">
        <f t="shared" si="313"/>
        <v>1.4462707616758701</v>
      </c>
      <c r="N3272" s="4">
        <f>IF(SUMPRODUCT($O$2:$AD$2,O3272:AD3272)&lt;=Kalkulačka!$B$4,SUMPRODUCT($O$2:$AD$2,O3272:AD3272)*Kalkulačka!$B$5,SUMPRODUCT($O$2:$AD$2,O3272:AD3272))</f>
        <v>76.5</v>
      </c>
      <c r="O3272" s="4">
        <v>51</v>
      </c>
      <c r="P3272" s="4">
        <v>0</v>
      </c>
      <c r="Q3272" s="4">
        <v>0</v>
      </c>
      <c r="R3272" s="4">
        <v>0</v>
      </c>
      <c r="S3272" s="4">
        <v>0</v>
      </c>
      <c r="T3272" s="4">
        <v>0</v>
      </c>
      <c r="U3272" s="4">
        <v>51</v>
      </c>
      <c r="V3272" s="4">
        <v>0</v>
      </c>
      <c r="W3272" s="4">
        <v>0</v>
      </c>
      <c r="X3272" s="4">
        <v>0</v>
      </c>
      <c r="Y3272" s="4">
        <v>0</v>
      </c>
      <c r="Z3272" s="4">
        <v>0</v>
      </c>
      <c r="AA3272" s="4">
        <v>0</v>
      </c>
      <c r="AB3272" s="4">
        <v>0</v>
      </c>
      <c r="AC3272" s="4">
        <v>0</v>
      </c>
      <c r="AD3272" s="4">
        <v>0</v>
      </c>
    </row>
    <row r="3273" spans="1:30" x14ac:dyDescent="0.3">
      <c r="A3273" s="16" t="s">
        <v>20</v>
      </c>
      <c r="B3273" s="7">
        <v>539520</v>
      </c>
      <c r="C3273" s="7">
        <v>241512</v>
      </c>
      <c r="D3273" s="7" t="s">
        <v>3148</v>
      </c>
      <c r="E3273" s="7">
        <v>2</v>
      </c>
      <c r="F3273" s="4">
        <v>1717279</v>
      </c>
      <c r="G3273" s="4">
        <v>74549</v>
      </c>
      <c r="H3273" s="4">
        <f t="shared" si="308"/>
        <v>2237970.2021898064</v>
      </c>
      <c r="I3273" s="4">
        <f t="shared" si="309"/>
        <v>520691.20218980638</v>
      </c>
      <c r="J3273" s="5">
        <f t="shared" si="310"/>
        <v>0.30320710972987297</v>
      </c>
      <c r="K3273" s="4">
        <f t="shared" si="311"/>
        <v>124490.71906168504</v>
      </c>
      <c r="L3273" s="4">
        <f t="shared" si="312"/>
        <v>49941.719061685042</v>
      </c>
      <c r="M3273" s="5">
        <f t="shared" si="313"/>
        <v>0.66991802789688726</v>
      </c>
      <c r="N3273" s="4">
        <f>IF(SUMPRODUCT($O$2:$AD$2,O3273:AD3273)&lt;=Kalkulačka!$B$4,SUMPRODUCT($O$2:$AD$2,O3273:AD3273)*Kalkulačka!$B$5,SUMPRODUCT($O$2:$AD$2,O3273:AD3273))</f>
        <v>157.5</v>
      </c>
      <c r="O3273" s="4">
        <v>40</v>
      </c>
      <c r="P3273" s="4">
        <v>0</v>
      </c>
      <c r="Q3273" s="4">
        <v>0</v>
      </c>
      <c r="R3273" s="4">
        <v>0</v>
      </c>
      <c r="S3273" s="4">
        <v>65</v>
      </c>
      <c r="T3273" s="4">
        <v>0</v>
      </c>
      <c r="U3273" s="4">
        <v>103</v>
      </c>
      <c r="V3273" s="4">
        <v>50</v>
      </c>
      <c r="W3273" s="4">
        <v>0</v>
      </c>
      <c r="X3273" s="4">
        <v>0</v>
      </c>
      <c r="Y3273" s="4">
        <v>0</v>
      </c>
      <c r="Z3273" s="4">
        <v>0</v>
      </c>
      <c r="AA3273" s="4">
        <v>0</v>
      </c>
      <c r="AB3273" s="4">
        <v>0</v>
      </c>
      <c r="AC3273" s="4">
        <v>0</v>
      </c>
      <c r="AD3273" s="4">
        <v>0</v>
      </c>
    </row>
    <row r="3274" spans="1:30" x14ac:dyDescent="0.3">
      <c r="A3274" s="16" t="s">
        <v>20</v>
      </c>
      <c r="B3274" s="7">
        <v>536491</v>
      </c>
      <c r="C3274" s="7">
        <v>238473</v>
      </c>
      <c r="D3274" s="7" t="s">
        <v>3149</v>
      </c>
      <c r="E3274" s="7">
        <v>2</v>
      </c>
      <c r="F3274" s="4">
        <v>1372455</v>
      </c>
      <c r="G3274" s="4">
        <v>61518</v>
      </c>
      <c r="H3274" s="4">
        <f t="shared" si="308"/>
        <v>1790376.1617518452</v>
      </c>
      <c r="I3274" s="4">
        <f t="shared" si="309"/>
        <v>417921.16175184515</v>
      </c>
      <c r="J3274" s="5">
        <f t="shared" si="310"/>
        <v>0.30450627652771511</v>
      </c>
      <c r="K3274" s="4">
        <f t="shared" si="311"/>
        <v>99592.57524934804</v>
      </c>
      <c r="L3274" s="4">
        <f t="shared" si="312"/>
        <v>38074.57524934804</v>
      </c>
      <c r="M3274" s="5">
        <f t="shared" si="313"/>
        <v>0.61891763791651289</v>
      </c>
      <c r="N3274" s="4">
        <f>IF(SUMPRODUCT($O$2:$AD$2,O3274:AD3274)&lt;=Kalkulačka!$B$4,SUMPRODUCT($O$2:$AD$2,O3274:AD3274)*Kalkulačka!$B$5,SUMPRODUCT($O$2:$AD$2,O3274:AD3274))</f>
        <v>126</v>
      </c>
      <c r="O3274" s="4">
        <v>27</v>
      </c>
      <c r="P3274" s="4">
        <v>0</v>
      </c>
      <c r="Q3274" s="4">
        <v>0</v>
      </c>
      <c r="R3274" s="4">
        <v>0</v>
      </c>
      <c r="S3274" s="4">
        <v>57</v>
      </c>
      <c r="T3274" s="4">
        <v>0</v>
      </c>
      <c r="U3274" s="4">
        <v>0</v>
      </c>
      <c r="V3274" s="4">
        <v>50</v>
      </c>
      <c r="W3274" s="4">
        <v>0</v>
      </c>
      <c r="X3274" s="4">
        <v>0</v>
      </c>
      <c r="Y3274" s="4">
        <v>0</v>
      </c>
      <c r="Z3274" s="4">
        <v>0</v>
      </c>
      <c r="AA3274" s="4">
        <v>0</v>
      </c>
      <c r="AB3274" s="4">
        <v>0</v>
      </c>
      <c r="AC3274" s="4">
        <v>0</v>
      </c>
      <c r="AD3274" s="4">
        <v>0</v>
      </c>
    </row>
    <row r="3275" spans="1:30" x14ac:dyDescent="0.3">
      <c r="A3275" s="16" t="s">
        <v>29</v>
      </c>
      <c r="B3275" s="7">
        <v>555584</v>
      </c>
      <c r="C3275" s="7">
        <v>255009</v>
      </c>
      <c r="D3275" s="7" t="s">
        <v>3150</v>
      </c>
      <c r="E3275" s="7">
        <v>2</v>
      </c>
      <c r="F3275" s="4">
        <v>375701</v>
      </c>
      <c r="G3275" s="4">
        <v>10891</v>
      </c>
      <c r="H3275" s="4">
        <f t="shared" si="308"/>
        <v>490222.04428919574</v>
      </c>
      <c r="I3275" s="4">
        <f t="shared" si="309"/>
        <v>114521.04428919574</v>
      </c>
      <c r="J3275" s="5">
        <f t="shared" si="310"/>
        <v>0.30481964192055844</v>
      </c>
      <c r="K3275" s="4">
        <f t="shared" si="311"/>
        <v>27269.395603988152</v>
      </c>
      <c r="L3275" s="4">
        <f t="shared" si="312"/>
        <v>16378.395603988152</v>
      </c>
      <c r="M3275" s="5">
        <f t="shared" si="313"/>
        <v>1.5038468096582638</v>
      </c>
      <c r="N3275" s="4">
        <f>IF(SUMPRODUCT($O$2:$AD$2,O3275:AD3275)&lt;=Kalkulačka!$B$4,SUMPRODUCT($O$2:$AD$2,O3275:AD3275)*Kalkulačka!$B$5,SUMPRODUCT($O$2:$AD$2,O3275:AD3275))</f>
        <v>34.5</v>
      </c>
      <c r="O3275" s="4">
        <v>23</v>
      </c>
      <c r="P3275" s="4">
        <v>0</v>
      </c>
      <c r="Q3275" s="4">
        <v>0</v>
      </c>
      <c r="R3275" s="4">
        <v>0</v>
      </c>
      <c r="S3275" s="4">
        <v>0</v>
      </c>
      <c r="T3275" s="4">
        <v>0</v>
      </c>
      <c r="U3275" s="4">
        <v>23</v>
      </c>
      <c r="V3275" s="4">
        <v>0</v>
      </c>
      <c r="W3275" s="4">
        <v>0</v>
      </c>
      <c r="X3275" s="4">
        <v>0</v>
      </c>
      <c r="Y3275" s="4">
        <v>0</v>
      </c>
      <c r="Z3275" s="4">
        <v>0</v>
      </c>
      <c r="AA3275" s="4">
        <v>0</v>
      </c>
      <c r="AB3275" s="4">
        <v>0</v>
      </c>
      <c r="AC3275" s="4">
        <v>0</v>
      </c>
      <c r="AD3275" s="4">
        <v>0</v>
      </c>
    </row>
    <row r="3276" spans="1:30" x14ac:dyDescent="0.3">
      <c r="A3276" s="16" t="s">
        <v>20</v>
      </c>
      <c r="B3276" s="7">
        <v>539490</v>
      </c>
      <c r="C3276" s="7">
        <v>241482</v>
      </c>
      <c r="D3276" s="7" t="s">
        <v>3151</v>
      </c>
      <c r="E3276" s="7">
        <v>2</v>
      </c>
      <c r="F3276" s="4">
        <v>391773</v>
      </c>
      <c r="G3276" s="4">
        <v>11472</v>
      </c>
      <c r="H3276" s="4">
        <f t="shared" si="308"/>
        <v>511536.0462148129</v>
      </c>
      <c r="I3276" s="4">
        <f t="shared" si="309"/>
        <v>119763.0462148129</v>
      </c>
      <c r="J3276" s="5">
        <f t="shared" si="310"/>
        <v>0.30569499739597394</v>
      </c>
      <c r="K3276" s="4">
        <f t="shared" si="311"/>
        <v>28455.021499813723</v>
      </c>
      <c r="L3276" s="4">
        <f t="shared" si="312"/>
        <v>16983.021499813723</v>
      </c>
      <c r="M3276" s="5">
        <f t="shared" si="313"/>
        <v>1.4803889034007778</v>
      </c>
      <c r="N3276" s="4">
        <f>IF(SUMPRODUCT($O$2:$AD$2,O3276:AD3276)&lt;=Kalkulačka!$B$4,SUMPRODUCT($O$2:$AD$2,O3276:AD3276)*Kalkulačka!$B$5,SUMPRODUCT($O$2:$AD$2,O3276:AD3276))</f>
        <v>36</v>
      </c>
      <c r="O3276" s="4">
        <v>24</v>
      </c>
      <c r="P3276" s="4">
        <v>0</v>
      </c>
      <c r="Q3276" s="4">
        <v>0</v>
      </c>
      <c r="R3276" s="4">
        <v>0</v>
      </c>
      <c r="S3276" s="4">
        <v>0</v>
      </c>
      <c r="T3276" s="4">
        <v>0</v>
      </c>
      <c r="U3276" s="4">
        <v>0</v>
      </c>
      <c r="V3276" s="4">
        <v>0</v>
      </c>
      <c r="W3276" s="4">
        <v>0</v>
      </c>
      <c r="X3276" s="4">
        <v>0</v>
      </c>
      <c r="Y3276" s="4">
        <v>0</v>
      </c>
      <c r="Z3276" s="4">
        <v>0</v>
      </c>
      <c r="AA3276" s="4">
        <v>0</v>
      </c>
      <c r="AB3276" s="4">
        <v>0</v>
      </c>
      <c r="AC3276" s="4">
        <v>0</v>
      </c>
      <c r="AD3276" s="4">
        <v>0</v>
      </c>
    </row>
    <row r="3277" spans="1:30" x14ac:dyDescent="0.3">
      <c r="A3277" s="16" t="s">
        <v>20</v>
      </c>
      <c r="B3277" s="7">
        <v>538264</v>
      </c>
      <c r="C3277" s="7">
        <v>240249</v>
      </c>
      <c r="D3277" s="7" t="s">
        <v>3152</v>
      </c>
      <c r="E3277" s="7">
        <v>2</v>
      </c>
      <c r="F3277" s="4">
        <v>1174971</v>
      </c>
      <c r="G3277" s="4">
        <v>34413</v>
      </c>
      <c r="H3277" s="4">
        <f t="shared" si="308"/>
        <v>1534608.1386444387</v>
      </c>
      <c r="I3277" s="4">
        <f t="shared" si="309"/>
        <v>359637.1386444387</v>
      </c>
      <c r="J3277" s="5">
        <f t="shared" si="310"/>
        <v>0.30608171490567737</v>
      </c>
      <c r="K3277" s="4">
        <f t="shared" si="311"/>
        <v>85365.06449944117</v>
      </c>
      <c r="L3277" s="4">
        <f t="shared" si="312"/>
        <v>50952.06449944117</v>
      </c>
      <c r="M3277" s="5">
        <f t="shared" si="313"/>
        <v>1.4806051346712339</v>
      </c>
      <c r="N3277" s="4">
        <f>IF(SUMPRODUCT($O$2:$AD$2,O3277:AD3277)&lt;=Kalkulačka!$B$4,SUMPRODUCT($O$2:$AD$2,O3277:AD3277)*Kalkulačka!$B$5,SUMPRODUCT($O$2:$AD$2,O3277:AD3277))</f>
        <v>108</v>
      </c>
      <c r="O3277" s="4">
        <v>72</v>
      </c>
      <c r="P3277" s="4">
        <v>0</v>
      </c>
      <c r="Q3277" s="4">
        <v>0</v>
      </c>
      <c r="R3277" s="4">
        <v>0</v>
      </c>
      <c r="S3277" s="4">
        <v>0</v>
      </c>
      <c r="T3277" s="4">
        <v>0</v>
      </c>
      <c r="U3277" s="4">
        <v>0</v>
      </c>
      <c r="V3277" s="4">
        <v>0</v>
      </c>
      <c r="W3277" s="4">
        <v>0</v>
      </c>
      <c r="X3277" s="4">
        <v>0</v>
      </c>
      <c r="Y3277" s="4">
        <v>0</v>
      </c>
      <c r="Z3277" s="4">
        <v>0</v>
      </c>
      <c r="AA3277" s="4">
        <v>0</v>
      </c>
      <c r="AB3277" s="4">
        <v>0</v>
      </c>
      <c r="AC3277" s="4">
        <v>0</v>
      </c>
      <c r="AD3277" s="4">
        <v>0</v>
      </c>
    </row>
    <row r="3278" spans="1:30" x14ac:dyDescent="0.3">
      <c r="A3278" s="16" t="s">
        <v>20</v>
      </c>
      <c r="B3278" s="7">
        <v>530000</v>
      </c>
      <c r="C3278" s="7">
        <v>232076</v>
      </c>
      <c r="D3278" s="7" t="s">
        <v>3153</v>
      </c>
      <c r="E3278" s="7">
        <v>2</v>
      </c>
      <c r="F3278" s="4">
        <v>391429</v>
      </c>
      <c r="G3278" s="4">
        <v>11468</v>
      </c>
      <c r="H3278" s="4">
        <f t="shared" si="308"/>
        <v>511536.0462148129</v>
      </c>
      <c r="I3278" s="4">
        <f t="shared" si="309"/>
        <v>120107.0462148129</v>
      </c>
      <c r="J3278" s="5">
        <f t="shared" si="310"/>
        <v>0.30684248283804449</v>
      </c>
      <c r="K3278" s="4">
        <f t="shared" si="311"/>
        <v>28455.021499813723</v>
      </c>
      <c r="L3278" s="4">
        <f t="shared" si="312"/>
        <v>16987.021499813723</v>
      </c>
      <c r="M3278" s="5">
        <f t="shared" si="313"/>
        <v>1.4812540547448312</v>
      </c>
      <c r="N3278" s="4">
        <f>IF(SUMPRODUCT($O$2:$AD$2,O3278:AD3278)&lt;=Kalkulačka!$B$4,SUMPRODUCT($O$2:$AD$2,O3278:AD3278)*Kalkulačka!$B$5,SUMPRODUCT($O$2:$AD$2,O3278:AD3278))</f>
        <v>36</v>
      </c>
      <c r="O3278" s="4">
        <v>24</v>
      </c>
      <c r="P3278" s="4">
        <v>0</v>
      </c>
      <c r="Q3278" s="4">
        <v>0</v>
      </c>
      <c r="R3278" s="4">
        <v>0</v>
      </c>
      <c r="S3278" s="4">
        <v>0</v>
      </c>
      <c r="T3278" s="4">
        <v>0</v>
      </c>
      <c r="U3278" s="4">
        <v>24</v>
      </c>
      <c r="V3278" s="4">
        <v>0</v>
      </c>
      <c r="W3278" s="4">
        <v>0</v>
      </c>
      <c r="X3278" s="4">
        <v>0</v>
      </c>
      <c r="Y3278" s="4">
        <v>0</v>
      </c>
      <c r="Z3278" s="4">
        <v>0</v>
      </c>
      <c r="AA3278" s="4">
        <v>0</v>
      </c>
      <c r="AB3278" s="4">
        <v>0</v>
      </c>
      <c r="AC3278" s="4">
        <v>0</v>
      </c>
      <c r="AD3278" s="4">
        <v>0</v>
      </c>
    </row>
    <row r="3279" spans="1:30" x14ac:dyDescent="0.3">
      <c r="A3279" s="16" t="s">
        <v>20</v>
      </c>
      <c r="B3279" s="7">
        <v>532975</v>
      </c>
      <c r="C3279" s="7">
        <v>235032</v>
      </c>
      <c r="D3279" s="7" t="s">
        <v>3154</v>
      </c>
      <c r="E3279" s="7">
        <v>2</v>
      </c>
      <c r="F3279" s="4">
        <v>391429</v>
      </c>
      <c r="G3279" s="4">
        <v>11468</v>
      </c>
      <c r="H3279" s="4">
        <f t="shared" si="308"/>
        <v>511536.0462148129</v>
      </c>
      <c r="I3279" s="4">
        <f t="shared" si="309"/>
        <v>120107.0462148129</v>
      </c>
      <c r="J3279" s="5">
        <f t="shared" si="310"/>
        <v>0.30684248283804449</v>
      </c>
      <c r="K3279" s="4">
        <f t="shared" si="311"/>
        <v>28455.021499813723</v>
      </c>
      <c r="L3279" s="4">
        <f t="shared" si="312"/>
        <v>16987.021499813723</v>
      </c>
      <c r="M3279" s="5">
        <f t="shared" si="313"/>
        <v>1.4812540547448312</v>
      </c>
      <c r="N3279" s="4">
        <f>IF(SUMPRODUCT($O$2:$AD$2,O3279:AD3279)&lt;=Kalkulačka!$B$4,SUMPRODUCT($O$2:$AD$2,O3279:AD3279)*Kalkulačka!$B$5,SUMPRODUCT($O$2:$AD$2,O3279:AD3279))</f>
        <v>36</v>
      </c>
      <c r="O3279" s="4">
        <v>24</v>
      </c>
      <c r="P3279" s="4">
        <v>0</v>
      </c>
      <c r="Q3279" s="4">
        <v>0</v>
      </c>
      <c r="R3279" s="4">
        <v>0</v>
      </c>
      <c r="S3279" s="4">
        <v>0</v>
      </c>
      <c r="T3279" s="4">
        <v>0</v>
      </c>
      <c r="U3279" s="4">
        <v>24</v>
      </c>
      <c r="V3279" s="4">
        <v>0</v>
      </c>
      <c r="W3279" s="4">
        <v>0</v>
      </c>
      <c r="X3279" s="4">
        <v>0</v>
      </c>
      <c r="Y3279" s="4">
        <v>0</v>
      </c>
      <c r="Z3279" s="4">
        <v>0</v>
      </c>
      <c r="AA3279" s="4">
        <v>0</v>
      </c>
      <c r="AB3279" s="4">
        <v>0</v>
      </c>
      <c r="AC3279" s="4">
        <v>0</v>
      </c>
      <c r="AD3279" s="4">
        <v>0</v>
      </c>
    </row>
    <row r="3280" spans="1:30" x14ac:dyDescent="0.3">
      <c r="A3280" s="16" t="s">
        <v>20</v>
      </c>
      <c r="B3280" s="7">
        <v>532967</v>
      </c>
      <c r="C3280" s="7">
        <v>235024</v>
      </c>
      <c r="D3280" s="7" t="s">
        <v>3155</v>
      </c>
      <c r="E3280" s="7">
        <v>2</v>
      </c>
      <c r="F3280" s="4">
        <v>391429</v>
      </c>
      <c r="G3280" s="4">
        <v>11468</v>
      </c>
      <c r="H3280" s="4">
        <f t="shared" si="308"/>
        <v>511536.0462148129</v>
      </c>
      <c r="I3280" s="4">
        <f t="shared" si="309"/>
        <v>120107.0462148129</v>
      </c>
      <c r="J3280" s="5">
        <f t="shared" si="310"/>
        <v>0.30684248283804449</v>
      </c>
      <c r="K3280" s="4">
        <f t="shared" si="311"/>
        <v>28455.021499813723</v>
      </c>
      <c r="L3280" s="4">
        <f t="shared" si="312"/>
        <v>16987.021499813723</v>
      </c>
      <c r="M3280" s="5">
        <f t="shared" si="313"/>
        <v>1.4812540547448312</v>
      </c>
      <c r="N3280" s="4">
        <f>IF(SUMPRODUCT($O$2:$AD$2,O3280:AD3280)&lt;=Kalkulačka!$B$4,SUMPRODUCT($O$2:$AD$2,O3280:AD3280)*Kalkulačka!$B$5,SUMPRODUCT($O$2:$AD$2,O3280:AD3280))</f>
        <v>36</v>
      </c>
      <c r="O3280" s="4">
        <v>24</v>
      </c>
      <c r="P3280" s="4">
        <v>0</v>
      </c>
      <c r="Q3280" s="4">
        <v>0</v>
      </c>
      <c r="R3280" s="4">
        <v>0</v>
      </c>
      <c r="S3280" s="4">
        <v>0</v>
      </c>
      <c r="T3280" s="4">
        <v>0</v>
      </c>
      <c r="U3280" s="4">
        <v>24</v>
      </c>
      <c r="V3280" s="4">
        <v>0</v>
      </c>
      <c r="W3280" s="4">
        <v>0</v>
      </c>
      <c r="X3280" s="4">
        <v>0</v>
      </c>
      <c r="Y3280" s="4">
        <v>0</v>
      </c>
      <c r="Z3280" s="4">
        <v>0</v>
      </c>
      <c r="AA3280" s="4">
        <v>0</v>
      </c>
      <c r="AB3280" s="4">
        <v>0</v>
      </c>
      <c r="AC3280" s="4">
        <v>0</v>
      </c>
      <c r="AD3280" s="4">
        <v>0</v>
      </c>
    </row>
    <row r="3281" spans="1:30" x14ac:dyDescent="0.3">
      <c r="A3281" s="16" t="s">
        <v>20</v>
      </c>
      <c r="B3281" s="7">
        <v>535389</v>
      </c>
      <c r="C3281" s="7">
        <v>237388</v>
      </c>
      <c r="D3281" s="7" t="s">
        <v>3156</v>
      </c>
      <c r="E3281" s="7">
        <v>2</v>
      </c>
      <c r="F3281" s="4">
        <v>391429</v>
      </c>
      <c r="G3281" s="4">
        <v>11468</v>
      </c>
      <c r="H3281" s="4">
        <f t="shared" si="308"/>
        <v>511536.0462148129</v>
      </c>
      <c r="I3281" s="4">
        <f t="shared" si="309"/>
        <v>120107.0462148129</v>
      </c>
      <c r="J3281" s="5">
        <f t="shared" si="310"/>
        <v>0.30684248283804449</v>
      </c>
      <c r="K3281" s="4">
        <f t="shared" si="311"/>
        <v>28455.021499813723</v>
      </c>
      <c r="L3281" s="4">
        <f t="shared" si="312"/>
        <v>16987.021499813723</v>
      </c>
      <c r="M3281" s="5">
        <f t="shared" si="313"/>
        <v>1.4812540547448312</v>
      </c>
      <c r="N3281" s="4">
        <f>IF(SUMPRODUCT($O$2:$AD$2,O3281:AD3281)&lt;=Kalkulačka!$B$4,SUMPRODUCT($O$2:$AD$2,O3281:AD3281)*Kalkulačka!$B$5,SUMPRODUCT($O$2:$AD$2,O3281:AD3281))</f>
        <v>36</v>
      </c>
      <c r="O3281" s="4">
        <v>24</v>
      </c>
      <c r="P3281" s="4">
        <v>0</v>
      </c>
      <c r="Q3281" s="4">
        <v>0</v>
      </c>
      <c r="R3281" s="4">
        <v>0</v>
      </c>
      <c r="S3281" s="4">
        <v>0</v>
      </c>
      <c r="T3281" s="4">
        <v>0</v>
      </c>
      <c r="U3281" s="4">
        <v>24</v>
      </c>
      <c r="V3281" s="4">
        <v>0</v>
      </c>
      <c r="W3281" s="4">
        <v>0</v>
      </c>
      <c r="X3281" s="4">
        <v>0</v>
      </c>
      <c r="Y3281" s="4">
        <v>0</v>
      </c>
      <c r="Z3281" s="4">
        <v>0</v>
      </c>
      <c r="AA3281" s="4">
        <v>0</v>
      </c>
      <c r="AB3281" s="4">
        <v>0</v>
      </c>
      <c r="AC3281" s="4">
        <v>0</v>
      </c>
      <c r="AD3281" s="4">
        <v>0</v>
      </c>
    </row>
    <row r="3282" spans="1:30" x14ac:dyDescent="0.3">
      <c r="A3282" s="16" t="s">
        <v>20</v>
      </c>
      <c r="B3282" s="7">
        <v>535605</v>
      </c>
      <c r="C3282" s="7">
        <v>237591</v>
      </c>
      <c r="D3282" s="7" t="s">
        <v>3157</v>
      </c>
      <c r="E3282" s="7">
        <v>2</v>
      </c>
      <c r="F3282" s="4">
        <v>391429</v>
      </c>
      <c r="G3282" s="4">
        <v>11468</v>
      </c>
      <c r="H3282" s="4">
        <f t="shared" si="308"/>
        <v>511536.0462148129</v>
      </c>
      <c r="I3282" s="4">
        <f t="shared" si="309"/>
        <v>120107.0462148129</v>
      </c>
      <c r="J3282" s="5">
        <f t="shared" si="310"/>
        <v>0.30684248283804449</v>
      </c>
      <c r="K3282" s="4">
        <f t="shared" si="311"/>
        <v>28455.021499813723</v>
      </c>
      <c r="L3282" s="4">
        <f t="shared" si="312"/>
        <v>16987.021499813723</v>
      </c>
      <c r="M3282" s="5">
        <f t="shared" si="313"/>
        <v>1.4812540547448312</v>
      </c>
      <c r="N3282" s="4">
        <f>IF(SUMPRODUCT($O$2:$AD$2,O3282:AD3282)&lt;=Kalkulačka!$B$4,SUMPRODUCT($O$2:$AD$2,O3282:AD3282)*Kalkulačka!$B$5,SUMPRODUCT($O$2:$AD$2,O3282:AD3282))</f>
        <v>36</v>
      </c>
      <c r="O3282" s="4">
        <v>24</v>
      </c>
      <c r="P3282" s="4">
        <v>0</v>
      </c>
      <c r="Q3282" s="4">
        <v>0</v>
      </c>
      <c r="R3282" s="4">
        <v>0</v>
      </c>
      <c r="S3282" s="4">
        <v>0</v>
      </c>
      <c r="T3282" s="4">
        <v>0</v>
      </c>
      <c r="U3282" s="4">
        <v>0</v>
      </c>
      <c r="V3282" s="4">
        <v>0</v>
      </c>
      <c r="W3282" s="4">
        <v>0</v>
      </c>
      <c r="X3282" s="4">
        <v>0</v>
      </c>
      <c r="Y3282" s="4">
        <v>0</v>
      </c>
      <c r="Z3282" s="4">
        <v>0</v>
      </c>
      <c r="AA3282" s="4">
        <v>0</v>
      </c>
      <c r="AB3282" s="4">
        <v>0</v>
      </c>
      <c r="AC3282" s="4">
        <v>0</v>
      </c>
      <c r="AD3282" s="4">
        <v>0</v>
      </c>
    </row>
    <row r="3283" spans="1:30" x14ac:dyDescent="0.3">
      <c r="A3283" s="16" t="s">
        <v>20</v>
      </c>
      <c r="B3283" s="7">
        <v>536202</v>
      </c>
      <c r="C3283" s="7">
        <v>238180</v>
      </c>
      <c r="D3283" s="7" t="s">
        <v>167</v>
      </c>
      <c r="E3283" s="7">
        <v>2</v>
      </c>
      <c r="F3283" s="4">
        <v>391429</v>
      </c>
      <c r="G3283" s="4">
        <v>11468</v>
      </c>
      <c r="H3283" s="4">
        <f t="shared" si="308"/>
        <v>511536.0462148129</v>
      </c>
      <c r="I3283" s="4">
        <f t="shared" si="309"/>
        <v>120107.0462148129</v>
      </c>
      <c r="J3283" s="5">
        <f t="shared" si="310"/>
        <v>0.30684248283804449</v>
      </c>
      <c r="K3283" s="4">
        <f t="shared" si="311"/>
        <v>28455.021499813723</v>
      </c>
      <c r="L3283" s="4">
        <f t="shared" si="312"/>
        <v>16987.021499813723</v>
      </c>
      <c r="M3283" s="5">
        <f t="shared" si="313"/>
        <v>1.4812540547448312</v>
      </c>
      <c r="N3283" s="4">
        <f>IF(SUMPRODUCT($O$2:$AD$2,O3283:AD3283)&lt;=Kalkulačka!$B$4,SUMPRODUCT($O$2:$AD$2,O3283:AD3283)*Kalkulačka!$B$5,SUMPRODUCT($O$2:$AD$2,O3283:AD3283))</f>
        <v>36</v>
      </c>
      <c r="O3283" s="4">
        <v>24</v>
      </c>
      <c r="P3283" s="4">
        <v>0</v>
      </c>
      <c r="Q3283" s="4">
        <v>0</v>
      </c>
      <c r="R3283" s="4">
        <v>0</v>
      </c>
      <c r="S3283" s="4">
        <v>0</v>
      </c>
      <c r="T3283" s="4">
        <v>0</v>
      </c>
      <c r="U3283" s="4">
        <v>24</v>
      </c>
      <c r="V3283" s="4">
        <v>0</v>
      </c>
      <c r="W3283" s="4">
        <v>0</v>
      </c>
      <c r="X3283" s="4">
        <v>0</v>
      </c>
      <c r="Y3283" s="4">
        <v>0</v>
      </c>
      <c r="Z3283" s="4">
        <v>0</v>
      </c>
      <c r="AA3283" s="4">
        <v>0</v>
      </c>
      <c r="AB3283" s="4">
        <v>0</v>
      </c>
      <c r="AC3283" s="4">
        <v>0</v>
      </c>
      <c r="AD3283" s="4">
        <v>0</v>
      </c>
    </row>
    <row r="3284" spans="1:30" x14ac:dyDescent="0.3">
      <c r="A3284" s="16" t="s">
        <v>20</v>
      </c>
      <c r="B3284" s="7">
        <v>537080</v>
      </c>
      <c r="C3284" s="7">
        <v>239046</v>
      </c>
      <c r="D3284" s="7" t="s">
        <v>3158</v>
      </c>
      <c r="E3284" s="7">
        <v>2</v>
      </c>
      <c r="F3284" s="4">
        <v>391429</v>
      </c>
      <c r="G3284" s="4">
        <v>11468</v>
      </c>
      <c r="H3284" s="4">
        <f t="shared" si="308"/>
        <v>511536.0462148129</v>
      </c>
      <c r="I3284" s="4">
        <f t="shared" si="309"/>
        <v>120107.0462148129</v>
      </c>
      <c r="J3284" s="5">
        <f t="shared" si="310"/>
        <v>0.30684248283804449</v>
      </c>
      <c r="K3284" s="4">
        <f t="shared" si="311"/>
        <v>28455.021499813723</v>
      </c>
      <c r="L3284" s="4">
        <f t="shared" si="312"/>
        <v>16987.021499813723</v>
      </c>
      <c r="M3284" s="5">
        <f t="shared" si="313"/>
        <v>1.4812540547448312</v>
      </c>
      <c r="N3284" s="4">
        <f>IF(SUMPRODUCT($O$2:$AD$2,O3284:AD3284)&lt;=Kalkulačka!$B$4,SUMPRODUCT($O$2:$AD$2,O3284:AD3284)*Kalkulačka!$B$5,SUMPRODUCT($O$2:$AD$2,O3284:AD3284))</f>
        <v>36</v>
      </c>
      <c r="O3284" s="4">
        <v>24</v>
      </c>
      <c r="P3284" s="4">
        <v>0</v>
      </c>
      <c r="Q3284" s="4">
        <v>0</v>
      </c>
      <c r="R3284" s="4">
        <v>0</v>
      </c>
      <c r="S3284" s="4">
        <v>0</v>
      </c>
      <c r="T3284" s="4">
        <v>0</v>
      </c>
      <c r="U3284" s="4">
        <v>0</v>
      </c>
      <c r="V3284" s="4">
        <v>0</v>
      </c>
      <c r="W3284" s="4">
        <v>0</v>
      </c>
      <c r="X3284" s="4">
        <v>0</v>
      </c>
      <c r="Y3284" s="4">
        <v>0</v>
      </c>
      <c r="Z3284" s="4">
        <v>0</v>
      </c>
      <c r="AA3284" s="4">
        <v>0</v>
      </c>
      <c r="AB3284" s="4">
        <v>0</v>
      </c>
      <c r="AC3284" s="4">
        <v>0</v>
      </c>
      <c r="AD3284" s="4">
        <v>0</v>
      </c>
    </row>
    <row r="3285" spans="1:30" x14ac:dyDescent="0.3">
      <c r="A3285" s="16" t="s">
        <v>20</v>
      </c>
      <c r="B3285" s="7">
        <v>539546</v>
      </c>
      <c r="C3285" s="7">
        <v>241539</v>
      </c>
      <c r="D3285" s="7" t="s">
        <v>2178</v>
      </c>
      <c r="E3285" s="7">
        <v>2</v>
      </c>
      <c r="F3285" s="4">
        <v>391429</v>
      </c>
      <c r="G3285" s="4">
        <v>11468</v>
      </c>
      <c r="H3285" s="4">
        <f t="shared" si="308"/>
        <v>511536.0462148129</v>
      </c>
      <c r="I3285" s="4">
        <f t="shared" si="309"/>
        <v>120107.0462148129</v>
      </c>
      <c r="J3285" s="5">
        <f t="shared" si="310"/>
        <v>0.30684248283804449</v>
      </c>
      <c r="K3285" s="4">
        <f t="shared" si="311"/>
        <v>28455.021499813723</v>
      </c>
      <c r="L3285" s="4">
        <f t="shared" si="312"/>
        <v>16987.021499813723</v>
      </c>
      <c r="M3285" s="5">
        <f t="shared" si="313"/>
        <v>1.4812540547448312</v>
      </c>
      <c r="N3285" s="4">
        <f>IF(SUMPRODUCT($O$2:$AD$2,O3285:AD3285)&lt;=Kalkulačka!$B$4,SUMPRODUCT($O$2:$AD$2,O3285:AD3285)*Kalkulačka!$B$5,SUMPRODUCT($O$2:$AD$2,O3285:AD3285))</f>
        <v>36</v>
      </c>
      <c r="O3285" s="4">
        <v>24</v>
      </c>
      <c r="P3285" s="4">
        <v>0</v>
      </c>
      <c r="Q3285" s="4">
        <v>0</v>
      </c>
      <c r="R3285" s="4">
        <v>0</v>
      </c>
      <c r="S3285" s="4">
        <v>0</v>
      </c>
      <c r="T3285" s="4">
        <v>0</v>
      </c>
      <c r="U3285" s="4">
        <v>0</v>
      </c>
      <c r="V3285" s="4">
        <v>0</v>
      </c>
      <c r="W3285" s="4">
        <v>0</v>
      </c>
      <c r="X3285" s="4">
        <v>0</v>
      </c>
      <c r="Y3285" s="4">
        <v>0</v>
      </c>
      <c r="Z3285" s="4">
        <v>0</v>
      </c>
      <c r="AA3285" s="4">
        <v>0</v>
      </c>
      <c r="AB3285" s="4">
        <v>0</v>
      </c>
      <c r="AC3285" s="4">
        <v>0</v>
      </c>
      <c r="AD3285" s="4">
        <v>0</v>
      </c>
    </row>
    <row r="3286" spans="1:30" x14ac:dyDescent="0.3">
      <c r="A3286" s="16" t="s">
        <v>20</v>
      </c>
      <c r="B3286" s="7">
        <v>541524</v>
      </c>
      <c r="C3286" s="7">
        <v>243515</v>
      </c>
      <c r="D3286" s="7" t="s">
        <v>2440</v>
      </c>
      <c r="E3286" s="7">
        <v>2</v>
      </c>
      <c r="F3286" s="4">
        <v>391429</v>
      </c>
      <c r="G3286" s="4">
        <v>11468</v>
      </c>
      <c r="H3286" s="4">
        <f t="shared" si="308"/>
        <v>511536.0462148129</v>
      </c>
      <c r="I3286" s="4">
        <f t="shared" si="309"/>
        <v>120107.0462148129</v>
      </c>
      <c r="J3286" s="5">
        <f t="shared" si="310"/>
        <v>0.30684248283804449</v>
      </c>
      <c r="K3286" s="4">
        <f t="shared" si="311"/>
        <v>28455.021499813723</v>
      </c>
      <c r="L3286" s="4">
        <f t="shared" si="312"/>
        <v>16987.021499813723</v>
      </c>
      <c r="M3286" s="5">
        <f t="shared" si="313"/>
        <v>1.4812540547448312</v>
      </c>
      <c r="N3286" s="4">
        <f>IF(SUMPRODUCT($O$2:$AD$2,O3286:AD3286)&lt;=Kalkulačka!$B$4,SUMPRODUCT($O$2:$AD$2,O3286:AD3286)*Kalkulačka!$B$5,SUMPRODUCT($O$2:$AD$2,O3286:AD3286))</f>
        <v>36</v>
      </c>
      <c r="O3286" s="4">
        <v>24</v>
      </c>
      <c r="P3286" s="4">
        <v>0</v>
      </c>
      <c r="Q3286" s="4">
        <v>0</v>
      </c>
      <c r="R3286" s="4">
        <v>0</v>
      </c>
      <c r="S3286" s="4">
        <v>0</v>
      </c>
      <c r="T3286" s="4">
        <v>0</v>
      </c>
      <c r="U3286" s="4">
        <v>24</v>
      </c>
      <c r="V3286" s="4">
        <v>0</v>
      </c>
      <c r="W3286" s="4">
        <v>0</v>
      </c>
      <c r="X3286" s="4">
        <v>0</v>
      </c>
      <c r="Y3286" s="4">
        <v>0</v>
      </c>
      <c r="Z3286" s="4">
        <v>0</v>
      </c>
      <c r="AA3286" s="4">
        <v>0</v>
      </c>
      <c r="AB3286" s="4">
        <v>0</v>
      </c>
      <c r="AC3286" s="4">
        <v>0</v>
      </c>
      <c r="AD3286" s="4">
        <v>0</v>
      </c>
    </row>
    <row r="3287" spans="1:30" x14ac:dyDescent="0.3">
      <c r="A3287" s="16" t="s">
        <v>20</v>
      </c>
      <c r="B3287" s="7">
        <v>599204</v>
      </c>
      <c r="C3287" s="7">
        <v>662861</v>
      </c>
      <c r="D3287" s="7" t="s">
        <v>3159</v>
      </c>
      <c r="E3287" s="7">
        <v>2</v>
      </c>
      <c r="F3287" s="4">
        <v>391429</v>
      </c>
      <c r="G3287" s="4">
        <v>11468</v>
      </c>
      <c r="H3287" s="4">
        <f t="shared" si="308"/>
        <v>511536.0462148129</v>
      </c>
      <c r="I3287" s="4">
        <f t="shared" si="309"/>
        <v>120107.0462148129</v>
      </c>
      <c r="J3287" s="5">
        <f t="shared" si="310"/>
        <v>0.30684248283804449</v>
      </c>
      <c r="K3287" s="4">
        <f t="shared" si="311"/>
        <v>28455.021499813723</v>
      </c>
      <c r="L3287" s="4">
        <f t="shared" si="312"/>
        <v>16987.021499813723</v>
      </c>
      <c r="M3287" s="5">
        <f t="shared" si="313"/>
        <v>1.4812540547448312</v>
      </c>
      <c r="N3287" s="4">
        <f>IF(SUMPRODUCT($O$2:$AD$2,O3287:AD3287)&lt;=Kalkulačka!$B$4,SUMPRODUCT($O$2:$AD$2,O3287:AD3287)*Kalkulačka!$B$5,SUMPRODUCT($O$2:$AD$2,O3287:AD3287))</f>
        <v>36</v>
      </c>
      <c r="O3287" s="4">
        <v>24</v>
      </c>
      <c r="P3287" s="4">
        <v>0</v>
      </c>
      <c r="Q3287" s="4">
        <v>0</v>
      </c>
      <c r="R3287" s="4">
        <v>0</v>
      </c>
      <c r="S3287" s="4">
        <v>0</v>
      </c>
      <c r="T3287" s="4">
        <v>0</v>
      </c>
      <c r="U3287" s="4">
        <v>24</v>
      </c>
      <c r="V3287" s="4">
        <v>0</v>
      </c>
      <c r="W3287" s="4">
        <v>0</v>
      </c>
      <c r="X3287" s="4">
        <v>0</v>
      </c>
      <c r="Y3287" s="4">
        <v>0</v>
      </c>
      <c r="Z3287" s="4">
        <v>0</v>
      </c>
      <c r="AA3287" s="4">
        <v>0</v>
      </c>
      <c r="AB3287" s="4">
        <v>0</v>
      </c>
      <c r="AC3287" s="4">
        <v>0</v>
      </c>
      <c r="AD3287" s="4">
        <v>0</v>
      </c>
    </row>
    <row r="3288" spans="1:30" x14ac:dyDescent="0.3">
      <c r="A3288" s="16" t="s">
        <v>20</v>
      </c>
      <c r="B3288" s="7">
        <v>535567</v>
      </c>
      <c r="C3288" s="7">
        <v>509329</v>
      </c>
      <c r="D3288" s="7" t="s">
        <v>1633</v>
      </c>
      <c r="E3288" s="7">
        <v>2</v>
      </c>
      <c r="F3288" s="4">
        <v>782856</v>
      </c>
      <c r="G3288" s="4">
        <v>22937</v>
      </c>
      <c r="H3288" s="4">
        <f t="shared" si="308"/>
        <v>1023072.0924296258</v>
      </c>
      <c r="I3288" s="4">
        <f t="shared" si="309"/>
        <v>240216.0924296258</v>
      </c>
      <c r="J3288" s="5">
        <f t="shared" si="310"/>
        <v>0.30684582149159723</v>
      </c>
      <c r="K3288" s="4">
        <f t="shared" si="311"/>
        <v>56910.042999627447</v>
      </c>
      <c r="L3288" s="4">
        <f t="shared" si="312"/>
        <v>33973.042999627447</v>
      </c>
      <c r="M3288" s="5">
        <f t="shared" si="313"/>
        <v>1.4811458778230566</v>
      </c>
      <c r="N3288" s="4">
        <f>IF(SUMPRODUCT($O$2:$AD$2,O3288:AD3288)&lt;=Kalkulačka!$B$4,SUMPRODUCT($O$2:$AD$2,O3288:AD3288)*Kalkulačka!$B$5,SUMPRODUCT($O$2:$AD$2,O3288:AD3288))</f>
        <v>72</v>
      </c>
      <c r="O3288" s="4">
        <v>48</v>
      </c>
      <c r="P3288" s="4">
        <v>0</v>
      </c>
      <c r="Q3288" s="4">
        <v>0</v>
      </c>
      <c r="R3288" s="4">
        <v>0</v>
      </c>
      <c r="S3288" s="4">
        <v>0</v>
      </c>
      <c r="T3288" s="4">
        <v>0</v>
      </c>
      <c r="U3288" s="4">
        <v>47</v>
      </c>
      <c r="V3288" s="4">
        <v>0</v>
      </c>
      <c r="W3288" s="4">
        <v>0</v>
      </c>
      <c r="X3288" s="4">
        <v>0</v>
      </c>
      <c r="Y3288" s="4">
        <v>0</v>
      </c>
      <c r="Z3288" s="4">
        <v>0</v>
      </c>
      <c r="AA3288" s="4">
        <v>0</v>
      </c>
      <c r="AB3288" s="4">
        <v>0</v>
      </c>
      <c r="AC3288" s="4">
        <v>0</v>
      </c>
      <c r="AD3288" s="4">
        <v>0</v>
      </c>
    </row>
    <row r="3289" spans="1:30" x14ac:dyDescent="0.3">
      <c r="A3289" s="16" t="s">
        <v>20</v>
      </c>
      <c r="B3289" s="7">
        <v>538167</v>
      </c>
      <c r="C3289" s="7">
        <v>240141</v>
      </c>
      <c r="D3289" s="7" t="s">
        <v>3160</v>
      </c>
      <c r="E3289" s="7">
        <v>2</v>
      </c>
      <c r="F3289" s="4">
        <v>782856</v>
      </c>
      <c r="G3289" s="4">
        <v>22937</v>
      </c>
      <c r="H3289" s="4">
        <f t="shared" si="308"/>
        <v>1023072.0924296258</v>
      </c>
      <c r="I3289" s="4">
        <f t="shared" si="309"/>
        <v>240216.0924296258</v>
      </c>
      <c r="J3289" s="5">
        <f t="shared" si="310"/>
        <v>0.30684582149159723</v>
      </c>
      <c r="K3289" s="4">
        <f t="shared" si="311"/>
        <v>56910.042999627447</v>
      </c>
      <c r="L3289" s="4">
        <f t="shared" si="312"/>
        <v>33973.042999627447</v>
      </c>
      <c r="M3289" s="5">
        <f t="shared" si="313"/>
        <v>1.4811458778230566</v>
      </c>
      <c r="N3289" s="4">
        <f>IF(SUMPRODUCT($O$2:$AD$2,O3289:AD3289)&lt;=Kalkulačka!$B$4,SUMPRODUCT($O$2:$AD$2,O3289:AD3289)*Kalkulačka!$B$5,SUMPRODUCT($O$2:$AD$2,O3289:AD3289))</f>
        <v>72</v>
      </c>
      <c r="O3289" s="4">
        <v>48</v>
      </c>
      <c r="P3289" s="4">
        <v>0</v>
      </c>
      <c r="Q3289" s="4">
        <v>0</v>
      </c>
      <c r="R3289" s="4">
        <v>0</v>
      </c>
      <c r="S3289" s="4">
        <v>0</v>
      </c>
      <c r="T3289" s="4">
        <v>0</v>
      </c>
      <c r="U3289" s="4">
        <v>48</v>
      </c>
      <c r="V3289" s="4">
        <v>0</v>
      </c>
      <c r="W3289" s="4">
        <v>0</v>
      </c>
      <c r="X3289" s="4">
        <v>0</v>
      </c>
      <c r="Y3289" s="4">
        <v>0</v>
      </c>
      <c r="Z3289" s="4">
        <v>0</v>
      </c>
      <c r="AA3289" s="4">
        <v>0</v>
      </c>
      <c r="AB3289" s="4">
        <v>0</v>
      </c>
      <c r="AC3289" s="4">
        <v>0</v>
      </c>
      <c r="AD3289" s="4">
        <v>0</v>
      </c>
    </row>
    <row r="3290" spans="1:30" x14ac:dyDescent="0.3">
      <c r="A3290" s="16" t="s">
        <v>20</v>
      </c>
      <c r="B3290" s="7">
        <v>538639</v>
      </c>
      <c r="C3290" s="7">
        <v>240613</v>
      </c>
      <c r="D3290" s="7" t="s">
        <v>3161</v>
      </c>
      <c r="E3290" s="7">
        <v>2</v>
      </c>
      <c r="F3290" s="4">
        <v>782856</v>
      </c>
      <c r="G3290" s="4">
        <v>22937</v>
      </c>
      <c r="H3290" s="4">
        <f t="shared" si="308"/>
        <v>1023072.0924296258</v>
      </c>
      <c r="I3290" s="4">
        <f t="shared" si="309"/>
        <v>240216.0924296258</v>
      </c>
      <c r="J3290" s="5">
        <f t="shared" si="310"/>
        <v>0.30684582149159723</v>
      </c>
      <c r="K3290" s="4">
        <f t="shared" si="311"/>
        <v>56910.042999627447</v>
      </c>
      <c r="L3290" s="4">
        <f t="shared" si="312"/>
        <v>33973.042999627447</v>
      </c>
      <c r="M3290" s="5">
        <f t="shared" si="313"/>
        <v>1.4811458778230566</v>
      </c>
      <c r="N3290" s="4">
        <f>IF(SUMPRODUCT($O$2:$AD$2,O3290:AD3290)&lt;=Kalkulačka!$B$4,SUMPRODUCT($O$2:$AD$2,O3290:AD3290)*Kalkulačka!$B$5,SUMPRODUCT($O$2:$AD$2,O3290:AD3290))</f>
        <v>72</v>
      </c>
      <c r="O3290" s="4">
        <v>48</v>
      </c>
      <c r="P3290" s="4">
        <v>0</v>
      </c>
      <c r="Q3290" s="4">
        <v>0</v>
      </c>
      <c r="R3290" s="4">
        <v>0</v>
      </c>
      <c r="S3290" s="4">
        <v>0</v>
      </c>
      <c r="T3290" s="4">
        <v>0</v>
      </c>
      <c r="U3290" s="4">
        <v>0</v>
      </c>
      <c r="V3290" s="4">
        <v>0</v>
      </c>
      <c r="W3290" s="4">
        <v>0</v>
      </c>
      <c r="X3290" s="4">
        <v>0</v>
      </c>
      <c r="Y3290" s="4">
        <v>0</v>
      </c>
      <c r="Z3290" s="4">
        <v>0</v>
      </c>
      <c r="AA3290" s="4">
        <v>0</v>
      </c>
      <c r="AB3290" s="4">
        <v>0</v>
      </c>
      <c r="AC3290" s="4">
        <v>0</v>
      </c>
      <c r="AD3290" s="4">
        <v>0</v>
      </c>
    </row>
    <row r="3291" spans="1:30" x14ac:dyDescent="0.3">
      <c r="A3291" s="16" t="s">
        <v>29</v>
      </c>
      <c r="B3291" s="7">
        <v>554600</v>
      </c>
      <c r="C3291" s="7">
        <v>254029</v>
      </c>
      <c r="D3291" s="7" t="s">
        <v>3162</v>
      </c>
      <c r="E3291" s="7">
        <v>2</v>
      </c>
      <c r="F3291" s="4">
        <v>2686872</v>
      </c>
      <c r="G3291" s="4">
        <v>136383</v>
      </c>
      <c r="H3291" s="4">
        <f t="shared" si="308"/>
        <v>3516810.3177268389</v>
      </c>
      <c r="I3291" s="4">
        <f t="shared" si="309"/>
        <v>829938.31772683887</v>
      </c>
      <c r="J3291" s="5">
        <f t="shared" si="310"/>
        <v>0.30888643661731519</v>
      </c>
      <c r="K3291" s="4">
        <f t="shared" si="311"/>
        <v>195628.27281121936</v>
      </c>
      <c r="L3291" s="4">
        <f t="shared" si="312"/>
        <v>59245.272811219358</v>
      </c>
      <c r="M3291" s="5">
        <f t="shared" si="313"/>
        <v>0.43440364863083647</v>
      </c>
      <c r="N3291" s="4">
        <f>IF(SUMPRODUCT($O$2:$AD$2,O3291:AD3291)&lt;=Kalkulačka!$B$4,SUMPRODUCT($O$2:$AD$2,O3291:AD3291)*Kalkulačka!$B$5,SUMPRODUCT($O$2:$AD$2,O3291:AD3291))</f>
        <v>247.5</v>
      </c>
      <c r="O3291" s="4">
        <v>44</v>
      </c>
      <c r="P3291" s="4">
        <v>0</v>
      </c>
      <c r="Q3291" s="4">
        <v>0</v>
      </c>
      <c r="R3291" s="4">
        <v>0</v>
      </c>
      <c r="S3291" s="4">
        <v>121</v>
      </c>
      <c r="T3291" s="4">
        <v>0</v>
      </c>
      <c r="U3291" s="4">
        <v>136</v>
      </c>
      <c r="V3291" s="4">
        <v>41</v>
      </c>
      <c r="W3291" s="4">
        <v>0</v>
      </c>
      <c r="X3291" s="4">
        <v>0</v>
      </c>
      <c r="Y3291" s="4">
        <v>0</v>
      </c>
      <c r="Z3291" s="4">
        <v>0</v>
      </c>
      <c r="AA3291" s="4">
        <v>0</v>
      </c>
      <c r="AB3291" s="4">
        <v>0</v>
      </c>
      <c r="AC3291" s="4">
        <v>0</v>
      </c>
      <c r="AD3291" s="4">
        <v>0</v>
      </c>
    </row>
    <row r="3292" spans="1:30" x14ac:dyDescent="0.3">
      <c r="A3292" s="16" t="s">
        <v>53</v>
      </c>
      <c r="B3292" s="7">
        <v>589161</v>
      </c>
      <c r="C3292" s="7">
        <v>287903</v>
      </c>
      <c r="D3292" s="7" t="s">
        <v>3163</v>
      </c>
      <c r="E3292" s="7">
        <v>2</v>
      </c>
      <c r="F3292" s="4">
        <v>406434</v>
      </c>
      <c r="G3292" s="4">
        <v>12038</v>
      </c>
      <c r="H3292" s="4">
        <f t="shared" si="308"/>
        <v>532850.04814043012</v>
      </c>
      <c r="I3292" s="4">
        <f t="shared" si="309"/>
        <v>126416.04814043012</v>
      </c>
      <c r="J3292" s="5">
        <f t="shared" si="310"/>
        <v>0.31103708877808001</v>
      </c>
      <c r="K3292" s="4">
        <f t="shared" si="311"/>
        <v>29640.647395639295</v>
      </c>
      <c r="L3292" s="4">
        <f t="shared" si="312"/>
        <v>17602.647395639295</v>
      </c>
      <c r="M3292" s="5">
        <f t="shared" si="313"/>
        <v>1.4622568030934784</v>
      </c>
      <c r="N3292" s="4">
        <f>IF(SUMPRODUCT($O$2:$AD$2,O3292:AD3292)&lt;=Kalkulačka!$B$4,SUMPRODUCT($O$2:$AD$2,O3292:AD3292)*Kalkulačka!$B$5,SUMPRODUCT($O$2:$AD$2,O3292:AD3292))</f>
        <v>37.5</v>
      </c>
      <c r="O3292" s="4">
        <v>25</v>
      </c>
      <c r="P3292" s="4">
        <v>0</v>
      </c>
      <c r="Q3292" s="4">
        <v>0</v>
      </c>
      <c r="R3292" s="4">
        <v>0</v>
      </c>
      <c r="S3292" s="4">
        <v>0</v>
      </c>
      <c r="T3292" s="4">
        <v>0</v>
      </c>
      <c r="U3292" s="4">
        <v>25</v>
      </c>
      <c r="V3292" s="4">
        <v>0</v>
      </c>
      <c r="W3292" s="4">
        <v>0</v>
      </c>
      <c r="X3292" s="4">
        <v>0</v>
      </c>
      <c r="Y3292" s="4">
        <v>0</v>
      </c>
      <c r="Z3292" s="4">
        <v>0</v>
      </c>
      <c r="AA3292" s="4">
        <v>0</v>
      </c>
      <c r="AB3292" s="4">
        <v>0</v>
      </c>
      <c r="AC3292" s="4">
        <v>0</v>
      </c>
      <c r="AD3292" s="4">
        <v>0</v>
      </c>
    </row>
    <row r="3293" spans="1:30" x14ac:dyDescent="0.3">
      <c r="A3293" s="16" t="s">
        <v>20</v>
      </c>
      <c r="B3293" s="7">
        <v>598267</v>
      </c>
      <c r="C3293" s="7">
        <v>640158</v>
      </c>
      <c r="D3293" s="7" t="s">
        <v>3164</v>
      </c>
      <c r="E3293" s="7">
        <v>2</v>
      </c>
      <c r="F3293" s="4">
        <v>1443528</v>
      </c>
      <c r="G3293" s="4">
        <v>58279</v>
      </c>
      <c r="H3293" s="4">
        <f t="shared" si="308"/>
        <v>1896946.1713799313</v>
      </c>
      <c r="I3293" s="4">
        <f t="shared" si="309"/>
        <v>453418.17137993127</v>
      </c>
      <c r="J3293" s="5">
        <f t="shared" si="310"/>
        <v>0.31410417489645592</v>
      </c>
      <c r="K3293" s="4">
        <f t="shared" si="311"/>
        <v>105520.70472847589</v>
      </c>
      <c r="L3293" s="4">
        <f t="shared" si="312"/>
        <v>47241.704728475888</v>
      </c>
      <c r="M3293" s="5">
        <f t="shared" si="313"/>
        <v>0.81061282328927886</v>
      </c>
      <c r="N3293" s="4">
        <f>IF(SUMPRODUCT($O$2:$AD$2,O3293:AD3293)&lt;=Kalkulačka!$B$4,SUMPRODUCT($O$2:$AD$2,O3293:AD3293)*Kalkulačka!$B$5,SUMPRODUCT($O$2:$AD$2,O3293:AD3293))</f>
        <v>133.5</v>
      </c>
      <c r="O3293" s="4">
        <v>47</v>
      </c>
      <c r="P3293" s="4">
        <v>0</v>
      </c>
      <c r="Q3293" s="4">
        <v>0</v>
      </c>
      <c r="R3293" s="4">
        <v>0</v>
      </c>
      <c r="S3293" s="4">
        <v>42</v>
      </c>
      <c r="T3293" s="4">
        <v>0</v>
      </c>
      <c r="U3293" s="4">
        <v>90</v>
      </c>
      <c r="V3293" s="4">
        <v>42</v>
      </c>
      <c r="W3293" s="4">
        <v>0</v>
      </c>
      <c r="X3293" s="4">
        <v>0</v>
      </c>
      <c r="Y3293" s="4">
        <v>0</v>
      </c>
      <c r="Z3293" s="4">
        <v>0</v>
      </c>
      <c r="AA3293" s="4">
        <v>0</v>
      </c>
      <c r="AB3293" s="4">
        <v>0</v>
      </c>
      <c r="AC3293" s="4">
        <v>0</v>
      </c>
      <c r="AD3293" s="4">
        <v>0</v>
      </c>
    </row>
    <row r="3294" spans="1:30" x14ac:dyDescent="0.3">
      <c r="A3294" s="16" t="s">
        <v>47</v>
      </c>
      <c r="B3294" s="7">
        <v>593044</v>
      </c>
      <c r="C3294" s="7">
        <v>291773</v>
      </c>
      <c r="D3294" s="7" t="s">
        <v>3165</v>
      </c>
      <c r="E3294" s="7">
        <v>2</v>
      </c>
      <c r="F3294" s="4">
        <v>1815731</v>
      </c>
      <c r="G3294" s="4">
        <v>80628</v>
      </c>
      <c r="H3294" s="4">
        <f t="shared" si="308"/>
        <v>2387168.2156691272</v>
      </c>
      <c r="I3294" s="4">
        <f t="shared" si="309"/>
        <v>571437.21566912718</v>
      </c>
      <c r="J3294" s="5">
        <f t="shared" si="310"/>
        <v>0.31471468828208971</v>
      </c>
      <c r="K3294" s="4">
        <f t="shared" si="311"/>
        <v>132790.10033246403</v>
      </c>
      <c r="L3294" s="4">
        <f t="shared" si="312"/>
        <v>52162.100332464033</v>
      </c>
      <c r="M3294" s="5">
        <f t="shared" si="313"/>
        <v>0.64694771459622014</v>
      </c>
      <c r="N3294" s="4">
        <f>IF(SUMPRODUCT($O$2:$AD$2,O3294:AD3294)&lt;=Kalkulačka!$B$4,SUMPRODUCT($O$2:$AD$2,O3294:AD3294)*Kalkulačka!$B$5,SUMPRODUCT($O$2:$AD$2,O3294:AD3294))</f>
        <v>168</v>
      </c>
      <c r="O3294" s="4">
        <v>40</v>
      </c>
      <c r="P3294" s="4">
        <v>0</v>
      </c>
      <c r="Q3294" s="4">
        <v>0</v>
      </c>
      <c r="R3294" s="4">
        <v>0</v>
      </c>
      <c r="S3294" s="4">
        <v>72</v>
      </c>
      <c r="T3294" s="4">
        <v>0</v>
      </c>
      <c r="U3294" s="4">
        <v>104</v>
      </c>
      <c r="V3294" s="4">
        <v>50</v>
      </c>
      <c r="W3294" s="4">
        <v>0</v>
      </c>
      <c r="X3294" s="4">
        <v>0</v>
      </c>
      <c r="Y3294" s="4">
        <v>0</v>
      </c>
      <c r="Z3294" s="4">
        <v>0</v>
      </c>
      <c r="AA3294" s="4">
        <v>0</v>
      </c>
      <c r="AB3294" s="4">
        <v>0</v>
      </c>
      <c r="AC3294" s="4">
        <v>0</v>
      </c>
      <c r="AD3294" s="4">
        <v>0</v>
      </c>
    </row>
    <row r="3295" spans="1:30" x14ac:dyDescent="0.3">
      <c r="A3295" s="16" t="s">
        <v>47</v>
      </c>
      <c r="B3295" s="7">
        <v>583456</v>
      </c>
      <c r="C3295" s="7">
        <v>488097</v>
      </c>
      <c r="D3295" s="7" t="s">
        <v>3166</v>
      </c>
      <c r="E3295" s="7">
        <v>2</v>
      </c>
      <c r="F3295" s="4">
        <v>794310</v>
      </c>
      <c r="G3295" s="4">
        <v>23466</v>
      </c>
      <c r="H3295" s="4">
        <f t="shared" si="308"/>
        <v>1044386.094355243</v>
      </c>
      <c r="I3295" s="4">
        <f t="shared" si="309"/>
        <v>250076.09435524303</v>
      </c>
      <c r="J3295" s="5">
        <f t="shared" si="310"/>
        <v>0.31483437745369325</v>
      </c>
      <c r="K3295" s="4">
        <f t="shared" si="311"/>
        <v>58095.668895453018</v>
      </c>
      <c r="L3295" s="4">
        <f t="shared" si="312"/>
        <v>34629.668895453018</v>
      </c>
      <c r="M3295" s="5">
        <f t="shared" si="313"/>
        <v>1.4757380420801591</v>
      </c>
      <c r="N3295" s="4">
        <f>IF(SUMPRODUCT($O$2:$AD$2,O3295:AD3295)&lt;=Kalkulačka!$B$4,SUMPRODUCT($O$2:$AD$2,O3295:AD3295)*Kalkulačka!$B$5,SUMPRODUCT($O$2:$AD$2,O3295:AD3295))</f>
        <v>73.5</v>
      </c>
      <c r="O3295" s="4">
        <v>49</v>
      </c>
      <c r="P3295" s="4">
        <v>0</v>
      </c>
      <c r="Q3295" s="4">
        <v>0</v>
      </c>
      <c r="R3295" s="4">
        <v>0</v>
      </c>
      <c r="S3295" s="4">
        <v>0</v>
      </c>
      <c r="T3295" s="4">
        <v>0</v>
      </c>
      <c r="U3295" s="4">
        <v>49</v>
      </c>
      <c r="V3295" s="4">
        <v>0</v>
      </c>
      <c r="W3295" s="4">
        <v>0</v>
      </c>
      <c r="X3295" s="4">
        <v>0</v>
      </c>
      <c r="Y3295" s="4">
        <v>0</v>
      </c>
      <c r="Z3295" s="4">
        <v>0</v>
      </c>
      <c r="AA3295" s="4">
        <v>0</v>
      </c>
      <c r="AB3295" s="4">
        <v>0</v>
      </c>
      <c r="AC3295" s="4">
        <v>0</v>
      </c>
      <c r="AD3295" s="4">
        <v>0</v>
      </c>
    </row>
    <row r="3296" spans="1:30" x14ac:dyDescent="0.3">
      <c r="A3296" s="16" t="s">
        <v>47</v>
      </c>
      <c r="B3296" s="7">
        <v>583987</v>
      </c>
      <c r="C3296" s="7">
        <v>44947917</v>
      </c>
      <c r="D3296" s="7" t="s">
        <v>3167</v>
      </c>
      <c r="E3296" s="7">
        <v>2</v>
      </c>
      <c r="F3296" s="4">
        <v>794310</v>
      </c>
      <c r="G3296" s="4">
        <v>23466</v>
      </c>
      <c r="H3296" s="4">
        <f t="shared" si="308"/>
        <v>1044386.094355243</v>
      </c>
      <c r="I3296" s="4">
        <f t="shared" si="309"/>
        <v>250076.09435524303</v>
      </c>
      <c r="J3296" s="5">
        <f t="shared" si="310"/>
        <v>0.31483437745369325</v>
      </c>
      <c r="K3296" s="4">
        <f t="shared" si="311"/>
        <v>58095.668895453018</v>
      </c>
      <c r="L3296" s="4">
        <f t="shared" si="312"/>
        <v>34629.668895453018</v>
      </c>
      <c r="M3296" s="5">
        <f t="shared" si="313"/>
        <v>1.4757380420801591</v>
      </c>
      <c r="N3296" s="4">
        <f>IF(SUMPRODUCT($O$2:$AD$2,O3296:AD3296)&lt;=Kalkulačka!$B$4,SUMPRODUCT($O$2:$AD$2,O3296:AD3296)*Kalkulačka!$B$5,SUMPRODUCT($O$2:$AD$2,O3296:AD3296))</f>
        <v>73.5</v>
      </c>
      <c r="O3296" s="4">
        <v>49</v>
      </c>
      <c r="P3296" s="4">
        <v>0</v>
      </c>
      <c r="Q3296" s="4">
        <v>0</v>
      </c>
      <c r="R3296" s="4">
        <v>0</v>
      </c>
      <c r="S3296" s="4">
        <v>0</v>
      </c>
      <c r="T3296" s="4">
        <v>0</v>
      </c>
      <c r="U3296" s="4">
        <v>132</v>
      </c>
      <c r="V3296" s="4">
        <v>0</v>
      </c>
      <c r="W3296" s="4">
        <v>0</v>
      </c>
      <c r="X3296" s="4">
        <v>0</v>
      </c>
      <c r="Y3296" s="4">
        <v>0</v>
      </c>
      <c r="Z3296" s="4">
        <v>0</v>
      </c>
      <c r="AA3296" s="4">
        <v>0</v>
      </c>
      <c r="AB3296" s="4">
        <v>0</v>
      </c>
      <c r="AC3296" s="4">
        <v>0</v>
      </c>
      <c r="AD3296" s="4">
        <v>0</v>
      </c>
    </row>
    <row r="3297" spans="1:30" x14ac:dyDescent="0.3">
      <c r="A3297" s="16" t="s">
        <v>56</v>
      </c>
      <c r="B3297" s="7">
        <v>511633</v>
      </c>
      <c r="C3297" s="7">
        <v>535931</v>
      </c>
      <c r="D3297" s="7" t="s">
        <v>3168</v>
      </c>
      <c r="E3297" s="7">
        <v>2</v>
      </c>
      <c r="F3297" s="4">
        <v>388883</v>
      </c>
      <c r="G3297" s="4">
        <v>11440</v>
      </c>
      <c r="H3297" s="4">
        <f t="shared" si="308"/>
        <v>511536.0462148129</v>
      </c>
      <c r="I3297" s="4">
        <f t="shared" si="309"/>
        <v>122653.0462148129</v>
      </c>
      <c r="J3297" s="5">
        <f t="shared" si="310"/>
        <v>0.31539832344127383</v>
      </c>
      <c r="K3297" s="4">
        <f t="shared" si="311"/>
        <v>28455.021499813723</v>
      </c>
      <c r="L3297" s="4">
        <f t="shared" si="312"/>
        <v>17015.021499813723</v>
      </c>
      <c r="M3297" s="5">
        <f t="shared" si="313"/>
        <v>1.4873270541795214</v>
      </c>
      <c r="N3297" s="4">
        <f>IF(SUMPRODUCT($O$2:$AD$2,O3297:AD3297)&lt;=Kalkulačka!$B$4,SUMPRODUCT($O$2:$AD$2,O3297:AD3297)*Kalkulačka!$B$5,SUMPRODUCT($O$2:$AD$2,O3297:AD3297))</f>
        <v>36</v>
      </c>
      <c r="O3297" s="4">
        <v>24</v>
      </c>
      <c r="P3297" s="4">
        <v>0</v>
      </c>
      <c r="Q3297" s="4">
        <v>0</v>
      </c>
      <c r="R3297" s="4">
        <v>0</v>
      </c>
      <c r="S3297" s="4">
        <v>0</v>
      </c>
      <c r="T3297" s="4">
        <v>0</v>
      </c>
      <c r="U3297" s="4">
        <v>22</v>
      </c>
      <c r="V3297" s="4">
        <v>0</v>
      </c>
      <c r="W3297" s="4">
        <v>0</v>
      </c>
      <c r="X3297" s="4">
        <v>0</v>
      </c>
      <c r="Y3297" s="4">
        <v>0</v>
      </c>
      <c r="Z3297" s="4">
        <v>0</v>
      </c>
      <c r="AA3297" s="4">
        <v>0</v>
      </c>
      <c r="AB3297" s="4">
        <v>0</v>
      </c>
      <c r="AC3297" s="4">
        <v>0</v>
      </c>
      <c r="AD3297" s="4">
        <v>0</v>
      </c>
    </row>
    <row r="3298" spans="1:30" x14ac:dyDescent="0.3">
      <c r="A3298" s="16" t="s">
        <v>56</v>
      </c>
      <c r="B3298" s="7">
        <v>568716</v>
      </c>
      <c r="C3298" s="7">
        <v>600806</v>
      </c>
      <c r="D3298" s="7" t="s">
        <v>3169</v>
      </c>
      <c r="E3298" s="7">
        <v>2</v>
      </c>
      <c r="F3298" s="4">
        <v>388883</v>
      </c>
      <c r="G3298" s="4">
        <v>11440</v>
      </c>
      <c r="H3298" s="4">
        <f t="shared" si="308"/>
        <v>511536.0462148129</v>
      </c>
      <c r="I3298" s="4">
        <f t="shared" si="309"/>
        <v>122653.0462148129</v>
      </c>
      <c r="J3298" s="5">
        <f t="shared" si="310"/>
        <v>0.31539832344127383</v>
      </c>
      <c r="K3298" s="4">
        <f t="shared" si="311"/>
        <v>28455.021499813723</v>
      </c>
      <c r="L3298" s="4">
        <f t="shared" si="312"/>
        <v>17015.021499813723</v>
      </c>
      <c r="M3298" s="5">
        <f t="shared" si="313"/>
        <v>1.4873270541795214</v>
      </c>
      <c r="N3298" s="4">
        <f>IF(SUMPRODUCT($O$2:$AD$2,O3298:AD3298)&lt;=Kalkulačka!$B$4,SUMPRODUCT($O$2:$AD$2,O3298:AD3298)*Kalkulačka!$B$5,SUMPRODUCT($O$2:$AD$2,O3298:AD3298))</f>
        <v>36</v>
      </c>
      <c r="O3298" s="4">
        <v>24</v>
      </c>
      <c r="P3298" s="4">
        <v>0</v>
      </c>
      <c r="Q3298" s="4">
        <v>0</v>
      </c>
      <c r="R3298" s="4">
        <v>0</v>
      </c>
      <c r="S3298" s="4">
        <v>0</v>
      </c>
      <c r="T3298" s="4">
        <v>0</v>
      </c>
      <c r="U3298" s="4">
        <v>0</v>
      </c>
      <c r="V3298" s="4">
        <v>0</v>
      </c>
      <c r="W3298" s="4">
        <v>0</v>
      </c>
      <c r="X3298" s="4">
        <v>0</v>
      </c>
      <c r="Y3298" s="4">
        <v>0</v>
      </c>
      <c r="Z3298" s="4">
        <v>0</v>
      </c>
      <c r="AA3298" s="4">
        <v>0</v>
      </c>
      <c r="AB3298" s="4">
        <v>0</v>
      </c>
      <c r="AC3298" s="4">
        <v>0</v>
      </c>
      <c r="AD3298" s="4">
        <v>0</v>
      </c>
    </row>
    <row r="3299" spans="1:30" x14ac:dyDescent="0.3">
      <c r="A3299" s="16" t="s">
        <v>56</v>
      </c>
      <c r="B3299" s="7">
        <v>569577</v>
      </c>
      <c r="C3299" s="7">
        <v>846520</v>
      </c>
      <c r="D3299" s="7" t="s">
        <v>3170</v>
      </c>
      <c r="E3299" s="7">
        <v>2</v>
      </c>
      <c r="F3299" s="4">
        <v>388883</v>
      </c>
      <c r="G3299" s="4">
        <v>11440</v>
      </c>
      <c r="H3299" s="4">
        <f t="shared" si="308"/>
        <v>511536.0462148129</v>
      </c>
      <c r="I3299" s="4">
        <f t="shared" si="309"/>
        <v>122653.0462148129</v>
      </c>
      <c r="J3299" s="5">
        <f t="shared" si="310"/>
        <v>0.31539832344127383</v>
      </c>
      <c r="K3299" s="4">
        <f t="shared" si="311"/>
        <v>28455.021499813723</v>
      </c>
      <c r="L3299" s="4">
        <f t="shared" si="312"/>
        <v>17015.021499813723</v>
      </c>
      <c r="M3299" s="5">
        <f t="shared" si="313"/>
        <v>1.4873270541795214</v>
      </c>
      <c r="N3299" s="4">
        <f>IF(SUMPRODUCT($O$2:$AD$2,O3299:AD3299)&lt;=Kalkulačka!$B$4,SUMPRODUCT($O$2:$AD$2,O3299:AD3299)*Kalkulačka!$B$5,SUMPRODUCT($O$2:$AD$2,O3299:AD3299))</f>
        <v>36</v>
      </c>
      <c r="O3299" s="4">
        <v>24</v>
      </c>
      <c r="P3299" s="4">
        <v>0</v>
      </c>
      <c r="Q3299" s="4">
        <v>0</v>
      </c>
      <c r="R3299" s="4">
        <v>0</v>
      </c>
      <c r="S3299" s="4">
        <v>0</v>
      </c>
      <c r="T3299" s="4">
        <v>0</v>
      </c>
      <c r="U3299" s="4">
        <v>24</v>
      </c>
      <c r="V3299" s="4">
        <v>0</v>
      </c>
      <c r="W3299" s="4">
        <v>0</v>
      </c>
      <c r="X3299" s="4">
        <v>0</v>
      </c>
      <c r="Y3299" s="4">
        <v>0</v>
      </c>
      <c r="Z3299" s="4">
        <v>0</v>
      </c>
      <c r="AA3299" s="4">
        <v>0</v>
      </c>
      <c r="AB3299" s="4">
        <v>0</v>
      </c>
      <c r="AC3299" s="4">
        <v>0</v>
      </c>
      <c r="AD3299" s="4">
        <v>0</v>
      </c>
    </row>
    <row r="3300" spans="1:30" x14ac:dyDescent="0.3">
      <c r="A3300" s="16" t="s">
        <v>56</v>
      </c>
      <c r="B3300" s="7">
        <v>598020</v>
      </c>
      <c r="C3300" s="7">
        <v>577669</v>
      </c>
      <c r="D3300" s="7" t="s">
        <v>2773</v>
      </c>
      <c r="E3300" s="7">
        <v>2</v>
      </c>
      <c r="F3300" s="4">
        <v>388883</v>
      </c>
      <c r="G3300" s="4">
        <v>11440</v>
      </c>
      <c r="H3300" s="4">
        <f t="shared" si="308"/>
        <v>511536.0462148129</v>
      </c>
      <c r="I3300" s="4">
        <f t="shared" si="309"/>
        <v>122653.0462148129</v>
      </c>
      <c r="J3300" s="5">
        <f t="shared" si="310"/>
        <v>0.31539832344127383</v>
      </c>
      <c r="K3300" s="4">
        <f t="shared" si="311"/>
        <v>28455.021499813723</v>
      </c>
      <c r="L3300" s="4">
        <f t="shared" si="312"/>
        <v>17015.021499813723</v>
      </c>
      <c r="M3300" s="5">
        <f t="shared" si="313"/>
        <v>1.4873270541795214</v>
      </c>
      <c r="N3300" s="4">
        <f>IF(SUMPRODUCT($O$2:$AD$2,O3300:AD3300)&lt;=Kalkulačka!$B$4,SUMPRODUCT($O$2:$AD$2,O3300:AD3300)*Kalkulačka!$B$5,SUMPRODUCT($O$2:$AD$2,O3300:AD3300))</f>
        <v>36</v>
      </c>
      <c r="O3300" s="4">
        <v>24</v>
      </c>
      <c r="P3300" s="4">
        <v>0</v>
      </c>
      <c r="Q3300" s="4">
        <v>0</v>
      </c>
      <c r="R3300" s="4">
        <v>0</v>
      </c>
      <c r="S3300" s="4">
        <v>0</v>
      </c>
      <c r="T3300" s="4">
        <v>0</v>
      </c>
      <c r="U3300" s="4">
        <v>24</v>
      </c>
      <c r="V3300" s="4">
        <v>0</v>
      </c>
      <c r="W3300" s="4">
        <v>0</v>
      </c>
      <c r="X3300" s="4">
        <v>0</v>
      </c>
      <c r="Y3300" s="4">
        <v>0</v>
      </c>
      <c r="Z3300" s="4">
        <v>0</v>
      </c>
      <c r="AA3300" s="4">
        <v>0</v>
      </c>
      <c r="AB3300" s="4">
        <v>0</v>
      </c>
      <c r="AC3300" s="4">
        <v>0</v>
      </c>
      <c r="AD3300" s="4">
        <v>0</v>
      </c>
    </row>
    <row r="3301" spans="1:30" x14ac:dyDescent="0.3">
      <c r="A3301" s="16" t="s">
        <v>56</v>
      </c>
      <c r="B3301" s="7">
        <v>598364</v>
      </c>
      <c r="C3301" s="7">
        <v>296864</v>
      </c>
      <c r="D3301" s="7" t="s">
        <v>3171</v>
      </c>
      <c r="E3301" s="7">
        <v>2</v>
      </c>
      <c r="F3301" s="4">
        <v>388883</v>
      </c>
      <c r="G3301" s="4">
        <v>11440</v>
      </c>
      <c r="H3301" s="4">
        <f t="shared" si="308"/>
        <v>511536.0462148129</v>
      </c>
      <c r="I3301" s="4">
        <f t="shared" si="309"/>
        <v>122653.0462148129</v>
      </c>
      <c r="J3301" s="5">
        <f t="shared" si="310"/>
        <v>0.31539832344127383</v>
      </c>
      <c r="K3301" s="4">
        <f t="shared" si="311"/>
        <v>28455.021499813723</v>
      </c>
      <c r="L3301" s="4">
        <f t="shared" si="312"/>
        <v>17015.021499813723</v>
      </c>
      <c r="M3301" s="5">
        <f t="shared" si="313"/>
        <v>1.4873270541795214</v>
      </c>
      <c r="N3301" s="4">
        <f>IF(SUMPRODUCT($O$2:$AD$2,O3301:AD3301)&lt;=Kalkulačka!$B$4,SUMPRODUCT($O$2:$AD$2,O3301:AD3301)*Kalkulačka!$B$5,SUMPRODUCT($O$2:$AD$2,O3301:AD3301))</f>
        <v>36</v>
      </c>
      <c r="O3301" s="4">
        <v>24</v>
      </c>
      <c r="P3301" s="4">
        <v>0</v>
      </c>
      <c r="Q3301" s="4">
        <v>0</v>
      </c>
      <c r="R3301" s="4">
        <v>0</v>
      </c>
      <c r="S3301" s="4">
        <v>0</v>
      </c>
      <c r="T3301" s="4">
        <v>0</v>
      </c>
      <c r="U3301" s="4">
        <v>24</v>
      </c>
      <c r="V3301" s="4">
        <v>0</v>
      </c>
      <c r="W3301" s="4">
        <v>0</v>
      </c>
      <c r="X3301" s="4">
        <v>0</v>
      </c>
      <c r="Y3301" s="4">
        <v>0</v>
      </c>
      <c r="Z3301" s="4">
        <v>0</v>
      </c>
      <c r="AA3301" s="4">
        <v>0</v>
      </c>
      <c r="AB3301" s="4">
        <v>0</v>
      </c>
      <c r="AC3301" s="4">
        <v>0</v>
      </c>
      <c r="AD3301" s="4">
        <v>0</v>
      </c>
    </row>
    <row r="3302" spans="1:30" x14ac:dyDescent="0.3">
      <c r="A3302" s="16" t="s">
        <v>41</v>
      </c>
      <c r="B3302" s="7">
        <v>575844</v>
      </c>
      <c r="C3302" s="7">
        <v>274445</v>
      </c>
      <c r="D3302" s="7" t="s">
        <v>3172</v>
      </c>
      <c r="E3302" s="7">
        <v>2</v>
      </c>
      <c r="F3302" s="4">
        <v>404968</v>
      </c>
      <c r="G3302" s="4">
        <v>12022</v>
      </c>
      <c r="H3302" s="4">
        <f t="shared" si="308"/>
        <v>532850.04814043012</v>
      </c>
      <c r="I3302" s="4">
        <f t="shared" si="309"/>
        <v>127882.04814043012</v>
      </c>
      <c r="J3302" s="5">
        <f t="shared" si="310"/>
        <v>0.31578309431962559</v>
      </c>
      <c r="K3302" s="4">
        <f t="shared" si="311"/>
        <v>29640.647395639295</v>
      </c>
      <c r="L3302" s="4">
        <f t="shared" si="312"/>
        <v>17618.647395639295</v>
      </c>
      <c r="M3302" s="5">
        <f t="shared" si="313"/>
        <v>1.4655338043286719</v>
      </c>
      <c r="N3302" s="4">
        <f>IF(SUMPRODUCT($O$2:$AD$2,O3302:AD3302)&lt;=Kalkulačka!$B$4,SUMPRODUCT($O$2:$AD$2,O3302:AD3302)*Kalkulačka!$B$5,SUMPRODUCT($O$2:$AD$2,O3302:AD3302))</f>
        <v>37.5</v>
      </c>
      <c r="O3302" s="4">
        <v>25</v>
      </c>
      <c r="P3302" s="4">
        <v>0</v>
      </c>
      <c r="Q3302" s="4">
        <v>0</v>
      </c>
      <c r="R3302" s="4">
        <v>0</v>
      </c>
      <c r="S3302" s="4">
        <v>0</v>
      </c>
      <c r="T3302" s="4">
        <v>0</v>
      </c>
      <c r="U3302" s="4">
        <v>24</v>
      </c>
      <c r="V3302" s="4">
        <v>0</v>
      </c>
      <c r="W3302" s="4">
        <v>0</v>
      </c>
      <c r="X3302" s="4">
        <v>0</v>
      </c>
      <c r="Y3302" s="4">
        <v>0</v>
      </c>
      <c r="Z3302" s="4">
        <v>0</v>
      </c>
      <c r="AA3302" s="4">
        <v>0</v>
      </c>
      <c r="AB3302" s="4">
        <v>0</v>
      </c>
      <c r="AC3302" s="4">
        <v>0</v>
      </c>
      <c r="AD3302" s="4">
        <v>0</v>
      </c>
    </row>
    <row r="3303" spans="1:30" x14ac:dyDescent="0.3">
      <c r="A3303" s="16" t="s">
        <v>20</v>
      </c>
      <c r="B3303" s="7">
        <v>531855</v>
      </c>
      <c r="C3303" s="7">
        <v>233901</v>
      </c>
      <c r="D3303" s="7" t="s">
        <v>3173</v>
      </c>
      <c r="E3303" s="7">
        <v>2</v>
      </c>
      <c r="F3303" s="4">
        <v>2850339</v>
      </c>
      <c r="G3303" s="4">
        <v>131035</v>
      </c>
      <c r="H3303" s="4">
        <f t="shared" si="308"/>
        <v>3751264.3389086281</v>
      </c>
      <c r="I3303" s="4">
        <f t="shared" si="309"/>
        <v>900925.33890862809</v>
      </c>
      <c r="J3303" s="5">
        <f t="shared" si="310"/>
        <v>0.31607655752828978</v>
      </c>
      <c r="K3303" s="4">
        <f t="shared" si="311"/>
        <v>208670.15766530065</v>
      </c>
      <c r="L3303" s="4">
        <f t="shared" si="312"/>
        <v>77635.157665300649</v>
      </c>
      <c r="M3303" s="5">
        <f t="shared" si="313"/>
        <v>0.59247649609112574</v>
      </c>
      <c r="N3303" s="4">
        <f>IF(SUMPRODUCT($O$2:$AD$2,O3303:AD3303)&lt;=Kalkulačka!$B$4,SUMPRODUCT($O$2:$AD$2,O3303:AD3303)*Kalkulačka!$B$5,SUMPRODUCT($O$2:$AD$2,O3303:AD3303))</f>
        <v>264</v>
      </c>
      <c r="O3303" s="4">
        <v>55</v>
      </c>
      <c r="P3303" s="4">
        <v>0</v>
      </c>
      <c r="Q3303" s="4">
        <v>0</v>
      </c>
      <c r="R3303" s="4">
        <v>0</v>
      </c>
      <c r="S3303" s="4">
        <v>121</v>
      </c>
      <c r="T3303" s="4">
        <v>0</v>
      </c>
      <c r="U3303" s="4">
        <v>174</v>
      </c>
      <c r="V3303" s="4">
        <v>80</v>
      </c>
      <c r="W3303" s="4">
        <v>0</v>
      </c>
      <c r="X3303" s="4">
        <v>0</v>
      </c>
      <c r="Y3303" s="4">
        <v>0</v>
      </c>
      <c r="Z3303" s="4">
        <v>0</v>
      </c>
      <c r="AA3303" s="4">
        <v>0</v>
      </c>
      <c r="AB3303" s="4">
        <v>0</v>
      </c>
      <c r="AC3303" s="4">
        <v>0</v>
      </c>
      <c r="AD3303" s="4">
        <v>0</v>
      </c>
    </row>
    <row r="3304" spans="1:30" x14ac:dyDescent="0.3">
      <c r="A3304" s="16" t="s">
        <v>56</v>
      </c>
      <c r="B3304" s="7">
        <v>500291</v>
      </c>
      <c r="C3304" s="7">
        <v>298581</v>
      </c>
      <c r="D3304" s="7" t="s">
        <v>3021</v>
      </c>
      <c r="E3304" s="7">
        <v>2</v>
      </c>
      <c r="F3304" s="4">
        <v>2963584</v>
      </c>
      <c r="G3304" s="4">
        <v>131864</v>
      </c>
      <c r="H3304" s="4">
        <f t="shared" si="308"/>
        <v>3900462.3523879484</v>
      </c>
      <c r="I3304" s="4">
        <f t="shared" si="309"/>
        <v>936878.35238794843</v>
      </c>
      <c r="J3304" s="5">
        <f t="shared" si="310"/>
        <v>0.31613018304456642</v>
      </c>
      <c r="K3304" s="4">
        <f t="shared" si="311"/>
        <v>216969.53893607965</v>
      </c>
      <c r="L3304" s="4">
        <f t="shared" si="312"/>
        <v>85105.538936079654</v>
      </c>
      <c r="M3304" s="5">
        <f t="shared" si="313"/>
        <v>0.64540389292058231</v>
      </c>
      <c r="N3304" s="4">
        <f>IF(SUMPRODUCT($O$2:$AD$2,O3304:AD3304)&lt;=Kalkulačka!$B$4,SUMPRODUCT($O$2:$AD$2,O3304:AD3304)*Kalkulačka!$B$5,SUMPRODUCT($O$2:$AD$2,O3304:AD3304))</f>
        <v>274.5</v>
      </c>
      <c r="O3304" s="4">
        <v>64</v>
      </c>
      <c r="P3304" s="4">
        <v>0</v>
      </c>
      <c r="Q3304" s="4">
        <v>0</v>
      </c>
      <c r="R3304" s="4">
        <v>0</v>
      </c>
      <c r="S3304" s="4">
        <v>119</v>
      </c>
      <c r="T3304" s="4">
        <v>0</v>
      </c>
      <c r="U3304" s="4">
        <v>179</v>
      </c>
      <c r="V3304" s="4">
        <v>84</v>
      </c>
      <c r="W3304" s="4">
        <v>0</v>
      </c>
      <c r="X3304" s="4">
        <v>0</v>
      </c>
      <c r="Y3304" s="4">
        <v>0</v>
      </c>
      <c r="Z3304" s="4">
        <v>0</v>
      </c>
      <c r="AA3304" s="4">
        <v>0</v>
      </c>
      <c r="AB3304" s="4">
        <v>0</v>
      </c>
      <c r="AC3304" s="4">
        <v>0</v>
      </c>
      <c r="AD3304" s="4">
        <v>0</v>
      </c>
    </row>
    <row r="3305" spans="1:30" x14ac:dyDescent="0.3">
      <c r="A3305" s="16" t="s">
        <v>20</v>
      </c>
      <c r="B3305" s="7">
        <v>531863</v>
      </c>
      <c r="C3305" s="7">
        <v>662259</v>
      </c>
      <c r="D3305" s="7" t="s">
        <v>3174</v>
      </c>
      <c r="E3305" s="7">
        <v>2</v>
      </c>
      <c r="F3305" s="4">
        <v>1052445</v>
      </c>
      <c r="G3305" s="4">
        <v>44939</v>
      </c>
      <c r="H3305" s="4">
        <f t="shared" si="308"/>
        <v>1385410.1251651184</v>
      </c>
      <c r="I3305" s="4">
        <f t="shared" si="309"/>
        <v>332965.12516511837</v>
      </c>
      <c r="J3305" s="5">
        <f t="shared" si="310"/>
        <v>0.31637294601154298</v>
      </c>
      <c r="K3305" s="4">
        <f t="shared" si="311"/>
        <v>77065.683228662165</v>
      </c>
      <c r="L3305" s="4">
        <f t="shared" si="312"/>
        <v>32126.683228662165</v>
      </c>
      <c r="M3305" s="5">
        <f t="shared" si="313"/>
        <v>0.71489537436663397</v>
      </c>
      <c r="N3305" s="4">
        <f>IF(SUMPRODUCT($O$2:$AD$2,O3305:AD3305)&lt;=Kalkulačka!$B$4,SUMPRODUCT($O$2:$AD$2,O3305:AD3305)*Kalkulačka!$B$5,SUMPRODUCT($O$2:$AD$2,O3305:AD3305))</f>
        <v>97.5</v>
      </c>
      <c r="O3305" s="4">
        <v>28</v>
      </c>
      <c r="P3305" s="4">
        <v>0</v>
      </c>
      <c r="Q3305" s="4">
        <v>0</v>
      </c>
      <c r="R3305" s="4">
        <v>0</v>
      </c>
      <c r="S3305" s="4">
        <v>37</v>
      </c>
      <c r="T3305" s="4">
        <v>0</v>
      </c>
      <c r="U3305" s="4">
        <v>65</v>
      </c>
      <c r="V3305" s="4">
        <v>18</v>
      </c>
      <c r="W3305" s="4">
        <v>0</v>
      </c>
      <c r="X3305" s="4">
        <v>0</v>
      </c>
      <c r="Y3305" s="4">
        <v>0</v>
      </c>
      <c r="Z3305" s="4">
        <v>0</v>
      </c>
      <c r="AA3305" s="4">
        <v>0</v>
      </c>
      <c r="AB3305" s="4">
        <v>0</v>
      </c>
      <c r="AC3305" s="4">
        <v>0</v>
      </c>
      <c r="AD3305" s="4">
        <v>0</v>
      </c>
    </row>
    <row r="3306" spans="1:30" x14ac:dyDescent="0.3">
      <c r="A3306" s="16" t="s">
        <v>23</v>
      </c>
      <c r="B3306" s="7">
        <v>535541</v>
      </c>
      <c r="C3306" s="7">
        <v>581216</v>
      </c>
      <c r="D3306" s="7" t="s">
        <v>3175</v>
      </c>
      <c r="E3306" s="7">
        <v>2</v>
      </c>
      <c r="F3306" s="4">
        <v>420883</v>
      </c>
      <c r="G3306" s="4">
        <v>12602</v>
      </c>
      <c r="H3306" s="4">
        <f t="shared" si="308"/>
        <v>554164.05006604735</v>
      </c>
      <c r="I3306" s="4">
        <f t="shared" si="309"/>
        <v>133281.05006604735</v>
      </c>
      <c r="J3306" s="5">
        <f t="shared" si="310"/>
        <v>0.3166700723622653</v>
      </c>
      <c r="K3306" s="4">
        <f t="shared" si="311"/>
        <v>30826.273291464866</v>
      </c>
      <c r="L3306" s="4">
        <f t="shared" si="312"/>
        <v>18224.273291464866</v>
      </c>
      <c r="M3306" s="5">
        <f t="shared" si="313"/>
        <v>1.4461413499019891</v>
      </c>
      <c r="N3306" s="4">
        <f>IF(SUMPRODUCT($O$2:$AD$2,O3306:AD3306)&lt;=Kalkulačka!$B$4,SUMPRODUCT($O$2:$AD$2,O3306:AD3306)*Kalkulačka!$B$5,SUMPRODUCT($O$2:$AD$2,O3306:AD3306))</f>
        <v>39</v>
      </c>
      <c r="O3306" s="4">
        <v>26</v>
      </c>
      <c r="P3306" s="4">
        <v>0</v>
      </c>
      <c r="Q3306" s="4">
        <v>0</v>
      </c>
      <c r="R3306" s="4">
        <v>0</v>
      </c>
      <c r="S3306" s="4">
        <v>0</v>
      </c>
      <c r="T3306" s="4">
        <v>0</v>
      </c>
      <c r="U3306" s="4">
        <v>0</v>
      </c>
      <c r="V3306" s="4">
        <v>0</v>
      </c>
      <c r="W3306" s="4">
        <v>0</v>
      </c>
      <c r="X3306" s="4">
        <v>0</v>
      </c>
      <c r="Y3306" s="4">
        <v>0</v>
      </c>
      <c r="Z3306" s="4">
        <v>0</v>
      </c>
      <c r="AA3306" s="4">
        <v>0</v>
      </c>
      <c r="AB3306" s="4">
        <v>0</v>
      </c>
      <c r="AC3306" s="4">
        <v>0</v>
      </c>
      <c r="AD3306" s="4">
        <v>0</v>
      </c>
    </row>
    <row r="3307" spans="1:30" x14ac:dyDescent="0.3">
      <c r="A3307" s="16" t="s">
        <v>23</v>
      </c>
      <c r="B3307" s="7">
        <v>551015</v>
      </c>
      <c r="C3307" s="7">
        <v>251135</v>
      </c>
      <c r="D3307" s="7" t="s">
        <v>3176</v>
      </c>
      <c r="E3307" s="7">
        <v>2</v>
      </c>
      <c r="F3307" s="4">
        <v>420883</v>
      </c>
      <c r="G3307" s="4">
        <v>12602</v>
      </c>
      <c r="H3307" s="4">
        <f t="shared" si="308"/>
        <v>554164.05006604735</v>
      </c>
      <c r="I3307" s="4">
        <f t="shared" si="309"/>
        <v>133281.05006604735</v>
      </c>
      <c r="J3307" s="5">
        <f t="shared" si="310"/>
        <v>0.3166700723622653</v>
      </c>
      <c r="K3307" s="4">
        <f t="shared" si="311"/>
        <v>30826.273291464866</v>
      </c>
      <c r="L3307" s="4">
        <f t="shared" si="312"/>
        <v>18224.273291464866</v>
      </c>
      <c r="M3307" s="5">
        <f t="shared" si="313"/>
        <v>1.4461413499019891</v>
      </c>
      <c r="N3307" s="4">
        <f>IF(SUMPRODUCT($O$2:$AD$2,O3307:AD3307)&lt;=Kalkulačka!$B$4,SUMPRODUCT($O$2:$AD$2,O3307:AD3307)*Kalkulačka!$B$5,SUMPRODUCT($O$2:$AD$2,O3307:AD3307))</f>
        <v>39</v>
      </c>
      <c r="O3307" s="4">
        <v>26</v>
      </c>
      <c r="P3307" s="4">
        <v>0</v>
      </c>
      <c r="Q3307" s="4">
        <v>0</v>
      </c>
      <c r="R3307" s="4">
        <v>0</v>
      </c>
      <c r="S3307" s="4">
        <v>0</v>
      </c>
      <c r="T3307" s="4">
        <v>0</v>
      </c>
      <c r="U3307" s="4">
        <v>26</v>
      </c>
      <c r="V3307" s="4">
        <v>0</v>
      </c>
      <c r="W3307" s="4">
        <v>0</v>
      </c>
      <c r="X3307" s="4">
        <v>0</v>
      </c>
      <c r="Y3307" s="4">
        <v>0</v>
      </c>
      <c r="Z3307" s="4">
        <v>0</v>
      </c>
      <c r="AA3307" s="4">
        <v>0</v>
      </c>
      <c r="AB3307" s="4">
        <v>0</v>
      </c>
      <c r="AC3307" s="4">
        <v>0</v>
      </c>
      <c r="AD3307" s="4">
        <v>0</v>
      </c>
    </row>
    <row r="3308" spans="1:30" x14ac:dyDescent="0.3">
      <c r="A3308" s="16" t="s">
        <v>41</v>
      </c>
      <c r="B3308" s="7">
        <v>578622</v>
      </c>
      <c r="C3308" s="7">
        <v>277223</v>
      </c>
      <c r="D3308" s="7" t="s">
        <v>3177</v>
      </c>
      <c r="E3308" s="7">
        <v>2</v>
      </c>
      <c r="F3308" s="4">
        <v>404611</v>
      </c>
      <c r="G3308" s="4">
        <v>12018</v>
      </c>
      <c r="H3308" s="4">
        <f t="shared" si="308"/>
        <v>532850.04814043012</v>
      </c>
      <c r="I3308" s="4">
        <f t="shared" si="309"/>
        <v>128239.04814043012</v>
      </c>
      <c r="J3308" s="5">
        <f t="shared" si="310"/>
        <v>0.31694404783960417</v>
      </c>
      <c r="K3308" s="4">
        <f t="shared" si="311"/>
        <v>29640.647395639295</v>
      </c>
      <c r="L3308" s="4">
        <f t="shared" si="312"/>
        <v>17622.647395639295</v>
      </c>
      <c r="M3308" s="5">
        <f t="shared" si="313"/>
        <v>1.4663544180095935</v>
      </c>
      <c r="N3308" s="4">
        <f>IF(SUMPRODUCT($O$2:$AD$2,O3308:AD3308)&lt;=Kalkulačka!$B$4,SUMPRODUCT($O$2:$AD$2,O3308:AD3308)*Kalkulačka!$B$5,SUMPRODUCT($O$2:$AD$2,O3308:AD3308))</f>
        <v>37.5</v>
      </c>
      <c r="O3308" s="4">
        <v>25</v>
      </c>
      <c r="P3308" s="4">
        <v>0</v>
      </c>
      <c r="Q3308" s="4">
        <v>0</v>
      </c>
      <c r="R3308" s="4">
        <v>0</v>
      </c>
      <c r="S3308" s="4">
        <v>0</v>
      </c>
      <c r="T3308" s="4">
        <v>0</v>
      </c>
      <c r="U3308" s="4">
        <v>25</v>
      </c>
      <c r="V3308" s="4">
        <v>0</v>
      </c>
      <c r="W3308" s="4">
        <v>0</v>
      </c>
      <c r="X3308" s="4">
        <v>0</v>
      </c>
      <c r="Y3308" s="4">
        <v>0</v>
      </c>
      <c r="Z3308" s="4">
        <v>0</v>
      </c>
      <c r="AA3308" s="4">
        <v>0</v>
      </c>
      <c r="AB3308" s="4">
        <v>0</v>
      </c>
      <c r="AC3308" s="4">
        <v>0</v>
      </c>
      <c r="AD3308" s="4">
        <v>0</v>
      </c>
    </row>
    <row r="3309" spans="1:30" x14ac:dyDescent="0.3">
      <c r="A3309" s="16" t="s">
        <v>41</v>
      </c>
      <c r="B3309" s="7">
        <v>571610</v>
      </c>
      <c r="C3309" s="7">
        <v>270288</v>
      </c>
      <c r="D3309" s="7" t="s">
        <v>3178</v>
      </c>
      <c r="E3309" s="7">
        <v>2</v>
      </c>
      <c r="F3309" s="4">
        <v>404611</v>
      </c>
      <c r="G3309" s="4">
        <v>12018</v>
      </c>
      <c r="H3309" s="4">
        <f t="shared" si="308"/>
        <v>532850.04814043012</v>
      </c>
      <c r="I3309" s="4">
        <f t="shared" si="309"/>
        <v>128239.04814043012</v>
      </c>
      <c r="J3309" s="5">
        <f t="shared" si="310"/>
        <v>0.31694404783960417</v>
      </c>
      <c r="K3309" s="4">
        <f t="shared" si="311"/>
        <v>29640.647395639295</v>
      </c>
      <c r="L3309" s="4">
        <f t="shared" si="312"/>
        <v>17622.647395639295</v>
      </c>
      <c r="M3309" s="5">
        <f t="shared" si="313"/>
        <v>1.4663544180095935</v>
      </c>
      <c r="N3309" s="4">
        <f>IF(SUMPRODUCT($O$2:$AD$2,O3309:AD3309)&lt;=Kalkulačka!$B$4,SUMPRODUCT($O$2:$AD$2,O3309:AD3309)*Kalkulačka!$B$5,SUMPRODUCT($O$2:$AD$2,O3309:AD3309))</f>
        <v>37.5</v>
      </c>
      <c r="O3309" s="4">
        <v>25</v>
      </c>
      <c r="P3309" s="4">
        <v>0</v>
      </c>
      <c r="Q3309" s="4">
        <v>0</v>
      </c>
      <c r="R3309" s="4">
        <v>0</v>
      </c>
      <c r="S3309" s="4">
        <v>0</v>
      </c>
      <c r="T3309" s="4">
        <v>0</v>
      </c>
      <c r="U3309" s="4">
        <v>25</v>
      </c>
      <c r="V3309" s="4">
        <v>0</v>
      </c>
      <c r="W3309" s="4">
        <v>0</v>
      </c>
      <c r="X3309" s="4">
        <v>0</v>
      </c>
      <c r="Y3309" s="4">
        <v>0</v>
      </c>
      <c r="Z3309" s="4">
        <v>0</v>
      </c>
      <c r="AA3309" s="4">
        <v>0</v>
      </c>
      <c r="AB3309" s="4">
        <v>0</v>
      </c>
      <c r="AC3309" s="4">
        <v>0</v>
      </c>
      <c r="AD3309" s="4">
        <v>0</v>
      </c>
    </row>
    <row r="3310" spans="1:30" x14ac:dyDescent="0.3">
      <c r="A3310" s="16" t="s">
        <v>41</v>
      </c>
      <c r="B3310" s="7">
        <v>571857</v>
      </c>
      <c r="C3310" s="7">
        <v>270521</v>
      </c>
      <c r="D3310" s="7" t="s">
        <v>574</v>
      </c>
      <c r="E3310" s="7">
        <v>2</v>
      </c>
      <c r="F3310" s="4">
        <v>404611</v>
      </c>
      <c r="G3310" s="4">
        <v>12018</v>
      </c>
      <c r="H3310" s="4">
        <f t="shared" si="308"/>
        <v>532850.04814043012</v>
      </c>
      <c r="I3310" s="4">
        <f t="shared" si="309"/>
        <v>128239.04814043012</v>
      </c>
      <c r="J3310" s="5">
        <f t="shared" si="310"/>
        <v>0.31694404783960417</v>
      </c>
      <c r="K3310" s="4">
        <f t="shared" si="311"/>
        <v>29640.647395639295</v>
      </c>
      <c r="L3310" s="4">
        <f t="shared" si="312"/>
        <v>17622.647395639295</v>
      </c>
      <c r="M3310" s="5">
        <f t="shared" si="313"/>
        <v>1.4663544180095935</v>
      </c>
      <c r="N3310" s="4">
        <f>IF(SUMPRODUCT($O$2:$AD$2,O3310:AD3310)&lt;=Kalkulačka!$B$4,SUMPRODUCT($O$2:$AD$2,O3310:AD3310)*Kalkulačka!$B$5,SUMPRODUCT($O$2:$AD$2,O3310:AD3310))</f>
        <v>37.5</v>
      </c>
      <c r="O3310" s="4">
        <v>25</v>
      </c>
      <c r="P3310" s="4">
        <v>0</v>
      </c>
      <c r="Q3310" s="4">
        <v>0</v>
      </c>
      <c r="R3310" s="4">
        <v>0</v>
      </c>
      <c r="S3310" s="4">
        <v>0</v>
      </c>
      <c r="T3310" s="4">
        <v>0</v>
      </c>
      <c r="U3310" s="4">
        <v>26</v>
      </c>
      <c r="V3310" s="4">
        <v>0</v>
      </c>
      <c r="W3310" s="4">
        <v>0</v>
      </c>
      <c r="X3310" s="4">
        <v>0</v>
      </c>
      <c r="Y3310" s="4">
        <v>0</v>
      </c>
      <c r="Z3310" s="4">
        <v>0</v>
      </c>
      <c r="AA3310" s="4">
        <v>0</v>
      </c>
      <c r="AB3310" s="4">
        <v>0</v>
      </c>
      <c r="AC3310" s="4">
        <v>0</v>
      </c>
      <c r="AD3310" s="4">
        <v>0</v>
      </c>
    </row>
    <row r="3311" spans="1:30" x14ac:dyDescent="0.3">
      <c r="A3311" s="16" t="s">
        <v>41</v>
      </c>
      <c r="B3311" s="7">
        <v>572519</v>
      </c>
      <c r="C3311" s="7">
        <v>579467</v>
      </c>
      <c r="D3311" s="7" t="s">
        <v>857</v>
      </c>
      <c r="E3311" s="7">
        <v>2</v>
      </c>
      <c r="F3311" s="4">
        <v>404611</v>
      </c>
      <c r="G3311" s="4">
        <v>12018</v>
      </c>
      <c r="H3311" s="4">
        <f t="shared" si="308"/>
        <v>532850.04814043012</v>
      </c>
      <c r="I3311" s="4">
        <f t="shared" si="309"/>
        <v>128239.04814043012</v>
      </c>
      <c r="J3311" s="5">
        <f t="shared" si="310"/>
        <v>0.31694404783960417</v>
      </c>
      <c r="K3311" s="4">
        <f t="shared" si="311"/>
        <v>29640.647395639295</v>
      </c>
      <c r="L3311" s="4">
        <f t="shared" si="312"/>
        <v>17622.647395639295</v>
      </c>
      <c r="M3311" s="5">
        <f t="shared" si="313"/>
        <v>1.4663544180095935</v>
      </c>
      <c r="N3311" s="4">
        <f>IF(SUMPRODUCT($O$2:$AD$2,O3311:AD3311)&lt;=Kalkulačka!$B$4,SUMPRODUCT($O$2:$AD$2,O3311:AD3311)*Kalkulačka!$B$5,SUMPRODUCT($O$2:$AD$2,O3311:AD3311))</f>
        <v>37.5</v>
      </c>
      <c r="O3311" s="4">
        <v>25</v>
      </c>
      <c r="P3311" s="4">
        <v>0</v>
      </c>
      <c r="Q3311" s="4">
        <v>0</v>
      </c>
      <c r="R3311" s="4">
        <v>0</v>
      </c>
      <c r="S3311" s="4">
        <v>0</v>
      </c>
      <c r="T3311" s="4">
        <v>0</v>
      </c>
      <c r="U3311" s="4">
        <v>26</v>
      </c>
      <c r="V3311" s="4">
        <v>0</v>
      </c>
      <c r="W3311" s="4">
        <v>0</v>
      </c>
      <c r="X3311" s="4">
        <v>0</v>
      </c>
      <c r="Y3311" s="4">
        <v>0</v>
      </c>
      <c r="Z3311" s="4">
        <v>0</v>
      </c>
      <c r="AA3311" s="4">
        <v>0</v>
      </c>
      <c r="AB3311" s="4">
        <v>0</v>
      </c>
      <c r="AC3311" s="4">
        <v>0</v>
      </c>
      <c r="AD3311" s="4">
        <v>0</v>
      </c>
    </row>
    <row r="3312" spans="1:30" x14ac:dyDescent="0.3">
      <c r="A3312" s="16" t="s">
        <v>41</v>
      </c>
      <c r="B3312" s="7">
        <v>575232</v>
      </c>
      <c r="C3312" s="7">
        <v>273821</v>
      </c>
      <c r="D3312" s="7" t="s">
        <v>3179</v>
      </c>
      <c r="E3312" s="7">
        <v>2</v>
      </c>
      <c r="F3312" s="4">
        <v>404611</v>
      </c>
      <c r="G3312" s="4">
        <v>12018</v>
      </c>
      <c r="H3312" s="4">
        <f t="shared" si="308"/>
        <v>532850.04814043012</v>
      </c>
      <c r="I3312" s="4">
        <f t="shared" si="309"/>
        <v>128239.04814043012</v>
      </c>
      <c r="J3312" s="5">
        <f t="shared" si="310"/>
        <v>0.31694404783960417</v>
      </c>
      <c r="K3312" s="4">
        <f t="shared" si="311"/>
        <v>29640.647395639295</v>
      </c>
      <c r="L3312" s="4">
        <f t="shared" si="312"/>
        <v>17622.647395639295</v>
      </c>
      <c r="M3312" s="5">
        <f t="shared" si="313"/>
        <v>1.4663544180095935</v>
      </c>
      <c r="N3312" s="4">
        <f>IF(SUMPRODUCT($O$2:$AD$2,O3312:AD3312)&lt;=Kalkulačka!$B$4,SUMPRODUCT($O$2:$AD$2,O3312:AD3312)*Kalkulačka!$B$5,SUMPRODUCT($O$2:$AD$2,O3312:AD3312))</f>
        <v>37.5</v>
      </c>
      <c r="O3312" s="4">
        <v>25</v>
      </c>
      <c r="P3312" s="4">
        <v>0</v>
      </c>
      <c r="Q3312" s="4">
        <v>0</v>
      </c>
      <c r="R3312" s="4">
        <v>0</v>
      </c>
      <c r="S3312" s="4">
        <v>0</v>
      </c>
      <c r="T3312" s="4">
        <v>0</v>
      </c>
      <c r="U3312" s="4">
        <v>25</v>
      </c>
      <c r="V3312" s="4">
        <v>0</v>
      </c>
      <c r="W3312" s="4">
        <v>0</v>
      </c>
      <c r="X3312" s="4">
        <v>0</v>
      </c>
      <c r="Y3312" s="4">
        <v>0</v>
      </c>
      <c r="Z3312" s="4">
        <v>0</v>
      </c>
      <c r="AA3312" s="4">
        <v>0</v>
      </c>
      <c r="AB3312" s="4">
        <v>0</v>
      </c>
      <c r="AC3312" s="4">
        <v>0</v>
      </c>
      <c r="AD3312" s="4">
        <v>0</v>
      </c>
    </row>
    <row r="3313" spans="1:30" x14ac:dyDescent="0.3">
      <c r="A3313" s="16" t="s">
        <v>20</v>
      </c>
      <c r="B3313" s="7">
        <v>532991</v>
      </c>
      <c r="C3313" s="7">
        <v>235059</v>
      </c>
      <c r="D3313" s="7" t="s">
        <v>3180</v>
      </c>
      <c r="E3313" s="7">
        <v>2</v>
      </c>
      <c r="F3313" s="4">
        <v>2573211</v>
      </c>
      <c r="G3313" s="4">
        <v>121728</v>
      </c>
      <c r="H3313" s="4">
        <f t="shared" si="308"/>
        <v>3388926.3061731355</v>
      </c>
      <c r="I3313" s="4">
        <f t="shared" si="309"/>
        <v>815715.30617313553</v>
      </c>
      <c r="J3313" s="5">
        <f t="shared" si="310"/>
        <v>0.31700288323543435</v>
      </c>
      <c r="K3313" s="4">
        <f t="shared" si="311"/>
        <v>188514.51743626592</v>
      </c>
      <c r="L3313" s="4">
        <f t="shared" si="312"/>
        <v>66786.517436265916</v>
      </c>
      <c r="M3313" s="5">
        <f t="shared" si="313"/>
        <v>0.54865369870749481</v>
      </c>
      <c r="N3313" s="4">
        <f>IF(SUMPRODUCT($O$2:$AD$2,O3313:AD3313)&lt;=Kalkulačka!$B$4,SUMPRODUCT($O$2:$AD$2,O3313:AD3313)*Kalkulačka!$B$5,SUMPRODUCT($O$2:$AD$2,O3313:AD3313))</f>
        <v>238.5</v>
      </c>
      <c r="O3313" s="4">
        <v>37</v>
      </c>
      <c r="P3313" s="4">
        <v>0</v>
      </c>
      <c r="Q3313" s="4">
        <v>0</v>
      </c>
      <c r="R3313" s="4">
        <v>0</v>
      </c>
      <c r="S3313" s="4">
        <v>122</v>
      </c>
      <c r="T3313" s="4">
        <v>0</v>
      </c>
      <c r="U3313" s="4">
        <v>160</v>
      </c>
      <c r="V3313" s="4">
        <v>90</v>
      </c>
      <c r="W3313" s="4">
        <v>0</v>
      </c>
      <c r="X3313" s="4">
        <v>0</v>
      </c>
      <c r="Y3313" s="4">
        <v>0</v>
      </c>
      <c r="Z3313" s="4">
        <v>0</v>
      </c>
      <c r="AA3313" s="4">
        <v>0</v>
      </c>
      <c r="AB3313" s="4">
        <v>0</v>
      </c>
      <c r="AC3313" s="4">
        <v>0</v>
      </c>
      <c r="AD3313" s="4">
        <v>0</v>
      </c>
    </row>
    <row r="3314" spans="1:30" x14ac:dyDescent="0.3">
      <c r="A3314" s="16" t="s">
        <v>50</v>
      </c>
      <c r="B3314" s="7">
        <v>568961</v>
      </c>
      <c r="C3314" s="7">
        <v>635316</v>
      </c>
      <c r="D3314" s="7" t="s">
        <v>632</v>
      </c>
      <c r="E3314" s="7">
        <v>2</v>
      </c>
      <c r="F3314" s="4">
        <v>1066861</v>
      </c>
      <c r="G3314" s="4">
        <v>46627</v>
      </c>
      <c r="H3314" s="4">
        <f t="shared" si="308"/>
        <v>1406724.1270907356</v>
      </c>
      <c r="I3314" s="4">
        <f t="shared" si="309"/>
        <v>339863.12709073559</v>
      </c>
      <c r="J3314" s="5">
        <f t="shared" si="310"/>
        <v>0.31856364333379483</v>
      </c>
      <c r="K3314" s="4">
        <f t="shared" si="311"/>
        <v>78251.309124487743</v>
      </c>
      <c r="L3314" s="4">
        <f t="shared" si="312"/>
        <v>31624.309124487743</v>
      </c>
      <c r="M3314" s="5">
        <f t="shared" si="313"/>
        <v>0.67824027118381514</v>
      </c>
      <c r="N3314" s="4">
        <f>IF(SUMPRODUCT($O$2:$AD$2,O3314:AD3314)&lt;=Kalkulačka!$B$4,SUMPRODUCT($O$2:$AD$2,O3314:AD3314)*Kalkulačka!$B$5,SUMPRODUCT($O$2:$AD$2,O3314:AD3314))</f>
        <v>99</v>
      </c>
      <c r="O3314" s="4">
        <v>26</v>
      </c>
      <c r="P3314" s="4">
        <v>0</v>
      </c>
      <c r="Q3314" s="4">
        <v>0</v>
      </c>
      <c r="R3314" s="4">
        <v>0</v>
      </c>
      <c r="S3314" s="4">
        <v>40</v>
      </c>
      <c r="T3314" s="4">
        <v>0</v>
      </c>
      <c r="U3314" s="4">
        <v>0</v>
      </c>
      <c r="V3314" s="4">
        <v>25</v>
      </c>
      <c r="W3314" s="4">
        <v>0</v>
      </c>
      <c r="X3314" s="4">
        <v>0</v>
      </c>
      <c r="Y3314" s="4">
        <v>0</v>
      </c>
      <c r="Z3314" s="4">
        <v>0</v>
      </c>
      <c r="AA3314" s="4">
        <v>0</v>
      </c>
      <c r="AB3314" s="4">
        <v>0</v>
      </c>
      <c r="AC3314" s="4">
        <v>0</v>
      </c>
      <c r="AD3314" s="4">
        <v>0</v>
      </c>
    </row>
    <row r="3315" spans="1:30" x14ac:dyDescent="0.3">
      <c r="A3315" s="16" t="s">
        <v>38</v>
      </c>
      <c r="B3315" s="7">
        <v>571113</v>
      </c>
      <c r="C3315" s="7">
        <v>269786</v>
      </c>
      <c r="D3315" s="7" t="s">
        <v>3181</v>
      </c>
      <c r="E3315" s="7">
        <v>2</v>
      </c>
      <c r="F3315" s="4">
        <v>807917</v>
      </c>
      <c r="G3315" s="4">
        <v>24020</v>
      </c>
      <c r="H3315" s="4">
        <f t="shared" si="308"/>
        <v>1065700.0962808602</v>
      </c>
      <c r="I3315" s="4">
        <f t="shared" si="309"/>
        <v>257783.09628086025</v>
      </c>
      <c r="J3315" s="5">
        <f t="shared" si="310"/>
        <v>0.31907126138063724</v>
      </c>
      <c r="K3315" s="4">
        <f t="shared" si="311"/>
        <v>59281.294791278589</v>
      </c>
      <c r="L3315" s="4">
        <f t="shared" si="312"/>
        <v>35261.294791278589</v>
      </c>
      <c r="M3315" s="5">
        <f t="shared" si="313"/>
        <v>1.4679972852322476</v>
      </c>
      <c r="N3315" s="4">
        <f>IF(SUMPRODUCT($O$2:$AD$2,O3315:AD3315)&lt;=Kalkulačka!$B$4,SUMPRODUCT($O$2:$AD$2,O3315:AD3315)*Kalkulačka!$B$5,SUMPRODUCT($O$2:$AD$2,O3315:AD3315))</f>
        <v>75</v>
      </c>
      <c r="O3315" s="4">
        <v>50</v>
      </c>
      <c r="P3315" s="4">
        <v>0</v>
      </c>
      <c r="Q3315" s="4">
        <v>0</v>
      </c>
      <c r="R3315" s="4">
        <v>0</v>
      </c>
      <c r="S3315" s="4">
        <v>0</v>
      </c>
      <c r="T3315" s="4">
        <v>0</v>
      </c>
      <c r="U3315" s="4">
        <v>0</v>
      </c>
      <c r="V3315" s="4">
        <v>0</v>
      </c>
      <c r="W3315" s="4">
        <v>0</v>
      </c>
      <c r="X3315" s="4">
        <v>0</v>
      </c>
      <c r="Y3315" s="4">
        <v>0</v>
      </c>
      <c r="Z3315" s="4">
        <v>0</v>
      </c>
      <c r="AA3315" s="4">
        <v>0</v>
      </c>
      <c r="AB3315" s="4">
        <v>0</v>
      </c>
      <c r="AC3315" s="4">
        <v>0</v>
      </c>
      <c r="AD3315" s="4">
        <v>0</v>
      </c>
    </row>
    <row r="3316" spans="1:30" x14ac:dyDescent="0.3">
      <c r="A3316" s="16" t="s">
        <v>38</v>
      </c>
      <c r="B3316" s="7">
        <v>570745</v>
      </c>
      <c r="C3316" s="7">
        <v>269433</v>
      </c>
      <c r="D3316" s="7" t="s">
        <v>3182</v>
      </c>
      <c r="E3316" s="7">
        <v>2</v>
      </c>
      <c r="F3316" s="4">
        <v>403782</v>
      </c>
      <c r="G3316" s="4">
        <v>12008</v>
      </c>
      <c r="H3316" s="4">
        <f t="shared" si="308"/>
        <v>532850.04814043012</v>
      </c>
      <c r="I3316" s="4">
        <f t="shared" si="309"/>
        <v>129068.04814043012</v>
      </c>
      <c r="J3316" s="5">
        <f t="shared" si="310"/>
        <v>0.31964784992998729</v>
      </c>
      <c r="K3316" s="4">
        <f t="shared" si="311"/>
        <v>29640.647395639295</v>
      </c>
      <c r="L3316" s="4">
        <f t="shared" si="312"/>
        <v>17632.647395639295</v>
      </c>
      <c r="M3316" s="5">
        <f t="shared" si="313"/>
        <v>1.4684083440738918</v>
      </c>
      <c r="N3316" s="4">
        <f>IF(SUMPRODUCT($O$2:$AD$2,O3316:AD3316)&lt;=Kalkulačka!$B$4,SUMPRODUCT($O$2:$AD$2,O3316:AD3316)*Kalkulačka!$B$5,SUMPRODUCT($O$2:$AD$2,O3316:AD3316))</f>
        <v>37.5</v>
      </c>
      <c r="O3316" s="4">
        <v>25</v>
      </c>
      <c r="P3316" s="4">
        <v>0</v>
      </c>
      <c r="Q3316" s="4">
        <v>0</v>
      </c>
      <c r="R3316" s="4">
        <v>0</v>
      </c>
      <c r="S3316" s="4">
        <v>0</v>
      </c>
      <c r="T3316" s="4">
        <v>0</v>
      </c>
      <c r="U3316" s="4">
        <v>0</v>
      </c>
      <c r="V3316" s="4">
        <v>0</v>
      </c>
      <c r="W3316" s="4">
        <v>0</v>
      </c>
      <c r="X3316" s="4">
        <v>0</v>
      </c>
      <c r="Y3316" s="4">
        <v>0</v>
      </c>
      <c r="Z3316" s="4">
        <v>0</v>
      </c>
      <c r="AA3316" s="4">
        <v>0</v>
      </c>
      <c r="AB3316" s="4">
        <v>0</v>
      </c>
      <c r="AC3316" s="4">
        <v>0</v>
      </c>
      <c r="AD3316" s="4">
        <v>0</v>
      </c>
    </row>
    <row r="3317" spans="1:30" x14ac:dyDescent="0.3">
      <c r="A3317" s="16" t="s">
        <v>38</v>
      </c>
      <c r="B3317" s="7">
        <v>570133</v>
      </c>
      <c r="C3317" s="7">
        <v>653454</v>
      </c>
      <c r="D3317" s="7" t="s">
        <v>3183</v>
      </c>
      <c r="E3317" s="7">
        <v>2</v>
      </c>
      <c r="F3317" s="4">
        <v>807562</v>
      </c>
      <c r="G3317" s="4">
        <v>24016</v>
      </c>
      <c r="H3317" s="4">
        <f t="shared" si="308"/>
        <v>1065700.0962808602</v>
      </c>
      <c r="I3317" s="4">
        <f t="shared" si="309"/>
        <v>258138.09628086025</v>
      </c>
      <c r="J3317" s="5">
        <f t="shared" si="310"/>
        <v>0.31965111815669922</v>
      </c>
      <c r="K3317" s="4">
        <f t="shared" si="311"/>
        <v>59281.294791278589</v>
      </c>
      <c r="L3317" s="4">
        <f t="shared" si="312"/>
        <v>35265.294791278589</v>
      </c>
      <c r="M3317" s="5">
        <f t="shared" si="313"/>
        <v>1.4684083440738918</v>
      </c>
      <c r="N3317" s="4">
        <f>IF(SUMPRODUCT($O$2:$AD$2,O3317:AD3317)&lt;=Kalkulačka!$B$4,SUMPRODUCT($O$2:$AD$2,O3317:AD3317)*Kalkulačka!$B$5,SUMPRODUCT($O$2:$AD$2,O3317:AD3317))</f>
        <v>75</v>
      </c>
      <c r="O3317" s="4">
        <v>50</v>
      </c>
      <c r="P3317" s="4">
        <v>0</v>
      </c>
      <c r="Q3317" s="4">
        <v>0</v>
      </c>
      <c r="R3317" s="4">
        <v>0</v>
      </c>
      <c r="S3317" s="4">
        <v>0</v>
      </c>
      <c r="T3317" s="4">
        <v>0</v>
      </c>
      <c r="U3317" s="4">
        <v>0</v>
      </c>
      <c r="V3317" s="4">
        <v>0</v>
      </c>
      <c r="W3317" s="4">
        <v>0</v>
      </c>
      <c r="X3317" s="4">
        <v>0</v>
      </c>
      <c r="Y3317" s="4">
        <v>0</v>
      </c>
      <c r="Z3317" s="4">
        <v>0</v>
      </c>
      <c r="AA3317" s="4">
        <v>0</v>
      </c>
      <c r="AB3317" s="4">
        <v>0</v>
      </c>
      <c r="AC3317" s="4">
        <v>0</v>
      </c>
      <c r="AD3317" s="4">
        <v>0</v>
      </c>
    </row>
    <row r="3318" spans="1:30" x14ac:dyDescent="0.3">
      <c r="A3318" s="16" t="s">
        <v>38</v>
      </c>
      <c r="B3318" s="7">
        <v>570125</v>
      </c>
      <c r="C3318" s="7">
        <v>268887</v>
      </c>
      <c r="D3318" s="7" t="s">
        <v>3184</v>
      </c>
      <c r="E3318" s="7">
        <v>2</v>
      </c>
      <c r="F3318" s="4">
        <v>807562</v>
      </c>
      <c r="G3318" s="4">
        <v>24016</v>
      </c>
      <c r="H3318" s="4">
        <f t="shared" si="308"/>
        <v>1065700.0962808602</v>
      </c>
      <c r="I3318" s="4">
        <f t="shared" si="309"/>
        <v>258138.09628086025</v>
      </c>
      <c r="J3318" s="5">
        <f t="shared" si="310"/>
        <v>0.31965111815669922</v>
      </c>
      <c r="K3318" s="4">
        <f t="shared" si="311"/>
        <v>59281.294791278589</v>
      </c>
      <c r="L3318" s="4">
        <f t="shared" si="312"/>
        <v>35265.294791278589</v>
      </c>
      <c r="M3318" s="5">
        <f t="shared" si="313"/>
        <v>1.4684083440738918</v>
      </c>
      <c r="N3318" s="4">
        <f>IF(SUMPRODUCT($O$2:$AD$2,O3318:AD3318)&lt;=Kalkulačka!$B$4,SUMPRODUCT($O$2:$AD$2,O3318:AD3318)*Kalkulačka!$B$5,SUMPRODUCT($O$2:$AD$2,O3318:AD3318))</f>
        <v>75</v>
      </c>
      <c r="O3318" s="4">
        <v>50</v>
      </c>
      <c r="P3318" s="4">
        <v>0</v>
      </c>
      <c r="Q3318" s="4">
        <v>0</v>
      </c>
      <c r="R3318" s="4">
        <v>0</v>
      </c>
      <c r="S3318" s="4">
        <v>0</v>
      </c>
      <c r="T3318" s="4">
        <v>0</v>
      </c>
      <c r="U3318" s="4">
        <v>0</v>
      </c>
      <c r="V3318" s="4">
        <v>0</v>
      </c>
      <c r="W3318" s="4">
        <v>0</v>
      </c>
      <c r="X3318" s="4">
        <v>0</v>
      </c>
      <c r="Y3318" s="4">
        <v>0</v>
      </c>
      <c r="Z3318" s="4">
        <v>0</v>
      </c>
      <c r="AA3318" s="4">
        <v>0</v>
      </c>
      <c r="AB3318" s="4">
        <v>0</v>
      </c>
      <c r="AC3318" s="4">
        <v>0</v>
      </c>
      <c r="AD3318" s="4">
        <v>0</v>
      </c>
    </row>
    <row r="3319" spans="1:30" x14ac:dyDescent="0.3">
      <c r="A3319" s="16" t="s">
        <v>25</v>
      </c>
      <c r="B3319" s="7">
        <v>553433</v>
      </c>
      <c r="C3319" s="7">
        <v>572551</v>
      </c>
      <c r="D3319" s="7" t="s">
        <v>3185</v>
      </c>
      <c r="E3319" s="7">
        <v>2</v>
      </c>
      <c r="F3319" s="4">
        <v>403119</v>
      </c>
      <c r="G3319" s="4">
        <v>12001</v>
      </c>
      <c r="H3319" s="4">
        <f t="shared" si="308"/>
        <v>532850.04814043012</v>
      </c>
      <c r="I3319" s="4">
        <f t="shared" si="309"/>
        <v>129731.04814043012</v>
      </c>
      <c r="J3319" s="5">
        <f t="shared" si="310"/>
        <v>0.32181824260436764</v>
      </c>
      <c r="K3319" s="4">
        <f t="shared" si="311"/>
        <v>29640.647395639295</v>
      </c>
      <c r="L3319" s="4">
        <f t="shared" si="312"/>
        <v>17639.647395639295</v>
      </c>
      <c r="M3319" s="5">
        <f t="shared" si="313"/>
        <v>1.4698481289591947</v>
      </c>
      <c r="N3319" s="4">
        <f>IF(SUMPRODUCT($O$2:$AD$2,O3319:AD3319)&lt;=Kalkulačka!$B$4,SUMPRODUCT($O$2:$AD$2,O3319:AD3319)*Kalkulačka!$B$5,SUMPRODUCT($O$2:$AD$2,O3319:AD3319))</f>
        <v>37.5</v>
      </c>
      <c r="O3319" s="4">
        <v>25</v>
      </c>
      <c r="P3319" s="4">
        <v>0</v>
      </c>
      <c r="Q3319" s="4">
        <v>0</v>
      </c>
      <c r="R3319" s="4">
        <v>0</v>
      </c>
      <c r="S3319" s="4">
        <v>0</v>
      </c>
      <c r="T3319" s="4">
        <v>0</v>
      </c>
      <c r="U3319" s="4">
        <v>25</v>
      </c>
      <c r="V3319" s="4">
        <v>0</v>
      </c>
      <c r="W3319" s="4">
        <v>0</v>
      </c>
      <c r="X3319" s="4">
        <v>0</v>
      </c>
      <c r="Y3319" s="4">
        <v>0</v>
      </c>
      <c r="Z3319" s="4">
        <v>0</v>
      </c>
      <c r="AA3319" s="4">
        <v>0</v>
      </c>
      <c r="AB3319" s="4">
        <v>0</v>
      </c>
      <c r="AC3319" s="4">
        <v>0</v>
      </c>
      <c r="AD3319" s="4">
        <v>0</v>
      </c>
    </row>
    <row r="3320" spans="1:30" x14ac:dyDescent="0.3">
      <c r="A3320" s="16" t="s">
        <v>25</v>
      </c>
      <c r="B3320" s="7">
        <v>557668</v>
      </c>
      <c r="C3320" s="7">
        <v>256544</v>
      </c>
      <c r="D3320" s="7" t="s">
        <v>3186</v>
      </c>
      <c r="E3320" s="7">
        <v>2</v>
      </c>
      <c r="F3320" s="4">
        <v>403119</v>
      </c>
      <c r="G3320" s="4">
        <v>12001</v>
      </c>
      <c r="H3320" s="4">
        <f t="shared" si="308"/>
        <v>532850.04814043012</v>
      </c>
      <c r="I3320" s="4">
        <f t="shared" si="309"/>
        <v>129731.04814043012</v>
      </c>
      <c r="J3320" s="5">
        <f t="shared" si="310"/>
        <v>0.32181824260436764</v>
      </c>
      <c r="K3320" s="4">
        <f t="shared" si="311"/>
        <v>29640.647395639295</v>
      </c>
      <c r="L3320" s="4">
        <f t="shared" si="312"/>
        <v>17639.647395639295</v>
      </c>
      <c r="M3320" s="5">
        <f t="shared" si="313"/>
        <v>1.4698481289591947</v>
      </c>
      <c r="N3320" s="4">
        <f>IF(SUMPRODUCT($O$2:$AD$2,O3320:AD3320)&lt;=Kalkulačka!$B$4,SUMPRODUCT($O$2:$AD$2,O3320:AD3320)*Kalkulačka!$B$5,SUMPRODUCT($O$2:$AD$2,O3320:AD3320))</f>
        <v>37.5</v>
      </c>
      <c r="O3320" s="4">
        <v>25</v>
      </c>
      <c r="P3320" s="4">
        <v>0</v>
      </c>
      <c r="Q3320" s="4">
        <v>0</v>
      </c>
      <c r="R3320" s="4">
        <v>0</v>
      </c>
      <c r="S3320" s="4">
        <v>0</v>
      </c>
      <c r="T3320" s="4">
        <v>0</v>
      </c>
      <c r="U3320" s="4">
        <v>25</v>
      </c>
      <c r="V3320" s="4">
        <v>0</v>
      </c>
      <c r="W3320" s="4">
        <v>0</v>
      </c>
      <c r="X3320" s="4">
        <v>0</v>
      </c>
      <c r="Y3320" s="4">
        <v>0</v>
      </c>
      <c r="Z3320" s="4">
        <v>0</v>
      </c>
      <c r="AA3320" s="4">
        <v>0</v>
      </c>
      <c r="AB3320" s="4">
        <v>0</v>
      </c>
      <c r="AC3320" s="4">
        <v>0</v>
      </c>
      <c r="AD3320" s="4">
        <v>0</v>
      </c>
    </row>
    <row r="3321" spans="1:30" x14ac:dyDescent="0.3">
      <c r="A3321" s="16" t="s">
        <v>25</v>
      </c>
      <c r="B3321" s="7">
        <v>561223</v>
      </c>
      <c r="C3321" s="7">
        <v>573744</v>
      </c>
      <c r="D3321" s="7" t="s">
        <v>3187</v>
      </c>
      <c r="E3321" s="7">
        <v>2</v>
      </c>
      <c r="F3321" s="4">
        <v>403119</v>
      </c>
      <c r="G3321" s="4">
        <v>12001</v>
      </c>
      <c r="H3321" s="4">
        <f t="shared" si="308"/>
        <v>532850.04814043012</v>
      </c>
      <c r="I3321" s="4">
        <f t="shared" si="309"/>
        <v>129731.04814043012</v>
      </c>
      <c r="J3321" s="5">
        <f t="shared" si="310"/>
        <v>0.32181824260436764</v>
      </c>
      <c r="K3321" s="4">
        <f t="shared" si="311"/>
        <v>29640.647395639295</v>
      </c>
      <c r="L3321" s="4">
        <f t="shared" si="312"/>
        <v>17639.647395639295</v>
      </c>
      <c r="M3321" s="5">
        <f t="shared" si="313"/>
        <v>1.4698481289591947</v>
      </c>
      <c r="N3321" s="4">
        <f>IF(SUMPRODUCT($O$2:$AD$2,O3321:AD3321)&lt;=Kalkulačka!$B$4,SUMPRODUCT($O$2:$AD$2,O3321:AD3321)*Kalkulačka!$B$5,SUMPRODUCT($O$2:$AD$2,O3321:AD3321))</f>
        <v>37.5</v>
      </c>
      <c r="O3321" s="4">
        <v>25</v>
      </c>
      <c r="P3321" s="4">
        <v>0</v>
      </c>
      <c r="Q3321" s="4">
        <v>0</v>
      </c>
      <c r="R3321" s="4">
        <v>0</v>
      </c>
      <c r="S3321" s="4">
        <v>0</v>
      </c>
      <c r="T3321" s="4">
        <v>0</v>
      </c>
      <c r="U3321" s="4">
        <v>25</v>
      </c>
      <c r="V3321" s="4">
        <v>0</v>
      </c>
      <c r="W3321" s="4">
        <v>0</v>
      </c>
      <c r="X3321" s="4">
        <v>0</v>
      </c>
      <c r="Y3321" s="4">
        <v>0</v>
      </c>
      <c r="Z3321" s="4">
        <v>0</v>
      </c>
      <c r="AA3321" s="4">
        <v>0</v>
      </c>
      <c r="AB3321" s="4">
        <v>0</v>
      </c>
      <c r="AC3321" s="4">
        <v>0</v>
      </c>
      <c r="AD3321" s="4">
        <v>0</v>
      </c>
    </row>
    <row r="3322" spans="1:30" x14ac:dyDescent="0.3">
      <c r="A3322" s="16" t="s">
        <v>20</v>
      </c>
      <c r="B3322" s="7">
        <v>537632</v>
      </c>
      <c r="C3322" s="7">
        <v>239593</v>
      </c>
      <c r="D3322" s="7" t="s">
        <v>3188</v>
      </c>
      <c r="E3322" s="7">
        <v>2</v>
      </c>
      <c r="F3322" s="4">
        <v>789738</v>
      </c>
      <c r="G3322" s="4">
        <v>23415</v>
      </c>
      <c r="H3322" s="4">
        <f t="shared" si="308"/>
        <v>1044386.094355243</v>
      </c>
      <c r="I3322" s="4">
        <f t="shared" si="309"/>
        <v>254648.09435524303</v>
      </c>
      <c r="J3322" s="5">
        <f t="shared" si="310"/>
        <v>0.3224462978294611</v>
      </c>
      <c r="K3322" s="4">
        <f t="shared" si="311"/>
        <v>58095.668895453018</v>
      </c>
      <c r="L3322" s="4">
        <f t="shared" si="312"/>
        <v>34680.668895453018</v>
      </c>
      <c r="M3322" s="5">
        <f t="shared" si="313"/>
        <v>1.4811304247470858</v>
      </c>
      <c r="N3322" s="4">
        <f>IF(SUMPRODUCT($O$2:$AD$2,O3322:AD3322)&lt;=Kalkulačka!$B$4,SUMPRODUCT($O$2:$AD$2,O3322:AD3322)*Kalkulačka!$B$5,SUMPRODUCT($O$2:$AD$2,O3322:AD3322))</f>
        <v>73.5</v>
      </c>
      <c r="O3322" s="4">
        <v>49</v>
      </c>
      <c r="P3322" s="4">
        <v>0</v>
      </c>
      <c r="Q3322" s="4">
        <v>0</v>
      </c>
      <c r="R3322" s="4">
        <v>0</v>
      </c>
      <c r="S3322" s="4">
        <v>0</v>
      </c>
      <c r="T3322" s="4">
        <v>0</v>
      </c>
      <c r="U3322" s="4">
        <v>49</v>
      </c>
      <c r="V3322" s="4">
        <v>0</v>
      </c>
      <c r="W3322" s="4">
        <v>0</v>
      </c>
      <c r="X3322" s="4">
        <v>0</v>
      </c>
      <c r="Y3322" s="4">
        <v>0</v>
      </c>
      <c r="Z3322" s="4">
        <v>0</v>
      </c>
      <c r="AA3322" s="4">
        <v>0</v>
      </c>
      <c r="AB3322" s="4">
        <v>0</v>
      </c>
      <c r="AC3322" s="4">
        <v>0</v>
      </c>
      <c r="AD3322" s="4">
        <v>0</v>
      </c>
    </row>
    <row r="3323" spans="1:30" x14ac:dyDescent="0.3">
      <c r="A3323" s="16" t="s">
        <v>20</v>
      </c>
      <c r="B3323" s="7">
        <v>533394</v>
      </c>
      <c r="C3323" s="7">
        <v>235458</v>
      </c>
      <c r="D3323" s="7" t="s">
        <v>3189</v>
      </c>
      <c r="E3323" s="7">
        <v>2</v>
      </c>
      <c r="F3323" s="4">
        <v>789738</v>
      </c>
      <c r="G3323" s="4">
        <v>23415</v>
      </c>
      <c r="H3323" s="4">
        <f t="shared" si="308"/>
        <v>1044386.094355243</v>
      </c>
      <c r="I3323" s="4">
        <f t="shared" si="309"/>
        <v>254648.09435524303</v>
      </c>
      <c r="J3323" s="5">
        <f t="shared" si="310"/>
        <v>0.3224462978294611</v>
      </c>
      <c r="K3323" s="4">
        <f t="shared" si="311"/>
        <v>58095.668895453018</v>
      </c>
      <c r="L3323" s="4">
        <f t="shared" si="312"/>
        <v>34680.668895453018</v>
      </c>
      <c r="M3323" s="5">
        <f t="shared" si="313"/>
        <v>1.4811304247470858</v>
      </c>
      <c r="N3323" s="4">
        <f>IF(SUMPRODUCT($O$2:$AD$2,O3323:AD3323)&lt;=Kalkulačka!$B$4,SUMPRODUCT($O$2:$AD$2,O3323:AD3323)*Kalkulačka!$B$5,SUMPRODUCT($O$2:$AD$2,O3323:AD3323))</f>
        <v>73.5</v>
      </c>
      <c r="O3323" s="4">
        <v>49</v>
      </c>
      <c r="P3323" s="4">
        <v>0</v>
      </c>
      <c r="Q3323" s="4">
        <v>0</v>
      </c>
      <c r="R3323" s="4">
        <v>0</v>
      </c>
      <c r="S3323" s="4">
        <v>0</v>
      </c>
      <c r="T3323" s="4">
        <v>0</v>
      </c>
      <c r="U3323" s="4">
        <v>48</v>
      </c>
      <c r="V3323" s="4">
        <v>0</v>
      </c>
      <c r="W3323" s="4">
        <v>0</v>
      </c>
      <c r="X3323" s="4">
        <v>0</v>
      </c>
      <c r="Y3323" s="4">
        <v>0</v>
      </c>
      <c r="Z3323" s="4">
        <v>0</v>
      </c>
      <c r="AA3323" s="4">
        <v>0</v>
      </c>
      <c r="AB3323" s="4">
        <v>0</v>
      </c>
      <c r="AC3323" s="4">
        <v>0</v>
      </c>
      <c r="AD3323" s="4">
        <v>0</v>
      </c>
    </row>
    <row r="3324" spans="1:30" x14ac:dyDescent="0.3">
      <c r="A3324" s="16" t="s">
        <v>25</v>
      </c>
      <c r="B3324" s="7">
        <v>558052</v>
      </c>
      <c r="C3324" s="7">
        <v>256927</v>
      </c>
      <c r="D3324" s="7" t="s">
        <v>3190</v>
      </c>
      <c r="E3324" s="7">
        <v>2</v>
      </c>
      <c r="F3324" s="4">
        <v>337816</v>
      </c>
      <c r="G3324" s="4">
        <v>17956</v>
      </c>
      <c r="H3324" s="4">
        <f t="shared" si="308"/>
        <v>447594.04043796129</v>
      </c>
      <c r="I3324" s="4">
        <f t="shared" si="309"/>
        <v>109778.04043796129</v>
      </c>
      <c r="J3324" s="5">
        <f t="shared" si="310"/>
        <v>0.32496400536967252</v>
      </c>
      <c r="K3324" s="4">
        <f t="shared" si="311"/>
        <v>24898.14381233701</v>
      </c>
      <c r="L3324" s="4">
        <f t="shared" si="312"/>
        <v>6942.1438123370099</v>
      </c>
      <c r="M3324" s="5">
        <f t="shared" si="313"/>
        <v>0.38661972668395017</v>
      </c>
      <c r="N3324" s="4">
        <f>IF(SUMPRODUCT($O$2:$AD$2,O3324:AD3324)&lt;=Kalkulačka!$B$4,SUMPRODUCT($O$2:$AD$2,O3324:AD3324)*Kalkulačka!$B$5,SUMPRODUCT($O$2:$AD$2,O3324:AD3324))</f>
        <v>31.5</v>
      </c>
      <c r="O3324" s="4">
        <v>0</v>
      </c>
      <c r="P3324" s="4">
        <v>0</v>
      </c>
      <c r="Q3324" s="4">
        <v>0</v>
      </c>
      <c r="R3324" s="4">
        <v>0</v>
      </c>
      <c r="S3324" s="4">
        <v>21</v>
      </c>
      <c r="T3324" s="4">
        <v>0</v>
      </c>
      <c r="U3324" s="4">
        <v>17</v>
      </c>
      <c r="V3324" s="4">
        <v>20</v>
      </c>
      <c r="W3324" s="4">
        <v>0</v>
      </c>
      <c r="X3324" s="4">
        <v>0</v>
      </c>
      <c r="Y3324" s="4">
        <v>0</v>
      </c>
      <c r="Z3324" s="4">
        <v>0</v>
      </c>
      <c r="AA3324" s="4">
        <v>0</v>
      </c>
      <c r="AB3324" s="4">
        <v>0</v>
      </c>
      <c r="AC3324" s="4">
        <v>0</v>
      </c>
      <c r="AD3324" s="4">
        <v>0</v>
      </c>
    </row>
    <row r="3325" spans="1:30" x14ac:dyDescent="0.3">
      <c r="A3325" s="16" t="s">
        <v>50</v>
      </c>
      <c r="B3325" s="7">
        <v>552089</v>
      </c>
      <c r="C3325" s="7">
        <v>635626</v>
      </c>
      <c r="D3325" s="7" t="s">
        <v>3191</v>
      </c>
      <c r="E3325" s="7">
        <v>2</v>
      </c>
      <c r="F3325" s="4">
        <v>401645</v>
      </c>
      <c r="G3325" s="4">
        <v>11984</v>
      </c>
      <c r="H3325" s="4">
        <f t="shared" si="308"/>
        <v>532850.04814043012</v>
      </c>
      <c r="I3325" s="4">
        <f t="shared" si="309"/>
        <v>131205.04814043012</v>
      </c>
      <c r="J3325" s="5">
        <f t="shared" si="310"/>
        <v>0.32666919329365518</v>
      </c>
      <c r="K3325" s="4">
        <f t="shared" si="311"/>
        <v>29640.647395639295</v>
      </c>
      <c r="L3325" s="4">
        <f t="shared" si="312"/>
        <v>17656.647395639295</v>
      </c>
      <c r="M3325" s="5">
        <f t="shared" si="313"/>
        <v>1.4733517519725714</v>
      </c>
      <c r="N3325" s="4">
        <f>IF(SUMPRODUCT($O$2:$AD$2,O3325:AD3325)&lt;=Kalkulačka!$B$4,SUMPRODUCT($O$2:$AD$2,O3325:AD3325)*Kalkulačka!$B$5,SUMPRODUCT($O$2:$AD$2,O3325:AD3325))</f>
        <v>37.5</v>
      </c>
      <c r="O3325" s="4">
        <v>25</v>
      </c>
      <c r="P3325" s="4">
        <v>0</v>
      </c>
      <c r="Q3325" s="4">
        <v>0</v>
      </c>
      <c r="R3325" s="4">
        <v>0</v>
      </c>
      <c r="S3325" s="4">
        <v>0</v>
      </c>
      <c r="T3325" s="4">
        <v>0</v>
      </c>
      <c r="U3325" s="4">
        <v>0</v>
      </c>
      <c r="V3325" s="4">
        <v>0</v>
      </c>
      <c r="W3325" s="4">
        <v>0</v>
      </c>
      <c r="X3325" s="4">
        <v>0</v>
      </c>
      <c r="Y3325" s="4">
        <v>0</v>
      </c>
      <c r="Z3325" s="4">
        <v>0</v>
      </c>
      <c r="AA3325" s="4">
        <v>0</v>
      </c>
      <c r="AB3325" s="4">
        <v>0</v>
      </c>
      <c r="AC3325" s="4">
        <v>0</v>
      </c>
      <c r="AD3325" s="4">
        <v>0</v>
      </c>
    </row>
    <row r="3326" spans="1:30" x14ac:dyDescent="0.3">
      <c r="A3326" s="16" t="s">
        <v>20</v>
      </c>
      <c r="B3326" s="7">
        <v>533629</v>
      </c>
      <c r="C3326" s="7">
        <v>235661</v>
      </c>
      <c r="D3326" s="7" t="s">
        <v>2714</v>
      </c>
      <c r="E3326" s="7">
        <v>2</v>
      </c>
      <c r="F3326" s="4">
        <v>2120006</v>
      </c>
      <c r="G3326" s="4">
        <v>91577</v>
      </c>
      <c r="H3326" s="4">
        <f t="shared" si="308"/>
        <v>2813448.2541814712</v>
      </c>
      <c r="I3326" s="4">
        <f t="shared" si="309"/>
        <v>693442.25418147119</v>
      </c>
      <c r="J3326" s="5">
        <f t="shared" si="310"/>
        <v>0.32709447717670193</v>
      </c>
      <c r="K3326" s="4">
        <f t="shared" si="311"/>
        <v>156502.61824897549</v>
      </c>
      <c r="L3326" s="4">
        <f t="shared" si="312"/>
        <v>64925.618248975486</v>
      </c>
      <c r="M3326" s="5">
        <f t="shared" si="313"/>
        <v>0.70897297628198652</v>
      </c>
      <c r="N3326" s="4">
        <f>IF(SUMPRODUCT($O$2:$AD$2,O3326:AD3326)&lt;=Kalkulačka!$B$4,SUMPRODUCT($O$2:$AD$2,O3326:AD3326)*Kalkulačka!$B$5,SUMPRODUCT($O$2:$AD$2,O3326:AD3326))</f>
        <v>198</v>
      </c>
      <c r="O3326" s="4">
        <v>56</v>
      </c>
      <c r="P3326" s="4">
        <v>0</v>
      </c>
      <c r="Q3326" s="4">
        <v>0</v>
      </c>
      <c r="R3326" s="4">
        <v>0</v>
      </c>
      <c r="S3326" s="4">
        <v>76</v>
      </c>
      <c r="T3326" s="4">
        <v>0</v>
      </c>
      <c r="U3326" s="4">
        <v>131</v>
      </c>
      <c r="V3326" s="4">
        <v>60</v>
      </c>
      <c r="W3326" s="4">
        <v>0</v>
      </c>
      <c r="X3326" s="4">
        <v>0</v>
      </c>
      <c r="Y3326" s="4">
        <v>0</v>
      </c>
      <c r="Z3326" s="4">
        <v>0</v>
      </c>
      <c r="AA3326" s="4">
        <v>0</v>
      </c>
      <c r="AB3326" s="4">
        <v>0</v>
      </c>
      <c r="AC3326" s="4">
        <v>0</v>
      </c>
      <c r="AD3326" s="4">
        <v>0</v>
      </c>
    </row>
    <row r="3327" spans="1:30" x14ac:dyDescent="0.3">
      <c r="A3327" s="16" t="s">
        <v>20</v>
      </c>
      <c r="B3327" s="7">
        <v>538256</v>
      </c>
      <c r="C3327" s="7">
        <v>240231</v>
      </c>
      <c r="D3327" s="7" t="s">
        <v>2326</v>
      </c>
      <c r="E3327" s="7">
        <v>2</v>
      </c>
      <c r="F3327" s="4">
        <v>2055340</v>
      </c>
      <c r="G3327" s="4">
        <v>86673</v>
      </c>
      <c r="H3327" s="4">
        <f t="shared" si="308"/>
        <v>2728192.2464790023</v>
      </c>
      <c r="I3327" s="4">
        <f t="shared" si="309"/>
        <v>672852.24647900229</v>
      </c>
      <c r="J3327" s="5">
        <f t="shared" si="310"/>
        <v>0.32736785469995344</v>
      </c>
      <c r="K3327" s="4">
        <f t="shared" si="311"/>
        <v>151760.1146656732</v>
      </c>
      <c r="L3327" s="4">
        <f t="shared" si="312"/>
        <v>65087.114665673202</v>
      </c>
      <c r="M3327" s="5">
        <f t="shared" si="313"/>
        <v>0.75095029208257702</v>
      </c>
      <c r="N3327" s="4">
        <f>IF(SUMPRODUCT($O$2:$AD$2,O3327:AD3327)&lt;=Kalkulačka!$B$4,SUMPRODUCT($O$2:$AD$2,O3327:AD3327)*Kalkulačka!$B$5,SUMPRODUCT($O$2:$AD$2,O3327:AD3327))</f>
        <v>192</v>
      </c>
      <c r="O3327" s="4">
        <v>60</v>
      </c>
      <c r="P3327" s="4">
        <v>0</v>
      </c>
      <c r="Q3327" s="4">
        <v>0</v>
      </c>
      <c r="R3327" s="4">
        <v>0</v>
      </c>
      <c r="S3327" s="4">
        <v>68</v>
      </c>
      <c r="T3327" s="4">
        <v>0</v>
      </c>
      <c r="U3327" s="4">
        <v>172</v>
      </c>
      <c r="V3327" s="4">
        <v>80</v>
      </c>
      <c r="W3327" s="4">
        <v>0</v>
      </c>
      <c r="X3327" s="4">
        <v>0</v>
      </c>
      <c r="Y3327" s="4">
        <v>0</v>
      </c>
      <c r="Z3327" s="4">
        <v>0</v>
      </c>
      <c r="AA3327" s="4">
        <v>0</v>
      </c>
      <c r="AB3327" s="4">
        <v>0</v>
      </c>
      <c r="AC3327" s="4">
        <v>0</v>
      </c>
      <c r="AD3327" s="4">
        <v>0</v>
      </c>
    </row>
    <row r="3328" spans="1:30" x14ac:dyDescent="0.3">
      <c r="A3328" s="16" t="s">
        <v>50</v>
      </c>
      <c r="B3328" s="7">
        <v>553336</v>
      </c>
      <c r="C3328" s="7">
        <v>635987</v>
      </c>
      <c r="D3328" s="7" t="s">
        <v>3192</v>
      </c>
      <c r="E3328" s="7">
        <v>2</v>
      </c>
      <c r="F3328" s="4">
        <v>401295</v>
      </c>
      <c r="G3328" s="4">
        <v>11980</v>
      </c>
      <c r="H3328" s="4">
        <f t="shared" si="308"/>
        <v>532850.04814043012</v>
      </c>
      <c r="I3328" s="4">
        <f t="shared" si="309"/>
        <v>131555.04814043012</v>
      </c>
      <c r="J3328" s="5">
        <f t="shared" si="310"/>
        <v>0.32782628276063774</v>
      </c>
      <c r="K3328" s="4">
        <f t="shared" si="311"/>
        <v>29640.647395639295</v>
      </c>
      <c r="L3328" s="4">
        <f t="shared" si="312"/>
        <v>17660.647395639295</v>
      </c>
      <c r="M3328" s="5">
        <f t="shared" si="313"/>
        <v>1.4741775789348326</v>
      </c>
      <c r="N3328" s="4">
        <f>IF(SUMPRODUCT($O$2:$AD$2,O3328:AD3328)&lt;=Kalkulačka!$B$4,SUMPRODUCT($O$2:$AD$2,O3328:AD3328)*Kalkulačka!$B$5,SUMPRODUCT($O$2:$AD$2,O3328:AD3328))</f>
        <v>37.5</v>
      </c>
      <c r="O3328" s="4">
        <v>25</v>
      </c>
      <c r="P3328" s="4">
        <v>0</v>
      </c>
      <c r="Q3328" s="4">
        <v>0</v>
      </c>
      <c r="R3328" s="4">
        <v>0</v>
      </c>
      <c r="S3328" s="4">
        <v>0</v>
      </c>
      <c r="T3328" s="4">
        <v>0</v>
      </c>
      <c r="U3328" s="4">
        <v>0</v>
      </c>
      <c r="V3328" s="4">
        <v>0</v>
      </c>
      <c r="W3328" s="4">
        <v>0</v>
      </c>
      <c r="X3328" s="4">
        <v>0</v>
      </c>
      <c r="Y3328" s="4">
        <v>0</v>
      </c>
      <c r="Z3328" s="4">
        <v>0</v>
      </c>
      <c r="AA3328" s="4">
        <v>0</v>
      </c>
      <c r="AB3328" s="4">
        <v>0</v>
      </c>
      <c r="AC3328" s="4">
        <v>0</v>
      </c>
      <c r="AD3328" s="4">
        <v>0</v>
      </c>
    </row>
    <row r="3329" spans="1:30" x14ac:dyDescent="0.3">
      <c r="A3329" s="16" t="s">
        <v>50</v>
      </c>
      <c r="B3329" s="7">
        <v>513636</v>
      </c>
      <c r="C3329" s="7">
        <v>301299</v>
      </c>
      <c r="D3329" s="7" t="s">
        <v>3193</v>
      </c>
      <c r="E3329" s="7">
        <v>2</v>
      </c>
      <c r="F3329" s="4">
        <v>401295</v>
      </c>
      <c r="G3329" s="4">
        <v>11980</v>
      </c>
      <c r="H3329" s="4">
        <f t="shared" si="308"/>
        <v>532850.04814043012</v>
      </c>
      <c r="I3329" s="4">
        <f t="shared" si="309"/>
        <v>131555.04814043012</v>
      </c>
      <c r="J3329" s="5">
        <f t="shared" si="310"/>
        <v>0.32782628276063774</v>
      </c>
      <c r="K3329" s="4">
        <f t="shared" si="311"/>
        <v>29640.647395639295</v>
      </c>
      <c r="L3329" s="4">
        <f t="shared" si="312"/>
        <v>17660.647395639295</v>
      </c>
      <c r="M3329" s="5">
        <f t="shared" si="313"/>
        <v>1.4741775789348326</v>
      </c>
      <c r="N3329" s="4">
        <f>IF(SUMPRODUCT($O$2:$AD$2,O3329:AD3329)&lt;=Kalkulačka!$B$4,SUMPRODUCT($O$2:$AD$2,O3329:AD3329)*Kalkulačka!$B$5,SUMPRODUCT($O$2:$AD$2,O3329:AD3329))</f>
        <v>37.5</v>
      </c>
      <c r="O3329" s="4">
        <v>25</v>
      </c>
      <c r="P3329" s="4">
        <v>0</v>
      </c>
      <c r="Q3329" s="4">
        <v>0</v>
      </c>
      <c r="R3329" s="4">
        <v>0</v>
      </c>
      <c r="S3329" s="4">
        <v>0</v>
      </c>
      <c r="T3329" s="4">
        <v>0</v>
      </c>
      <c r="U3329" s="4">
        <v>25</v>
      </c>
      <c r="V3329" s="4">
        <v>0</v>
      </c>
      <c r="W3329" s="4">
        <v>0</v>
      </c>
      <c r="X3329" s="4">
        <v>0</v>
      </c>
      <c r="Y3329" s="4">
        <v>0</v>
      </c>
      <c r="Z3329" s="4">
        <v>0</v>
      </c>
      <c r="AA3329" s="4">
        <v>0</v>
      </c>
      <c r="AB3329" s="4">
        <v>0</v>
      </c>
      <c r="AC3329" s="4">
        <v>0</v>
      </c>
      <c r="AD3329" s="4">
        <v>0</v>
      </c>
    </row>
    <row r="3330" spans="1:30" x14ac:dyDescent="0.3">
      <c r="A3330" s="16" t="s">
        <v>50</v>
      </c>
      <c r="B3330" s="7">
        <v>541346</v>
      </c>
      <c r="C3330" s="7">
        <v>636045</v>
      </c>
      <c r="D3330" s="7" t="s">
        <v>636</v>
      </c>
      <c r="E3330" s="7">
        <v>2</v>
      </c>
      <c r="F3330" s="4">
        <v>401295</v>
      </c>
      <c r="G3330" s="4">
        <v>11980</v>
      </c>
      <c r="H3330" s="4">
        <f t="shared" si="308"/>
        <v>532850.04814043012</v>
      </c>
      <c r="I3330" s="4">
        <f t="shared" si="309"/>
        <v>131555.04814043012</v>
      </c>
      <c r="J3330" s="5">
        <f t="shared" si="310"/>
        <v>0.32782628276063774</v>
      </c>
      <c r="K3330" s="4">
        <f t="shared" si="311"/>
        <v>29640.647395639295</v>
      </c>
      <c r="L3330" s="4">
        <f t="shared" si="312"/>
        <v>17660.647395639295</v>
      </c>
      <c r="M3330" s="5">
        <f t="shared" si="313"/>
        <v>1.4741775789348326</v>
      </c>
      <c r="N3330" s="4">
        <f>IF(SUMPRODUCT($O$2:$AD$2,O3330:AD3330)&lt;=Kalkulačka!$B$4,SUMPRODUCT($O$2:$AD$2,O3330:AD3330)*Kalkulačka!$B$5,SUMPRODUCT($O$2:$AD$2,O3330:AD3330))</f>
        <v>37.5</v>
      </c>
      <c r="O3330" s="4">
        <v>25</v>
      </c>
      <c r="P3330" s="4">
        <v>0</v>
      </c>
      <c r="Q3330" s="4">
        <v>0</v>
      </c>
      <c r="R3330" s="4">
        <v>0</v>
      </c>
      <c r="S3330" s="4">
        <v>0</v>
      </c>
      <c r="T3330" s="4">
        <v>0</v>
      </c>
      <c r="U3330" s="4">
        <v>47</v>
      </c>
      <c r="V3330" s="4">
        <v>0</v>
      </c>
      <c r="W3330" s="4">
        <v>0</v>
      </c>
      <c r="X3330" s="4">
        <v>0</v>
      </c>
      <c r="Y3330" s="4">
        <v>0</v>
      </c>
      <c r="Z3330" s="4">
        <v>0</v>
      </c>
      <c r="AA3330" s="4">
        <v>0</v>
      </c>
      <c r="AB3330" s="4">
        <v>0</v>
      </c>
      <c r="AC3330" s="4">
        <v>0</v>
      </c>
      <c r="AD3330" s="4">
        <v>0</v>
      </c>
    </row>
    <row r="3331" spans="1:30" x14ac:dyDescent="0.3">
      <c r="A3331" s="16" t="s">
        <v>50</v>
      </c>
      <c r="B3331" s="7">
        <v>590002</v>
      </c>
      <c r="C3331" s="7">
        <v>600083</v>
      </c>
      <c r="D3331" s="7" t="s">
        <v>3194</v>
      </c>
      <c r="E3331" s="7">
        <v>2</v>
      </c>
      <c r="F3331" s="4">
        <v>401295</v>
      </c>
      <c r="G3331" s="4">
        <v>11980</v>
      </c>
      <c r="H3331" s="4">
        <f t="shared" si="308"/>
        <v>532850.04814043012</v>
      </c>
      <c r="I3331" s="4">
        <f t="shared" si="309"/>
        <v>131555.04814043012</v>
      </c>
      <c r="J3331" s="5">
        <f t="shared" si="310"/>
        <v>0.32782628276063774</v>
      </c>
      <c r="K3331" s="4">
        <f t="shared" si="311"/>
        <v>29640.647395639295</v>
      </c>
      <c r="L3331" s="4">
        <f t="shared" si="312"/>
        <v>17660.647395639295</v>
      </c>
      <c r="M3331" s="5">
        <f t="shared" si="313"/>
        <v>1.4741775789348326</v>
      </c>
      <c r="N3331" s="4">
        <f>IF(SUMPRODUCT($O$2:$AD$2,O3331:AD3331)&lt;=Kalkulačka!$B$4,SUMPRODUCT($O$2:$AD$2,O3331:AD3331)*Kalkulačka!$B$5,SUMPRODUCT($O$2:$AD$2,O3331:AD3331))</f>
        <v>37.5</v>
      </c>
      <c r="O3331" s="4">
        <v>25</v>
      </c>
      <c r="P3331" s="4">
        <v>0</v>
      </c>
      <c r="Q3331" s="4">
        <v>0</v>
      </c>
      <c r="R3331" s="4">
        <v>0</v>
      </c>
      <c r="S3331" s="4">
        <v>0</v>
      </c>
      <c r="T3331" s="4">
        <v>0</v>
      </c>
      <c r="U3331" s="4">
        <v>25</v>
      </c>
      <c r="V3331" s="4">
        <v>0</v>
      </c>
      <c r="W3331" s="4">
        <v>0</v>
      </c>
      <c r="X3331" s="4">
        <v>0</v>
      </c>
      <c r="Y3331" s="4">
        <v>0</v>
      </c>
      <c r="Z3331" s="4">
        <v>0</v>
      </c>
      <c r="AA3331" s="4">
        <v>0</v>
      </c>
      <c r="AB3331" s="4">
        <v>0</v>
      </c>
      <c r="AC3331" s="4">
        <v>0</v>
      </c>
      <c r="AD3331" s="4">
        <v>0</v>
      </c>
    </row>
    <row r="3332" spans="1:30" x14ac:dyDescent="0.3">
      <c r="A3332" s="16" t="s">
        <v>50</v>
      </c>
      <c r="B3332" s="7">
        <v>590053</v>
      </c>
      <c r="C3332" s="7">
        <v>288802</v>
      </c>
      <c r="D3332" s="7" t="s">
        <v>3195</v>
      </c>
      <c r="E3332" s="7">
        <v>2</v>
      </c>
      <c r="F3332" s="4">
        <v>401295</v>
      </c>
      <c r="G3332" s="4">
        <v>11980</v>
      </c>
      <c r="H3332" s="4">
        <f t="shared" si="308"/>
        <v>532850.04814043012</v>
      </c>
      <c r="I3332" s="4">
        <f t="shared" si="309"/>
        <v>131555.04814043012</v>
      </c>
      <c r="J3332" s="5">
        <f t="shared" si="310"/>
        <v>0.32782628276063774</v>
      </c>
      <c r="K3332" s="4">
        <f t="shared" si="311"/>
        <v>29640.647395639295</v>
      </c>
      <c r="L3332" s="4">
        <f t="shared" si="312"/>
        <v>17660.647395639295</v>
      </c>
      <c r="M3332" s="5">
        <f t="shared" si="313"/>
        <v>1.4741775789348326</v>
      </c>
      <c r="N3332" s="4">
        <f>IF(SUMPRODUCT($O$2:$AD$2,O3332:AD3332)&lt;=Kalkulačka!$B$4,SUMPRODUCT($O$2:$AD$2,O3332:AD3332)*Kalkulačka!$B$5,SUMPRODUCT($O$2:$AD$2,O3332:AD3332))</f>
        <v>37.5</v>
      </c>
      <c r="O3332" s="4">
        <v>25</v>
      </c>
      <c r="P3332" s="4">
        <v>0</v>
      </c>
      <c r="Q3332" s="4">
        <v>0</v>
      </c>
      <c r="R3332" s="4">
        <v>0</v>
      </c>
      <c r="S3332" s="4">
        <v>0</v>
      </c>
      <c r="T3332" s="4">
        <v>0</v>
      </c>
      <c r="U3332" s="4">
        <v>0</v>
      </c>
      <c r="V3332" s="4">
        <v>0</v>
      </c>
      <c r="W3332" s="4">
        <v>0</v>
      </c>
      <c r="X3332" s="4">
        <v>0</v>
      </c>
      <c r="Y3332" s="4">
        <v>0</v>
      </c>
      <c r="Z3332" s="4">
        <v>0</v>
      </c>
      <c r="AA3332" s="4">
        <v>0</v>
      </c>
      <c r="AB3332" s="4">
        <v>0</v>
      </c>
      <c r="AC3332" s="4">
        <v>0</v>
      </c>
      <c r="AD3332" s="4">
        <v>0</v>
      </c>
    </row>
    <row r="3333" spans="1:30" x14ac:dyDescent="0.3">
      <c r="A3333" s="16" t="s">
        <v>50</v>
      </c>
      <c r="B3333" s="7">
        <v>519031</v>
      </c>
      <c r="C3333" s="7">
        <v>636622</v>
      </c>
      <c r="D3333" s="7" t="s">
        <v>3196</v>
      </c>
      <c r="E3333" s="7">
        <v>2</v>
      </c>
      <c r="F3333" s="4">
        <v>802589</v>
      </c>
      <c r="G3333" s="4">
        <v>23960</v>
      </c>
      <c r="H3333" s="4">
        <f t="shared" si="308"/>
        <v>1065700.0962808602</v>
      </c>
      <c r="I3333" s="4">
        <f t="shared" si="309"/>
        <v>263111.09628086025</v>
      </c>
      <c r="J3333" s="5">
        <f t="shared" si="310"/>
        <v>0.32782793718934622</v>
      </c>
      <c r="K3333" s="4">
        <f t="shared" si="311"/>
        <v>59281.294791278589</v>
      </c>
      <c r="L3333" s="4">
        <f t="shared" si="312"/>
        <v>35321.294791278589</v>
      </c>
      <c r="M3333" s="5">
        <f t="shared" si="313"/>
        <v>1.4741775789348326</v>
      </c>
      <c r="N3333" s="4">
        <f>IF(SUMPRODUCT($O$2:$AD$2,O3333:AD3333)&lt;=Kalkulačka!$B$4,SUMPRODUCT($O$2:$AD$2,O3333:AD3333)*Kalkulačka!$B$5,SUMPRODUCT($O$2:$AD$2,O3333:AD3333))</f>
        <v>75</v>
      </c>
      <c r="O3333" s="4">
        <v>50</v>
      </c>
      <c r="P3333" s="4">
        <v>0</v>
      </c>
      <c r="Q3333" s="4">
        <v>0</v>
      </c>
      <c r="R3333" s="4">
        <v>0</v>
      </c>
      <c r="S3333" s="4">
        <v>0</v>
      </c>
      <c r="T3333" s="4">
        <v>0</v>
      </c>
      <c r="U3333" s="4">
        <v>0</v>
      </c>
      <c r="V3333" s="4">
        <v>0</v>
      </c>
      <c r="W3333" s="4">
        <v>0</v>
      </c>
      <c r="X3333" s="4">
        <v>0</v>
      </c>
      <c r="Y3333" s="4">
        <v>0</v>
      </c>
      <c r="Z3333" s="4">
        <v>0</v>
      </c>
      <c r="AA3333" s="4">
        <v>0</v>
      </c>
      <c r="AB3333" s="4">
        <v>0</v>
      </c>
      <c r="AC3333" s="4">
        <v>0</v>
      </c>
      <c r="AD3333" s="4">
        <v>0</v>
      </c>
    </row>
    <row r="3334" spans="1:30" x14ac:dyDescent="0.3">
      <c r="A3334" s="16" t="s">
        <v>50</v>
      </c>
      <c r="B3334" s="7">
        <v>558419</v>
      </c>
      <c r="C3334" s="7">
        <v>75082144</v>
      </c>
      <c r="D3334" s="7" t="s">
        <v>3197</v>
      </c>
      <c r="E3334" s="7">
        <v>2</v>
      </c>
      <c r="F3334" s="4">
        <v>1203883</v>
      </c>
      <c r="G3334" s="4">
        <v>35940</v>
      </c>
      <c r="H3334" s="4">
        <f t="shared" ref="H3334:H3397" si="314">N3334*$A$3</f>
        <v>1598550.1444212904</v>
      </c>
      <c r="I3334" s="4">
        <f t="shared" ref="I3334:I3397" si="315">H3334-F3334</f>
        <v>394667.14442129037</v>
      </c>
      <c r="J3334" s="5">
        <f t="shared" ref="J3334:J3397" si="316">IFERROR(H3334/F3334-1,0)</f>
        <v>0.32782848866649861</v>
      </c>
      <c r="K3334" s="4">
        <f t="shared" ref="K3334:K3397" si="317">N3334*$A$4</f>
        <v>88921.942186917891</v>
      </c>
      <c r="L3334" s="4">
        <f t="shared" ref="L3334:L3397" si="318">K3334-G3334</f>
        <v>52981.942186917891</v>
      </c>
      <c r="M3334" s="5">
        <f t="shared" ref="M3334:M3397" si="319">IFERROR(K3334/G3334-1,0)</f>
        <v>1.474177578934833</v>
      </c>
      <c r="N3334" s="4">
        <f>IF(SUMPRODUCT($O$2:$AD$2,O3334:AD3334)&lt;=Kalkulačka!$B$4,SUMPRODUCT($O$2:$AD$2,O3334:AD3334)*Kalkulačka!$B$5,SUMPRODUCT($O$2:$AD$2,O3334:AD3334))</f>
        <v>112.5</v>
      </c>
      <c r="O3334" s="4">
        <v>75</v>
      </c>
      <c r="P3334" s="4">
        <v>0</v>
      </c>
      <c r="Q3334" s="4">
        <v>0</v>
      </c>
      <c r="R3334" s="4">
        <v>0</v>
      </c>
      <c r="S3334" s="4">
        <v>0</v>
      </c>
      <c r="T3334" s="4">
        <v>0</v>
      </c>
      <c r="U3334" s="4">
        <v>0</v>
      </c>
      <c r="V3334" s="4">
        <v>0</v>
      </c>
      <c r="W3334" s="4">
        <v>0</v>
      </c>
      <c r="X3334" s="4">
        <v>0</v>
      </c>
      <c r="Y3334" s="4">
        <v>0</v>
      </c>
      <c r="Z3334" s="4">
        <v>0</v>
      </c>
      <c r="AA3334" s="4">
        <v>0</v>
      </c>
      <c r="AB3334" s="4">
        <v>0</v>
      </c>
      <c r="AC3334" s="4">
        <v>0</v>
      </c>
      <c r="AD3334" s="4">
        <v>0</v>
      </c>
    </row>
    <row r="3335" spans="1:30" x14ac:dyDescent="0.3">
      <c r="A3335" s="16" t="s">
        <v>32</v>
      </c>
      <c r="B3335" s="7">
        <v>562572</v>
      </c>
      <c r="C3335" s="7">
        <v>261416</v>
      </c>
      <c r="D3335" s="7" t="s">
        <v>3198</v>
      </c>
      <c r="E3335" s="7">
        <v>2</v>
      </c>
      <c r="F3335" s="4">
        <v>385063</v>
      </c>
      <c r="G3335" s="4">
        <v>11396</v>
      </c>
      <c r="H3335" s="4">
        <f t="shared" si="314"/>
        <v>511536.0462148129</v>
      </c>
      <c r="I3335" s="4">
        <f t="shared" si="315"/>
        <v>126473.0462148129</v>
      </c>
      <c r="J3335" s="5">
        <f t="shared" si="316"/>
        <v>0.32844767275695896</v>
      </c>
      <c r="K3335" s="4">
        <f t="shared" si="317"/>
        <v>28455.021499813723</v>
      </c>
      <c r="L3335" s="4">
        <f t="shared" si="318"/>
        <v>17059.021499813723</v>
      </c>
      <c r="M3335" s="5">
        <f t="shared" si="319"/>
        <v>1.4969306335392876</v>
      </c>
      <c r="N3335" s="4">
        <f>IF(SUMPRODUCT($O$2:$AD$2,O3335:AD3335)&lt;=Kalkulačka!$B$4,SUMPRODUCT($O$2:$AD$2,O3335:AD3335)*Kalkulačka!$B$5,SUMPRODUCT($O$2:$AD$2,O3335:AD3335))</f>
        <v>36</v>
      </c>
      <c r="O3335" s="4">
        <v>24</v>
      </c>
      <c r="P3335" s="4">
        <v>0</v>
      </c>
      <c r="Q3335" s="4">
        <v>0</v>
      </c>
      <c r="R3335" s="4">
        <v>0</v>
      </c>
      <c r="S3335" s="4">
        <v>0</v>
      </c>
      <c r="T3335" s="4">
        <v>0</v>
      </c>
      <c r="U3335" s="4">
        <v>0</v>
      </c>
      <c r="V3335" s="4">
        <v>0</v>
      </c>
      <c r="W3335" s="4">
        <v>0</v>
      </c>
      <c r="X3335" s="4">
        <v>0</v>
      </c>
      <c r="Y3335" s="4">
        <v>0</v>
      </c>
      <c r="Z3335" s="4">
        <v>0</v>
      </c>
      <c r="AA3335" s="4">
        <v>0</v>
      </c>
      <c r="AB3335" s="4">
        <v>0</v>
      </c>
      <c r="AC3335" s="4">
        <v>0</v>
      </c>
      <c r="AD3335" s="4">
        <v>0</v>
      </c>
    </row>
    <row r="3336" spans="1:30" x14ac:dyDescent="0.3">
      <c r="A3336" s="16" t="s">
        <v>32</v>
      </c>
      <c r="B3336" s="7">
        <v>566217</v>
      </c>
      <c r="C3336" s="7">
        <v>264971</v>
      </c>
      <c r="D3336" s="7" t="s">
        <v>3199</v>
      </c>
      <c r="E3336" s="7">
        <v>2</v>
      </c>
      <c r="F3336" s="4">
        <v>385063</v>
      </c>
      <c r="G3336" s="4">
        <v>11396</v>
      </c>
      <c r="H3336" s="4">
        <f t="shared" si="314"/>
        <v>511536.0462148129</v>
      </c>
      <c r="I3336" s="4">
        <f t="shared" si="315"/>
        <v>126473.0462148129</v>
      </c>
      <c r="J3336" s="5">
        <f t="shared" si="316"/>
        <v>0.32844767275695896</v>
      </c>
      <c r="K3336" s="4">
        <f t="shared" si="317"/>
        <v>28455.021499813723</v>
      </c>
      <c r="L3336" s="4">
        <f t="shared" si="318"/>
        <v>17059.021499813723</v>
      </c>
      <c r="M3336" s="5">
        <f t="shared" si="319"/>
        <v>1.4969306335392876</v>
      </c>
      <c r="N3336" s="4">
        <f>IF(SUMPRODUCT($O$2:$AD$2,O3336:AD3336)&lt;=Kalkulačka!$B$4,SUMPRODUCT($O$2:$AD$2,O3336:AD3336)*Kalkulačka!$B$5,SUMPRODUCT($O$2:$AD$2,O3336:AD3336))</f>
        <v>36</v>
      </c>
      <c r="O3336" s="4">
        <v>24</v>
      </c>
      <c r="P3336" s="4">
        <v>0</v>
      </c>
      <c r="Q3336" s="4">
        <v>0</v>
      </c>
      <c r="R3336" s="4">
        <v>0</v>
      </c>
      <c r="S3336" s="4">
        <v>0</v>
      </c>
      <c r="T3336" s="4">
        <v>0</v>
      </c>
      <c r="U3336" s="4">
        <v>24</v>
      </c>
      <c r="V3336" s="4">
        <v>0</v>
      </c>
      <c r="W3336" s="4">
        <v>0</v>
      </c>
      <c r="X3336" s="4">
        <v>0</v>
      </c>
      <c r="Y3336" s="4">
        <v>0</v>
      </c>
      <c r="Z3336" s="4">
        <v>0</v>
      </c>
      <c r="AA3336" s="4">
        <v>0</v>
      </c>
      <c r="AB3336" s="4">
        <v>0</v>
      </c>
      <c r="AC3336" s="4">
        <v>0</v>
      </c>
      <c r="AD3336" s="4">
        <v>0</v>
      </c>
    </row>
    <row r="3337" spans="1:30" x14ac:dyDescent="0.3">
      <c r="A3337" s="16" t="s">
        <v>32</v>
      </c>
      <c r="B3337" s="7">
        <v>566349</v>
      </c>
      <c r="C3337" s="7">
        <v>265110</v>
      </c>
      <c r="D3337" s="7" t="s">
        <v>3200</v>
      </c>
      <c r="E3337" s="7">
        <v>2</v>
      </c>
      <c r="F3337" s="4">
        <v>385063</v>
      </c>
      <c r="G3337" s="4">
        <v>11396</v>
      </c>
      <c r="H3337" s="4">
        <f t="shared" si="314"/>
        <v>511536.0462148129</v>
      </c>
      <c r="I3337" s="4">
        <f t="shared" si="315"/>
        <v>126473.0462148129</v>
      </c>
      <c r="J3337" s="5">
        <f t="shared" si="316"/>
        <v>0.32844767275695896</v>
      </c>
      <c r="K3337" s="4">
        <f t="shared" si="317"/>
        <v>28455.021499813723</v>
      </c>
      <c r="L3337" s="4">
        <f t="shared" si="318"/>
        <v>17059.021499813723</v>
      </c>
      <c r="M3337" s="5">
        <f t="shared" si="319"/>
        <v>1.4969306335392876</v>
      </c>
      <c r="N3337" s="4">
        <f>IF(SUMPRODUCT($O$2:$AD$2,O3337:AD3337)&lt;=Kalkulačka!$B$4,SUMPRODUCT($O$2:$AD$2,O3337:AD3337)*Kalkulačka!$B$5,SUMPRODUCT($O$2:$AD$2,O3337:AD3337))</f>
        <v>36</v>
      </c>
      <c r="O3337" s="4">
        <v>24</v>
      </c>
      <c r="P3337" s="4">
        <v>0</v>
      </c>
      <c r="Q3337" s="4">
        <v>0</v>
      </c>
      <c r="R3337" s="4">
        <v>0</v>
      </c>
      <c r="S3337" s="4">
        <v>0</v>
      </c>
      <c r="T3337" s="4">
        <v>0</v>
      </c>
      <c r="U3337" s="4">
        <v>24</v>
      </c>
      <c r="V3337" s="4">
        <v>0</v>
      </c>
      <c r="W3337" s="4">
        <v>0</v>
      </c>
      <c r="X3337" s="4">
        <v>0</v>
      </c>
      <c r="Y3337" s="4">
        <v>0</v>
      </c>
      <c r="Z3337" s="4">
        <v>0</v>
      </c>
      <c r="AA3337" s="4">
        <v>0</v>
      </c>
      <c r="AB3337" s="4">
        <v>0</v>
      </c>
      <c r="AC3337" s="4">
        <v>0</v>
      </c>
      <c r="AD3337" s="4">
        <v>0</v>
      </c>
    </row>
    <row r="3338" spans="1:30" x14ac:dyDescent="0.3">
      <c r="A3338" s="16" t="s">
        <v>32</v>
      </c>
      <c r="B3338" s="7">
        <v>567809</v>
      </c>
      <c r="C3338" s="7">
        <v>266574</v>
      </c>
      <c r="D3338" s="7" t="s">
        <v>3201</v>
      </c>
      <c r="E3338" s="7">
        <v>2</v>
      </c>
      <c r="F3338" s="4">
        <v>385063</v>
      </c>
      <c r="G3338" s="4">
        <v>11396</v>
      </c>
      <c r="H3338" s="4">
        <f t="shared" si="314"/>
        <v>511536.0462148129</v>
      </c>
      <c r="I3338" s="4">
        <f t="shared" si="315"/>
        <v>126473.0462148129</v>
      </c>
      <c r="J3338" s="5">
        <f t="shared" si="316"/>
        <v>0.32844767275695896</v>
      </c>
      <c r="K3338" s="4">
        <f t="shared" si="317"/>
        <v>28455.021499813723</v>
      </c>
      <c r="L3338" s="4">
        <f t="shared" si="318"/>
        <v>17059.021499813723</v>
      </c>
      <c r="M3338" s="5">
        <f t="shared" si="319"/>
        <v>1.4969306335392876</v>
      </c>
      <c r="N3338" s="4">
        <f>IF(SUMPRODUCT($O$2:$AD$2,O3338:AD3338)&lt;=Kalkulačka!$B$4,SUMPRODUCT($O$2:$AD$2,O3338:AD3338)*Kalkulačka!$B$5,SUMPRODUCT($O$2:$AD$2,O3338:AD3338))</f>
        <v>36</v>
      </c>
      <c r="O3338" s="4">
        <v>24</v>
      </c>
      <c r="P3338" s="4">
        <v>0</v>
      </c>
      <c r="Q3338" s="4">
        <v>0</v>
      </c>
      <c r="R3338" s="4">
        <v>0</v>
      </c>
      <c r="S3338" s="4">
        <v>0</v>
      </c>
      <c r="T3338" s="4">
        <v>0</v>
      </c>
      <c r="U3338" s="4">
        <v>24</v>
      </c>
      <c r="V3338" s="4">
        <v>0</v>
      </c>
      <c r="W3338" s="4">
        <v>0</v>
      </c>
      <c r="X3338" s="4">
        <v>0</v>
      </c>
      <c r="Y3338" s="4">
        <v>0</v>
      </c>
      <c r="Z3338" s="4">
        <v>0</v>
      </c>
      <c r="AA3338" s="4">
        <v>0</v>
      </c>
      <c r="AB3338" s="4">
        <v>0</v>
      </c>
      <c r="AC3338" s="4">
        <v>0</v>
      </c>
      <c r="AD3338" s="4">
        <v>0</v>
      </c>
    </row>
    <row r="3339" spans="1:30" x14ac:dyDescent="0.3">
      <c r="A3339" s="16" t="s">
        <v>35</v>
      </c>
      <c r="B3339" s="7">
        <v>564206</v>
      </c>
      <c r="C3339" s="7">
        <v>671983</v>
      </c>
      <c r="D3339" s="7" t="s">
        <v>3202</v>
      </c>
      <c r="E3339" s="7">
        <v>2</v>
      </c>
      <c r="F3339" s="4">
        <v>1074535</v>
      </c>
      <c r="G3339" s="4">
        <v>50166</v>
      </c>
      <c r="H3339" s="4">
        <f t="shared" si="314"/>
        <v>1428038.1290163528</v>
      </c>
      <c r="I3339" s="4">
        <f t="shared" si="315"/>
        <v>353503.12901635282</v>
      </c>
      <c r="J3339" s="5">
        <f t="shared" si="316"/>
        <v>0.3289824240404946</v>
      </c>
      <c r="K3339" s="4">
        <f t="shared" si="317"/>
        <v>79436.935020313307</v>
      </c>
      <c r="L3339" s="4">
        <f t="shared" si="318"/>
        <v>29270.935020313307</v>
      </c>
      <c r="M3339" s="5">
        <f t="shared" si="319"/>
        <v>0.58348154168786248</v>
      </c>
      <c r="N3339" s="4">
        <f>IF(SUMPRODUCT($O$2:$AD$2,O3339:AD3339)&lt;=Kalkulačka!$B$4,SUMPRODUCT($O$2:$AD$2,O3339:AD3339)*Kalkulačka!$B$5,SUMPRODUCT($O$2:$AD$2,O3339:AD3339))</f>
        <v>100.5</v>
      </c>
      <c r="O3339" s="4">
        <v>20</v>
      </c>
      <c r="P3339" s="4">
        <v>0</v>
      </c>
      <c r="Q3339" s="4">
        <v>0</v>
      </c>
      <c r="R3339" s="4">
        <v>0</v>
      </c>
      <c r="S3339" s="4">
        <v>13</v>
      </c>
      <c r="T3339" s="4">
        <v>17</v>
      </c>
      <c r="U3339" s="4">
        <v>30</v>
      </c>
      <c r="V3339" s="4">
        <v>10</v>
      </c>
      <c r="W3339" s="4">
        <v>0</v>
      </c>
      <c r="X3339" s="4">
        <v>0</v>
      </c>
      <c r="Y3339" s="4">
        <v>0</v>
      </c>
      <c r="Z3339" s="4">
        <v>0</v>
      </c>
      <c r="AA3339" s="4">
        <v>0</v>
      </c>
      <c r="AB3339" s="4">
        <v>0</v>
      </c>
      <c r="AC3339" s="4">
        <v>0</v>
      </c>
      <c r="AD3339" s="4">
        <v>0</v>
      </c>
    </row>
    <row r="3340" spans="1:30" x14ac:dyDescent="0.3">
      <c r="A3340" s="16" t="s">
        <v>56</v>
      </c>
      <c r="B3340" s="7">
        <v>597716</v>
      </c>
      <c r="C3340" s="7">
        <v>296279</v>
      </c>
      <c r="D3340" s="7" t="s">
        <v>3203</v>
      </c>
      <c r="E3340" s="7">
        <v>2</v>
      </c>
      <c r="F3340" s="4">
        <v>3078212</v>
      </c>
      <c r="G3340" s="4">
        <v>168470</v>
      </c>
      <c r="H3340" s="4">
        <f t="shared" si="314"/>
        <v>4092288.3697185032</v>
      </c>
      <c r="I3340" s="4">
        <f t="shared" si="315"/>
        <v>1014076.3697185032</v>
      </c>
      <c r="J3340" s="5">
        <f t="shared" si="316"/>
        <v>0.329436819075003</v>
      </c>
      <c r="K3340" s="4">
        <f t="shared" si="317"/>
        <v>227640.17199850979</v>
      </c>
      <c r="L3340" s="4">
        <f t="shared" si="318"/>
        <v>59170.171998509788</v>
      </c>
      <c r="M3340" s="5">
        <f t="shared" si="319"/>
        <v>0.35122082268955768</v>
      </c>
      <c r="N3340" s="4">
        <f>IF(SUMPRODUCT($O$2:$AD$2,O3340:AD3340)&lt;=Kalkulačka!$B$4,SUMPRODUCT($O$2:$AD$2,O3340:AD3340)*Kalkulačka!$B$5,SUMPRODUCT($O$2:$AD$2,O3340:AD3340))</f>
        <v>288</v>
      </c>
      <c r="O3340" s="4">
        <v>21</v>
      </c>
      <c r="P3340" s="4">
        <v>0</v>
      </c>
      <c r="Q3340" s="4">
        <v>0</v>
      </c>
      <c r="R3340" s="4">
        <v>0</v>
      </c>
      <c r="S3340" s="4">
        <v>135</v>
      </c>
      <c r="T3340" s="4">
        <v>18</v>
      </c>
      <c r="U3340" s="4">
        <v>162</v>
      </c>
      <c r="V3340" s="4">
        <v>62</v>
      </c>
      <c r="W3340" s="4">
        <v>0</v>
      </c>
      <c r="X3340" s="4">
        <v>0</v>
      </c>
      <c r="Y3340" s="4">
        <v>0</v>
      </c>
      <c r="Z3340" s="4">
        <v>0</v>
      </c>
      <c r="AA3340" s="4">
        <v>0</v>
      </c>
      <c r="AB3340" s="4">
        <v>0</v>
      </c>
      <c r="AC3340" s="4">
        <v>0</v>
      </c>
      <c r="AD3340" s="4">
        <v>0</v>
      </c>
    </row>
    <row r="3341" spans="1:30" x14ac:dyDescent="0.3">
      <c r="A3341" s="16" t="s">
        <v>41</v>
      </c>
      <c r="B3341" s="7">
        <v>575623</v>
      </c>
      <c r="C3341" s="7">
        <v>274224</v>
      </c>
      <c r="D3341" s="7" t="s">
        <v>3204</v>
      </c>
      <c r="E3341" s="7">
        <v>2</v>
      </c>
      <c r="F3341" s="4">
        <v>1089883</v>
      </c>
      <c r="G3341" s="4">
        <v>48063</v>
      </c>
      <c r="H3341" s="4">
        <f t="shared" si="314"/>
        <v>1449352.13094197</v>
      </c>
      <c r="I3341" s="4">
        <f t="shared" si="315"/>
        <v>359469.13094197004</v>
      </c>
      <c r="J3341" s="5">
        <f t="shared" si="316"/>
        <v>0.32982359660804872</v>
      </c>
      <c r="K3341" s="4">
        <f t="shared" si="317"/>
        <v>80622.560916138886</v>
      </c>
      <c r="L3341" s="4">
        <f t="shared" si="318"/>
        <v>32559.560916138886</v>
      </c>
      <c r="M3341" s="5">
        <f t="shared" si="319"/>
        <v>0.67743505224681955</v>
      </c>
      <c r="N3341" s="4">
        <f>IF(SUMPRODUCT($O$2:$AD$2,O3341:AD3341)&lt;=Kalkulačka!$B$4,SUMPRODUCT($O$2:$AD$2,O3341:AD3341)*Kalkulačka!$B$5,SUMPRODUCT($O$2:$AD$2,O3341:AD3341))</f>
        <v>102</v>
      </c>
      <c r="O3341" s="4">
        <v>27</v>
      </c>
      <c r="P3341" s="4">
        <v>0</v>
      </c>
      <c r="Q3341" s="4">
        <v>0</v>
      </c>
      <c r="R3341" s="4">
        <v>0</v>
      </c>
      <c r="S3341" s="4">
        <v>41</v>
      </c>
      <c r="T3341" s="4">
        <v>0</v>
      </c>
      <c r="U3341" s="4">
        <v>67</v>
      </c>
      <c r="V3341" s="4">
        <v>25</v>
      </c>
      <c r="W3341" s="4">
        <v>0</v>
      </c>
      <c r="X3341" s="4">
        <v>0</v>
      </c>
      <c r="Y3341" s="4">
        <v>0</v>
      </c>
      <c r="Z3341" s="4">
        <v>0</v>
      </c>
      <c r="AA3341" s="4">
        <v>0</v>
      </c>
      <c r="AB3341" s="4">
        <v>0</v>
      </c>
      <c r="AC3341" s="4">
        <v>0</v>
      </c>
      <c r="AD3341" s="4">
        <v>0</v>
      </c>
    </row>
    <row r="3342" spans="1:30" x14ac:dyDescent="0.3">
      <c r="A3342" s="16" t="s">
        <v>47</v>
      </c>
      <c r="B3342" s="7">
        <v>584355</v>
      </c>
      <c r="C3342" s="7">
        <v>283045</v>
      </c>
      <c r="D3342" s="7" t="s">
        <v>3205</v>
      </c>
      <c r="E3342" s="7">
        <v>2</v>
      </c>
      <c r="F3342" s="4">
        <v>400467</v>
      </c>
      <c r="G3342" s="4">
        <v>11971</v>
      </c>
      <c r="H3342" s="4">
        <f t="shared" si="314"/>
        <v>532850.04814043012</v>
      </c>
      <c r="I3342" s="4">
        <f t="shared" si="315"/>
        <v>132383.04814043012</v>
      </c>
      <c r="J3342" s="5">
        <f t="shared" si="316"/>
        <v>0.33057167791710707</v>
      </c>
      <c r="K3342" s="4">
        <f t="shared" si="317"/>
        <v>29640.647395639295</v>
      </c>
      <c r="L3342" s="4">
        <f t="shared" si="318"/>
        <v>17669.647395639295</v>
      </c>
      <c r="M3342" s="5">
        <f t="shared" si="319"/>
        <v>1.4760377074295628</v>
      </c>
      <c r="N3342" s="4">
        <f>IF(SUMPRODUCT($O$2:$AD$2,O3342:AD3342)&lt;=Kalkulačka!$B$4,SUMPRODUCT($O$2:$AD$2,O3342:AD3342)*Kalkulačka!$B$5,SUMPRODUCT($O$2:$AD$2,O3342:AD3342))</f>
        <v>37.5</v>
      </c>
      <c r="O3342" s="4">
        <v>25</v>
      </c>
      <c r="P3342" s="4">
        <v>0</v>
      </c>
      <c r="Q3342" s="4">
        <v>0</v>
      </c>
      <c r="R3342" s="4">
        <v>0</v>
      </c>
      <c r="S3342" s="4">
        <v>0</v>
      </c>
      <c r="T3342" s="4">
        <v>0</v>
      </c>
      <c r="U3342" s="4">
        <v>29</v>
      </c>
      <c r="V3342" s="4">
        <v>0</v>
      </c>
      <c r="W3342" s="4">
        <v>0</v>
      </c>
      <c r="X3342" s="4">
        <v>0</v>
      </c>
      <c r="Y3342" s="4">
        <v>0</v>
      </c>
      <c r="Z3342" s="4">
        <v>0</v>
      </c>
      <c r="AA3342" s="4">
        <v>0</v>
      </c>
      <c r="AB3342" s="4">
        <v>0</v>
      </c>
      <c r="AC3342" s="4">
        <v>0</v>
      </c>
      <c r="AD3342" s="4">
        <v>0</v>
      </c>
    </row>
    <row r="3343" spans="1:30" x14ac:dyDescent="0.3">
      <c r="A3343" s="16" t="s">
        <v>47</v>
      </c>
      <c r="B3343" s="7">
        <v>583065</v>
      </c>
      <c r="C3343" s="7">
        <v>362875</v>
      </c>
      <c r="D3343" s="7" t="s">
        <v>3206</v>
      </c>
      <c r="E3343" s="7">
        <v>2</v>
      </c>
      <c r="F3343" s="4">
        <v>400467</v>
      </c>
      <c r="G3343" s="4">
        <v>11971</v>
      </c>
      <c r="H3343" s="4">
        <f t="shared" si="314"/>
        <v>532850.04814043012</v>
      </c>
      <c r="I3343" s="4">
        <f t="shared" si="315"/>
        <v>132383.04814043012</v>
      </c>
      <c r="J3343" s="5">
        <f t="shared" si="316"/>
        <v>0.33057167791710707</v>
      </c>
      <c r="K3343" s="4">
        <f t="shared" si="317"/>
        <v>29640.647395639295</v>
      </c>
      <c r="L3343" s="4">
        <f t="shared" si="318"/>
        <v>17669.647395639295</v>
      </c>
      <c r="M3343" s="5">
        <f t="shared" si="319"/>
        <v>1.4760377074295628</v>
      </c>
      <c r="N3343" s="4">
        <f>IF(SUMPRODUCT($O$2:$AD$2,O3343:AD3343)&lt;=Kalkulačka!$B$4,SUMPRODUCT($O$2:$AD$2,O3343:AD3343)*Kalkulačka!$B$5,SUMPRODUCT($O$2:$AD$2,O3343:AD3343))</f>
        <v>37.5</v>
      </c>
      <c r="O3343" s="4">
        <v>25</v>
      </c>
      <c r="P3343" s="4">
        <v>0</v>
      </c>
      <c r="Q3343" s="4">
        <v>0</v>
      </c>
      <c r="R3343" s="4">
        <v>0</v>
      </c>
      <c r="S3343" s="4">
        <v>0</v>
      </c>
      <c r="T3343" s="4">
        <v>0</v>
      </c>
      <c r="U3343" s="4">
        <v>0</v>
      </c>
      <c r="V3343" s="4">
        <v>0</v>
      </c>
      <c r="W3343" s="4">
        <v>0</v>
      </c>
      <c r="X3343" s="4">
        <v>0</v>
      </c>
      <c r="Y3343" s="4">
        <v>0</v>
      </c>
      <c r="Z3343" s="4">
        <v>0</v>
      </c>
      <c r="AA3343" s="4">
        <v>0</v>
      </c>
      <c r="AB3343" s="4">
        <v>0</v>
      </c>
      <c r="AC3343" s="4">
        <v>0</v>
      </c>
      <c r="AD3343" s="4">
        <v>0</v>
      </c>
    </row>
    <row r="3344" spans="1:30" x14ac:dyDescent="0.3">
      <c r="A3344" s="16" t="s">
        <v>47</v>
      </c>
      <c r="B3344" s="7">
        <v>583804</v>
      </c>
      <c r="C3344" s="7">
        <v>378542</v>
      </c>
      <c r="D3344" s="7" t="s">
        <v>3207</v>
      </c>
      <c r="E3344" s="7">
        <v>2</v>
      </c>
      <c r="F3344" s="4">
        <v>400467</v>
      </c>
      <c r="G3344" s="4">
        <v>11971</v>
      </c>
      <c r="H3344" s="4">
        <f t="shared" si="314"/>
        <v>532850.04814043012</v>
      </c>
      <c r="I3344" s="4">
        <f t="shared" si="315"/>
        <v>132383.04814043012</v>
      </c>
      <c r="J3344" s="5">
        <f t="shared" si="316"/>
        <v>0.33057167791710707</v>
      </c>
      <c r="K3344" s="4">
        <f t="shared" si="317"/>
        <v>29640.647395639295</v>
      </c>
      <c r="L3344" s="4">
        <f t="shared" si="318"/>
        <v>17669.647395639295</v>
      </c>
      <c r="M3344" s="5">
        <f t="shared" si="319"/>
        <v>1.4760377074295628</v>
      </c>
      <c r="N3344" s="4">
        <f>IF(SUMPRODUCT($O$2:$AD$2,O3344:AD3344)&lt;=Kalkulačka!$B$4,SUMPRODUCT($O$2:$AD$2,O3344:AD3344)*Kalkulačka!$B$5,SUMPRODUCT($O$2:$AD$2,O3344:AD3344))</f>
        <v>37.5</v>
      </c>
      <c r="O3344" s="4">
        <v>25</v>
      </c>
      <c r="P3344" s="4">
        <v>0</v>
      </c>
      <c r="Q3344" s="4">
        <v>0</v>
      </c>
      <c r="R3344" s="4">
        <v>0</v>
      </c>
      <c r="S3344" s="4">
        <v>0</v>
      </c>
      <c r="T3344" s="4">
        <v>0</v>
      </c>
      <c r="U3344" s="4">
        <v>25</v>
      </c>
      <c r="V3344" s="4">
        <v>0</v>
      </c>
      <c r="W3344" s="4">
        <v>0</v>
      </c>
      <c r="X3344" s="4">
        <v>0</v>
      </c>
      <c r="Y3344" s="4">
        <v>0</v>
      </c>
      <c r="Z3344" s="4">
        <v>0</v>
      </c>
      <c r="AA3344" s="4">
        <v>0</v>
      </c>
      <c r="AB3344" s="4">
        <v>0</v>
      </c>
      <c r="AC3344" s="4">
        <v>0</v>
      </c>
      <c r="AD3344" s="4">
        <v>0</v>
      </c>
    </row>
    <row r="3345" spans="1:30" x14ac:dyDescent="0.3">
      <c r="A3345" s="16" t="s">
        <v>47</v>
      </c>
      <c r="B3345" s="7">
        <v>586285</v>
      </c>
      <c r="C3345" s="7">
        <v>488861</v>
      </c>
      <c r="D3345" s="7" t="s">
        <v>3208</v>
      </c>
      <c r="E3345" s="7">
        <v>2</v>
      </c>
      <c r="F3345" s="4">
        <v>400467</v>
      </c>
      <c r="G3345" s="4">
        <v>11971</v>
      </c>
      <c r="H3345" s="4">
        <f t="shared" si="314"/>
        <v>532850.04814043012</v>
      </c>
      <c r="I3345" s="4">
        <f t="shared" si="315"/>
        <v>132383.04814043012</v>
      </c>
      <c r="J3345" s="5">
        <f t="shared" si="316"/>
        <v>0.33057167791710707</v>
      </c>
      <c r="K3345" s="4">
        <f t="shared" si="317"/>
        <v>29640.647395639295</v>
      </c>
      <c r="L3345" s="4">
        <f t="shared" si="318"/>
        <v>17669.647395639295</v>
      </c>
      <c r="M3345" s="5">
        <f t="shared" si="319"/>
        <v>1.4760377074295628</v>
      </c>
      <c r="N3345" s="4">
        <f>IF(SUMPRODUCT($O$2:$AD$2,O3345:AD3345)&lt;=Kalkulačka!$B$4,SUMPRODUCT($O$2:$AD$2,O3345:AD3345)*Kalkulačka!$B$5,SUMPRODUCT($O$2:$AD$2,O3345:AD3345))</f>
        <v>37.5</v>
      </c>
      <c r="O3345" s="4">
        <v>25</v>
      </c>
      <c r="P3345" s="4">
        <v>0</v>
      </c>
      <c r="Q3345" s="4">
        <v>0</v>
      </c>
      <c r="R3345" s="4">
        <v>0</v>
      </c>
      <c r="S3345" s="4">
        <v>0</v>
      </c>
      <c r="T3345" s="4">
        <v>0</v>
      </c>
      <c r="U3345" s="4">
        <v>27</v>
      </c>
      <c r="V3345" s="4">
        <v>0</v>
      </c>
      <c r="W3345" s="4">
        <v>0</v>
      </c>
      <c r="X3345" s="4">
        <v>0</v>
      </c>
      <c r="Y3345" s="4">
        <v>0</v>
      </c>
      <c r="Z3345" s="4">
        <v>0</v>
      </c>
      <c r="AA3345" s="4">
        <v>0</v>
      </c>
      <c r="AB3345" s="4">
        <v>0</v>
      </c>
      <c r="AC3345" s="4">
        <v>0</v>
      </c>
      <c r="AD3345" s="4">
        <v>0</v>
      </c>
    </row>
    <row r="3346" spans="1:30" x14ac:dyDescent="0.3">
      <c r="A3346" s="16" t="s">
        <v>47</v>
      </c>
      <c r="B3346" s="7">
        <v>593281</v>
      </c>
      <c r="C3346" s="7">
        <v>368768</v>
      </c>
      <c r="D3346" s="7" t="s">
        <v>3209</v>
      </c>
      <c r="E3346" s="7">
        <v>2</v>
      </c>
      <c r="F3346" s="4">
        <v>400467</v>
      </c>
      <c r="G3346" s="4">
        <v>11971</v>
      </c>
      <c r="H3346" s="4">
        <f t="shared" si="314"/>
        <v>532850.04814043012</v>
      </c>
      <c r="I3346" s="4">
        <f t="shared" si="315"/>
        <v>132383.04814043012</v>
      </c>
      <c r="J3346" s="5">
        <f t="shared" si="316"/>
        <v>0.33057167791710707</v>
      </c>
      <c r="K3346" s="4">
        <f t="shared" si="317"/>
        <v>29640.647395639295</v>
      </c>
      <c r="L3346" s="4">
        <f t="shared" si="318"/>
        <v>17669.647395639295</v>
      </c>
      <c r="M3346" s="5">
        <f t="shared" si="319"/>
        <v>1.4760377074295628</v>
      </c>
      <c r="N3346" s="4">
        <f>IF(SUMPRODUCT($O$2:$AD$2,O3346:AD3346)&lt;=Kalkulačka!$B$4,SUMPRODUCT($O$2:$AD$2,O3346:AD3346)*Kalkulačka!$B$5,SUMPRODUCT($O$2:$AD$2,O3346:AD3346))</f>
        <v>37.5</v>
      </c>
      <c r="O3346" s="4">
        <v>25</v>
      </c>
      <c r="P3346" s="4">
        <v>0</v>
      </c>
      <c r="Q3346" s="4">
        <v>0</v>
      </c>
      <c r="R3346" s="4">
        <v>0</v>
      </c>
      <c r="S3346" s="4">
        <v>0</v>
      </c>
      <c r="T3346" s="4">
        <v>0</v>
      </c>
      <c r="U3346" s="4">
        <v>25</v>
      </c>
      <c r="V3346" s="4">
        <v>0</v>
      </c>
      <c r="W3346" s="4">
        <v>0</v>
      </c>
      <c r="X3346" s="4">
        <v>0</v>
      </c>
      <c r="Y3346" s="4">
        <v>0</v>
      </c>
      <c r="Z3346" s="4">
        <v>0</v>
      </c>
      <c r="AA3346" s="4">
        <v>0</v>
      </c>
      <c r="AB3346" s="4">
        <v>0</v>
      </c>
      <c r="AC3346" s="4">
        <v>0</v>
      </c>
      <c r="AD3346" s="4">
        <v>0</v>
      </c>
    </row>
    <row r="3347" spans="1:30" x14ac:dyDescent="0.3">
      <c r="A3347" s="16" t="s">
        <v>35</v>
      </c>
      <c r="B3347" s="7">
        <v>564141</v>
      </c>
      <c r="C3347" s="7">
        <v>672017</v>
      </c>
      <c r="D3347" s="7" t="s">
        <v>3210</v>
      </c>
      <c r="E3347" s="7">
        <v>2</v>
      </c>
      <c r="F3347" s="4">
        <v>1920787</v>
      </c>
      <c r="G3347" s="4">
        <v>122043</v>
      </c>
      <c r="H3347" s="4">
        <f t="shared" si="314"/>
        <v>2557680.2310740645</v>
      </c>
      <c r="I3347" s="4">
        <f t="shared" si="315"/>
        <v>636893.2310740645</v>
      </c>
      <c r="J3347" s="5">
        <f t="shared" si="316"/>
        <v>0.33157931153952225</v>
      </c>
      <c r="K3347" s="4">
        <f t="shared" si="317"/>
        <v>142275.10749906863</v>
      </c>
      <c r="L3347" s="4">
        <f t="shared" si="318"/>
        <v>20232.107499068632</v>
      </c>
      <c r="M3347" s="5">
        <f t="shared" si="319"/>
        <v>0.16577851658078413</v>
      </c>
      <c r="N3347" s="4">
        <f>IF(SUMPRODUCT($O$2:$AD$2,O3347:AD3347)&lt;=Kalkulačka!$B$4,SUMPRODUCT($O$2:$AD$2,O3347:AD3347)*Kalkulačka!$B$5,SUMPRODUCT($O$2:$AD$2,O3347:AD3347))</f>
        <v>180</v>
      </c>
      <c r="O3347" s="4">
        <v>0</v>
      </c>
      <c r="P3347" s="4">
        <v>0</v>
      </c>
      <c r="Q3347" s="4">
        <v>0</v>
      </c>
      <c r="R3347" s="4">
        <v>0</v>
      </c>
      <c r="S3347" s="4">
        <v>120</v>
      </c>
      <c r="T3347" s="4">
        <v>0</v>
      </c>
      <c r="U3347" s="4">
        <v>105</v>
      </c>
      <c r="V3347" s="4">
        <v>39</v>
      </c>
      <c r="W3347" s="4">
        <v>0</v>
      </c>
      <c r="X3347" s="4">
        <v>0</v>
      </c>
      <c r="Y3347" s="4">
        <v>0</v>
      </c>
      <c r="Z3347" s="4">
        <v>0</v>
      </c>
      <c r="AA3347" s="4">
        <v>0</v>
      </c>
      <c r="AB3347" s="4">
        <v>0</v>
      </c>
      <c r="AC3347" s="4">
        <v>0</v>
      </c>
      <c r="AD3347" s="4">
        <v>0</v>
      </c>
    </row>
    <row r="3348" spans="1:30" x14ac:dyDescent="0.3">
      <c r="A3348" s="16" t="s">
        <v>35</v>
      </c>
      <c r="B3348" s="7">
        <v>577367</v>
      </c>
      <c r="C3348" s="7">
        <v>275964</v>
      </c>
      <c r="D3348" s="7" t="s">
        <v>541</v>
      </c>
      <c r="E3348" s="7">
        <v>2</v>
      </c>
      <c r="F3348" s="4">
        <v>383313</v>
      </c>
      <c r="G3348" s="4">
        <v>11377</v>
      </c>
      <c r="H3348" s="4">
        <f t="shared" si="314"/>
        <v>511536.0462148129</v>
      </c>
      <c r="I3348" s="4">
        <f t="shared" si="315"/>
        <v>128223.0462148129</v>
      </c>
      <c r="J3348" s="5">
        <f t="shared" si="316"/>
        <v>0.33451264688339011</v>
      </c>
      <c r="K3348" s="4">
        <f t="shared" si="317"/>
        <v>28455.021499813723</v>
      </c>
      <c r="L3348" s="4">
        <f t="shared" si="318"/>
        <v>17078.021499813723</v>
      </c>
      <c r="M3348" s="5">
        <f t="shared" si="319"/>
        <v>1.5011005976807352</v>
      </c>
      <c r="N3348" s="4">
        <f>IF(SUMPRODUCT($O$2:$AD$2,O3348:AD3348)&lt;=Kalkulačka!$B$4,SUMPRODUCT($O$2:$AD$2,O3348:AD3348)*Kalkulačka!$B$5,SUMPRODUCT($O$2:$AD$2,O3348:AD3348))</f>
        <v>36</v>
      </c>
      <c r="O3348" s="4">
        <v>24</v>
      </c>
      <c r="P3348" s="4">
        <v>0</v>
      </c>
      <c r="Q3348" s="4">
        <v>0</v>
      </c>
      <c r="R3348" s="4">
        <v>0</v>
      </c>
      <c r="S3348" s="4">
        <v>0</v>
      </c>
      <c r="T3348" s="4">
        <v>0</v>
      </c>
      <c r="U3348" s="4">
        <v>24</v>
      </c>
      <c r="V3348" s="4">
        <v>0</v>
      </c>
      <c r="W3348" s="4">
        <v>0</v>
      </c>
      <c r="X3348" s="4">
        <v>0</v>
      </c>
      <c r="Y3348" s="4">
        <v>0</v>
      </c>
      <c r="Z3348" s="4">
        <v>0</v>
      </c>
      <c r="AA3348" s="4">
        <v>0</v>
      </c>
      <c r="AB3348" s="4">
        <v>0</v>
      </c>
      <c r="AC3348" s="4">
        <v>0</v>
      </c>
      <c r="AD3348" s="4">
        <v>0</v>
      </c>
    </row>
    <row r="3349" spans="1:30" x14ac:dyDescent="0.3">
      <c r="A3349" s="16" t="s">
        <v>20</v>
      </c>
      <c r="B3349" s="7">
        <v>532762</v>
      </c>
      <c r="C3349" s="7">
        <v>234826</v>
      </c>
      <c r="D3349" s="7" t="s">
        <v>3211</v>
      </c>
      <c r="E3349" s="7">
        <v>2</v>
      </c>
      <c r="F3349" s="4">
        <v>398656</v>
      </c>
      <c r="G3349" s="4">
        <v>11950</v>
      </c>
      <c r="H3349" s="4">
        <f t="shared" si="314"/>
        <v>532850.04814043012</v>
      </c>
      <c r="I3349" s="4">
        <f t="shared" si="315"/>
        <v>134194.04814043012</v>
      </c>
      <c r="J3349" s="5">
        <f t="shared" si="316"/>
        <v>0.336616150617149</v>
      </c>
      <c r="K3349" s="4">
        <f t="shared" si="317"/>
        <v>29640.647395639295</v>
      </c>
      <c r="L3349" s="4">
        <f t="shared" si="318"/>
        <v>17690.647395639295</v>
      </c>
      <c r="M3349" s="5">
        <f t="shared" si="319"/>
        <v>1.4803889034007778</v>
      </c>
      <c r="N3349" s="4">
        <f>IF(SUMPRODUCT($O$2:$AD$2,O3349:AD3349)&lt;=Kalkulačka!$B$4,SUMPRODUCT($O$2:$AD$2,O3349:AD3349)*Kalkulačka!$B$5,SUMPRODUCT($O$2:$AD$2,O3349:AD3349))</f>
        <v>37.5</v>
      </c>
      <c r="O3349" s="4">
        <v>25</v>
      </c>
      <c r="P3349" s="4">
        <v>0</v>
      </c>
      <c r="Q3349" s="4">
        <v>0</v>
      </c>
      <c r="R3349" s="4">
        <v>0</v>
      </c>
      <c r="S3349" s="4">
        <v>0</v>
      </c>
      <c r="T3349" s="4">
        <v>0</v>
      </c>
      <c r="U3349" s="4">
        <v>25</v>
      </c>
      <c r="V3349" s="4">
        <v>0</v>
      </c>
      <c r="W3349" s="4">
        <v>0</v>
      </c>
      <c r="X3349" s="4">
        <v>0</v>
      </c>
      <c r="Y3349" s="4">
        <v>0</v>
      </c>
      <c r="Z3349" s="4">
        <v>0</v>
      </c>
      <c r="AA3349" s="4">
        <v>0</v>
      </c>
      <c r="AB3349" s="4">
        <v>0</v>
      </c>
      <c r="AC3349" s="4">
        <v>0</v>
      </c>
      <c r="AD3349" s="4">
        <v>0</v>
      </c>
    </row>
    <row r="3350" spans="1:30" x14ac:dyDescent="0.3">
      <c r="A3350" s="16" t="s">
        <v>20</v>
      </c>
      <c r="B3350" s="7">
        <v>535117</v>
      </c>
      <c r="C3350" s="7">
        <v>237132</v>
      </c>
      <c r="D3350" s="7" t="s">
        <v>1819</v>
      </c>
      <c r="E3350" s="7">
        <v>2</v>
      </c>
      <c r="F3350" s="4">
        <v>398656</v>
      </c>
      <c r="G3350" s="4">
        <v>11950</v>
      </c>
      <c r="H3350" s="4">
        <f t="shared" si="314"/>
        <v>532850.04814043012</v>
      </c>
      <c r="I3350" s="4">
        <f t="shared" si="315"/>
        <v>134194.04814043012</v>
      </c>
      <c r="J3350" s="5">
        <f t="shared" si="316"/>
        <v>0.336616150617149</v>
      </c>
      <c r="K3350" s="4">
        <f t="shared" si="317"/>
        <v>29640.647395639295</v>
      </c>
      <c r="L3350" s="4">
        <f t="shared" si="318"/>
        <v>17690.647395639295</v>
      </c>
      <c r="M3350" s="5">
        <f t="shared" si="319"/>
        <v>1.4803889034007778</v>
      </c>
      <c r="N3350" s="4">
        <f>IF(SUMPRODUCT($O$2:$AD$2,O3350:AD3350)&lt;=Kalkulačka!$B$4,SUMPRODUCT($O$2:$AD$2,O3350:AD3350)*Kalkulačka!$B$5,SUMPRODUCT($O$2:$AD$2,O3350:AD3350))</f>
        <v>37.5</v>
      </c>
      <c r="O3350" s="4">
        <v>25</v>
      </c>
      <c r="P3350" s="4">
        <v>0</v>
      </c>
      <c r="Q3350" s="4">
        <v>0</v>
      </c>
      <c r="R3350" s="4">
        <v>0</v>
      </c>
      <c r="S3350" s="4">
        <v>0</v>
      </c>
      <c r="T3350" s="4">
        <v>0</v>
      </c>
      <c r="U3350" s="4">
        <v>24</v>
      </c>
      <c r="V3350" s="4">
        <v>0</v>
      </c>
      <c r="W3350" s="4">
        <v>0</v>
      </c>
      <c r="X3350" s="4">
        <v>0</v>
      </c>
      <c r="Y3350" s="4">
        <v>0</v>
      </c>
      <c r="Z3350" s="4">
        <v>0</v>
      </c>
      <c r="AA3350" s="4">
        <v>0</v>
      </c>
      <c r="AB3350" s="4">
        <v>0</v>
      </c>
      <c r="AC3350" s="4">
        <v>0</v>
      </c>
      <c r="AD3350" s="4">
        <v>0</v>
      </c>
    </row>
    <row r="3351" spans="1:30" x14ac:dyDescent="0.3">
      <c r="A3351" s="16" t="s">
        <v>20</v>
      </c>
      <c r="B3351" s="7">
        <v>536709</v>
      </c>
      <c r="C3351" s="7">
        <v>238678</v>
      </c>
      <c r="D3351" s="7" t="s">
        <v>3212</v>
      </c>
      <c r="E3351" s="7">
        <v>2</v>
      </c>
      <c r="F3351" s="4">
        <v>398656</v>
      </c>
      <c r="G3351" s="4">
        <v>11950</v>
      </c>
      <c r="H3351" s="4">
        <f t="shared" si="314"/>
        <v>532850.04814043012</v>
      </c>
      <c r="I3351" s="4">
        <f t="shared" si="315"/>
        <v>134194.04814043012</v>
      </c>
      <c r="J3351" s="5">
        <f t="shared" si="316"/>
        <v>0.336616150617149</v>
      </c>
      <c r="K3351" s="4">
        <f t="shared" si="317"/>
        <v>29640.647395639295</v>
      </c>
      <c r="L3351" s="4">
        <f t="shared" si="318"/>
        <v>17690.647395639295</v>
      </c>
      <c r="M3351" s="5">
        <f t="shared" si="319"/>
        <v>1.4803889034007778</v>
      </c>
      <c r="N3351" s="4">
        <f>IF(SUMPRODUCT($O$2:$AD$2,O3351:AD3351)&lt;=Kalkulačka!$B$4,SUMPRODUCT($O$2:$AD$2,O3351:AD3351)*Kalkulačka!$B$5,SUMPRODUCT($O$2:$AD$2,O3351:AD3351))</f>
        <v>37.5</v>
      </c>
      <c r="O3351" s="4">
        <v>25</v>
      </c>
      <c r="P3351" s="4">
        <v>0</v>
      </c>
      <c r="Q3351" s="4">
        <v>0</v>
      </c>
      <c r="R3351" s="4">
        <v>0</v>
      </c>
      <c r="S3351" s="4">
        <v>0</v>
      </c>
      <c r="T3351" s="4">
        <v>0</v>
      </c>
      <c r="U3351" s="4">
        <v>0</v>
      </c>
      <c r="V3351" s="4">
        <v>0</v>
      </c>
      <c r="W3351" s="4">
        <v>0</v>
      </c>
      <c r="X3351" s="4">
        <v>0</v>
      </c>
      <c r="Y3351" s="4">
        <v>0</v>
      </c>
      <c r="Z3351" s="4">
        <v>0</v>
      </c>
      <c r="AA3351" s="4">
        <v>0</v>
      </c>
      <c r="AB3351" s="4">
        <v>0</v>
      </c>
      <c r="AC3351" s="4">
        <v>0</v>
      </c>
      <c r="AD3351" s="4">
        <v>0</v>
      </c>
    </row>
    <row r="3352" spans="1:30" x14ac:dyDescent="0.3">
      <c r="A3352" s="16" t="s">
        <v>20</v>
      </c>
      <c r="B3352" s="7">
        <v>564982</v>
      </c>
      <c r="C3352" s="7">
        <v>640042</v>
      </c>
      <c r="D3352" s="7" t="s">
        <v>3213</v>
      </c>
      <c r="E3352" s="7">
        <v>2</v>
      </c>
      <c r="F3352" s="4">
        <v>1593586</v>
      </c>
      <c r="G3352" s="4">
        <v>47789</v>
      </c>
      <c r="H3352" s="4">
        <f t="shared" si="314"/>
        <v>2131400.1925617205</v>
      </c>
      <c r="I3352" s="4">
        <f t="shared" si="315"/>
        <v>537814.1925617205</v>
      </c>
      <c r="J3352" s="5">
        <f t="shared" si="316"/>
        <v>0.33748677044208497</v>
      </c>
      <c r="K3352" s="4">
        <f t="shared" si="317"/>
        <v>118562.58958255718</v>
      </c>
      <c r="L3352" s="4">
        <f t="shared" si="318"/>
        <v>70773.589582557179</v>
      </c>
      <c r="M3352" s="5">
        <f t="shared" si="319"/>
        <v>1.480959835580514</v>
      </c>
      <c r="N3352" s="4">
        <f>IF(SUMPRODUCT($O$2:$AD$2,O3352:AD3352)&lt;=Kalkulačka!$B$4,SUMPRODUCT($O$2:$AD$2,O3352:AD3352)*Kalkulačka!$B$5,SUMPRODUCT($O$2:$AD$2,O3352:AD3352))</f>
        <v>150</v>
      </c>
      <c r="O3352" s="4">
        <v>100</v>
      </c>
      <c r="P3352" s="4">
        <v>0</v>
      </c>
      <c r="Q3352" s="4">
        <v>0</v>
      </c>
      <c r="R3352" s="4">
        <v>0</v>
      </c>
      <c r="S3352" s="4">
        <v>0</v>
      </c>
      <c r="T3352" s="4">
        <v>0</v>
      </c>
      <c r="U3352" s="4">
        <v>0</v>
      </c>
      <c r="V3352" s="4">
        <v>0</v>
      </c>
      <c r="W3352" s="4">
        <v>0</v>
      </c>
      <c r="X3352" s="4">
        <v>0</v>
      </c>
      <c r="Y3352" s="4">
        <v>0</v>
      </c>
      <c r="Z3352" s="4">
        <v>0</v>
      </c>
      <c r="AA3352" s="4">
        <v>0</v>
      </c>
      <c r="AB3352" s="4">
        <v>0</v>
      </c>
      <c r="AC3352" s="4">
        <v>0</v>
      </c>
      <c r="AD3352" s="4">
        <v>0</v>
      </c>
    </row>
    <row r="3353" spans="1:30" x14ac:dyDescent="0.3">
      <c r="A3353" s="16" t="s">
        <v>47</v>
      </c>
      <c r="B3353" s="7">
        <v>555231</v>
      </c>
      <c r="C3353" s="7">
        <v>67024645</v>
      </c>
      <c r="D3353" s="7" t="s">
        <v>3214</v>
      </c>
      <c r="E3353" s="7">
        <v>2</v>
      </c>
      <c r="F3353" s="4">
        <v>2485838</v>
      </c>
      <c r="G3353" s="4">
        <v>112947</v>
      </c>
      <c r="H3353" s="4">
        <f t="shared" si="314"/>
        <v>3324984.3003962841</v>
      </c>
      <c r="I3353" s="4">
        <f t="shared" si="315"/>
        <v>839146.30039628409</v>
      </c>
      <c r="J3353" s="5">
        <f t="shared" si="316"/>
        <v>0.33757079117636946</v>
      </c>
      <c r="K3353" s="4">
        <f t="shared" si="317"/>
        <v>184957.6397487892</v>
      </c>
      <c r="L3353" s="4">
        <f t="shared" si="318"/>
        <v>72010.639748789195</v>
      </c>
      <c r="M3353" s="5">
        <f t="shared" si="319"/>
        <v>0.63756133185289743</v>
      </c>
      <c r="N3353" s="4">
        <f>IF(SUMPRODUCT($O$2:$AD$2,O3353:AD3353)&lt;=Kalkulačka!$B$4,SUMPRODUCT($O$2:$AD$2,O3353:AD3353)*Kalkulačka!$B$5,SUMPRODUCT($O$2:$AD$2,O3353:AD3353))</f>
        <v>234</v>
      </c>
      <c r="O3353" s="4">
        <v>54</v>
      </c>
      <c r="P3353" s="4">
        <v>0</v>
      </c>
      <c r="Q3353" s="4">
        <v>0</v>
      </c>
      <c r="R3353" s="4">
        <v>0</v>
      </c>
      <c r="S3353" s="4">
        <v>102</v>
      </c>
      <c r="T3353" s="4">
        <v>0</v>
      </c>
      <c r="U3353" s="4">
        <v>144</v>
      </c>
      <c r="V3353" s="4">
        <v>82</v>
      </c>
      <c r="W3353" s="4">
        <v>0</v>
      </c>
      <c r="X3353" s="4">
        <v>0</v>
      </c>
      <c r="Y3353" s="4">
        <v>0</v>
      </c>
      <c r="Z3353" s="4">
        <v>0</v>
      </c>
      <c r="AA3353" s="4">
        <v>0</v>
      </c>
      <c r="AB3353" s="4">
        <v>0</v>
      </c>
      <c r="AC3353" s="4">
        <v>0</v>
      </c>
      <c r="AD3353" s="4">
        <v>0</v>
      </c>
    </row>
    <row r="3354" spans="1:30" x14ac:dyDescent="0.3">
      <c r="A3354" s="16" t="s">
        <v>20</v>
      </c>
      <c r="B3354" s="7">
        <v>531952</v>
      </c>
      <c r="C3354" s="7">
        <v>234001</v>
      </c>
      <c r="D3354" s="7" t="s">
        <v>3215</v>
      </c>
      <c r="E3354" s="7">
        <v>2</v>
      </c>
      <c r="F3354" s="4">
        <v>398312</v>
      </c>
      <c r="G3354" s="4">
        <v>11946</v>
      </c>
      <c r="H3354" s="4">
        <f t="shared" si="314"/>
        <v>532850.04814043012</v>
      </c>
      <c r="I3354" s="4">
        <f t="shared" si="315"/>
        <v>134538.04814043012</v>
      </c>
      <c r="J3354" s="5">
        <f t="shared" si="316"/>
        <v>0.33777051191134122</v>
      </c>
      <c r="K3354" s="4">
        <f t="shared" si="317"/>
        <v>29640.647395639295</v>
      </c>
      <c r="L3354" s="4">
        <f t="shared" si="318"/>
        <v>17694.647395639295</v>
      </c>
      <c r="M3354" s="5">
        <f t="shared" si="319"/>
        <v>1.4812194371035741</v>
      </c>
      <c r="N3354" s="4">
        <f>IF(SUMPRODUCT($O$2:$AD$2,O3354:AD3354)&lt;=Kalkulačka!$B$4,SUMPRODUCT($O$2:$AD$2,O3354:AD3354)*Kalkulačka!$B$5,SUMPRODUCT($O$2:$AD$2,O3354:AD3354))</f>
        <v>37.5</v>
      </c>
      <c r="O3354" s="4">
        <v>25</v>
      </c>
      <c r="P3354" s="4">
        <v>0</v>
      </c>
      <c r="Q3354" s="4">
        <v>0</v>
      </c>
      <c r="R3354" s="4">
        <v>0</v>
      </c>
      <c r="S3354" s="4">
        <v>0</v>
      </c>
      <c r="T3354" s="4">
        <v>0</v>
      </c>
      <c r="U3354" s="4">
        <v>25</v>
      </c>
      <c r="V3354" s="4">
        <v>0</v>
      </c>
      <c r="W3354" s="4">
        <v>0</v>
      </c>
      <c r="X3354" s="4">
        <v>0</v>
      </c>
      <c r="Y3354" s="4">
        <v>0</v>
      </c>
      <c r="Z3354" s="4">
        <v>0</v>
      </c>
      <c r="AA3354" s="4">
        <v>0</v>
      </c>
      <c r="AB3354" s="4">
        <v>0</v>
      </c>
      <c r="AC3354" s="4">
        <v>0</v>
      </c>
      <c r="AD3354" s="4">
        <v>0</v>
      </c>
    </row>
    <row r="3355" spans="1:30" x14ac:dyDescent="0.3">
      <c r="A3355" s="16" t="s">
        <v>20</v>
      </c>
      <c r="B3355" s="7">
        <v>531090</v>
      </c>
      <c r="C3355" s="7">
        <v>233153</v>
      </c>
      <c r="D3355" s="7" t="s">
        <v>775</v>
      </c>
      <c r="E3355" s="7">
        <v>2</v>
      </c>
      <c r="F3355" s="4">
        <v>398312</v>
      </c>
      <c r="G3355" s="4">
        <v>11946</v>
      </c>
      <c r="H3355" s="4">
        <f t="shared" si="314"/>
        <v>532850.04814043012</v>
      </c>
      <c r="I3355" s="4">
        <f t="shared" si="315"/>
        <v>134538.04814043012</v>
      </c>
      <c r="J3355" s="5">
        <f t="shared" si="316"/>
        <v>0.33777051191134122</v>
      </c>
      <c r="K3355" s="4">
        <f t="shared" si="317"/>
        <v>29640.647395639295</v>
      </c>
      <c r="L3355" s="4">
        <f t="shared" si="318"/>
        <v>17694.647395639295</v>
      </c>
      <c r="M3355" s="5">
        <f t="shared" si="319"/>
        <v>1.4812194371035741</v>
      </c>
      <c r="N3355" s="4">
        <f>IF(SUMPRODUCT($O$2:$AD$2,O3355:AD3355)&lt;=Kalkulačka!$B$4,SUMPRODUCT($O$2:$AD$2,O3355:AD3355)*Kalkulačka!$B$5,SUMPRODUCT($O$2:$AD$2,O3355:AD3355))</f>
        <v>37.5</v>
      </c>
      <c r="O3355" s="4">
        <v>25</v>
      </c>
      <c r="P3355" s="4">
        <v>0</v>
      </c>
      <c r="Q3355" s="4">
        <v>0</v>
      </c>
      <c r="R3355" s="4">
        <v>0</v>
      </c>
      <c r="S3355" s="4">
        <v>0</v>
      </c>
      <c r="T3355" s="4">
        <v>0</v>
      </c>
      <c r="U3355" s="4">
        <v>0</v>
      </c>
      <c r="V3355" s="4">
        <v>0</v>
      </c>
      <c r="W3355" s="4">
        <v>0</v>
      </c>
      <c r="X3355" s="4">
        <v>0</v>
      </c>
      <c r="Y3355" s="4">
        <v>0</v>
      </c>
      <c r="Z3355" s="4">
        <v>0</v>
      </c>
      <c r="AA3355" s="4">
        <v>0</v>
      </c>
      <c r="AB3355" s="4">
        <v>0</v>
      </c>
      <c r="AC3355" s="4">
        <v>0</v>
      </c>
      <c r="AD3355" s="4">
        <v>0</v>
      </c>
    </row>
    <row r="3356" spans="1:30" x14ac:dyDescent="0.3">
      <c r="A3356" s="16" t="s">
        <v>20</v>
      </c>
      <c r="B3356" s="7">
        <v>533289</v>
      </c>
      <c r="C3356" s="7">
        <v>235342</v>
      </c>
      <c r="D3356" s="7" t="s">
        <v>3216</v>
      </c>
      <c r="E3356" s="7">
        <v>2</v>
      </c>
      <c r="F3356" s="4">
        <v>398312</v>
      </c>
      <c r="G3356" s="4">
        <v>11946</v>
      </c>
      <c r="H3356" s="4">
        <f t="shared" si="314"/>
        <v>532850.04814043012</v>
      </c>
      <c r="I3356" s="4">
        <f t="shared" si="315"/>
        <v>134538.04814043012</v>
      </c>
      <c r="J3356" s="5">
        <f t="shared" si="316"/>
        <v>0.33777051191134122</v>
      </c>
      <c r="K3356" s="4">
        <f t="shared" si="317"/>
        <v>29640.647395639295</v>
      </c>
      <c r="L3356" s="4">
        <f t="shared" si="318"/>
        <v>17694.647395639295</v>
      </c>
      <c r="M3356" s="5">
        <f t="shared" si="319"/>
        <v>1.4812194371035741</v>
      </c>
      <c r="N3356" s="4">
        <f>IF(SUMPRODUCT($O$2:$AD$2,O3356:AD3356)&lt;=Kalkulačka!$B$4,SUMPRODUCT($O$2:$AD$2,O3356:AD3356)*Kalkulačka!$B$5,SUMPRODUCT($O$2:$AD$2,O3356:AD3356))</f>
        <v>37.5</v>
      </c>
      <c r="O3356" s="4">
        <v>25</v>
      </c>
      <c r="P3356" s="4">
        <v>0</v>
      </c>
      <c r="Q3356" s="4">
        <v>0</v>
      </c>
      <c r="R3356" s="4">
        <v>0</v>
      </c>
      <c r="S3356" s="4">
        <v>0</v>
      </c>
      <c r="T3356" s="4">
        <v>0</v>
      </c>
      <c r="U3356" s="4">
        <v>0</v>
      </c>
      <c r="V3356" s="4">
        <v>0</v>
      </c>
      <c r="W3356" s="4">
        <v>0</v>
      </c>
      <c r="X3356" s="4">
        <v>0</v>
      </c>
      <c r="Y3356" s="4">
        <v>0</v>
      </c>
      <c r="Z3356" s="4">
        <v>0</v>
      </c>
      <c r="AA3356" s="4">
        <v>0</v>
      </c>
      <c r="AB3356" s="4">
        <v>0</v>
      </c>
      <c r="AC3356" s="4">
        <v>0</v>
      </c>
      <c r="AD3356" s="4">
        <v>0</v>
      </c>
    </row>
    <row r="3357" spans="1:30" x14ac:dyDescent="0.3">
      <c r="A3357" s="16" t="s">
        <v>20</v>
      </c>
      <c r="B3357" s="7">
        <v>535109</v>
      </c>
      <c r="C3357" s="7">
        <v>640433</v>
      </c>
      <c r="D3357" s="7" t="s">
        <v>3217</v>
      </c>
      <c r="E3357" s="7">
        <v>2</v>
      </c>
      <c r="F3357" s="4">
        <v>398312</v>
      </c>
      <c r="G3357" s="4">
        <v>11946</v>
      </c>
      <c r="H3357" s="4">
        <f t="shared" si="314"/>
        <v>532850.04814043012</v>
      </c>
      <c r="I3357" s="4">
        <f t="shared" si="315"/>
        <v>134538.04814043012</v>
      </c>
      <c r="J3357" s="5">
        <f t="shared" si="316"/>
        <v>0.33777051191134122</v>
      </c>
      <c r="K3357" s="4">
        <f t="shared" si="317"/>
        <v>29640.647395639295</v>
      </c>
      <c r="L3357" s="4">
        <f t="shared" si="318"/>
        <v>17694.647395639295</v>
      </c>
      <c r="M3357" s="5">
        <f t="shared" si="319"/>
        <v>1.4812194371035741</v>
      </c>
      <c r="N3357" s="4">
        <f>IF(SUMPRODUCT($O$2:$AD$2,O3357:AD3357)&lt;=Kalkulačka!$B$4,SUMPRODUCT($O$2:$AD$2,O3357:AD3357)*Kalkulačka!$B$5,SUMPRODUCT($O$2:$AD$2,O3357:AD3357))</f>
        <v>37.5</v>
      </c>
      <c r="O3357" s="4">
        <v>25</v>
      </c>
      <c r="P3357" s="4">
        <v>0</v>
      </c>
      <c r="Q3357" s="4">
        <v>0</v>
      </c>
      <c r="R3357" s="4">
        <v>0</v>
      </c>
      <c r="S3357" s="4">
        <v>0</v>
      </c>
      <c r="T3357" s="4">
        <v>0</v>
      </c>
      <c r="U3357" s="4">
        <v>0</v>
      </c>
      <c r="V3357" s="4">
        <v>0</v>
      </c>
      <c r="W3357" s="4">
        <v>0</v>
      </c>
      <c r="X3357" s="4">
        <v>0</v>
      </c>
      <c r="Y3357" s="4">
        <v>0</v>
      </c>
      <c r="Z3357" s="4">
        <v>0</v>
      </c>
      <c r="AA3357" s="4">
        <v>0</v>
      </c>
      <c r="AB3357" s="4">
        <v>0</v>
      </c>
      <c r="AC3357" s="4">
        <v>0</v>
      </c>
      <c r="AD3357" s="4">
        <v>0</v>
      </c>
    </row>
    <row r="3358" spans="1:30" x14ac:dyDescent="0.3">
      <c r="A3358" s="16" t="s">
        <v>20</v>
      </c>
      <c r="B3358" s="7">
        <v>535656</v>
      </c>
      <c r="C3358" s="7">
        <v>508942</v>
      </c>
      <c r="D3358" s="7" t="s">
        <v>3218</v>
      </c>
      <c r="E3358" s="7">
        <v>2</v>
      </c>
      <c r="F3358" s="4">
        <v>398312</v>
      </c>
      <c r="G3358" s="4">
        <v>11946</v>
      </c>
      <c r="H3358" s="4">
        <f t="shared" si="314"/>
        <v>532850.04814043012</v>
      </c>
      <c r="I3358" s="4">
        <f t="shared" si="315"/>
        <v>134538.04814043012</v>
      </c>
      <c r="J3358" s="5">
        <f t="shared" si="316"/>
        <v>0.33777051191134122</v>
      </c>
      <c r="K3358" s="4">
        <f t="shared" si="317"/>
        <v>29640.647395639295</v>
      </c>
      <c r="L3358" s="4">
        <f t="shared" si="318"/>
        <v>17694.647395639295</v>
      </c>
      <c r="M3358" s="5">
        <f t="shared" si="319"/>
        <v>1.4812194371035741</v>
      </c>
      <c r="N3358" s="4">
        <f>IF(SUMPRODUCT($O$2:$AD$2,O3358:AD3358)&lt;=Kalkulačka!$B$4,SUMPRODUCT($O$2:$AD$2,O3358:AD3358)*Kalkulačka!$B$5,SUMPRODUCT($O$2:$AD$2,O3358:AD3358))</f>
        <v>37.5</v>
      </c>
      <c r="O3358" s="4">
        <v>25</v>
      </c>
      <c r="P3358" s="4">
        <v>0</v>
      </c>
      <c r="Q3358" s="4">
        <v>0</v>
      </c>
      <c r="R3358" s="4">
        <v>0</v>
      </c>
      <c r="S3358" s="4">
        <v>0</v>
      </c>
      <c r="T3358" s="4">
        <v>0</v>
      </c>
      <c r="U3358" s="4">
        <v>25</v>
      </c>
      <c r="V3358" s="4">
        <v>0</v>
      </c>
      <c r="W3358" s="4">
        <v>0</v>
      </c>
      <c r="X3358" s="4">
        <v>0</v>
      </c>
      <c r="Y3358" s="4">
        <v>0</v>
      </c>
      <c r="Z3358" s="4">
        <v>0</v>
      </c>
      <c r="AA3358" s="4">
        <v>0</v>
      </c>
      <c r="AB3358" s="4">
        <v>0</v>
      </c>
      <c r="AC3358" s="4">
        <v>0</v>
      </c>
      <c r="AD3358" s="4">
        <v>0</v>
      </c>
    </row>
    <row r="3359" spans="1:30" x14ac:dyDescent="0.3">
      <c r="A3359" s="16" t="s">
        <v>20</v>
      </c>
      <c r="B3359" s="7">
        <v>570940</v>
      </c>
      <c r="C3359" s="7">
        <v>509337</v>
      </c>
      <c r="D3359" s="7" t="s">
        <v>3219</v>
      </c>
      <c r="E3359" s="7">
        <v>2</v>
      </c>
      <c r="F3359" s="4">
        <v>398312</v>
      </c>
      <c r="G3359" s="4">
        <v>11946</v>
      </c>
      <c r="H3359" s="4">
        <f t="shared" si="314"/>
        <v>532850.04814043012</v>
      </c>
      <c r="I3359" s="4">
        <f t="shared" si="315"/>
        <v>134538.04814043012</v>
      </c>
      <c r="J3359" s="5">
        <f t="shared" si="316"/>
        <v>0.33777051191134122</v>
      </c>
      <c r="K3359" s="4">
        <f t="shared" si="317"/>
        <v>29640.647395639295</v>
      </c>
      <c r="L3359" s="4">
        <f t="shared" si="318"/>
        <v>17694.647395639295</v>
      </c>
      <c r="M3359" s="5">
        <f t="shared" si="319"/>
        <v>1.4812194371035741</v>
      </c>
      <c r="N3359" s="4">
        <f>IF(SUMPRODUCT($O$2:$AD$2,O3359:AD3359)&lt;=Kalkulačka!$B$4,SUMPRODUCT($O$2:$AD$2,O3359:AD3359)*Kalkulačka!$B$5,SUMPRODUCT($O$2:$AD$2,O3359:AD3359))</f>
        <v>37.5</v>
      </c>
      <c r="O3359" s="4">
        <v>25</v>
      </c>
      <c r="P3359" s="4">
        <v>0</v>
      </c>
      <c r="Q3359" s="4">
        <v>0</v>
      </c>
      <c r="R3359" s="4">
        <v>0</v>
      </c>
      <c r="S3359" s="4">
        <v>0</v>
      </c>
      <c r="T3359" s="4">
        <v>0</v>
      </c>
      <c r="U3359" s="4">
        <v>0</v>
      </c>
      <c r="V3359" s="4">
        <v>0</v>
      </c>
      <c r="W3359" s="4">
        <v>0</v>
      </c>
      <c r="X3359" s="4">
        <v>0</v>
      </c>
      <c r="Y3359" s="4">
        <v>0</v>
      </c>
      <c r="Z3359" s="4">
        <v>0</v>
      </c>
      <c r="AA3359" s="4">
        <v>0</v>
      </c>
      <c r="AB3359" s="4">
        <v>0</v>
      </c>
      <c r="AC3359" s="4">
        <v>0</v>
      </c>
      <c r="AD3359" s="4">
        <v>0</v>
      </c>
    </row>
    <row r="3360" spans="1:30" x14ac:dyDescent="0.3">
      <c r="A3360" s="16" t="s">
        <v>20</v>
      </c>
      <c r="B3360" s="7">
        <v>538655</v>
      </c>
      <c r="C3360" s="7">
        <v>240630</v>
      </c>
      <c r="D3360" s="7" t="s">
        <v>3220</v>
      </c>
      <c r="E3360" s="7">
        <v>2</v>
      </c>
      <c r="F3360" s="4">
        <v>1194932</v>
      </c>
      <c r="G3360" s="4">
        <v>35839</v>
      </c>
      <c r="H3360" s="4">
        <f t="shared" si="314"/>
        <v>1598550.1444212904</v>
      </c>
      <c r="I3360" s="4">
        <f t="shared" si="315"/>
        <v>403618.14442129037</v>
      </c>
      <c r="J3360" s="5">
        <f t="shared" si="316"/>
        <v>0.33777499005909162</v>
      </c>
      <c r="K3360" s="4">
        <f t="shared" si="317"/>
        <v>88921.942186917891</v>
      </c>
      <c r="L3360" s="4">
        <f t="shared" si="318"/>
        <v>53082.942186917891</v>
      </c>
      <c r="M3360" s="5">
        <f t="shared" si="319"/>
        <v>1.4811502047188227</v>
      </c>
      <c r="N3360" s="4">
        <f>IF(SUMPRODUCT($O$2:$AD$2,O3360:AD3360)&lt;=Kalkulačka!$B$4,SUMPRODUCT($O$2:$AD$2,O3360:AD3360)*Kalkulačka!$B$5,SUMPRODUCT($O$2:$AD$2,O3360:AD3360))</f>
        <v>112.5</v>
      </c>
      <c r="O3360" s="4">
        <v>75</v>
      </c>
      <c r="P3360" s="4">
        <v>0</v>
      </c>
      <c r="Q3360" s="4">
        <v>0</v>
      </c>
      <c r="R3360" s="4">
        <v>0</v>
      </c>
      <c r="S3360" s="4">
        <v>0</v>
      </c>
      <c r="T3360" s="4">
        <v>0</v>
      </c>
      <c r="U3360" s="4">
        <v>0</v>
      </c>
      <c r="V3360" s="4">
        <v>0</v>
      </c>
      <c r="W3360" s="4">
        <v>0</v>
      </c>
      <c r="X3360" s="4">
        <v>0</v>
      </c>
      <c r="Y3360" s="4">
        <v>0</v>
      </c>
      <c r="Z3360" s="4">
        <v>0</v>
      </c>
      <c r="AA3360" s="4">
        <v>0</v>
      </c>
      <c r="AB3360" s="4">
        <v>0</v>
      </c>
      <c r="AC3360" s="4">
        <v>0</v>
      </c>
      <c r="AD3360" s="4">
        <v>0</v>
      </c>
    </row>
    <row r="3361" spans="1:30" x14ac:dyDescent="0.3">
      <c r="A3361" s="16" t="s">
        <v>20</v>
      </c>
      <c r="B3361" s="7">
        <v>533467</v>
      </c>
      <c r="C3361" s="7">
        <v>235521</v>
      </c>
      <c r="D3361" s="7" t="s">
        <v>3221</v>
      </c>
      <c r="E3361" s="7">
        <v>2</v>
      </c>
      <c r="F3361" s="4">
        <v>796621</v>
      </c>
      <c r="G3361" s="4">
        <v>23893</v>
      </c>
      <c r="H3361" s="4">
        <f t="shared" si="314"/>
        <v>1065700.0962808602</v>
      </c>
      <c r="I3361" s="4">
        <f t="shared" si="315"/>
        <v>269079.09628086025</v>
      </c>
      <c r="J3361" s="5">
        <f t="shared" si="316"/>
        <v>0.3377755498296684</v>
      </c>
      <c r="K3361" s="4">
        <f t="shared" si="317"/>
        <v>59281.294791278589</v>
      </c>
      <c r="L3361" s="4">
        <f t="shared" si="318"/>
        <v>35388.294791278589</v>
      </c>
      <c r="M3361" s="5">
        <f t="shared" si="319"/>
        <v>1.4811155899752477</v>
      </c>
      <c r="N3361" s="4">
        <f>IF(SUMPRODUCT($O$2:$AD$2,O3361:AD3361)&lt;=Kalkulačka!$B$4,SUMPRODUCT($O$2:$AD$2,O3361:AD3361)*Kalkulačka!$B$5,SUMPRODUCT($O$2:$AD$2,O3361:AD3361))</f>
        <v>75</v>
      </c>
      <c r="O3361" s="4">
        <v>50</v>
      </c>
      <c r="P3361" s="4">
        <v>0</v>
      </c>
      <c r="Q3361" s="4">
        <v>0</v>
      </c>
      <c r="R3361" s="4">
        <v>0</v>
      </c>
      <c r="S3361" s="4">
        <v>0</v>
      </c>
      <c r="T3361" s="4">
        <v>0</v>
      </c>
      <c r="U3361" s="4">
        <v>0</v>
      </c>
      <c r="V3361" s="4">
        <v>0</v>
      </c>
      <c r="W3361" s="4">
        <v>0</v>
      </c>
      <c r="X3361" s="4">
        <v>0</v>
      </c>
      <c r="Y3361" s="4">
        <v>0</v>
      </c>
      <c r="Z3361" s="4">
        <v>0</v>
      </c>
      <c r="AA3361" s="4">
        <v>0</v>
      </c>
      <c r="AB3361" s="4">
        <v>0</v>
      </c>
      <c r="AC3361" s="4">
        <v>0</v>
      </c>
      <c r="AD3361" s="4">
        <v>0</v>
      </c>
    </row>
    <row r="3362" spans="1:30" x14ac:dyDescent="0.3">
      <c r="A3362" s="16" t="s">
        <v>20</v>
      </c>
      <c r="B3362" s="7">
        <v>533734</v>
      </c>
      <c r="C3362" s="7">
        <v>235776</v>
      </c>
      <c r="D3362" s="7" t="s">
        <v>3222</v>
      </c>
      <c r="E3362" s="7">
        <v>2</v>
      </c>
      <c r="F3362" s="4">
        <v>796621</v>
      </c>
      <c r="G3362" s="4">
        <v>23893</v>
      </c>
      <c r="H3362" s="4">
        <f t="shared" si="314"/>
        <v>1065700.0962808602</v>
      </c>
      <c r="I3362" s="4">
        <f t="shared" si="315"/>
        <v>269079.09628086025</v>
      </c>
      <c r="J3362" s="5">
        <f t="shared" si="316"/>
        <v>0.3377755498296684</v>
      </c>
      <c r="K3362" s="4">
        <f t="shared" si="317"/>
        <v>59281.294791278589</v>
      </c>
      <c r="L3362" s="4">
        <f t="shared" si="318"/>
        <v>35388.294791278589</v>
      </c>
      <c r="M3362" s="5">
        <f t="shared" si="319"/>
        <v>1.4811155899752477</v>
      </c>
      <c r="N3362" s="4">
        <f>IF(SUMPRODUCT($O$2:$AD$2,O3362:AD3362)&lt;=Kalkulačka!$B$4,SUMPRODUCT($O$2:$AD$2,O3362:AD3362)*Kalkulačka!$B$5,SUMPRODUCT($O$2:$AD$2,O3362:AD3362))</f>
        <v>75</v>
      </c>
      <c r="O3362" s="4">
        <v>50</v>
      </c>
      <c r="P3362" s="4">
        <v>0</v>
      </c>
      <c r="Q3362" s="4">
        <v>0</v>
      </c>
      <c r="R3362" s="4">
        <v>0</v>
      </c>
      <c r="S3362" s="4">
        <v>0</v>
      </c>
      <c r="T3362" s="4">
        <v>0</v>
      </c>
      <c r="U3362" s="4">
        <v>50</v>
      </c>
      <c r="V3362" s="4">
        <v>0</v>
      </c>
      <c r="W3362" s="4">
        <v>0</v>
      </c>
      <c r="X3362" s="4">
        <v>0</v>
      </c>
      <c r="Y3362" s="4">
        <v>0</v>
      </c>
      <c r="Z3362" s="4">
        <v>0</v>
      </c>
      <c r="AA3362" s="4">
        <v>0</v>
      </c>
      <c r="AB3362" s="4">
        <v>0</v>
      </c>
      <c r="AC3362" s="4">
        <v>0</v>
      </c>
      <c r="AD3362" s="4">
        <v>0</v>
      </c>
    </row>
    <row r="3363" spans="1:30" x14ac:dyDescent="0.3">
      <c r="A3363" s="16" t="s">
        <v>20</v>
      </c>
      <c r="B3363" s="7">
        <v>533777</v>
      </c>
      <c r="C3363" s="7">
        <v>235814</v>
      </c>
      <c r="D3363" s="7" t="s">
        <v>3223</v>
      </c>
      <c r="E3363" s="7">
        <v>2</v>
      </c>
      <c r="F3363" s="4">
        <v>796621</v>
      </c>
      <c r="G3363" s="4">
        <v>23893</v>
      </c>
      <c r="H3363" s="4">
        <f t="shared" si="314"/>
        <v>1065700.0962808602</v>
      </c>
      <c r="I3363" s="4">
        <f t="shared" si="315"/>
        <v>269079.09628086025</v>
      </c>
      <c r="J3363" s="5">
        <f t="shared" si="316"/>
        <v>0.3377755498296684</v>
      </c>
      <c r="K3363" s="4">
        <f t="shared" si="317"/>
        <v>59281.294791278589</v>
      </c>
      <c r="L3363" s="4">
        <f t="shared" si="318"/>
        <v>35388.294791278589</v>
      </c>
      <c r="M3363" s="5">
        <f t="shared" si="319"/>
        <v>1.4811155899752477</v>
      </c>
      <c r="N3363" s="4">
        <f>IF(SUMPRODUCT($O$2:$AD$2,O3363:AD3363)&lt;=Kalkulačka!$B$4,SUMPRODUCT($O$2:$AD$2,O3363:AD3363)*Kalkulačka!$B$5,SUMPRODUCT($O$2:$AD$2,O3363:AD3363))</f>
        <v>75</v>
      </c>
      <c r="O3363" s="4">
        <v>50</v>
      </c>
      <c r="P3363" s="4">
        <v>0</v>
      </c>
      <c r="Q3363" s="4">
        <v>0</v>
      </c>
      <c r="R3363" s="4">
        <v>0</v>
      </c>
      <c r="S3363" s="4">
        <v>0</v>
      </c>
      <c r="T3363" s="4">
        <v>0</v>
      </c>
      <c r="U3363" s="4">
        <v>50</v>
      </c>
      <c r="V3363" s="4">
        <v>0</v>
      </c>
      <c r="W3363" s="4">
        <v>0</v>
      </c>
      <c r="X3363" s="4">
        <v>0</v>
      </c>
      <c r="Y3363" s="4">
        <v>0</v>
      </c>
      <c r="Z3363" s="4">
        <v>0</v>
      </c>
      <c r="AA3363" s="4">
        <v>0</v>
      </c>
      <c r="AB3363" s="4">
        <v>0</v>
      </c>
      <c r="AC3363" s="4">
        <v>0</v>
      </c>
      <c r="AD3363" s="4">
        <v>0</v>
      </c>
    </row>
    <row r="3364" spans="1:30" x14ac:dyDescent="0.3">
      <c r="A3364" s="16" t="s">
        <v>29</v>
      </c>
      <c r="B3364" s="7">
        <v>560642</v>
      </c>
      <c r="C3364" s="7">
        <v>259608</v>
      </c>
      <c r="D3364" s="7" t="s">
        <v>3224</v>
      </c>
      <c r="E3364" s="7">
        <v>2</v>
      </c>
      <c r="F3364" s="4">
        <v>382199</v>
      </c>
      <c r="G3364" s="4">
        <v>11364</v>
      </c>
      <c r="H3364" s="4">
        <f t="shared" si="314"/>
        <v>511536.0462148129</v>
      </c>
      <c r="I3364" s="4">
        <f t="shared" si="315"/>
        <v>129337.0462148129</v>
      </c>
      <c r="J3364" s="5">
        <f t="shared" si="316"/>
        <v>0.33840236686860226</v>
      </c>
      <c r="K3364" s="4">
        <f t="shared" si="317"/>
        <v>28455.021499813723</v>
      </c>
      <c r="L3364" s="4">
        <f t="shared" si="318"/>
        <v>17091.021499813723</v>
      </c>
      <c r="M3364" s="5">
        <f t="shared" si="319"/>
        <v>1.5039617652071211</v>
      </c>
      <c r="N3364" s="4">
        <f>IF(SUMPRODUCT($O$2:$AD$2,O3364:AD3364)&lt;=Kalkulačka!$B$4,SUMPRODUCT($O$2:$AD$2,O3364:AD3364)*Kalkulačka!$B$5,SUMPRODUCT($O$2:$AD$2,O3364:AD3364))</f>
        <v>36</v>
      </c>
      <c r="O3364" s="4">
        <v>24</v>
      </c>
      <c r="P3364" s="4">
        <v>0</v>
      </c>
      <c r="Q3364" s="4">
        <v>0</v>
      </c>
      <c r="R3364" s="4">
        <v>0</v>
      </c>
      <c r="S3364" s="4">
        <v>0</v>
      </c>
      <c r="T3364" s="4">
        <v>0</v>
      </c>
      <c r="U3364" s="4">
        <v>24</v>
      </c>
      <c r="V3364" s="4">
        <v>0</v>
      </c>
      <c r="W3364" s="4">
        <v>0</v>
      </c>
      <c r="X3364" s="4">
        <v>0</v>
      </c>
      <c r="Y3364" s="4">
        <v>0</v>
      </c>
      <c r="Z3364" s="4">
        <v>0</v>
      </c>
      <c r="AA3364" s="4">
        <v>0</v>
      </c>
      <c r="AB3364" s="4">
        <v>0</v>
      </c>
      <c r="AC3364" s="4">
        <v>0</v>
      </c>
      <c r="AD3364" s="4">
        <v>0</v>
      </c>
    </row>
    <row r="3365" spans="1:30" x14ac:dyDescent="0.3">
      <c r="A3365" s="16" t="s">
        <v>53</v>
      </c>
      <c r="B3365" s="7">
        <v>544922</v>
      </c>
      <c r="C3365" s="7">
        <v>635839</v>
      </c>
      <c r="D3365" s="7" t="s">
        <v>3225</v>
      </c>
      <c r="E3365" s="7">
        <v>2</v>
      </c>
      <c r="F3365" s="4">
        <v>413642</v>
      </c>
      <c r="G3365" s="4">
        <v>12520</v>
      </c>
      <c r="H3365" s="4">
        <f t="shared" si="314"/>
        <v>554164.05006604735</v>
      </c>
      <c r="I3365" s="4">
        <f t="shared" si="315"/>
        <v>140522.05006604735</v>
      </c>
      <c r="J3365" s="5">
        <f t="shared" si="316"/>
        <v>0.33971900838417612</v>
      </c>
      <c r="K3365" s="4">
        <f t="shared" si="317"/>
        <v>30826.273291464866</v>
      </c>
      <c r="L3365" s="4">
        <f t="shared" si="318"/>
        <v>18306.273291464866</v>
      </c>
      <c r="M3365" s="5">
        <f t="shared" si="319"/>
        <v>1.4621624034716345</v>
      </c>
      <c r="N3365" s="4">
        <f>IF(SUMPRODUCT($O$2:$AD$2,O3365:AD3365)&lt;=Kalkulačka!$B$4,SUMPRODUCT($O$2:$AD$2,O3365:AD3365)*Kalkulačka!$B$5,SUMPRODUCT($O$2:$AD$2,O3365:AD3365))</f>
        <v>39</v>
      </c>
      <c r="O3365" s="4">
        <v>26</v>
      </c>
      <c r="P3365" s="4">
        <v>0</v>
      </c>
      <c r="Q3365" s="4">
        <v>0</v>
      </c>
      <c r="R3365" s="4">
        <v>0</v>
      </c>
      <c r="S3365" s="4">
        <v>0</v>
      </c>
      <c r="T3365" s="4">
        <v>0</v>
      </c>
      <c r="U3365" s="4">
        <v>26</v>
      </c>
      <c r="V3365" s="4">
        <v>0</v>
      </c>
      <c r="W3365" s="4">
        <v>0</v>
      </c>
      <c r="X3365" s="4">
        <v>0</v>
      </c>
      <c r="Y3365" s="4">
        <v>0</v>
      </c>
      <c r="Z3365" s="4">
        <v>0</v>
      </c>
      <c r="AA3365" s="4">
        <v>0</v>
      </c>
      <c r="AB3365" s="4">
        <v>0</v>
      </c>
      <c r="AC3365" s="4">
        <v>0</v>
      </c>
      <c r="AD3365" s="4">
        <v>0</v>
      </c>
    </row>
    <row r="3366" spans="1:30" x14ac:dyDescent="0.3">
      <c r="A3366" s="16" t="s">
        <v>53</v>
      </c>
      <c r="B3366" s="7">
        <v>592579</v>
      </c>
      <c r="C3366" s="7">
        <v>291315</v>
      </c>
      <c r="D3366" s="7" t="s">
        <v>1845</v>
      </c>
      <c r="E3366" s="7">
        <v>2</v>
      </c>
      <c r="F3366" s="4">
        <v>413642</v>
      </c>
      <c r="G3366" s="4">
        <v>12520</v>
      </c>
      <c r="H3366" s="4">
        <f t="shared" si="314"/>
        <v>554164.05006604735</v>
      </c>
      <c r="I3366" s="4">
        <f t="shared" si="315"/>
        <v>140522.05006604735</v>
      </c>
      <c r="J3366" s="5">
        <f t="shared" si="316"/>
        <v>0.33971900838417612</v>
      </c>
      <c r="K3366" s="4">
        <f t="shared" si="317"/>
        <v>30826.273291464866</v>
      </c>
      <c r="L3366" s="4">
        <f t="shared" si="318"/>
        <v>18306.273291464866</v>
      </c>
      <c r="M3366" s="5">
        <f t="shared" si="319"/>
        <v>1.4621624034716345</v>
      </c>
      <c r="N3366" s="4">
        <f>IF(SUMPRODUCT($O$2:$AD$2,O3366:AD3366)&lt;=Kalkulačka!$B$4,SUMPRODUCT($O$2:$AD$2,O3366:AD3366)*Kalkulačka!$B$5,SUMPRODUCT($O$2:$AD$2,O3366:AD3366))</f>
        <v>39</v>
      </c>
      <c r="O3366" s="4">
        <v>26</v>
      </c>
      <c r="P3366" s="4">
        <v>0</v>
      </c>
      <c r="Q3366" s="4">
        <v>0</v>
      </c>
      <c r="R3366" s="4">
        <v>0</v>
      </c>
      <c r="S3366" s="4">
        <v>0</v>
      </c>
      <c r="T3366" s="4">
        <v>0</v>
      </c>
      <c r="U3366" s="4">
        <v>44</v>
      </c>
      <c r="V3366" s="4">
        <v>21</v>
      </c>
      <c r="W3366" s="4">
        <v>0</v>
      </c>
      <c r="X3366" s="4">
        <v>0</v>
      </c>
      <c r="Y3366" s="4">
        <v>0</v>
      </c>
      <c r="Z3366" s="4">
        <v>0</v>
      </c>
      <c r="AA3366" s="4">
        <v>0</v>
      </c>
      <c r="AB3366" s="4">
        <v>0</v>
      </c>
      <c r="AC3366" s="4">
        <v>0</v>
      </c>
      <c r="AD3366" s="4">
        <v>0</v>
      </c>
    </row>
    <row r="3367" spans="1:30" x14ac:dyDescent="0.3">
      <c r="A3367" s="16" t="s">
        <v>41</v>
      </c>
      <c r="B3367" s="7">
        <v>572683</v>
      </c>
      <c r="C3367" s="7">
        <v>579491</v>
      </c>
      <c r="D3367" s="7" t="s">
        <v>3226</v>
      </c>
      <c r="E3367" s="7">
        <v>2</v>
      </c>
      <c r="F3367" s="4">
        <v>412103</v>
      </c>
      <c r="G3367" s="4">
        <v>12502</v>
      </c>
      <c r="H3367" s="4">
        <f t="shared" si="314"/>
        <v>554164.05006604735</v>
      </c>
      <c r="I3367" s="4">
        <f t="shared" si="315"/>
        <v>142061.05006604735</v>
      </c>
      <c r="J3367" s="5">
        <f t="shared" si="316"/>
        <v>0.34472219339836729</v>
      </c>
      <c r="K3367" s="4">
        <f t="shared" si="317"/>
        <v>30826.273291464866</v>
      </c>
      <c r="L3367" s="4">
        <f t="shared" si="318"/>
        <v>18324.273291464866</v>
      </c>
      <c r="M3367" s="5">
        <f t="shared" si="319"/>
        <v>1.4657073501411668</v>
      </c>
      <c r="N3367" s="4">
        <f>IF(SUMPRODUCT($O$2:$AD$2,O3367:AD3367)&lt;=Kalkulačka!$B$4,SUMPRODUCT($O$2:$AD$2,O3367:AD3367)*Kalkulačka!$B$5,SUMPRODUCT($O$2:$AD$2,O3367:AD3367))</f>
        <v>39</v>
      </c>
      <c r="O3367" s="4">
        <v>26</v>
      </c>
      <c r="P3367" s="4">
        <v>0</v>
      </c>
      <c r="Q3367" s="4">
        <v>0</v>
      </c>
      <c r="R3367" s="4">
        <v>0</v>
      </c>
      <c r="S3367" s="4">
        <v>0</v>
      </c>
      <c r="T3367" s="4">
        <v>0</v>
      </c>
      <c r="U3367" s="4">
        <v>28</v>
      </c>
      <c r="V3367" s="4">
        <v>0</v>
      </c>
      <c r="W3367" s="4">
        <v>0</v>
      </c>
      <c r="X3367" s="4">
        <v>0</v>
      </c>
      <c r="Y3367" s="4">
        <v>0</v>
      </c>
      <c r="Z3367" s="4">
        <v>0</v>
      </c>
      <c r="AA3367" s="4">
        <v>0</v>
      </c>
      <c r="AB3367" s="4">
        <v>0</v>
      </c>
      <c r="AC3367" s="4">
        <v>0</v>
      </c>
      <c r="AD3367" s="4">
        <v>0</v>
      </c>
    </row>
    <row r="3368" spans="1:30" x14ac:dyDescent="0.3">
      <c r="A3368" s="16" t="s">
        <v>41</v>
      </c>
      <c r="B3368" s="7">
        <v>572870</v>
      </c>
      <c r="C3368" s="7">
        <v>580589</v>
      </c>
      <c r="D3368" s="7" t="s">
        <v>1903</v>
      </c>
      <c r="E3368" s="7">
        <v>2</v>
      </c>
      <c r="F3368" s="4">
        <v>412103</v>
      </c>
      <c r="G3368" s="4">
        <v>12502</v>
      </c>
      <c r="H3368" s="4">
        <f t="shared" si="314"/>
        <v>554164.05006604735</v>
      </c>
      <c r="I3368" s="4">
        <f t="shared" si="315"/>
        <v>142061.05006604735</v>
      </c>
      <c r="J3368" s="5">
        <f t="shared" si="316"/>
        <v>0.34472219339836729</v>
      </c>
      <c r="K3368" s="4">
        <f t="shared" si="317"/>
        <v>30826.273291464866</v>
      </c>
      <c r="L3368" s="4">
        <f t="shared" si="318"/>
        <v>18324.273291464866</v>
      </c>
      <c r="M3368" s="5">
        <f t="shared" si="319"/>
        <v>1.4657073501411668</v>
      </c>
      <c r="N3368" s="4">
        <f>IF(SUMPRODUCT($O$2:$AD$2,O3368:AD3368)&lt;=Kalkulačka!$B$4,SUMPRODUCT($O$2:$AD$2,O3368:AD3368)*Kalkulačka!$B$5,SUMPRODUCT($O$2:$AD$2,O3368:AD3368))</f>
        <v>39</v>
      </c>
      <c r="O3368" s="4">
        <v>26</v>
      </c>
      <c r="P3368" s="4">
        <v>0</v>
      </c>
      <c r="Q3368" s="4">
        <v>0</v>
      </c>
      <c r="R3368" s="4">
        <v>0</v>
      </c>
      <c r="S3368" s="4">
        <v>0</v>
      </c>
      <c r="T3368" s="4">
        <v>0</v>
      </c>
      <c r="U3368" s="4">
        <v>0</v>
      </c>
      <c r="V3368" s="4">
        <v>0</v>
      </c>
      <c r="W3368" s="4">
        <v>0</v>
      </c>
      <c r="X3368" s="4">
        <v>0</v>
      </c>
      <c r="Y3368" s="4">
        <v>0</v>
      </c>
      <c r="Z3368" s="4">
        <v>0</v>
      </c>
      <c r="AA3368" s="4">
        <v>0</v>
      </c>
      <c r="AB3368" s="4">
        <v>0</v>
      </c>
      <c r="AC3368" s="4">
        <v>0</v>
      </c>
      <c r="AD3368" s="4">
        <v>0</v>
      </c>
    </row>
    <row r="3369" spans="1:30" x14ac:dyDescent="0.3">
      <c r="A3369" s="16" t="s">
        <v>41</v>
      </c>
      <c r="B3369" s="7">
        <v>505005</v>
      </c>
      <c r="C3369" s="7">
        <v>485667</v>
      </c>
      <c r="D3369" s="7" t="s">
        <v>3227</v>
      </c>
      <c r="E3369" s="7">
        <v>2</v>
      </c>
      <c r="F3369" s="4">
        <v>824202</v>
      </c>
      <c r="G3369" s="4">
        <v>25004</v>
      </c>
      <c r="H3369" s="4">
        <f t="shared" si="314"/>
        <v>1108328.1001320947</v>
      </c>
      <c r="I3369" s="4">
        <f t="shared" si="315"/>
        <v>284126.1001320947</v>
      </c>
      <c r="J3369" s="5">
        <f t="shared" si="316"/>
        <v>0.34472871957614126</v>
      </c>
      <c r="K3369" s="4">
        <f t="shared" si="317"/>
        <v>61652.546582929732</v>
      </c>
      <c r="L3369" s="4">
        <f t="shared" si="318"/>
        <v>36648.546582929732</v>
      </c>
      <c r="M3369" s="5">
        <f t="shared" si="319"/>
        <v>1.4657073501411668</v>
      </c>
      <c r="N3369" s="4">
        <f>IF(SUMPRODUCT($O$2:$AD$2,O3369:AD3369)&lt;=Kalkulačka!$B$4,SUMPRODUCT($O$2:$AD$2,O3369:AD3369)*Kalkulačka!$B$5,SUMPRODUCT($O$2:$AD$2,O3369:AD3369))</f>
        <v>78</v>
      </c>
      <c r="O3369" s="4">
        <v>52</v>
      </c>
      <c r="P3369" s="4">
        <v>0</v>
      </c>
      <c r="Q3369" s="4">
        <v>0</v>
      </c>
      <c r="R3369" s="4">
        <v>0</v>
      </c>
      <c r="S3369" s="4">
        <v>0</v>
      </c>
      <c r="T3369" s="4">
        <v>0</v>
      </c>
      <c r="U3369" s="4">
        <v>53</v>
      </c>
      <c r="V3369" s="4">
        <v>0</v>
      </c>
      <c r="W3369" s="4">
        <v>0</v>
      </c>
      <c r="X3369" s="4">
        <v>0</v>
      </c>
      <c r="Y3369" s="4">
        <v>0</v>
      </c>
      <c r="Z3369" s="4">
        <v>0</v>
      </c>
      <c r="AA3369" s="4">
        <v>0</v>
      </c>
      <c r="AB3369" s="4">
        <v>0</v>
      </c>
      <c r="AC3369" s="4">
        <v>0</v>
      </c>
      <c r="AD3369" s="4">
        <v>0</v>
      </c>
    </row>
    <row r="3370" spans="1:30" x14ac:dyDescent="0.3">
      <c r="A3370" s="16" t="s">
        <v>41</v>
      </c>
      <c r="B3370" s="7">
        <v>574392</v>
      </c>
      <c r="C3370" s="7">
        <v>853976</v>
      </c>
      <c r="D3370" s="7" t="s">
        <v>178</v>
      </c>
      <c r="E3370" s="7">
        <v>2</v>
      </c>
      <c r="F3370" s="4">
        <v>411746</v>
      </c>
      <c r="G3370" s="4">
        <v>12498</v>
      </c>
      <c r="H3370" s="4">
        <f t="shared" si="314"/>
        <v>554164.05006604735</v>
      </c>
      <c r="I3370" s="4">
        <f t="shared" si="315"/>
        <v>142418.05006604735</v>
      </c>
      <c r="J3370" s="5">
        <f t="shared" si="316"/>
        <v>0.34588812050644657</v>
      </c>
      <c r="K3370" s="4">
        <f t="shared" si="317"/>
        <v>30826.273291464866</v>
      </c>
      <c r="L3370" s="4">
        <f t="shared" si="318"/>
        <v>18328.273291464866</v>
      </c>
      <c r="M3370" s="5">
        <f t="shared" si="319"/>
        <v>1.4664965027576304</v>
      </c>
      <c r="N3370" s="4">
        <f>IF(SUMPRODUCT($O$2:$AD$2,O3370:AD3370)&lt;=Kalkulačka!$B$4,SUMPRODUCT($O$2:$AD$2,O3370:AD3370)*Kalkulačka!$B$5,SUMPRODUCT($O$2:$AD$2,O3370:AD3370))</f>
        <v>39</v>
      </c>
      <c r="O3370" s="4">
        <v>26</v>
      </c>
      <c r="P3370" s="4">
        <v>0</v>
      </c>
      <c r="Q3370" s="4">
        <v>0</v>
      </c>
      <c r="R3370" s="4">
        <v>0</v>
      </c>
      <c r="S3370" s="4">
        <v>0</v>
      </c>
      <c r="T3370" s="4">
        <v>0</v>
      </c>
      <c r="U3370" s="4">
        <v>26</v>
      </c>
      <c r="V3370" s="4">
        <v>0</v>
      </c>
      <c r="W3370" s="4">
        <v>0</v>
      </c>
      <c r="X3370" s="4">
        <v>0</v>
      </c>
      <c r="Y3370" s="4">
        <v>0</v>
      </c>
      <c r="Z3370" s="4">
        <v>0</v>
      </c>
      <c r="AA3370" s="4">
        <v>0</v>
      </c>
      <c r="AB3370" s="4">
        <v>0</v>
      </c>
      <c r="AC3370" s="4">
        <v>0</v>
      </c>
      <c r="AD3370" s="4">
        <v>0</v>
      </c>
    </row>
    <row r="3371" spans="1:30" x14ac:dyDescent="0.3">
      <c r="A3371" s="16" t="s">
        <v>20</v>
      </c>
      <c r="B3371" s="7">
        <v>532223</v>
      </c>
      <c r="C3371" s="7">
        <v>234273</v>
      </c>
      <c r="D3371" s="7" t="s">
        <v>2286</v>
      </c>
      <c r="E3371" s="7">
        <v>2</v>
      </c>
      <c r="F3371" s="4">
        <v>2675540</v>
      </c>
      <c r="G3371" s="4">
        <v>116386</v>
      </c>
      <c r="H3371" s="4">
        <f t="shared" si="314"/>
        <v>3602066.3254293078</v>
      </c>
      <c r="I3371" s="4">
        <f t="shared" si="315"/>
        <v>926526.32542930776</v>
      </c>
      <c r="J3371" s="5">
        <f t="shared" si="316"/>
        <v>0.34629507517335112</v>
      </c>
      <c r="K3371" s="4">
        <f t="shared" si="317"/>
        <v>200370.77639452164</v>
      </c>
      <c r="L3371" s="4">
        <f t="shared" si="318"/>
        <v>83984.776394521643</v>
      </c>
      <c r="M3371" s="5">
        <f t="shared" si="319"/>
        <v>0.72160548858558293</v>
      </c>
      <c r="N3371" s="4">
        <f>IF(SUMPRODUCT($O$2:$AD$2,O3371:AD3371)&lt;=Kalkulačka!$B$4,SUMPRODUCT($O$2:$AD$2,O3371:AD3371)*Kalkulačka!$B$5,SUMPRODUCT($O$2:$AD$2,O3371:AD3371))</f>
        <v>253.5</v>
      </c>
      <c r="O3371" s="4">
        <v>74</v>
      </c>
      <c r="P3371" s="4">
        <v>0</v>
      </c>
      <c r="Q3371" s="4">
        <v>0</v>
      </c>
      <c r="R3371" s="4">
        <v>0</v>
      </c>
      <c r="S3371" s="4">
        <v>95</v>
      </c>
      <c r="T3371" s="4">
        <v>0</v>
      </c>
      <c r="U3371" s="4">
        <v>166</v>
      </c>
      <c r="V3371" s="4">
        <v>57</v>
      </c>
      <c r="W3371" s="4">
        <v>0</v>
      </c>
      <c r="X3371" s="4">
        <v>0</v>
      </c>
      <c r="Y3371" s="4">
        <v>0</v>
      </c>
      <c r="Z3371" s="4">
        <v>0</v>
      </c>
      <c r="AA3371" s="4">
        <v>0</v>
      </c>
      <c r="AB3371" s="4">
        <v>0</v>
      </c>
      <c r="AC3371" s="4">
        <v>0</v>
      </c>
      <c r="AD3371" s="4">
        <v>0</v>
      </c>
    </row>
    <row r="3372" spans="1:30" x14ac:dyDescent="0.3">
      <c r="A3372" s="16" t="s">
        <v>56</v>
      </c>
      <c r="B3372" s="7">
        <v>568376</v>
      </c>
      <c r="C3372" s="7">
        <v>635499</v>
      </c>
      <c r="D3372" s="7" t="s">
        <v>3228</v>
      </c>
      <c r="E3372" s="7">
        <v>2</v>
      </c>
      <c r="F3372" s="4">
        <v>395659</v>
      </c>
      <c r="G3372" s="4">
        <v>11916</v>
      </c>
      <c r="H3372" s="4">
        <f t="shared" si="314"/>
        <v>532850.04814043012</v>
      </c>
      <c r="I3372" s="4">
        <f t="shared" si="315"/>
        <v>137191.04814043012</v>
      </c>
      <c r="J3372" s="5">
        <f t="shared" si="316"/>
        <v>0.346740622961768</v>
      </c>
      <c r="K3372" s="4">
        <f t="shared" si="317"/>
        <v>29640.647395639295</v>
      </c>
      <c r="L3372" s="4">
        <f t="shared" si="318"/>
        <v>17724.647395639295</v>
      </c>
      <c r="M3372" s="5">
        <f t="shared" si="319"/>
        <v>1.4874662131285072</v>
      </c>
      <c r="N3372" s="4">
        <f>IF(SUMPRODUCT($O$2:$AD$2,O3372:AD3372)&lt;=Kalkulačka!$B$4,SUMPRODUCT($O$2:$AD$2,O3372:AD3372)*Kalkulačka!$B$5,SUMPRODUCT($O$2:$AD$2,O3372:AD3372))</f>
        <v>37.5</v>
      </c>
      <c r="O3372" s="4">
        <v>25</v>
      </c>
      <c r="P3372" s="4">
        <v>0</v>
      </c>
      <c r="Q3372" s="4">
        <v>0</v>
      </c>
      <c r="R3372" s="4">
        <v>0</v>
      </c>
      <c r="S3372" s="4">
        <v>0</v>
      </c>
      <c r="T3372" s="4">
        <v>0</v>
      </c>
      <c r="U3372" s="4">
        <v>0</v>
      </c>
      <c r="V3372" s="4">
        <v>0</v>
      </c>
      <c r="W3372" s="4">
        <v>0</v>
      </c>
      <c r="X3372" s="4">
        <v>0</v>
      </c>
      <c r="Y3372" s="4">
        <v>0</v>
      </c>
      <c r="Z3372" s="4">
        <v>0</v>
      </c>
      <c r="AA3372" s="4">
        <v>0</v>
      </c>
      <c r="AB3372" s="4">
        <v>0</v>
      </c>
      <c r="AC3372" s="4">
        <v>0</v>
      </c>
      <c r="AD3372" s="4">
        <v>0</v>
      </c>
    </row>
    <row r="3373" spans="1:30" x14ac:dyDescent="0.3">
      <c r="A3373" s="16" t="s">
        <v>56</v>
      </c>
      <c r="B3373" s="7">
        <v>568643</v>
      </c>
      <c r="C3373" s="7">
        <v>600784</v>
      </c>
      <c r="D3373" s="7" t="s">
        <v>2106</v>
      </c>
      <c r="E3373" s="7">
        <v>2</v>
      </c>
      <c r="F3373" s="4">
        <v>791316</v>
      </c>
      <c r="G3373" s="4">
        <v>23833</v>
      </c>
      <c r="H3373" s="4">
        <f t="shared" si="314"/>
        <v>1065700.0962808602</v>
      </c>
      <c r="I3373" s="4">
        <f t="shared" si="315"/>
        <v>274384.09628086025</v>
      </c>
      <c r="J3373" s="5">
        <f t="shared" si="316"/>
        <v>0.34674402676157223</v>
      </c>
      <c r="K3373" s="4">
        <f t="shared" si="317"/>
        <v>59281.294791278589</v>
      </c>
      <c r="L3373" s="4">
        <f t="shared" si="318"/>
        <v>35448.294791278589</v>
      </c>
      <c r="M3373" s="5">
        <f t="shared" si="319"/>
        <v>1.4873618424570383</v>
      </c>
      <c r="N3373" s="4">
        <f>IF(SUMPRODUCT($O$2:$AD$2,O3373:AD3373)&lt;=Kalkulačka!$B$4,SUMPRODUCT($O$2:$AD$2,O3373:AD3373)*Kalkulačka!$B$5,SUMPRODUCT($O$2:$AD$2,O3373:AD3373))</f>
        <v>75</v>
      </c>
      <c r="O3373" s="4">
        <v>50</v>
      </c>
      <c r="P3373" s="4">
        <v>0</v>
      </c>
      <c r="Q3373" s="4">
        <v>0</v>
      </c>
      <c r="R3373" s="4">
        <v>0</v>
      </c>
      <c r="S3373" s="4">
        <v>0</v>
      </c>
      <c r="T3373" s="4">
        <v>0</v>
      </c>
      <c r="U3373" s="4">
        <v>50</v>
      </c>
      <c r="V3373" s="4">
        <v>0</v>
      </c>
      <c r="W3373" s="4">
        <v>0</v>
      </c>
      <c r="X3373" s="4">
        <v>0</v>
      </c>
      <c r="Y3373" s="4">
        <v>0</v>
      </c>
      <c r="Z3373" s="4">
        <v>0</v>
      </c>
      <c r="AA3373" s="4">
        <v>0</v>
      </c>
      <c r="AB3373" s="4">
        <v>0</v>
      </c>
      <c r="AC3373" s="4">
        <v>0</v>
      </c>
      <c r="AD3373" s="4">
        <v>0</v>
      </c>
    </row>
    <row r="3374" spans="1:30" x14ac:dyDescent="0.3">
      <c r="A3374" s="16" t="s">
        <v>38</v>
      </c>
      <c r="B3374" s="7">
        <v>572772</v>
      </c>
      <c r="C3374" s="7">
        <v>271420</v>
      </c>
      <c r="D3374" s="7" t="s">
        <v>1705</v>
      </c>
      <c r="E3374" s="7">
        <v>2</v>
      </c>
      <c r="F3374" s="4">
        <v>410884</v>
      </c>
      <c r="G3374" s="4">
        <v>12488</v>
      </c>
      <c r="H3374" s="4">
        <f t="shared" si="314"/>
        <v>554164.05006604735</v>
      </c>
      <c r="I3374" s="4">
        <f t="shared" si="315"/>
        <v>143280.05006604735</v>
      </c>
      <c r="J3374" s="5">
        <f t="shared" si="316"/>
        <v>0.34871168034298572</v>
      </c>
      <c r="K3374" s="4">
        <f t="shared" si="317"/>
        <v>30826.273291464866</v>
      </c>
      <c r="L3374" s="4">
        <f t="shared" si="318"/>
        <v>18338.273291464866</v>
      </c>
      <c r="M3374" s="5">
        <f t="shared" si="319"/>
        <v>1.4684715960493966</v>
      </c>
      <c r="N3374" s="4">
        <f>IF(SUMPRODUCT($O$2:$AD$2,O3374:AD3374)&lt;=Kalkulačka!$B$4,SUMPRODUCT($O$2:$AD$2,O3374:AD3374)*Kalkulačka!$B$5,SUMPRODUCT($O$2:$AD$2,O3374:AD3374))</f>
        <v>39</v>
      </c>
      <c r="O3374" s="4">
        <v>26</v>
      </c>
      <c r="P3374" s="4">
        <v>0</v>
      </c>
      <c r="Q3374" s="4">
        <v>0</v>
      </c>
      <c r="R3374" s="4">
        <v>0</v>
      </c>
      <c r="S3374" s="4">
        <v>0</v>
      </c>
      <c r="T3374" s="4">
        <v>0</v>
      </c>
      <c r="U3374" s="4">
        <v>26</v>
      </c>
      <c r="V3374" s="4">
        <v>0</v>
      </c>
      <c r="W3374" s="4">
        <v>0</v>
      </c>
      <c r="X3374" s="4">
        <v>0</v>
      </c>
      <c r="Y3374" s="4">
        <v>0</v>
      </c>
      <c r="Z3374" s="4">
        <v>0</v>
      </c>
      <c r="AA3374" s="4">
        <v>0</v>
      </c>
      <c r="AB3374" s="4">
        <v>0</v>
      </c>
      <c r="AC3374" s="4">
        <v>0</v>
      </c>
      <c r="AD3374" s="4">
        <v>0</v>
      </c>
    </row>
    <row r="3375" spans="1:30" x14ac:dyDescent="0.3">
      <c r="A3375" s="16" t="s">
        <v>38</v>
      </c>
      <c r="B3375" s="7">
        <v>505099</v>
      </c>
      <c r="C3375" s="7">
        <v>486299</v>
      </c>
      <c r="D3375" s="7" t="s">
        <v>3229</v>
      </c>
      <c r="E3375" s="7">
        <v>2</v>
      </c>
      <c r="F3375" s="4">
        <v>410884</v>
      </c>
      <c r="G3375" s="4">
        <v>12488</v>
      </c>
      <c r="H3375" s="4">
        <f t="shared" si="314"/>
        <v>554164.05006604735</v>
      </c>
      <c r="I3375" s="4">
        <f t="shared" si="315"/>
        <v>143280.05006604735</v>
      </c>
      <c r="J3375" s="5">
        <f t="shared" si="316"/>
        <v>0.34871168034298572</v>
      </c>
      <c r="K3375" s="4">
        <f t="shared" si="317"/>
        <v>30826.273291464866</v>
      </c>
      <c r="L3375" s="4">
        <f t="shared" si="318"/>
        <v>18338.273291464866</v>
      </c>
      <c r="M3375" s="5">
        <f t="shared" si="319"/>
        <v>1.4684715960493966</v>
      </c>
      <c r="N3375" s="4">
        <f>IF(SUMPRODUCT($O$2:$AD$2,O3375:AD3375)&lt;=Kalkulačka!$B$4,SUMPRODUCT($O$2:$AD$2,O3375:AD3375)*Kalkulačka!$B$5,SUMPRODUCT($O$2:$AD$2,O3375:AD3375))</f>
        <v>39</v>
      </c>
      <c r="O3375" s="4">
        <v>26</v>
      </c>
      <c r="P3375" s="4">
        <v>0</v>
      </c>
      <c r="Q3375" s="4">
        <v>0</v>
      </c>
      <c r="R3375" s="4">
        <v>0</v>
      </c>
      <c r="S3375" s="4">
        <v>0</v>
      </c>
      <c r="T3375" s="4">
        <v>0</v>
      </c>
      <c r="U3375" s="4">
        <v>26</v>
      </c>
      <c r="V3375" s="4">
        <v>0</v>
      </c>
      <c r="W3375" s="4">
        <v>0</v>
      </c>
      <c r="X3375" s="4">
        <v>0</v>
      </c>
      <c r="Y3375" s="4">
        <v>0</v>
      </c>
      <c r="Z3375" s="4">
        <v>0</v>
      </c>
      <c r="AA3375" s="4">
        <v>0</v>
      </c>
      <c r="AB3375" s="4">
        <v>0</v>
      </c>
      <c r="AC3375" s="4">
        <v>0</v>
      </c>
      <c r="AD3375" s="4">
        <v>0</v>
      </c>
    </row>
    <row r="3376" spans="1:30" x14ac:dyDescent="0.3">
      <c r="A3376" s="16" t="s">
        <v>35</v>
      </c>
      <c r="B3376" s="7">
        <v>563803</v>
      </c>
      <c r="C3376" s="7">
        <v>262561</v>
      </c>
      <c r="D3376" s="7" t="s">
        <v>1976</v>
      </c>
      <c r="E3376" s="7">
        <v>2</v>
      </c>
      <c r="F3376" s="4">
        <v>710720</v>
      </c>
      <c r="G3376" s="4">
        <v>30707</v>
      </c>
      <c r="H3376" s="4">
        <f t="shared" si="314"/>
        <v>959130.08665277425</v>
      </c>
      <c r="I3376" s="4">
        <f t="shared" si="315"/>
        <v>248410.08665277425</v>
      </c>
      <c r="J3376" s="5">
        <f t="shared" si="316"/>
        <v>0.34951891976133243</v>
      </c>
      <c r="K3376" s="4">
        <f t="shared" si="317"/>
        <v>53353.165312150733</v>
      </c>
      <c r="L3376" s="4">
        <f t="shared" si="318"/>
        <v>22646.165312150733</v>
      </c>
      <c r="M3376" s="5">
        <f t="shared" si="319"/>
        <v>0.73749195011400448</v>
      </c>
      <c r="N3376" s="4">
        <f>IF(SUMPRODUCT($O$2:$AD$2,O3376:AD3376)&lt;=Kalkulačka!$B$4,SUMPRODUCT($O$2:$AD$2,O3376:AD3376)*Kalkulačka!$B$5,SUMPRODUCT($O$2:$AD$2,O3376:AD3376))</f>
        <v>67.5</v>
      </c>
      <c r="O3376" s="4">
        <v>20</v>
      </c>
      <c r="P3376" s="4">
        <v>0</v>
      </c>
      <c r="Q3376" s="4">
        <v>0</v>
      </c>
      <c r="R3376" s="4">
        <v>0</v>
      </c>
      <c r="S3376" s="4">
        <v>25</v>
      </c>
      <c r="T3376" s="4">
        <v>0</v>
      </c>
      <c r="U3376" s="4">
        <v>44</v>
      </c>
      <c r="V3376" s="4">
        <v>22</v>
      </c>
      <c r="W3376" s="4">
        <v>0</v>
      </c>
      <c r="X3376" s="4">
        <v>0</v>
      </c>
      <c r="Y3376" s="4">
        <v>0</v>
      </c>
      <c r="Z3376" s="4">
        <v>0</v>
      </c>
      <c r="AA3376" s="4">
        <v>0</v>
      </c>
      <c r="AB3376" s="4">
        <v>0</v>
      </c>
      <c r="AC3376" s="4">
        <v>0</v>
      </c>
      <c r="AD3376" s="4">
        <v>0</v>
      </c>
    </row>
    <row r="3377" spans="1:30" x14ac:dyDescent="0.3">
      <c r="A3377" s="16" t="s">
        <v>25</v>
      </c>
      <c r="B3377" s="7">
        <v>553611</v>
      </c>
      <c r="C3377" s="7">
        <v>48379701</v>
      </c>
      <c r="D3377" s="7" t="s">
        <v>3230</v>
      </c>
      <c r="E3377" s="7">
        <v>2</v>
      </c>
      <c r="F3377" s="4">
        <v>410548</v>
      </c>
      <c r="G3377" s="4">
        <v>12485</v>
      </c>
      <c r="H3377" s="4">
        <f t="shared" si="314"/>
        <v>554164.05006604735</v>
      </c>
      <c r="I3377" s="4">
        <f t="shared" si="315"/>
        <v>143616.05006604735</v>
      </c>
      <c r="J3377" s="5">
        <f t="shared" si="316"/>
        <v>0.34981549067599249</v>
      </c>
      <c r="K3377" s="4">
        <f t="shared" si="317"/>
        <v>30826.273291464866</v>
      </c>
      <c r="L3377" s="4">
        <f t="shared" si="318"/>
        <v>18341.273291464866</v>
      </c>
      <c r="M3377" s="5">
        <f t="shared" si="319"/>
        <v>1.4690647410063971</v>
      </c>
      <c r="N3377" s="4">
        <f>IF(SUMPRODUCT($O$2:$AD$2,O3377:AD3377)&lt;=Kalkulačka!$B$4,SUMPRODUCT($O$2:$AD$2,O3377:AD3377)*Kalkulačka!$B$5,SUMPRODUCT($O$2:$AD$2,O3377:AD3377))</f>
        <v>39</v>
      </c>
      <c r="O3377" s="4">
        <v>26</v>
      </c>
      <c r="P3377" s="4">
        <v>0</v>
      </c>
      <c r="Q3377" s="4">
        <v>0</v>
      </c>
      <c r="R3377" s="4">
        <v>0</v>
      </c>
      <c r="S3377" s="4">
        <v>0</v>
      </c>
      <c r="T3377" s="4">
        <v>0</v>
      </c>
      <c r="U3377" s="4">
        <v>26</v>
      </c>
      <c r="V3377" s="4">
        <v>0</v>
      </c>
      <c r="W3377" s="4">
        <v>0</v>
      </c>
      <c r="X3377" s="4">
        <v>0</v>
      </c>
      <c r="Y3377" s="4">
        <v>0</v>
      </c>
      <c r="Z3377" s="4">
        <v>0</v>
      </c>
      <c r="AA3377" s="4">
        <v>0</v>
      </c>
      <c r="AB3377" s="4">
        <v>0</v>
      </c>
      <c r="AC3377" s="4">
        <v>0</v>
      </c>
      <c r="AD3377" s="4">
        <v>0</v>
      </c>
    </row>
    <row r="3378" spans="1:30" x14ac:dyDescent="0.3">
      <c r="A3378" s="16" t="s">
        <v>25</v>
      </c>
      <c r="B3378" s="7">
        <v>559709</v>
      </c>
      <c r="C3378" s="7">
        <v>258598</v>
      </c>
      <c r="D3378" s="7" t="s">
        <v>3231</v>
      </c>
      <c r="E3378" s="7">
        <v>2</v>
      </c>
      <c r="F3378" s="4">
        <v>410194</v>
      </c>
      <c r="G3378" s="4">
        <v>12481</v>
      </c>
      <c r="H3378" s="4">
        <f t="shared" si="314"/>
        <v>554164.05006604735</v>
      </c>
      <c r="I3378" s="4">
        <f t="shared" si="315"/>
        <v>143970.05006604735</v>
      </c>
      <c r="J3378" s="5">
        <f t="shared" si="316"/>
        <v>0.35098038992780811</v>
      </c>
      <c r="K3378" s="4">
        <f t="shared" si="317"/>
        <v>30826.273291464866</v>
      </c>
      <c r="L3378" s="4">
        <f t="shared" si="318"/>
        <v>18345.273291464866</v>
      </c>
      <c r="M3378" s="5">
        <f t="shared" si="319"/>
        <v>1.4698560445048368</v>
      </c>
      <c r="N3378" s="4">
        <f>IF(SUMPRODUCT($O$2:$AD$2,O3378:AD3378)&lt;=Kalkulačka!$B$4,SUMPRODUCT($O$2:$AD$2,O3378:AD3378)*Kalkulačka!$B$5,SUMPRODUCT($O$2:$AD$2,O3378:AD3378))</f>
        <v>39</v>
      </c>
      <c r="O3378" s="4">
        <v>26</v>
      </c>
      <c r="P3378" s="4">
        <v>0</v>
      </c>
      <c r="Q3378" s="4">
        <v>0</v>
      </c>
      <c r="R3378" s="4">
        <v>0</v>
      </c>
      <c r="S3378" s="4">
        <v>0</v>
      </c>
      <c r="T3378" s="4">
        <v>0</v>
      </c>
      <c r="U3378" s="4">
        <v>26</v>
      </c>
      <c r="V3378" s="4">
        <v>0</v>
      </c>
      <c r="W3378" s="4">
        <v>0</v>
      </c>
      <c r="X3378" s="4">
        <v>0</v>
      </c>
      <c r="Y3378" s="4">
        <v>0</v>
      </c>
      <c r="Z3378" s="4">
        <v>0</v>
      </c>
      <c r="AA3378" s="4">
        <v>0</v>
      </c>
      <c r="AB3378" s="4">
        <v>0</v>
      </c>
      <c r="AC3378" s="4">
        <v>0</v>
      </c>
      <c r="AD3378" s="4">
        <v>0</v>
      </c>
    </row>
    <row r="3379" spans="1:30" x14ac:dyDescent="0.3">
      <c r="A3379" s="16" t="s">
        <v>56</v>
      </c>
      <c r="B3379" s="7">
        <v>568830</v>
      </c>
      <c r="C3379" s="7">
        <v>577031</v>
      </c>
      <c r="D3379" s="7" t="s">
        <v>3232</v>
      </c>
      <c r="E3379" s="7">
        <v>2</v>
      </c>
      <c r="F3379" s="4">
        <v>2901647</v>
      </c>
      <c r="G3379" s="4">
        <v>127454</v>
      </c>
      <c r="H3379" s="4">
        <f t="shared" si="314"/>
        <v>3921776.3543135659</v>
      </c>
      <c r="I3379" s="4">
        <f t="shared" si="315"/>
        <v>1020129.3543135659</v>
      </c>
      <c r="J3379" s="5">
        <f t="shared" si="316"/>
        <v>0.3515690758777914</v>
      </c>
      <c r="K3379" s="4">
        <f t="shared" si="317"/>
        <v>218155.16483190522</v>
      </c>
      <c r="L3379" s="4">
        <f t="shared" si="318"/>
        <v>90701.164831905218</v>
      </c>
      <c r="M3379" s="5">
        <f t="shared" si="319"/>
        <v>0.71163843293976825</v>
      </c>
      <c r="N3379" s="4">
        <f>IF(SUMPRODUCT($O$2:$AD$2,O3379:AD3379)&lt;=Kalkulačka!$B$4,SUMPRODUCT($O$2:$AD$2,O3379:AD3379)*Kalkulačka!$B$5,SUMPRODUCT($O$2:$AD$2,O3379:AD3379))</f>
        <v>276</v>
      </c>
      <c r="O3379" s="4">
        <v>78</v>
      </c>
      <c r="P3379" s="4">
        <v>0</v>
      </c>
      <c r="Q3379" s="4">
        <v>0</v>
      </c>
      <c r="R3379" s="4">
        <v>0</v>
      </c>
      <c r="S3379" s="4">
        <v>106</v>
      </c>
      <c r="T3379" s="4">
        <v>0</v>
      </c>
      <c r="U3379" s="4">
        <v>183</v>
      </c>
      <c r="V3379" s="4">
        <v>74</v>
      </c>
      <c r="W3379" s="4">
        <v>0</v>
      </c>
      <c r="X3379" s="4">
        <v>0</v>
      </c>
      <c r="Y3379" s="4">
        <v>0</v>
      </c>
      <c r="Z3379" s="4">
        <v>0</v>
      </c>
      <c r="AA3379" s="4">
        <v>0</v>
      </c>
      <c r="AB3379" s="4">
        <v>0</v>
      </c>
      <c r="AC3379" s="4">
        <v>0</v>
      </c>
      <c r="AD3379" s="4">
        <v>0</v>
      </c>
    </row>
    <row r="3380" spans="1:30" x14ac:dyDescent="0.3">
      <c r="A3380" s="16" t="s">
        <v>20</v>
      </c>
      <c r="B3380" s="7">
        <v>539651</v>
      </c>
      <c r="C3380" s="7">
        <v>241644</v>
      </c>
      <c r="D3380" s="7" t="s">
        <v>3233</v>
      </c>
      <c r="E3380" s="7">
        <v>2</v>
      </c>
      <c r="F3380" s="4">
        <v>803504</v>
      </c>
      <c r="G3380" s="4">
        <v>24370</v>
      </c>
      <c r="H3380" s="4">
        <f t="shared" si="314"/>
        <v>1087014.0982064775</v>
      </c>
      <c r="I3380" s="4">
        <f t="shared" si="315"/>
        <v>283510.09820647747</v>
      </c>
      <c r="J3380" s="5">
        <f t="shared" si="316"/>
        <v>0.35284217403581986</v>
      </c>
      <c r="K3380" s="4">
        <f t="shared" si="317"/>
        <v>60466.920687104161</v>
      </c>
      <c r="L3380" s="4">
        <f t="shared" si="318"/>
        <v>36096.920687104161</v>
      </c>
      <c r="M3380" s="5">
        <f t="shared" si="319"/>
        <v>1.4812031467831006</v>
      </c>
      <c r="N3380" s="4">
        <f>IF(SUMPRODUCT($O$2:$AD$2,O3380:AD3380)&lt;=Kalkulačka!$B$4,SUMPRODUCT($O$2:$AD$2,O3380:AD3380)*Kalkulačka!$B$5,SUMPRODUCT($O$2:$AD$2,O3380:AD3380))</f>
        <v>76.5</v>
      </c>
      <c r="O3380" s="4">
        <v>51</v>
      </c>
      <c r="P3380" s="4">
        <v>0</v>
      </c>
      <c r="Q3380" s="4">
        <v>0</v>
      </c>
      <c r="R3380" s="4">
        <v>0</v>
      </c>
      <c r="S3380" s="4">
        <v>0</v>
      </c>
      <c r="T3380" s="4">
        <v>0</v>
      </c>
      <c r="U3380" s="4">
        <v>51</v>
      </c>
      <c r="V3380" s="4">
        <v>0</v>
      </c>
      <c r="W3380" s="4">
        <v>0</v>
      </c>
      <c r="X3380" s="4">
        <v>0</v>
      </c>
      <c r="Y3380" s="4">
        <v>0</v>
      </c>
      <c r="Z3380" s="4">
        <v>0</v>
      </c>
      <c r="AA3380" s="4">
        <v>0</v>
      </c>
      <c r="AB3380" s="4">
        <v>0</v>
      </c>
      <c r="AC3380" s="4">
        <v>0</v>
      </c>
      <c r="AD3380" s="4">
        <v>0</v>
      </c>
    </row>
    <row r="3381" spans="1:30" x14ac:dyDescent="0.3">
      <c r="A3381" s="16" t="s">
        <v>47</v>
      </c>
      <c r="B3381" s="7">
        <v>583596</v>
      </c>
      <c r="C3381" s="7">
        <v>282294</v>
      </c>
      <c r="D3381" s="7" t="s">
        <v>3234</v>
      </c>
      <c r="E3381" s="7">
        <v>2</v>
      </c>
      <c r="F3381" s="4">
        <v>2718336</v>
      </c>
      <c r="G3381" s="4">
        <v>121845</v>
      </c>
      <c r="H3381" s="4">
        <f t="shared" si="314"/>
        <v>3687322.3331317767</v>
      </c>
      <c r="I3381" s="4">
        <f t="shared" si="315"/>
        <v>968986.33313177666</v>
      </c>
      <c r="J3381" s="5">
        <f t="shared" si="316"/>
        <v>0.35646304692715569</v>
      </c>
      <c r="K3381" s="4">
        <f t="shared" si="317"/>
        <v>205113.27997782393</v>
      </c>
      <c r="L3381" s="4">
        <f t="shared" si="318"/>
        <v>83268.279977823928</v>
      </c>
      <c r="M3381" s="5">
        <f t="shared" si="319"/>
        <v>0.68339513297898091</v>
      </c>
      <c r="N3381" s="4">
        <f>IF(SUMPRODUCT($O$2:$AD$2,O3381:AD3381)&lt;=Kalkulačka!$B$4,SUMPRODUCT($O$2:$AD$2,O3381:AD3381)*Kalkulačka!$B$5,SUMPRODUCT($O$2:$AD$2,O3381:AD3381))</f>
        <v>259.5</v>
      </c>
      <c r="O3381" s="4">
        <v>69</v>
      </c>
      <c r="P3381" s="4">
        <v>0</v>
      </c>
      <c r="Q3381" s="4">
        <v>0</v>
      </c>
      <c r="R3381" s="4">
        <v>0</v>
      </c>
      <c r="S3381" s="4">
        <v>104</v>
      </c>
      <c r="T3381" s="4">
        <v>0</v>
      </c>
      <c r="U3381" s="4">
        <v>0</v>
      </c>
      <c r="V3381" s="4">
        <v>85</v>
      </c>
      <c r="W3381" s="4">
        <v>0</v>
      </c>
      <c r="X3381" s="4">
        <v>0</v>
      </c>
      <c r="Y3381" s="4">
        <v>0</v>
      </c>
      <c r="Z3381" s="4">
        <v>0</v>
      </c>
      <c r="AA3381" s="4">
        <v>0</v>
      </c>
      <c r="AB3381" s="4">
        <v>0</v>
      </c>
      <c r="AC3381" s="4">
        <v>0</v>
      </c>
      <c r="AD3381" s="4">
        <v>0</v>
      </c>
    </row>
    <row r="3382" spans="1:30" x14ac:dyDescent="0.3">
      <c r="A3382" s="16" t="s">
        <v>50</v>
      </c>
      <c r="B3382" s="7">
        <v>536687</v>
      </c>
      <c r="C3382" s="7">
        <v>302775</v>
      </c>
      <c r="D3382" s="7" t="s">
        <v>3235</v>
      </c>
      <c r="E3382" s="7">
        <v>2</v>
      </c>
      <c r="F3382" s="4">
        <v>408298</v>
      </c>
      <c r="G3382" s="4">
        <v>12459</v>
      </c>
      <c r="H3382" s="4">
        <f t="shared" si="314"/>
        <v>554164.05006604735</v>
      </c>
      <c r="I3382" s="4">
        <f t="shared" si="315"/>
        <v>145866.05006604735</v>
      </c>
      <c r="J3382" s="5">
        <f t="shared" si="316"/>
        <v>0.35725389315168665</v>
      </c>
      <c r="K3382" s="4">
        <f t="shared" si="317"/>
        <v>30826.273291464866</v>
      </c>
      <c r="L3382" s="4">
        <f t="shared" si="318"/>
        <v>18367.273291464866</v>
      </c>
      <c r="M3382" s="5">
        <f t="shared" si="319"/>
        <v>1.4742172960482276</v>
      </c>
      <c r="N3382" s="4">
        <f>IF(SUMPRODUCT($O$2:$AD$2,O3382:AD3382)&lt;=Kalkulačka!$B$4,SUMPRODUCT($O$2:$AD$2,O3382:AD3382)*Kalkulačka!$B$5,SUMPRODUCT($O$2:$AD$2,O3382:AD3382))</f>
        <v>39</v>
      </c>
      <c r="O3382" s="4">
        <v>26</v>
      </c>
      <c r="P3382" s="4">
        <v>0</v>
      </c>
      <c r="Q3382" s="4">
        <v>0</v>
      </c>
      <c r="R3382" s="4">
        <v>0</v>
      </c>
      <c r="S3382" s="4">
        <v>0</v>
      </c>
      <c r="T3382" s="4">
        <v>0</v>
      </c>
      <c r="U3382" s="4">
        <v>0</v>
      </c>
      <c r="V3382" s="4">
        <v>0</v>
      </c>
      <c r="W3382" s="4">
        <v>0</v>
      </c>
      <c r="X3382" s="4">
        <v>0</v>
      </c>
      <c r="Y3382" s="4">
        <v>0</v>
      </c>
      <c r="Z3382" s="4">
        <v>0</v>
      </c>
      <c r="AA3382" s="4">
        <v>0</v>
      </c>
      <c r="AB3382" s="4">
        <v>0</v>
      </c>
      <c r="AC3382" s="4">
        <v>0</v>
      </c>
      <c r="AD3382" s="4">
        <v>0</v>
      </c>
    </row>
    <row r="3383" spans="1:30" x14ac:dyDescent="0.3">
      <c r="A3383" s="16" t="s">
        <v>20</v>
      </c>
      <c r="B3383" s="7">
        <v>539228</v>
      </c>
      <c r="C3383" s="7">
        <v>241211</v>
      </c>
      <c r="D3383" s="7" t="s">
        <v>2974</v>
      </c>
      <c r="E3383" s="7">
        <v>2</v>
      </c>
      <c r="F3383" s="4">
        <v>1209041</v>
      </c>
      <c r="G3383" s="4">
        <v>36798</v>
      </c>
      <c r="H3383" s="4">
        <f t="shared" si="314"/>
        <v>1641178.1482725248</v>
      </c>
      <c r="I3383" s="4">
        <f t="shared" si="315"/>
        <v>432137.14827252482</v>
      </c>
      <c r="J3383" s="5">
        <f t="shared" si="316"/>
        <v>0.35742141769594649</v>
      </c>
      <c r="K3383" s="4">
        <f t="shared" si="317"/>
        <v>91293.193978569034</v>
      </c>
      <c r="L3383" s="4">
        <f t="shared" si="318"/>
        <v>54495.193978569034</v>
      </c>
      <c r="M3383" s="5">
        <f t="shared" si="319"/>
        <v>1.4809281476865328</v>
      </c>
      <c r="N3383" s="4">
        <f>IF(SUMPRODUCT($O$2:$AD$2,O3383:AD3383)&lt;=Kalkulačka!$B$4,SUMPRODUCT($O$2:$AD$2,O3383:AD3383)*Kalkulačka!$B$5,SUMPRODUCT($O$2:$AD$2,O3383:AD3383))</f>
        <v>115.5</v>
      </c>
      <c r="O3383" s="4">
        <v>77</v>
      </c>
      <c r="P3383" s="4">
        <v>0</v>
      </c>
      <c r="Q3383" s="4">
        <v>0</v>
      </c>
      <c r="R3383" s="4">
        <v>0</v>
      </c>
      <c r="S3383" s="4">
        <v>0</v>
      </c>
      <c r="T3383" s="4">
        <v>0</v>
      </c>
      <c r="U3383" s="4">
        <v>77</v>
      </c>
      <c r="V3383" s="4">
        <v>0</v>
      </c>
      <c r="W3383" s="4">
        <v>0</v>
      </c>
      <c r="X3383" s="4">
        <v>0</v>
      </c>
      <c r="Y3383" s="4">
        <v>0</v>
      </c>
      <c r="Z3383" s="4">
        <v>0</v>
      </c>
      <c r="AA3383" s="4">
        <v>0</v>
      </c>
      <c r="AB3383" s="4">
        <v>0</v>
      </c>
      <c r="AC3383" s="4">
        <v>0</v>
      </c>
      <c r="AD3383" s="4">
        <v>0</v>
      </c>
    </row>
    <row r="3384" spans="1:30" x14ac:dyDescent="0.3">
      <c r="A3384" s="16" t="s">
        <v>20</v>
      </c>
      <c r="B3384" s="7">
        <v>533301</v>
      </c>
      <c r="C3384" s="7">
        <v>235369</v>
      </c>
      <c r="D3384" s="7" t="s">
        <v>3236</v>
      </c>
      <c r="E3384" s="7">
        <v>2</v>
      </c>
      <c r="F3384" s="4">
        <v>1208697</v>
      </c>
      <c r="G3384" s="4">
        <v>36794</v>
      </c>
      <c r="H3384" s="4">
        <f t="shared" si="314"/>
        <v>1641178.1482725248</v>
      </c>
      <c r="I3384" s="4">
        <f t="shared" si="315"/>
        <v>432481.14827252482</v>
      </c>
      <c r="J3384" s="5">
        <f t="shared" si="316"/>
        <v>0.35780774525999881</v>
      </c>
      <c r="K3384" s="4">
        <f t="shared" si="317"/>
        <v>91293.193978569034</v>
      </c>
      <c r="L3384" s="4">
        <f t="shared" si="318"/>
        <v>54499.193978569034</v>
      </c>
      <c r="M3384" s="5">
        <f t="shared" si="319"/>
        <v>1.4811978577640112</v>
      </c>
      <c r="N3384" s="4">
        <f>IF(SUMPRODUCT($O$2:$AD$2,O3384:AD3384)&lt;=Kalkulačka!$B$4,SUMPRODUCT($O$2:$AD$2,O3384:AD3384)*Kalkulačka!$B$5,SUMPRODUCT($O$2:$AD$2,O3384:AD3384))</f>
        <v>115.5</v>
      </c>
      <c r="O3384" s="4">
        <v>77</v>
      </c>
      <c r="P3384" s="4">
        <v>0</v>
      </c>
      <c r="Q3384" s="4">
        <v>0</v>
      </c>
      <c r="R3384" s="4">
        <v>0</v>
      </c>
      <c r="S3384" s="4">
        <v>0</v>
      </c>
      <c r="T3384" s="4">
        <v>0</v>
      </c>
      <c r="U3384" s="4">
        <v>77</v>
      </c>
      <c r="V3384" s="4">
        <v>0</v>
      </c>
      <c r="W3384" s="4">
        <v>0</v>
      </c>
      <c r="X3384" s="4">
        <v>0</v>
      </c>
      <c r="Y3384" s="4">
        <v>0</v>
      </c>
      <c r="Z3384" s="4">
        <v>0</v>
      </c>
      <c r="AA3384" s="4">
        <v>0</v>
      </c>
      <c r="AB3384" s="4">
        <v>0</v>
      </c>
      <c r="AC3384" s="4">
        <v>0</v>
      </c>
      <c r="AD3384" s="4">
        <v>0</v>
      </c>
    </row>
    <row r="3385" spans="1:30" x14ac:dyDescent="0.3">
      <c r="A3385" s="16" t="s">
        <v>38</v>
      </c>
      <c r="B3385" s="7">
        <v>574376</v>
      </c>
      <c r="C3385" s="7">
        <v>272973</v>
      </c>
      <c r="D3385" s="7" t="s">
        <v>3237</v>
      </c>
      <c r="E3385" s="7">
        <v>2</v>
      </c>
      <c r="F3385" s="4">
        <v>1568198</v>
      </c>
      <c r="G3385" s="4">
        <v>65283</v>
      </c>
      <c r="H3385" s="4">
        <f t="shared" si="314"/>
        <v>2131400.1925617205</v>
      </c>
      <c r="I3385" s="4">
        <f t="shared" si="315"/>
        <v>563202.1925617205</v>
      </c>
      <c r="J3385" s="5">
        <f t="shared" si="316"/>
        <v>0.35913972123527804</v>
      </c>
      <c r="K3385" s="4">
        <f t="shared" si="317"/>
        <v>118562.58958255718</v>
      </c>
      <c r="L3385" s="4">
        <f t="shared" si="318"/>
        <v>53279.589582557179</v>
      </c>
      <c r="M3385" s="5">
        <f t="shared" si="319"/>
        <v>0.81613267745901963</v>
      </c>
      <c r="N3385" s="4">
        <f>IF(SUMPRODUCT($O$2:$AD$2,O3385:AD3385)&lt;=Kalkulačka!$B$4,SUMPRODUCT($O$2:$AD$2,O3385:AD3385)*Kalkulačka!$B$5,SUMPRODUCT($O$2:$AD$2,O3385:AD3385))</f>
        <v>150</v>
      </c>
      <c r="O3385" s="4">
        <v>54</v>
      </c>
      <c r="P3385" s="4">
        <v>0</v>
      </c>
      <c r="Q3385" s="4">
        <v>0</v>
      </c>
      <c r="R3385" s="4">
        <v>0</v>
      </c>
      <c r="S3385" s="4">
        <v>46</v>
      </c>
      <c r="T3385" s="4">
        <v>0</v>
      </c>
      <c r="U3385" s="4">
        <v>100</v>
      </c>
      <c r="V3385" s="4">
        <v>46</v>
      </c>
      <c r="W3385" s="4">
        <v>0</v>
      </c>
      <c r="X3385" s="4">
        <v>0</v>
      </c>
      <c r="Y3385" s="4">
        <v>0</v>
      </c>
      <c r="Z3385" s="4">
        <v>0</v>
      </c>
      <c r="AA3385" s="4">
        <v>0</v>
      </c>
      <c r="AB3385" s="4">
        <v>0</v>
      </c>
      <c r="AC3385" s="4">
        <v>0</v>
      </c>
      <c r="AD3385" s="4">
        <v>0</v>
      </c>
    </row>
    <row r="3386" spans="1:30" x14ac:dyDescent="0.3">
      <c r="A3386" s="16" t="s">
        <v>32</v>
      </c>
      <c r="B3386" s="7">
        <v>565491</v>
      </c>
      <c r="C3386" s="7">
        <v>264261</v>
      </c>
      <c r="D3386" s="7" t="s">
        <v>3238</v>
      </c>
      <c r="E3386" s="7">
        <v>2</v>
      </c>
      <c r="F3386" s="4">
        <v>392012</v>
      </c>
      <c r="G3386" s="4">
        <v>11875</v>
      </c>
      <c r="H3386" s="4">
        <f t="shared" si="314"/>
        <v>532850.04814043012</v>
      </c>
      <c r="I3386" s="4">
        <f t="shared" si="315"/>
        <v>140838.04814043012</v>
      </c>
      <c r="J3386" s="5">
        <f t="shared" si="316"/>
        <v>0.35926973699894416</v>
      </c>
      <c r="K3386" s="4">
        <f t="shared" si="317"/>
        <v>29640.647395639295</v>
      </c>
      <c r="L3386" s="4">
        <f t="shared" si="318"/>
        <v>17765.647395639295</v>
      </c>
      <c r="M3386" s="5">
        <f t="shared" si="319"/>
        <v>1.4960545175275195</v>
      </c>
      <c r="N3386" s="4">
        <f>IF(SUMPRODUCT($O$2:$AD$2,O3386:AD3386)&lt;=Kalkulačka!$B$4,SUMPRODUCT($O$2:$AD$2,O3386:AD3386)*Kalkulačka!$B$5,SUMPRODUCT($O$2:$AD$2,O3386:AD3386))</f>
        <v>37.5</v>
      </c>
      <c r="O3386" s="4">
        <v>25</v>
      </c>
      <c r="P3386" s="4">
        <v>0</v>
      </c>
      <c r="Q3386" s="4">
        <v>0</v>
      </c>
      <c r="R3386" s="4">
        <v>0</v>
      </c>
      <c r="S3386" s="4">
        <v>0</v>
      </c>
      <c r="T3386" s="4">
        <v>0</v>
      </c>
      <c r="U3386" s="4">
        <v>25</v>
      </c>
      <c r="V3386" s="4">
        <v>0</v>
      </c>
      <c r="W3386" s="4">
        <v>0</v>
      </c>
      <c r="X3386" s="4">
        <v>0</v>
      </c>
      <c r="Y3386" s="4">
        <v>0</v>
      </c>
      <c r="Z3386" s="4">
        <v>0</v>
      </c>
      <c r="AA3386" s="4">
        <v>0</v>
      </c>
      <c r="AB3386" s="4">
        <v>0</v>
      </c>
      <c r="AC3386" s="4">
        <v>0</v>
      </c>
      <c r="AD3386" s="4">
        <v>0</v>
      </c>
    </row>
    <row r="3387" spans="1:30" x14ac:dyDescent="0.3">
      <c r="A3387" s="16" t="s">
        <v>47</v>
      </c>
      <c r="B3387" s="7">
        <v>581461</v>
      </c>
      <c r="C3387" s="7">
        <v>600644</v>
      </c>
      <c r="D3387" s="7" t="s">
        <v>3239</v>
      </c>
      <c r="E3387" s="7">
        <v>2</v>
      </c>
      <c r="F3387" s="4">
        <v>407436</v>
      </c>
      <c r="G3387" s="4">
        <v>12449</v>
      </c>
      <c r="H3387" s="4">
        <f t="shared" si="314"/>
        <v>554164.05006604735</v>
      </c>
      <c r="I3387" s="4">
        <f t="shared" si="315"/>
        <v>146728.05006604735</v>
      </c>
      <c r="J3387" s="5">
        <f t="shared" si="316"/>
        <v>0.36012539408900368</v>
      </c>
      <c r="K3387" s="4">
        <f t="shared" si="317"/>
        <v>30826.273291464866</v>
      </c>
      <c r="L3387" s="4">
        <f t="shared" si="318"/>
        <v>18377.273291464866</v>
      </c>
      <c r="M3387" s="5">
        <f t="shared" si="319"/>
        <v>1.4762047788147536</v>
      </c>
      <c r="N3387" s="4">
        <f>IF(SUMPRODUCT($O$2:$AD$2,O3387:AD3387)&lt;=Kalkulačka!$B$4,SUMPRODUCT($O$2:$AD$2,O3387:AD3387)*Kalkulačka!$B$5,SUMPRODUCT($O$2:$AD$2,O3387:AD3387))</f>
        <v>39</v>
      </c>
      <c r="O3387" s="4">
        <v>26</v>
      </c>
      <c r="P3387" s="4">
        <v>0</v>
      </c>
      <c r="Q3387" s="4">
        <v>0</v>
      </c>
      <c r="R3387" s="4">
        <v>0</v>
      </c>
      <c r="S3387" s="4">
        <v>0</v>
      </c>
      <c r="T3387" s="4">
        <v>0</v>
      </c>
      <c r="U3387" s="4">
        <v>26</v>
      </c>
      <c r="V3387" s="4">
        <v>0</v>
      </c>
      <c r="W3387" s="4">
        <v>0</v>
      </c>
      <c r="X3387" s="4">
        <v>0</v>
      </c>
      <c r="Y3387" s="4">
        <v>0</v>
      </c>
      <c r="Z3387" s="4">
        <v>0</v>
      </c>
      <c r="AA3387" s="4">
        <v>0</v>
      </c>
      <c r="AB3387" s="4">
        <v>0</v>
      </c>
      <c r="AC3387" s="4">
        <v>0</v>
      </c>
      <c r="AD3387" s="4">
        <v>0</v>
      </c>
    </row>
    <row r="3388" spans="1:30" x14ac:dyDescent="0.3">
      <c r="A3388" s="16" t="s">
        <v>47</v>
      </c>
      <c r="B3388" s="7">
        <v>594784</v>
      </c>
      <c r="C3388" s="7">
        <v>637017</v>
      </c>
      <c r="D3388" s="7" t="s">
        <v>3240</v>
      </c>
      <c r="E3388" s="7">
        <v>2</v>
      </c>
      <c r="F3388" s="4">
        <v>407436</v>
      </c>
      <c r="G3388" s="4">
        <v>12449</v>
      </c>
      <c r="H3388" s="4">
        <f t="shared" si="314"/>
        <v>554164.05006604735</v>
      </c>
      <c r="I3388" s="4">
        <f t="shared" si="315"/>
        <v>146728.05006604735</v>
      </c>
      <c r="J3388" s="5">
        <f t="shared" si="316"/>
        <v>0.36012539408900368</v>
      </c>
      <c r="K3388" s="4">
        <f t="shared" si="317"/>
        <v>30826.273291464866</v>
      </c>
      <c r="L3388" s="4">
        <f t="shared" si="318"/>
        <v>18377.273291464866</v>
      </c>
      <c r="M3388" s="5">
        <f t="shared" si="319"/>
        <v>1.4762047788147536</v>
      </c>
      <c r="N3388" s="4">
        <f>IF(SUMPRODUCT($O$2:$AD$2,O3388:AD3388)&lt;=Kalkulačka!$B$4,SUMPRODUCT($O$2:$AD$2,O3388:AD3388)*Kalkulačka!$B$5,SUMPRODUCT($O$2:$AD$2,O3388:AD3388))</f>
        <v>39</v>
      </c>
      <c r="O3388" s="4">
        <v>26</v>
      </c>
      <c r="P3388" s="4">
        <v>0</v>
      </c>
      <c r="Q3388" s="4">
        <v>0</v>
      </c>
      <c r="R3388" s="4">
        <v>0</v>
      </c>
      <c r="S3388" s="4">
        <v>0</v>
      </c>
      <c r="T3388" s="4">
        <v>0</v>
      </c>
      <c r="U3388" s="4">
        <v>26</v>
      </c>
      <c r="V3388" s="4">
        <v>0</v>
      </c>
      <c r="W3388" s="4">
        <v>0</v>
      </c>
      <c r="X3388" s="4">
        <v>0</v>
      </c>
      <c r="Y3388" s="4">
        <v>0</v>
      </c>
      <c r="Z3388" s="4">
        <v>0</v>
      </c>
      <c r="AA3388" s="4">
        <v>0</v>
      </c>
      <c r="AB3388" s="4">
        <v>0</v>
      </c>
      <c r="AC3388" s="4">
        <v>0</v>
      </c>
      <c r="AD3388" s="4">
        <v>0</v>
      </c>
    </row>
    <row r="3389" spans="1:30" x14ac:dyDescent="0.3">
      <c r="A3389" s="16" t="s">
        <v>32</v>
      </c>
      <c r="B3389" s="7">
        <v>564745</v>
      </c>
      <c r="C3389" s="7">
        <v>526461</v>
      </c>
      <c r="D3389" s="7" t="s">
        <v>3241</v>
      </c>
      <c r="E3389" s="7">
        <v>2</v>
      </c>
      <c r="F3389" s="4">
        <v>391681</v>
      </c>
      <c r="G3389" s="4">
        <v>11871</v>
      </c>
      <c r="H3389" s="4">
        <f t="shared" si="314"/>
        <v>532850.04814043012</v>
      </c>
      <c r="I3389" s="4">
        <f t="shared" si="315"/>
        <v>141169.04814043012</v>
      </c>
      <c r="J3389" s="5">
        <f t="shared" si="316"/>
        <v>0.36041842249287082</v>
      </c>
      <c r="K3389" s="4">
        <f t="shared" si="317"/>
        <v>29640.647395639295</v>
      </c>
      <c r="L3389" s="4">
        <f t="shared" si="318"/>
        <v>17769.647395639295</v>
      </c>
      <c r="M3389" s="5">
        <f t="shared" si="319"/>
        <v>1.4968955770903287</v>
      </c>
      <c r="N3389" s="4">
        <f>IF(SUMPRODUCT($O$2:$AD$2,O3389:AD3389)&lt;=Kalkulačka!$B$4,SUMPRODUCT($O$2:$AD$2,O3389:AD3389)*Kalkulačka!$B$5,SUMPRODUCT($O$2:$AD$2,O3389:AD3389))</f>
        <v>37.5</v>
      </c>
      <c r="O3389" s="4">
        <v>25</v>
      </c>
      <c r="P3389" s="4">
        <v>0</v>
      </c>
      <c r="Q3389" s="4">
        <v>0</v>
      </c>
      <c r="R3389" s="4">
        <v>0</v>
      </c>
      <c r="S3389" s="4">
        <v>0</v>
      </c>
      <c r="T3389" s="4">
        <v>0</v>
      </c>
      <c r="U3389" s="4">
        <v>25</v>
      </c>
      <c r="V3389" s="4">
        <v>0</v>
      </c>
      <c r="W3389" s="4">
        <v>0</v>
      </c>
      <c r="X3389" s="4">
        <v>0</v>
      </c>
      <c r="Y3389" s="4">
        <v>0</v>
      </c>
      <c r="Z3389" s="4">
        <v>0</v>
      </c>
      <c r="AA3389" s="4">
        <v>0</v>
      </c>
      <c r="AB3389" s="4">
        <v>0</v>
      </c>
      <c r="AC3389" s="4">
        <v>0</v>
      </c>
      <c r="AD3389" s="4">
        <v>0</v>
      </c>
    </row>
    <row r="3390" spans="1:30" x14ac:dyDescent="0.3">
      <c r="A3390" s="16" t="s">
        <v>32</v>
      </c>
      <c r="B3390" s="7">
        <v>564893</v>
      </c>
      <c r="C3390" s="7">
        <v>263664</v>
      </c>
      <c r="D3390" s="7" t="s">
        <v>3242</v>
      </c>
      <c r="E3390" s="7">
        <v>2</v>
      </c>
      <c r="F3390" s="4">
        <v>391681</v>
      </c>
      <c r="G3390" s="4">
        <v>11871</v>
      </c>
      <c r="H3390" s="4">
        <f t="shared" si="314"/>
        <v>532850.04814043012</v>
      </c>
      <c r="I3390" s="4">
        <f t="shared" si="315"/>
        <v>141169.04814043012</v>
      </c>
      <c r="J3390" s="5">
        <f t="shared" si="316"/>
        <v>0.36041842249287082</v>
      </c>
      <c r="K3390" s="4">
        <f t="shared" si="317"/>
        <v>29640.647395639295</v>
      </c>
      <c r="L3390" s="4">
        <f t="shared" si="318"/>
        <v>17769.647395639295</v>
      </c>
      <c r="M3390" s="5">
        <f t="shared" si="319"/>
        <v>1.4968955770903287</v>
      </c>
      <c r="N3390" s="4">
        <f>IF(SUMPRODUCT($O$2:$AD$2,O3390:AD3390)&lt;=Kalkulačka!$B$4,SUMPRODUCT($O$2:$AD$2,O3390:AD3390)*Kalkulačka!$B$5,SUMPRODUCT($O$2:$AD$2,O3390:AD3390))</f>
        <v>37.5</v>
      </c>
      <c r="O3390" s="4">
        <v>25</v>
      </c>
      <c r="P3390" s="4">
        <v>0</v>
      </c>
      <c r="Q3390" s="4">
        <v>0</v>
      </c>
      <c r="R3390" s="4">
        <v>0</v>
      </c>
      <c r="S3390" s="4">
        <v>0</v>
      </c>
      <c r="T3390" s="4">
        <v>0</v>
      </c>
      <c r="U3390" s="4">
        <v>25</v>
      </c>
      <c r="V3390" s="4">
        <v>0</v>
      </c>
      <c r="W3390" s="4">
        <v>0</v>
      </c>
      <c r="X3390" s="4">
        <v>0</v>
      </c>
      <c r="Y3390" s="4">
        <v>0</v>
      </c>
      <c r="Z3390" s="4">
        <v>0</v>
      </c>
      <c r="AA3390" s="4">
        <v>0</v>
      </c>
      <c r="AB3390" s="4">
        <v>0</v>
      </c>
      <c r="AC3390" s="4">
        <v>0</v>
      </c>
      <c r="AD3390" s="4">
        <v>0</v>
      </c>
    </row>
    <row r="3391" spans="1:30" x14ac:dyDescent="0.3">
      <c r="A3391" s="16" t="s">
        <v>38</v>
      </c>
      <c r="B3391" s="7">
        <v>570851</v>
      </c>
      <c r="C3391" s="7">
        <v>653411</v>
      </c>
      <c r="D3391" s="7" t="s">
        <v>3243</v>
      </c>
      <c r="E3391" s="7">
        <v>2</v>
      </c>
      <c r="F3391" s="4">
        <v>1109125</v>
      </c>
      <c r="G3391" s="4">
        <v>35639</v>
      </c>
      <c r="H3391" s="4">
        <f t="shared" si="314"/>
        <v>1513294.1367188215</v>
      </c>
      <c r="I3391" s="4">
        <f t="shared" si="315"/>
        <v>404169.13671882148</v>
      </c>
      <c r="J3391" s="5">
        <f t="shared" si="316"/>
        <v>0.36440359447205806</v>
      </c>
      <c r="K3391" s="4">
        <f t="shared" si="317"/>
        <v>84179.438603615607</v>
      </c>
      <c r="L3391" s="4">
        <f t="shared" si="318"/>
        <v>48540.438603615607</v>
      </c>
      <c r="M3391" s="5">
        <f t="shared" si="319"/>
        <v>1.3620033840347823</v>
      </c>
      <c r="N3391" s="4">
        <f>IF(SUMPRODUCT($O$2:$AD$2,O3391:AD3391)&lt;=Kalkulačka!$B$4,SUMPRODUCT($O$2:$AD$2,O3391:AD3391)*Kalkulačka!$B$5,SUMPRODUCT($O$2:$AD$2,O3391:AD3391))</f>
        <v>106.5</v>
      </c>
      <c r="O3391" s="4">
        <v>43</v>
      </c>
      <c r="P3391" s="4">
        <v>14</v>
      </c>
      <c r="Q3391" s="4">
        <v>0</v>
      </c>
      <c r="R3391" s="4">
        <v>0</v>
      </c>
      <c r="S3391" s="4">
        <v>0</v>
      </c>
      <c r="T3391" s="4">
        <v>0</v>
      </c>
      <c r="U3391" s="4">
        <v>57</v>
      </c>
      <c r="V3391" s="4">
        <v>0</v>
      </c>
      <c r="W3391" s="4">
        <v>0</v>
      </c>
      <c r="X3391" s="4">
        <v>0</v>
      </c>
      <c r="Y3391" s="4">
        <v>0</v>
      </c>
      <c r="Z3391" s="4">
        <v>0</v>
      </c>
      <c r="AA3391" s="4">
        <v>0</v>
      </c>
      <c r="AB3391" s="4">
        <v>0</v>
      </c>
      <c r="AC3391" s="4">
        <v>0</v>
      </c>
      <c r="AD3391" s="4">
        <v>0</v>
      </c>
    </row>
    <row r="3392" spans="1:30" x14ac:dyDescent="0.3">
      <c r="A3392" s="16" t="s">
        <v>20</v>
      </c>
      <c r="B3392" s="7">
        <v>535711</v>
      </c>
      <c r="C3392" s="7">
        <v>237698</v>
      </c>
      <c r="D3392" s="7" t="s">
        <v>1833</v>
      </c>
      <c r="E3392" s="7">
        <v>2</v>
      </c>
      <c r="F3392" s="4">
        <v>405194</v>
      </c>
      <c r="G3392" s="4">
        <v>12424</v>
      </c>
      <c r="H3392" s="4">
        <f t="shared" si="314"/>
        <v>554164.05006604735</v>
      </c>
      <c r="I3392" s="4">
        <f t="shared" si="315"/>
        <v>148970.05006604735</v>
      </c>
      <c r="J3392" s="5">
        <f t="shared" si="316"/>
        <v>0.36765117466213071</v>
      </c>
      <c r="K3392" s="4">
        <f t="shared" si="317"/>
        <v>30826.273291464866</v>
      </c>
      <c r="L3392" s="4">
        <f t="shared" si="318"/>
        <v>18402.273291464866</v>
      </c>
      <c r="M3392" s="5">
        <f t="shared" si="319"/>
        <v>1.4811874832151375</v>
      </c>
      <c r="N3392" s="4">
        <f>IF(SUMPRODUCT($O$2:$AD$2,O3392:AD3392)&lt;=Kalkulačka!$B$4,SUMPRODUCT($O$2:$AD$2,O3392:AD3392)*Kalkulačka!$B$5,SUMPRODUCT($O$2:$AD$2,O3392:AD3392))</f>
        <v>39</v>
      </c>
      <c r="O3392" s="4">
        <v>26</v>
      </c>
      <c r="P3392" s="4">
        <v>0</v>
      </c>
      <c r="Q3392" s="4">
        <v>0</v>
      </c>
      <c r="R3392" s="4">
        <v>0</v>
      </c>
      <c r="S3392" s="4">
        <v>0</v>
      </c>
      <c r="T3392" s="4">
        <v>0</v>
      </c>
      <c r="U3392" s="4">
        <v>26</v>
      </c>
      <c r="V3392" s="4">
        <v>0</v>
      </c>
      <c r="W3392" s="4">
        <v>0</v>
      </c>
      <c r="X3392" s="4">
        <v>0</v>
      </c>
      <c r="Y3392" s="4">
        <v>0</v>
      </c>
      <c r="Z3392" s="4">
        <v>0</v>
      </c>
      <c r="AA3392" s="4">
        <v>0</v>
      </c>
      <c r="AB3392" s="4">
        <v>0</v>
      </c>
      <c r="AC3392" s="4">
        <v>0</v>
      </c>
      <c r="AD3392" s="4">
        <v>0</v>
      </c>
    </row>
    <row r="3393" spans="1:30" x14ac:dyDescent="0.3">
      <c r="A3393" s="16" t="s">
        <v>20</v>
      </c>
      <c r="B3393" s="7">
        <v>531766</v>
      </c>
      <c r="C3393" s="7">
        <v>233811</v>
      </c>
      <c r="D3393" s="7" t="s">
        <v>3244</v>
      </c>
      <c r="E3393" s="7">
        <v>2</v>
      </c>
      <c r="F3393" s="4">
        <v>405194</v>
      </c>
      <c r="G3393" s="4">
        <v>12424</v>
      </c>
      <c r="H3393" s="4">
        <f t="shared" si="314"/>
        <v>554164.05006604735</v>
      </c>
      <c r="I3393" s="4">
        <f t="shared" si="315"/>
        <v>148970.05006604735</v>
      </c>
      <c r="J3393" s="5">
        <f t="shared" si="316"/>
        <v>0.36765117466213071</v>
      </c>
      <c r="K3393" s="4">
        <f t="shared" si="317"/>
        <v>30826.273291464866</v>
      </c>
      <c r="L3393" s="4">
        <f t="shared" si="318"/>
        <v>18402.273291464866</v>
      </c>
      <c r="M3393" s="5">
        <f t="shared" si="319"/>
        <v>1.4811874832151375</v>
      </c>
      <c r="N3393" s="4">
        <f>IF(SUMPRODUCT($O$2:$AD$2,O3393:AD3393)&lt;=Kalkulačka!$B$4,SUMPRODUCT($O$2:$AD$2,O3393:AD3393)*Kalkulačka!$B$5,SUMPRODUCT($O$2:$AD$2,O3393:AD3393))</f>
        <v>39</v>
      </c>
      <c r="O3393" s="4">
        <v>26</v>
      </c>
      <c r="P3393" s="4">
        <v>0</v>
      </c>
      <c r="Q3393" s="4">
        <v>0</v>
      </c>
      <c r="R3393" s="4">
        <v>0</v>
      </c>
      <c r="S3393" s="4">
        <v>0</v>
      </c>
      <c r="T3393" s="4">
        <v>0</v>
      </c>
      <c r="U3393" s="4">
        <v>52</v>
      </c>
      <c r="V3393" s="4">
        <v>0</v>
      </c>
      <c r="W3393" s="4">
        <v>0</v>
      </c>
      <c r="X3393" s="4">
        <v>0</v>
      </c>
      <c r="Y3393" s="4">
        <v>0</v>
      </c>
      <c r="Z3393" s="4">
        <v>0</v>
      </c>
      <c r="AA3393" s="4">
        <v>0</v>
      </c>
      <c r="AB3393" s="4">
        <v>0</v>
      </c>
      <c r="AC3393" s="4">
        <v>0</v>
      </c>
      <c r="AD3393" s="4">
        <v>0</v>
      </c>
    </row>
    <row r="3394" spans="1:30" x14ac:dyDescent="0.3">
      <c r="A3394" s="16" t="s">
        <v>20</v>
      </c>
      <c r="B3394" s="7">
        <v>533726</v>
      </c>
      <c r="C3394" s="7">
        <v>235768</v>
      </c>
      <c r="D3394" s="7" t="s">
        <v>3245</v>
      </c>
      <c r="E3394" s="7">
        <v>2</v>
      </c>
      <c r="F3394" s="4">
        <v>405194</v>
      </c>
      <c r="G3394" s="4">
        <v>12424</v>
      </c>
      <c r="H3394" s="4">
        <f t="shared" si="314"/>
        <v>554164.05006604735</v>
      </c>
      <c r="I3394" s="4">
        <f t="shared" si="315"/>
        <v>148970.05006604735</v>
      </c>
      <c r="J3394" s="5">
        <f t="shared" si="316"/>
        <v>0.36765117466213071</v>
      </c>
      <c r="K3394" s="4">
        <f t="shared" si="317"/>
        <v>30826.273291464866</v>
      </c>
      <c r="L3394" s="4">
        <f t="shared" si="318"/>
        <v>18402.273291464866</v>
      </c>
      <c r="M3394" s="5">
        <f t="shared" si="319"/>
        <v>1.4811874832151375</v>
      </c>
      <c r="N3394" s="4">
        <f>IF(SUMPRODUCT($O$2:$AD$2,O3394:AD3394)&lt;=Kalkulačka!$B$4,SUMPRODUCT($O$2:$AD$2,O3394:AD3394)*Kalkulačka!$B$5,SUMPRODUCT($O$2:$AD$2,O3394:AD3394))</f>
        <v>39</v>
      </c>
      <c r="O3394" s="4">
        <v>26</v>
      </c>
      <c r="P3394" s="4">
        <v>0</v>
      </c>
      <c r="Q3394" s="4">
        <v>0</v>
      </c>
      <c r="R3394" s="4">
        <v>0</v>
      </c>
      <c r="S3394" s="4">
        <v>0</v>
      </c>
      <c r="T3394" s="4">
        <v>0</v>
      </c>
      <c r="U3394" s="4">
        <v>0</v>
      </c>
      <c r="V3394" s="4">
        <v>0</v>
      </c>
      <c r="W3394" s="4">
        <v>0</v>
      </c>
      <c r="X3394" s="4">
        <v>0</v>
      </c>
      <c r="Y3394" s="4">
        <v>0</v>
      </c>
      <c r="Z3394" s="4">
        <v>0</v>
      </c>
      <c r="AA3394" s="4">
        <v>0</v>
      </c>
      <c r="AB3394" s="4">
        <v>0</v>
      </c>
      <c r="AC3394" s="4">
        <v>0</v>
      </c>
      <c r="AD3394" s="4">
        <v>0</v>
      </c>
    </row>
    <row r="3395" spans="1:30" x14ac:dyDescent="0.3">
      <c r="A3395" s="16" t="s">
        <v>20</v>
      </c>
      <c r="B3395" s="7">
        <v>539341</v>
      </c>
      <c r="C3395" s="7">
        <v>241334</v>
      </c>
      <c r="D3395" s="7" t="s">
        <v>3246</v>
      </c>
      <c r="E3395" s="7">
        <v>2</v>
      </c>
      <c r="F3395" s="4">
        <v>405194</v>
      </c>
      <c r="G3395" s="4">
        <v>12424</v>
      </c>
      <c r="H3395" s="4">
        <f t="shared" si="314"/>
        <v>554164.05006604735</v>
      </c>
      <c r="I3395" s="4">
        <f t="shared" si="315"/>
        <v>148970.05006604735</v>
      </c>
      <c r="J3395" s="5">
        <f t="shared" si="316"/>
        <v>0.36765117466213071</v>
      </c>
      <c r="K3395" s="4">
        <f t="shared" si="317"/>
        <v>30826.273291464866</v>
      </c>
      <c r="L3395" s="4">
        <f t="shared" si="318"/>
        <v>18402.273291464866</v>
      </c>
      <c r="M3395" s="5">
        <f t="shared" si="319"/>
        <v>1.4811874832151375</v>
      </c>
      <c r="N3395" s="4">
        <f>IF(SUMPRODUCT($O$2:$AD$2,O3395:AD3395)&lt;=Kalkulačka!$B$4,SUMPRODUCT($O$2:$AD$2,O3395:AD3395)*Kalkulačka!$B$5,SUMPRODUCT($O$2:$AD$2,O3395:AD3395))</f>
        <v>39</v>
      </c>
      <c r="O3395" s="4">
        <v>26</v>
      </c>
      <c r="P3395" s="4">
        <v>0</v>
      </c>
      <c r="Q3395" s="4">
        <v>0</v>
      </c>
      <c r="R3395" s="4">
        <v>0</v>
      </c>
      <c r="S3395" s="4">
        <v>0</v>
      </c>
      <c r="T3395" s="4">
        <v>0</v>
      </c>
      <c r="U3395" s="4">
        <v>0</v>
      </c>
      <c r="V3395" s="4">
        <v>0</v>
      </c>
      <c r="W3395" s="4">
        <v>0</v>
      </c>
      <c r="X3395" s="4">
        <v>0</v>
      </c>
      <c r="Y3395" s="4">
        <v>0</v>
      </c>
      <c r="Z3395" s="4">
        <v>0</v>
      </c>
      <c r="AA3395" s="4">
        <v>0</v>
      </c>
      <c r="AB3395" s="4">
        <v>0</v>
      </c>
      <c r="AC3395" s="4">
        <v>0</v>
      </c>
      <c r="AD3395" s="4">
        <v>0</v>
      </c>
    </row>
    <row r="3396" spans="1:30" x14ac:dyDescent="0.3">
      <c r="A3396" s="16" t="s">
        <v>23</v>
      </c>
      <c r="B3396" s="7">
        <v>545015</v>
      </c>
      <c r="C3396" s="7">
        <v>245411</v>
      </c>
      <c r="D3396" s="7" t="s">
        <v>1178</v>
      </c>
      <c r="E3396" s="7">
        <v>2</v>
      </c>
      <c r="F3396" s="4">
        <v>435855</v>
      </c>
      <c r="G3396" s="4">
        <v>13571</v>
      </c>
      <c r="H3396" s="4">
        <f t="shared" si="314"/>
        <v>596792.0539172818</v>
      </c>
      <c r="I3396" s="4">
        <f t="shared" si="315"/>
        <v>160937.0539172818</v>
      </c>
      <c r="J3396" s="5">
        <f t="shared" si="316"/>
        <v>0.36924448249367758</v>
      </c>
      <c r="K3396" s="4">
        <f t="shared" si="317"/>
        <v>33197.525083116008</v>
      </c>
      <c r="L3396" s="4">
        <f t="shared" si="318"/>
        <v>19626.525083116008</v>
      </c>
      <c r="M3396" s="5">
        <f t="shared" si="319"/>
        <v>1.4462106759351565</v>
      </c>
      <c r="N3396" s="4">
        <f>IF(SUMPRODUCT($O$2:$AD$2,O3396:AD3396)&lt;=Kalkulačka!$B$4,SUMPRODUCT($O$2:$AD$2,O3396:AD3396)*Kalkulačka!$B$5,SUMPRODUCT($O$2:$AD$2,O3396:AD3396))</f>
        <v>42</v>
      </c>
      <c r="O3396" s="4">
        <v>28</v>
      </c>
      <c r="P3396" s="4">
        <v>0</v>
      </c>
      <c r="Q3396" s="4">
        <v>0</v>
      </c>
      <c r="R3396" s="4">
        <v>0</v>
      </c>
      <c r="S3396" s="4">
        <v>0</v>
      </c>
      <c r="T3396" s="4">
        <v>0</v>
      </c>
      <c r="U3396" s="4">
        <v>28</v>
      </c>
      <c r="V3396" s="4">
        <v>0</v>
      </c>
      <c r="W3396" s="4">
        <v>0</v>
      </c>
      <c r="X3396" s="4">
        <v>0</v>
      </c>
      <c r="Y3396" s="4">
        <v>0</v>
      </c>
      <c r="Z3396" s="4">
        <v>0</v>
      </c>
      <c r="AA3396" s="4">
        <v>0</v>
      </c>
      <c r="AB3396" s="4">
        <v>0</v>
      </c>
      <c r="AC3396" s="4">
        <v>0</v>
      </c>
      <c r="AD3396" s="4">
        <v>0</v>
      </c>
    </row>
    <row r="3397" spans="1:30" x14ac:dyDescent="0.3">
      <c r="A3397" s="16" t="s">
        <v>20</v>
      </c>
      <c r="B3397" s="7">
        <v>538442</v>
      </c>
      <c r="C3397" s="7">
        <v>240427</v>
      </c>
      <c r="D3397" s="7" t="s">
        <v>3247</v>
      </c>
      <c r="E3397" s="7">
        <v>2</v>
      </c>
      <c r="F3397" s="4">
        <v>21170093</v>
      </c>
      <c r="G3397" s="4">
        <v>1621877</v>
      </c>
      <c r="H3397" s="4">
        <f t="shared" si="314"/>
        <v>25144838.538381469</v>
      </c>
      <c r="I3397" s="4">
        <f t="shared" si="315"/>
        <v>3974745.5383814685</v>
      </c>
      <c r="J3397" s="5">
        <f t="shared" si="316"/>
        <v>0.18775286147214709</v>
      </c>
      <c r="K3397" s="4">
        <f t="shared" si="317"/>
        <v>1398722.3901686212</v>
      </c>
      <c r="L3397" s="4">
        <f t="shared" si="318"/>
        <v>-223154.6098313788</v>
      </c>
      <c r="M3397" s="5">
        <f t="shared" si="319"/>
        <v>-0.13759034121044866</v>
      </c>
      <c r="N3397" s="4">
        <f>IF(SUMPRODUCT($O$2:$AD$2,O3397:AD3397)&lt;=Kalkulačka!$B$4,SUMPRODUCT($O$2:$AD$2,O3397:AD3397)*Kalkulačka!$B$5,SUMPRODUCT($O$2:$AD$2,O3397:AD3397))</f>
        <v>1769.6</v>
      </c>
      <c r="O3397" s="4">
        <v>117</v>
      </c>
      <c r="P3397" s="4">
        <v>0</v>
      </c>
      <c r="Q3397" s="4">
        <v>0</v>
      </c>
      <c r="R3397" s="4">
        <v>0</v>
      </c>
      <c r="S3397" s="4">
        <v>1593</v>
      </c>
      <c r="T3397" s="4">
        <v>16</v>
      </c>
      <c r="U3397" s="4">
        <v>1484</v>
      </c>
      <c r="V3397" s="4">
        <v>605</v>
      </c>
      <c r="W3397" s="4">
        <v>0</v>
      </c>
      <c r="X3397" s="4">
        <v>0</v>
      </c>
      <c r="Y3397" s="4">
        <v>0</v>
      </c>
      <c r="Z3397" s="4">
        <v>0</v>
      </c>
      <c r="AA3397" s="4">
        <v>276</v>
      </c>
      <c r="AB3397" s="4">
        <v>0</v>
      </c>
      <c r="AC3397" s="4">
        <v>0</v>
      </c>
      <c r="AD3397" s="4">
        <v>0</v>
      </c>
    </row>
    <row r="3398" spans="1:30" x14ac:dyDescent="0.3">
      <c r="A3398" s="16" t="s">
        <v>38</v>
      </c>
      <c r="B3398" s="7">
        <v>569968</v>
      </c>
      <c r="C3398" s="7">
        <v>268721</v>
      </c>
      <c r="D3398" s="7" t="s">
        <v>3248</v>
      </c>
      <c r="E3398" s="7">
        <v>2</v>
      </c>
      <c r="F3398" s="4">
        <v>418340</v>
      </c>
      <c r="G3398" s="4">
        <v>12973</v>
      </c>
      <c r="H3398" s="4">
        <f t="shared" ref="H3398:H3439" si="320">N3398*$A$3</f>
        <v>575478.05199166457</v>
      </c>
      <c r="I3398" s="4">
        <f t="shared" ref="I3398:I3461" si="321">H3398-F3398</f>
        <v>157138.05199166457</v>
      </c>
      <c r="J3398" s="5">
        <f t="shared" ref="J3398:J3439" si="322">IFERROR(H3398/F3398-1,0)</f>
        <v>0.37562282352073573</v>
      </c>
      <c r="K3398" s="4">
        <f t="shared" ref="K3398:K3439" si="323">N3398*$A$4</f>
        <v>32011.899187290441</v>
      </c>
      <c r="L3398" s="4">
        <f t="shared" ref="L3398:L3461" si="324">K3398-G3398</f>
        <v>19038.899187290441</v>
      </c>
      <c r="M3398" s="5">
        <f t="shared" ref="M3398:M3439" si="325">IFERROR(K3398/G3398-1,0)</f>
        <v>1.4675787548978989</v>
      </c>
      <c r="N3398" s="4">
        <f>IF(SUMPRODUCT($O$2:$AD$2,O3398:AD3398)&lt;=Kalkulačka!$B$4,SUMPRODUCT($O$2:$AD$2,O3398:AD3398)*Kalkulačka!$B$5,SUMPRODUCT($O$2:$AD$2,O3398:AD3398))</f>
        <v>40.5</v>
      </c>
      <c r="O3398" s="4">
        <v>27</v>
      </c>
      <c r="P3398" s="4">
        <v>0</v>
      </c>
      <c r="Q3398" s="4">
        <v>0</v>
      </c>
      <c r="R3398" s="4">
        <v>0</v>
      </c>
      <c r="S3398" s="4">
        <v>0</v>
      </c>
      <c r="T3398" s="4">
        <v>0</v>
      </c>
      <c r="U3398" s="4">
        <v>27</v>
      </c>
      <c r="V3398" s="4">
        <v>0</v>
      </c>
      <c r="W3398" s="4">
        <v>0</v>
      </c>
      <c r="X3398" s="4">
        <v>0</v>
      </c>
      <c r="Y3398" s="4">
        <v>0</v>
      </c>
      <c r="Z3398" s="4">
        <v>0</v>
      </c>
      <c r="AA3398" s="4">
        <v>0</v>
      </c>
      <c r="AB3398" s="4">
        <v>0</v>
      </c>
      <c r="AC3398" s="4">
        <v>0</v>
      </c>
      <c r="AD3398" s="4">
        <v>0</v>
      </c>
    </row>
    <row r="3399" spans="1:30" x14ac:dyDescent="0.3">
      <c r="A3399" s="16" t="s">
        <v>38</v>
      </c>
      <c r="B3399" s="7">
        <v>573761</v>
      </c>
      <c r="C3399" s="7">
        <v>272370</v>
      </c>
      <c r="D3399" s="7" t="s">
        <v>3249</v>
      </c>
      <c r="E3399" s="7">
        <v>2</v>
      </c>
      <c r="F3399" s="4">
        <v>417985</v>
      </c>
      <c r="G3399" s="4">
        <v>12969</v>
      </c>
      <c r="H3399" s="4">
        <f t="shared" si="320"/>
        <v>575478.05199166457</v>
      </c>
      <c r="I3399" s="4">
        <f t="shared" si="321"/>
        <v>157493.05199166457</v>
      </c>
      <c r="J3399" s="5">
        <f t="shared" si="322"/>
        <v>0.37679115755748316</v>
      </c>
      <c r="K3399" s="4">
        <f t="shared" si="323"/>
        <v>32011.899187290441</v>
      </c>
      <c r="L3399" s="4">
        <f t="shared" si="324"/>
        <v>19042.899187290441</v>
      </c>
      <c r="M3399" s="5">
        <f t="shared" si="325"/>
        <v>1.4683398247583037</v>
      </c>
      <c r="N3399" s="4">
        <f>IF(SUMPRODUCT($O$2:$AD$2,O3399:AD3399)&lt;=Kalkulačka!$B$4,SUMPRODUCT($O$2:$AD$2,O3399:AD3399)*Kalkulačka!$B$5,SUMPRODUCT($O$2:$AD$2,O3399:AD3399))</f>
        <v>40.5</v>
      </c>
      <c r="O3399" s="4">
        <v>27</v>
      </c>
      <c r="P3399" s="4">
        <v>0</v>
      </c>
      <c r="Q3399" s="4">
        <v>0</v>
      </c>
      <c r="R3399" s="4">
        <v>0</v>
      </c>
      <c r="S3399" s="4">
        <v>0</v>
      </c>
      <c r="T3399" s="4">
        <v>0</v>
      </c>
      <c r="U3399" s="4">
        <v>0</v>
      </c>
      <c r="V3399" s="4">
        <v>0</v>
      </c>
      <c r="W3399" s="4">
        <v>0</v>
      </c>
      <c r="X3399" s="4">
        <v>0</v>
      </c>
      <c r="Y3399" s="4">
        <v>0</v>
      </c>
      <c r="Z3399" s="4">
        <v>0</v>
      </c>
      <c r="AA3399" s="4">
        <v>0</v>
      </c>
      <c r="AB3399" s="4">
        <v>0</v>
      </c>
      <c r="AC3399" s="4">
        <v>0</v>
      </c>
      <c r="AD3399" s="4">
        <v>0</v>
      </c>
    </row>
    <row r="3400" spans="1:30" x14ac:dyDescent="0.3">
      <c r="A3400" s="16" t="s">
        <v>25</v>
      </c>
      <c r="B3400" s="7">
        <v>542156</v>
      </c>
      <c r="C3400" s="7">
        <v>573388</v>
      </c>
      <c r="D3400" s="7" t="s">
        <v>3250</v>
      </c>
      <c r="E3400" s="7">
        <v>2</v>
      </c>
      <c r="F3400" s="4">
        <v>417269</v>
      </c>
      <c r="G3400" s="4">
        <v>12961</v>
      </c>
      <c r="H3400" s="4">
        <f t="shared" si="320"/>
        <v>575478.05199166457</v>
      </c>
      <c r="I3400" s="4">
        <f t="shared" si="321"/>
        <v>158209.05199166457</v>
      </c>
      <c r="J3400" s="5">
        <f t="shared" si="322"/>
        <v>0.37915362030648003</v>
      </c>
      <c r="K3400" s="4">
        <f t="shared" si="323"/>
        <v>32011.899187290441</v>
      </c>
      <c r="L3400" s="4">
        <f t="shared" si="324"/>
        <v>19050.899187290441</v>
      </c>
      <c r="M3400" s="5">
        <f t="shared" si="325"/>
        <v>1.469863373759003</v>
      </c>
      <c r="N3400" s="4">
        <f>IF(SUMPRODUCT($O$2:$AD$2,O3400:AD3400)&lt;=Kalkulačka!$B$4,SUMPRODUCT($O$2:$AD$2,O3400:AD3400)*Kalkulačka!$B$5,SUMPRODUCT($O$2:$AD$2,O3400:AD3400))</f>
        <v>40.5</v>
      </c>
      <c r="O3400" s="4">
        <v>27</v>
      </c>
      <c r="P3400" s="4">
        <v>0</v>
      </c>
      <c r="Q3400" s="4">
        <v>0</v>
      </c>
      <c r="R3400" s="4">
        <v>0</v>
      </c>
      <c r="S3400" s="4">
        <v>0</v>
      </c>
      <c r="T3400" s="4">
        <v>0</v>
      </c>
      <c r="U3400" s="4">
        <v>27</v>
      </c>
      <c r="V3400" s="4">
        <v>0</v>
      </c>
      <c r="W3400" s="4">
        <v>0</v>
      </c>
      <c r="X3400" s="4">
        <v>0</v>
      </c>
      <c r="Y3400" s="4">
        <v>0</v>
      </c>
      <c r="Z3400" s="4">
        <v>0</v>
      </c>
      <c r="AA3400" s="4">
        <v>0</v>
      </c>
      <c r="AB3400" s="4">
        <v>0</v>
      </c>
      <c r="AC3400" s="4">
        <v>0</v>
      </c>
      <c r="AD3400" s="4">
        <v>0</v>
      </c>
    </row>
    <row r="3401" spans="1:30" x14ac:dyDescent="0.3">
      <c r="A3401" s="16" t="s">
        <v>20</v>
      </c>
      <c r="B3401" s="7">
        <v>570818</v>
      </c>
      <c r="C3401" s="7">
        <v>508896</v>
      </c>
      <c r="D3401" s="7" t="s">
        <v>196</v>
      </c>
      <c r="E3401" s="7">
        <v>2</v>
      </c>
      <c r="F3401" s="4">
        <v>2161805</v>
      </c>
      <c r="G3401" s="4">
        <v>113403</v>
      </c>
      <c r="H3401" s="4">
        <f t="shared" si="320"/>
        <v>2983960.269586409</v>
      </c>
      <c r="I3401" s="4">
        <f t="shared" si="321"/>
        <v>822155.26958640898</v>
      </c>
      <c r="J3401" s="5">
        <f t="shared" si="322"/>
        <v>0.38030963458147649</v>
      </c>
      <c r="K3401" s="4">
        <f t="shared" si="323"/>
        <v>165987.62541558006</v>
      </c>
      <c r="L3401" s="4">
        <f t="shared" si="324"/>
        <v>52584.625415580056</v>
      </c>
      <c r="M3401" s="5">
        <f t="shared" si="325"/>
        <v>0.46369695171715075</v>
      </c>
      <c r="N3401" s="4">
        <f>IF(SUMPRODUCT($O$2:$AD$2,O3401:AD3401)&lt;=Kalkulačka!$B$4,SUMPRODUCT($O$2:$AD$2,O3401:AD3401)*Kalkulačka!$B$5,SUMPRODUCT($O$2:$AD$2,O3401:AD3401))</f>
        <v>210</v>
      </c>
      <c r="O3401" s="4">
        <v>16</v>
      </c>
      <c r="P3401" s="4">
        <v>0</v>
      </c>
      <c r="Q3401" s="4">
        <v>0</v>
      </c>
      <c r="R3401" s="4">
        <v>0</v>
      </c>
      <c r="S3401" s="4">
        <v>124</v>
      </c>
      <c r="T3401" s="4">
        <v>0</v>
      </c>
      <c r="U3401" s="4">
        <v>141</v>
      </c>
      <c r="V3401" s="4">
        <v>124</v>
      </c>
      <c r="W3401" s="4">
        <v>0</v>
      </c>
      <c r="X3401" s="4">
        <v>0</v>
      </c>
      <c r="Y3401" s="4">
        <v>0</v>
      </c>
      <c r="Z3401" s="4">
        <v>0</v>
      </c>
      <c r="AA3401" s="4">
        <v>0</v>
      </c>
      <c r="AB3401" s="4">
        <v>0</v>
      </c>
      <c r="AC3401" s="4">
        <v>0</v>
      </c>
      <c r="AD3401" s="4">
        <v>0</v>
      </c>
    </row>
    <row r="3402" spans="1:30" x14ac:dyDescent="0.3">
      <c r="A3402" s="16" t="s">
        <v>20</v>
      </c>
      <c r="B3402" s="7">
        <v>538647</v>
      </c>
      <c r="C3402" s="7">
        <v>240621</v>
      </c>
      <c r="D3402" s="7" t="s">
        <v>3251</v>
      </c>
      <c r="E3402" s="7">
        <v>2</v>
      </c>
      <c r="F3402" s="4">
        <v>817269</v>
      </c>
      <c r="G3402" s="4">
        <v>25326</v>
      </c>
      <c r="H3402" s="4">
        <f t="shared" si="320"/>
        <v>1129642.1020577119</v>
      </c>
      <c r="I3402" s="4">
        <f t="shared" si="321"/>
        <v>312373.10205771192</v>
      </c>
      <c r="J3402" s="5">
        <f t="shared" si="322"/>
        <v>0.3822157723561177</v>
      </c>
      <c r="K3402" s="4">
        <f t="shared" si="323"/>
        <v>62838.17247875531</v>
      </c>
      <c r="L3402" s="4">
        <f t="shared" si="324"/>
        <v>37512.17247875531</v>
      </c>
      <c r="M3402" s="5">
        <f t="shared" si="325"/>
        <v>1.4811724109119209</v>
      </c>
      <c r="N3402" s="4">
        <f>IF(SUMPRODUCT($O$2:$AD$2,O3402:AD3402)&lt;=Kalkulačka!$B$4,SUMPRODUCT($O$2:$AD$2,O3402:AD3402)*Kalkulačka!$B$5,SUMPRODUCT($O$2:$AD$2,O3402:AD3402))</f>
        <v>79.5</v>
      </c>
      <c r="O3402" s="4">
        <v>53</v>
      </c>
      <c r="P3402" s="4">
        <v>0</v>
      </c>
      <c r="Q3402" s="4">
        <v>0</v>
      </c>
      <c r="R3402" s="4">
        <v>0</v>
      </c>
      <c r="S3402" s="4">
        <v>0</v>
      </c>
      <c r="T3402" s="4">
        <v>0</v>
      </c>
      <c r="U3402" s="4">
        <v>53</v>
      </c>
      <c r="V3402" s="4">
        <v>0</v>
      </c>
      <c r="W3402" s="4">
        <v>0</v>
      </c>
      <c r="X3402" s="4">
        <v>0</v>
      </c>
      <c r="Y3402" s="4">
        <v>0</v>
      </c>
      <c r="Z3402" s="4">
        <v>0</v>
      </c>
      <c r="AA3402" s="4">
        <v>0</v>
      </c>
      <c r="AB3402" s="4">
        <v>0</v>
      </c>
      <c r="AC3402" s="4">
        <v>0</v>
      </c>
      <c r="AD3402" s="4">
        <v>0</v>
      </c>
    </row>
    <row r="3403" spans="1:30" x14ac:dyDescent="0.3">
      <c r="A3403" s="16" t="s">
        <v>20</v>
      </c>
      <c r="B3403" s="7">
        <v>533092</v>
      </c>
      <c r="C3403" s="7">
        <v>235156</v>
      </c>
      <c r="D3403" s="7" t="s">
        <v>3252</v>
      </c>
      <c r="E3403" s="7">
        <v>2</v>
      </c>
      <c r="F3403" s="4">
        <v>2541018</v>
      </c>
      <c r="G3403" s="4">
        <v>131364</v>
      </c>
      <c r="H3403" s="4">
        <f t="shared" si="320"/>
        <v>3516810.3177268389</v>
      </c>
      <c r="I3403" s="4">
        <f t="shared" si="321"/>
        <v>975792.31772683887</v>
      </c>
      <c r="J3403" s="5">
        <f t="shared" si="322"/>
        <v>0.38401629493645406</v>
      </c>
      <c r="K3403" s="4">
        <f t="shared" si="323"/>
        <v>195628.27281121936</v>
      </c>
      <c r="L3403" s="4">
        <f t="shared" si="324"/>
        <v>64264.272811219358</v>
      </c>
      <c r="M3403" s="5">
        <f t="shared" si="325"/>
        <v>0.48920764297082431</v>
      </c>
      <c r="N3403" s="4">
        <f>IF(SUMPRODUCT($O$2:$AD$2,O3403:AD3403)&lt;=Kalkulačka!$B$4,SUMPRODUCT($O$2:$AD$2,O3403:AD3403)*Kalkulačka!$B$5,SUMPRODUCT($O$2:$AD$2,O3403:AD3403))</f>
        <v>247.5</v>
      </c>
      <c r="O3403" s="4">
        <v>25</v>
      </c>
      <c r="P3403" s="4">
        <v>0</v>
      </c>
      <c r="Q3403" s="4">
        <v>0</v>
      </c>
      <c r="R3403" s="4">
        <v>0</v>
      </c>
      <c r="S3403" s="4">
        <v>140</v>
      </c>
      <c r="T3403" s="4">
        <v>0</v>
      </c>
      <c r="U3403" s="4">
        <v>138</v>
      </c>
      <c r="V3403" s="4">
        <v>60</v>
      </c>
      <c r="W3403" s="4">
        <v>0</v>
      </c>
      <c r="X3403" s="4">
        <v>0</v>
      </c>
      <c r="Y3403" s="4">
        <v>0</v>
      </c>
      <c r="Z3403" s="4">
        <v>0</v>
      </c>
      <c r="AA3403" s="4">
        <v>0</v>
      </c>
      <c r="AB3403" s="4">
        <v>0</v>
      </c>
      <c r="AC3403" s="4">
        <v>0</v>
      </c>
      <c r="AD3403" s="4">
        <v>0</v>
      </c>
    </row>
    <row r="3404" spans="1:30" x14ac:dyDescent="0.3">
      <c r="A3404" s="16" t="s">
        <v>50</v>
      </c>
      <c r="B3404" s="7">
        <v>518026</v>
      </c>
      <c r="C3404" s="7">
        <v>636606</v>
      </c>
      <c r="D3404" s="7" t="s">
        <v>285</v>
      </c>
      <c r="E3404" s="7">
        <v>2</v>
      </c>
      <c r="F3404" s="4">
        <v>415300</v>
      </c>
      <c r="G3404" s="4">
        <v>12938</v>
      </c>
      <c r="H3404" s="4">
        <f t="shared" si="320"/>
        <v>575478.05199166457</v>
      </c>
      <c r="I3404" s="4">
        <f t="shared" si="321"/>
        <v>160178.05199166457</v>
      </c>
      <c r="J3404" s="5">
        <f t="shared" si="322"/>
        <v>0.38569239583834469</v>
      </c>
      <c r="K3404" s="4">
        <f t="shared" si="323"/>
        <v>32011.899187290441</v>
      </c>
      <c r="L3404" s="4">
        <f t="shared" si="324"/>
        <v>19073.899187290441</v>
      </c>
      <c r="M3404" s="5">
        <f t="shared" si="325"/>
        <v>1.4742540722901869</v>
      </c>
      <c r="N3404" s="4">
        <f>IF(SUMPRODUCT($O$2:$AD$2,O3404:AD3404)&lt;=Kalkulačka!$B$4,SUMPRODUCT($O$2:$AD$2,O3404:AD3404)*Kalkulačka!$B$5,SUMPRODUCT($O$2:$AD$2,O3404:AD3404))</f>
        <v>40.5</v>
      </c>
      <c r="O3404" s="4">
        <v>27</v>
      </c>
      <c r="P3404" s="4">
        <v>0</v>
      </c>
      <c r="Q3404" s="4">
        <v>0</v>
      </c>
      <c r="R3404" s="4">
        <v>0</v>
      </c>
      <c r="S3404" s="4">
        <v>0</v>
      </c>
      <c r="T3404" s="4">
        <v>0</v>
      </c>
      <c r="U3404" s="4">
        <v>27</v>
      </c>
      <c r="V3404" s="4">
        <v>0</v>
      </c>
      <c r="W3404" s="4">
        <v>0</v>
      </c>
      <c r="X3404" s="4">
        <v>0</v>
      </c>
      <c r="Y3404" s="4">
        <v>0</v>
      </c>
      <c r="Z3404" s="4">
        <v>0</v>
      </c>
      <c r="AA3404" s="4">
        <v>0</v>
      </c>
      <c r="AB3404" s="4">
        <v>0</v>
      </c>
      <c r="AC3404" s="4">
        <v>0</v>
      </c>
      <c r="AD3404" s="4">
        <v>0</v>
      </c>
    </row>
    <row r="3405" spans="1:30" x14ac:dyDescent="0.3">
      <c r="A3405" s="16" t="s">
        <v>50</v>
      </c>
      <c r="B3405" s="7">
        <v>589578</v>
      </c>
      <c r="C3405" s="7">
        <v>288314</v>
      </c>
      <c r="D3405" s="7" t="s">
        <v>2103</v>
      </c>
      <c r="E3405" s="7">
        <v>2</v>
      </c>
      <c r="F3405" s="4">
        <v>415300</v>
      </c>
      <c r="G3405" s="4">
        <v>12938</v>
      </c>
      <c r="H3405" s="4">
        <f t="shared" si="320"/>
        <v>575478.05199166457</v>
      </c>
      <c r="I3405" s="4">
        <f t="shared" si="321"/>
        <v>160178.05199166457</v>
      </c>
      <c r="J3405" s="5">
        <f t="shared" si="322"/>
        <v>0.38569239583834469</v>
      </c>
      <c r="K3405" s="4">
        <f t="shared" si="323"/>
        <v>32011.899187290441</v>
      </c>
      <c r="L3405" s="4">
        <f t="shared" si="324"/>
        <v>19073.899187290441</v>
      </c>
      <c r="M3405" s="5">
        <f t="shared" si="325"/>
        <v>1.4742540722901869</v>
      </c>
      <c r="N3405" s="4">
        <f>IF(SUMPRODUCT($O$2:$AD$2,O3405:AD3405)&lt;=Kalkulačka!$B$4,SUMPRODUCT($O$2:$AD$2,O3405:AD3405)*Kalkulačka!$B$5,SUMPRODUCT($O$2:$AD$2,O3405:AD3405))</f>
        <v>40.5</v>
      </c>
      <c r="O3405" s="4">
        <v>27</v>
      </c>
      <c r="P3405" s="4">
        <v>0</v>
      </c>
      <c r="Q3405" s="4">
        <v>0</v>
      </c>
      <c r="R3405" s="4">
        <v>0</v>
      </c>
      <c r="S3405" s="4">
        <v>0</v>
      </c>
      <c r="T3405" s="4">
        <v>0</v>
      </c>
      <c r="U3405" s="4">
        <v>0</v>
      </c>
      <c r="V3405" s="4">
        <v>0</v>
      </c>
      <c r="W3405" s="4">
        <v>0</v>
      </c>
      <c r="X3405" s="4">
        <v>0</v>
      </c>
      <c r="Y3405" s="4">
        <v>0</v>
      </c>
      <c r="Z3405" s="4">
        <v>0</v>
      </c>
      <c r="AA3405" s="4">
        <v>0</v>
      </c>
      <c r="AB3405" s="4">
        <v>0</v>
      </c>
      <c r="AC3405" s="4">
        <v>0</v>
      </c>
      <c r="AD3405" s="4">
        <v>0</v>
      </c>
    </row>
    <row r="3406" spans="1:30" x14ac:dyDescent="0.3">
      <c r="A3406" s="16" t="s">
        <v>20</v>
      </c>
      <c r="B3406" s="7">
        <v>531294</v>
      </c>
      <c r="C3406" s="7">
        <v>233358</v>
      </c>
      <c r="D3406" s="7" t="s">
        <v>3253</v>
      </c>
      <c r="E3406" s="7">
        <v>2</v>
      </c>
      <c r="F3406" s="4">
        <v>2737141</v>
      </c>
      <c r="G3406" s="4">
        <v>125933</v>
      </c>
      <c r="H3406" s="4">
        <f t="shared" si="320"/>
        <v>3793892.3427598625</v>
      </c>
      <c r="I3406" s="4">
        <f t="shared" si="321"/>
        <v>1056751.3427598625</v>
      </c>
      <c r="J3406" s="5">
        <f t="shared" si="322"/>
        <v>0.38607851870249377</v>
      </c>
      <c r="K3406" s="4">
        <f t="shared" si="323"/>
        <v>211041.40945695178</v>
      </c>
      <c r="L3406" s="4">
        <f t="shared" si="324"/>
        <v>85108.409456951777</v>
      </c>
      <c r="M3406" s="5">
        <f t="shared" si="325"/>
        <v>0.67582293328160037</v>
      </c>
      <c r="N3406" s="4">
        <f>IF(SUMPRODUCT($O$2:$AD$2,O3406:AD3406)&lt;=Kalkulačka!$B$4,SUMPRODUCT($O$2:$AD$2,O3406:AD3406)*Kalkulačka!$B$5,SUMPRODUCT($O$2:$AD$2,O3406:AD3406))</f>
        <v>267</v>
      </c>
      <c r="O3406" s="4">
        <v>69</v>
      </c>
      <c r="P3406" s="4">
        <v>0</v>
      </c>
      <c r="Q3406" s="4">
        <v>0</v>
      </c>
      <c r="R3406" s="4">
        <v>0</v>
      </c>
      <c r="S3406" s="4">
        <v>109</v>
      </c>
      <c r="T3406" s="4">
        <v>0</v>
      </c>
      <c r="U3406" s="4">
        <v>178</v>
      </c>
      <c r="V3406" s="4">
        <v>89</v>
      </c>
      <c r="W3406" s="4">
        <v>0</v>
      </c>
      <c r="X3406" s="4">
        <v>0</v>
      </c>
      <c r="Y3406" s="4">
        <v>0</v>
      </c>
      <c r="Z3406" s="4">
        <v>0</v>
      </c>
      <c r="AA3406" s="4">
        <v>0</v>
      </c>
      <c r="AB3406" s="4">
        <v>0</v>
      </c>
      <c r="AC3406" s="4">
        <v>0</v>
      </c>
      <c r="AD3406" s="4">
        <v>0</v>
      </c>
    </row>
    <row r="3407" spans="1:30" x14ac:dyDescent="0.3">
      <c r="A3407" s="16" t="s">
        <v>47</v>
      </c>
      <c r="B3407" s="7">
        <v>583545</v>
      </c>
      <c r="C3407" s="7">
        <v>488232</v>
      </c>
      <c r="D3407" s="7" t="s">
        <v>3254</v>
      </c>
      <c r="E3407" s="7">
        <v>2</v>
      </c>
      <c r="F3407" s="4">
        <v>414405</v>
      </c>
      <c r="G3407" s="4">
        <v>12928</v>
      </c>
      <c r="H3407" s="4">
        <f t="shared" si="320"/>
        <v>575478.05199166457</v>
      </c>
      <c r="I3407" s="4">
        <f t="shared" si="321"/>
        <v>161073.05199166457</v>
      </c>
      <c r="J3407" s="5">
        <f t="shared" si="322"/>
        <v>0.3886851075437423</v>
      </c>
      <c r="K3407" s="4">
        <f t="shared" si="323"/>
        <v>32011.899187290441</v>
      </c>
      <c r="L3407" s="4">
        <f t="shared" si="324"/>
        <v>19083.899187290441</v>
      </c>
      <c r="M3407" s="5">
        <f t="shared" si="325"/>
        <v>1.4761679445614511</v>
      </c>
      <c r="N3407" s="4">
        <f>IF(SUMPRODUCT($O$2:$AD$2,O3407:AD3407)&lt;=Kalkulačka!$B$4,SUMPRODUCT($O$2:$AD$2,O3407:AD3407)*Kalkulačka!$B$5,SUMPRODUCT($O$2:$AD$2,O3407:AD3407))</f>
        <v>40.5</v>
      </c>
      <c r="O3407" s="4">
        <v>27</v>
      </c>
      <c r="P3407" s="4">
        <v>0</v>
      </c>
      <c r="Q3407" s="4">
        <v>0</v>
      </c>
      <c r="R3407" s="4">
        <v>0</v>
      </c>
      <c r="S3407" s="4">
        <v>0</v>
      </c>
      <c r="T3407" s="4">
        <v>0</v>
      </c>
      <c r="U3407" s="4">
        <v>27</v>
      </c>
      <c r="V3407" s="4">
        <v>0</v>
      </c>
      <c r="W3407" s="4">
        <v>0</v>
      </c>
      <c r="X3407" s="4">
        <v>0</v>
      </c>
      <c r="Y3407" s="4">
        <v>0</v>
      </c>
      <c r="Z3407" s="4">
        <v>0</v>
      </c>
      <c r="AA3407" s="4">
        <v>0</v>
      </c>
      <c r="AB3407" s="4">
        <v>0</v>
      </c>
      <c r="AC3407" s="4">
        <v>0</v>
      </c>
      <c r="AD3407" s="4">
        <v>0</v>
      </c>
    </row>
    <row r="3408" spans="1:30" x14ac:dyDescent="0.3">
      <c r="A3408" s="16" t="s">
        <v>47</v>
      </c>
      <c r="B3408" s="7">
        <v>593656</v>
      </c>
      <c r="C3408" s="7">
        <v>373591</v>
      </c>
      <c r="D3408" s="7" t="s">
        <v>988</v>
      </c>
      <c r="E3408" s="7">
        <v>2</v>
      </c>
      <c r="F3408" s="4">
        <v>414405</v>
      </c>
      <c r="G3408" s="4">
        <v>12928</v>
      </c>
      <c r="H3408" s="4">
        <f t="shared" si="320"/>
        <v>575478.05199166457</v>
      </c>
      <c r="I3408" s="4">
        <f t="shared" si="321"/>
        <v>161073.05199166457</v>
      </c>
      <c r="J3408" s="5">
        <f t="shared" si="322"/>
        <v>0.3886851075437423</v>
      </c>
      <c r="K3408" s="4">
        <f t="shared" si="323"/>
        <v>32011.899187290441</v>
      </c>
      <c r="L3408" s="4">
        <f t="shared" si="324"/>
        <v>19083.899187290441</v>
      </c>
      <c r="M3408" s="5">
        <f t="shared" si="325"/>
        <v>1.4761679445614511</v>
      </c>
      <c r="N3408" s="4">
        <f>IF(SUMPRODUCT($O$2:$AD$2,O3408:AD3408)&lt;=Kalkulačka!$B$4,SUMPRODUCT($O$2:$AD$2,O3408:AD3408)*Kalkulačka!$B$5,SUMPRODUCT($O$2:$AD$2,O3408:AD3408))</f>
        <v>40.5</v>
      </c>
      <c r="O3408" s="4">
        <v>27</v>
      </c>
      <c r="P3408" s="4">
        <v>0</v>
      </c>
      <c r="Q3408" s="4">
        <v>0</v>
      </c>
      <c r="R3408" s="4">
        <v>0</v>
      </c>
      <c r="S3408" s="4">
        <v>0</v>
      </c>
      <c r="T3408" s="4">
        <v>0</v>
      </c>
      <c r="U3408" s="4">
        <v>27</v>
      </c>
      <c r="V3408" s="4">
        <v>0</v>
      </c>
      <c r="W3408" s="4">
        <v>0</v>
      </c>
      <c r="X3408" s="4">
        <v>0</v>
      </c>
      <c r="Y3408" s="4">
        <v>0</v>
      </c>
      <c r="Z3408" s="4">
        <v>0</v>
      </c>
      <c r="AA3408" s="4">
        <v>0</v>
      </c>
      <c r="AB3408" s="4">
        <v>0</v>
      </c>
      <c r="AC3408" s="4">
        <v>0</v>
      </c>
      <c r="AD3408" s="4">
        <v>0</v>
      </c>
    </row>
    <row r="3409" spans="1:30" x14ac:dyDescent="0.3">
      <c r="A3409" s="16" t="s">
        <v>32</v>
      </c>
      <c r="B3409" s="7">
        <v>567647</v>
      </c>
      <c r="C3409" s="7">
        <v>266426</v>
      </c>
      <c r="D3409" s="7" t="s">
        <v>3255</v>
      </c>
      <c r="E3409" s="7">
        <v>2</v>
      </c>
      <c r="F3409" s="4">
        <v>398298</v>
      </c>
      <c r="G3409" s="4">
        <v>12346</v>
      </c>
      <c r="H3409" s="4">
        <f t="shared" si="320"/>
        <v>554164.05006604735</v>
      </c>
      <c r="I3409" s="4">
        <f t="shared" si="321"/>
        <v>155866.05006604735</v>
      </c>
      <c r="J3409" s="5">
        <f t="shared" si="322"/>
        <v>0.39133023531638966</v>
      </c>
      <c r="K3409" s="4">
        <f t="shared" si="323"/>
        <v>30826.273291464866</v>
      </c>
      <c r="L3409" s="4">
        <f t="shared" si="324"/>
        <v>18480.273291464866</v>
      </c>
      <c r="M3409" s="5">
        <f t="shared" si="325"/>
        <v>1.4968632181649819</v>
      </c>
      <c r="N3409" s="4">
        <f>IF(SUMPRODUCT($O$2:$AD$2,O3409:AD3409)&lt;=Kalkulačka!$B$4,SUMPRODUCT($O$2:$AD$2,O3409:AD3409)*Kalkulačka!$B$5,SUMPRODUCT($O$2:$AD$2,O3409:AD3409))</f>
        <v>39</v>
      </c>
      <c r="O3409" s="4">
        <v>26</v>
      </c>
      <c r="P3409" s="4">
        <v>0</v>
      </c>
      <c r="Q3409" s="4">
        <v>0</v>
      </c>
      <c r="R3409" s="4">
        <v>0</v>
      </c>
      <c r="S3409" s="4">
        <v>0</v>
      </c>
      <c r="T3409" s="4">
        <v>0</v>
      </c>
      <c r="U3409" s="4">
        <v>27</v>
      </c>
      <c r="V3409" s="4">
        <v>0</v>
      </c>
      <c r="W3409" s="4">
        <v>0</v>
      </c>
      <c r="X3409" s="4">
        <v>0</v>
      </c>
      <c r="Y3409" s="4">
        <v>0</v>
      </c>
      <c r="Z3409" s="4">
        <v>0</v>
      </c>
      <c r="AA3409" s="4">
        <v>0</v>
      </c>
      <c r="AB3409" s="4">
        <v>0</v>
      </c>
      <c r="AC3409" s="4">
        <v>0</v>
      </c>
      <c r="AD3409" s="4">
        <v>0</v>
      </c>
    </row>
    <row r="3410" spans="1:30" x14ac:dyDescent="0.3">
      <c r="A3410" s="16" t="s">
        <v>53</v>
      </c>
      <c r="B3410" s="7">
        <v>549533</v>
      </c>
      <c r="C3410" s="7">
        <v>568694</v>
      </c>
      <c r="D3410" s="7" t="s">
        <v>3256</v>
      </c>
      <c r="E3410" s="7">
        <v>2</v>
      </c>
      <c r="F3410" s="4">
        <v>428057</v>
      </c>
      <c r="G3410" s="4">
        <v>13483</v>
      </c>
      <c r="H3410" s="4">
        <f t="shared" si="320"/>
        <v>596792.0539172818</v>
      </c>
      <c r="I3410" s="4">
        <f t="shared" si="321"/>
        <v>168735.0539172818</v>
      </c>
      <c r="J3410" s="5">
        <f t="shared" si="322"/>
        <v>0.3941882831428567</v>
      </c>
      <c r="K3410" s="4">
        <f t="shared" si="323"/>
        <v>33197.525083116008</v>
      </c>
      <c r="L3410" s="4">
        <f t="shared" si="324"/>
        <v>19714.525083116008</v>
      </c>
      <c r="M3410" s="5">
        <f t="shared" si="325"/>
        <v>1.4621764505759853</v>
      </c>
      <c r="N3410" s="4">
        <f>IF(SUMPRODUCT($O$2:$AD$2,O3410:AD3410)&lt;=Kalkulačka!$B$4,SUMPRODUCT($O$2:$AD$2,O3410:AD3410)*Kalkulačka!$B$5,SUMPRODUCT($O$2:$AD$2,O3410:AD3410))</f>
        <v>42</v>
      </c>
      <c r="O3410" s="4">
        <v>28</v>
      </c>
      <c r="P3410" s="4">
        <v>0</v>
      </c>
      <c r="Q3410" s="4">
        <v>0</v>
      </c>
      <c r="R3410" s="4">
        <v>0</v>
      </c>
      <c r="S3410" s="4">
        <v>0</v>
      </c>
      <c r="T3410" s="4">
        <v>0</v>
      </c>
      <c r="U3410" s="4">
        <v>28</v>
      </c>
      <c r="V3410" s="4">
        <v>0</v>
      </c>
      <c r="W3410" s="4">
        <v>0</v>
      </c>
      <c r="X3410" s="4">
        <v>0</v>
      </c>
      <c r="Y3410" s="4">
        <v>0</v>
      </c>
      <c r="Z3410" s="4">
        <v>0</v>
      </c>
      <c r="AA3410" s="4">
        <v>0</v>
      </c>
      <c r="AB3410" s="4">
        <v>0</v>
      </c>
      <c r="AC3410" s="4">
        <v>0</v>
      </c>
      <c r="AD3410" s="4">
        <v>0</v>
      </c>
    </row>
    <row r="3411" spans="1:30" x14ac:dyDescent="0.3">
      <c r="A3411" s="16" t="s">
        <v>53</v>
      </c>
      <c r="B3411" s="7">
        <v>585521</v>
      </c>
      <c r="C3411" s="7">
        <v>226220</v>
      </c>
      <c r="D3411" s="7" t="s">
        <v>3257</v>
      </c>
      <c r="E3411" s="7">
        <v>2</v>
      </c>
      <c r="F3411" s="4">
        <v>428057</v>
      </c>
      <c r="G3411" s="4">
        <v>13483</v>
      </c>
      <c r="H3411" s="4">
        <f t="shared" si="320"/>
        <v>596792.0539172818</v>
      </c>
      <c r="I3411" s="4">
        <f t="shared" si="321"/>
        <v>168735.0539172818</v>
      </c>
      <c r="J3411" s="5">
        <f t="shared" si="322"/>
        <v>0.3941882831428567</v>
      </c>
      <c r="K3411" s="4">
        <f t="shared" si="323"/>
        <v>33197.525083116008</v>
      </c>
      <c r="L3411" s="4">
        <f t="shared" si="324"/>
        <v>19714.525083116008</v>
      </c>
      <c r="M3411" s="5">
        <f t="shared" si="325"/>
        <v>1.4621764505759853</v>
      </c>
      <c r="N3411" s="4">
        <f>IF(SUMPRODUCT($O$2:$AD$2,O3411:AD3411)&lt;=Kalkulačka!$B$4,SUMPRODUCT($O$2:$AD$2,O3411:AD3411)*Kalkulačka!$B$5,SUMPRODUCT($O$2:$AD$2,O3411:AD3411))</f>
        <v>42</v>
      </c>
      <c r="O3411" s="4">
        <v>28</v>
      </c>
      <c r="P3411" s="4">
        <v>0</v>
      </c>
      <c r="Q3411" s="4">
        <v>0</v>
      </c>
      <c r="R3411" s="4">
        <v>0</v>
      </c>
      <c r="S3411" s="4">
        <v>0</v>
      </c>
      <c r="T3411" s="4">
        <v>0</v>
      </c>
      <c r="U3411" s="4">
        <v>37</v>
      </c>
      <c r="V3411" s="4">
        <v>0</v>
      </c>
      <c r="W3411" s="4">
        <v>0</v>
      </c>
      <c r="X3411" s="4">
        <v>0</v>
      </c>
      <c r="Y3411" s="4">
        <v>0</v>
      </c>
      <c r="Z3411" s="4">
        <v>0</v>
      </c>
      <c r="AA3411" s="4">
        <v>0</v>
      </c>
      <c r="AB3411" s="4">
        <v>0</v>
      </c>
      <c r="AC3411" s="4">
        <v>0</v>
      </c>
      <c r="AD3411" s="4">
        <v>0</v>
      </c>
    </row>
    <row r="3412" spans="1:30" x14ac:dyDescent="0.3">
      <c r="A3412" s="16" t="s">
        <v>20</v>
      </c>
      <c r="B3412" s="7">
        <v>537675</v>
      </c>
      <c r="C3412" s="7">
        <v>239631</v>
      </c>
      <c r="D3412" s="7" t="s">
        <v>3258</v>
      </c>
      <c r="E3412" s="7">
        <v>2</v>
      </c>
      <c r="F3412" s="4">
        <v>412421</v>
      </c>
      <c r="G3412" s="4">
        <v>12906</v>
      </c>
      <c r="H3412" s="4">
        <f t="shared" si="320"/>
        <v>575478.05199166457</v>
      </c>
      <c r="I3412" s="4">
        <f t="shared" si="321"/>
        <v>163057.05199166457</v>
      </c>
      <c r="J3412" s="5">
        <f t="shared" si="322"/>
        <v>0.39536554150168057</v>
      </c>
      <c r="K3412" s="4">
        <f t="shared" si="323"/>
        <v>32011.899187290441</v>
      </c>
      <c r="L3412" s="4">
        <f t="shared" si="324"/>
        <v>19105.899187290441</v>
      </c>
      <c r="M3412" s="5">
        <f t="shared" si="325"/>
        <v>1.4803889034007778</v>
      </c>
      <c r="N3412" s="4">
        <f>IF(SUMPRODUCT($O$2:$AD$2,O3412:AD3412)&lt;=Kalkulačka!$B$4,SUMPRODUCT($O$2:$AD$2,O3412:AD3412)*Kalkulačka!$B$5,SUMPRODUCT($O$2:$AD$2,O3412:AD3412))</f>
        <v>40.5</v>
      </c>
      <c r="O3412" s="4">
        <v>27</v>
      </c>
      <c r="P3412" s="4">
        <v>0</v>
      </c>
      <c r="Q3412" s="4">
        <v>0</v>
      </c>
      <c r="R3412" s="4">
        <v>0</v>
      </c>
      <c r="S3412" s="4">
        <v>0</v>
      </c>
      <c r="T3412" s="4">
        <v>0</v>
      </c>
      <c r="U3412" s="4">
        <v>0</v>
      </c>
      <c r="V3412" s="4">
        <v>0</v>
      </c>
      <c r="W3412" s="4">
        <v>0</v>
      </c>
      <c r="X3412" s="4">
        <v>0</v>
      </c>
      <c r="Y3412" s="4">
        <v>0</v>
      </c>
      <c r="Z3412" s="4">
        <v>0</v>
      </c>
      <c r="AA3412" s="4">
        <v>0</v>
      </c>
      <c r="AB3412" s="4">
        <v>0</v>
      </c>
      <c r="AC3412" s="4">
        <v>0</v>
      </c>
      <c r="AD3412" s="4">
        <v>0</v>
      </c>
    </row>
    <row r="3413" spans="1:30" x14ac:dyDescent="0.3">
      <c r="A3413" s="16" t="s">
        <v>20</v>
      </c>
      <c r="B3413" s="7">
        <v>536121</v>
      </c>
      <c r="C3413" s="7">
        <v>238104</v>
      </c>
      <c r="D3413" s="7" t="s">
        <v>3259</v>
      </c>
      <c r="E3413" s="7">
        <v>2</v>
      </c>
      <c r="F3413" s="4">
        <v>412077</v>
      </c>
      <c r="G3413" s="4">
        <v>12902</v>
      </c>
      <c r="H3413" s="4">
        <f t="shared" si="320"/>
        <v>575478.05199166457</v>
      </c>
      <c r="I3413" s="4">
        <f t="shared" si="321"/>
        <v>163401.05199166457</v>
      </c>
      <c r="J3413" s="5">
        <f t="shared" si="322"/>
        <v>0.39653038629106829</v>
      </c>
      <c r="K3413" s="4">
        <f t="shared" si="323"/>
        <v>32011.899187290441</v>
      </c>
      <c r="L3413" s="4">
        <f t="shared" si="324"/>
        <v>19109.899187290441</v>
      </c>
      <c r="M3413" s="5">
        <f t="shared" si="325"/>
        <v>1.4811578970152257</v>
      </c>
      <c r="N3413" s="4">
        <f>IF(SUMPRODUCT($O$2:$AD$2,O3413:AD3413)&lt;=Kalkulačka!$B$4,SUMPRODUCT($O$2:$AD$2,O3413:AD3413)*Kalkulačka!$B$5,SUMPRODUCT($O$2:$AD$2,O3413:AD3413))</f>
        <v>40.5</v>
      </c>
      <c r="O3413" s="4">
        <v>27</v>
      </c>
      <c r="P3413" s="4">
        <v>0</v>
      </c>
      <c r="Q3413" s="4">
        <v>0</v>
      </c>
      <c r="R3413" s="4">
        <v>0</v>
      </c>
      <c r="S3413" s="4">
        <v>0</v>
      </c>
      <c r="T3413" s="4">
        <v>0</v>
      </c>
      <c r="U3413" s="4">
        <v>27</v>
      </c>
      <c r="V3413" s="4">
        <v>0</v>
      </c>
      <c r="W3413" s="4">
        <v>0</v>
      </c>
      <c r="X3413" s="4">
        <v>0</v>
      </c>
      <c r="Y3413" s="4">
        <v>0</v>
      </c>
      <c r="Z3413" s="4">
        <v>0</v>
      </c>
      <c r="AA3413" s="4">
        <v>0</v>
      </c>
      <c r="AB3413" s="4">
        <v>0</v>
      </c>
      <c r="AC3413" s="4">
        <v>0</v>
      </c>
      <c r="AD3413" s="4">
        <v>0</v>
      </c>
    </row>
    <row r="3414" spans="1:30" x14ac:dyDescent="0.3">
      <c r="A3414" s="16" t="s">
        <v>20</v>
      </c>
      <c r="B3414" s="7">
        <v>537748</v>
      </c>
      <c r="C3414" s="7">
        <v>239704</v>
      </c>
      <c r="D3414" s="7" t="s">
        <v>3260</v>
      </c>
      <c r="E3414" s="7">
        <v>2</v>
      </c>
      <c r="F3414" s="4">
        <v>412077</v>
      </c>
      <c r="G3414" s="4">
        <v>12902</v>
      </c>
      <c r="H3414" s="4">
        <f t="shared" si="320"/>
        <v>575478.05199166457</v>
      </c>
      <c r="I3414" s="4">
        <f t="shared" si="321"/>
        <v>163401.05199166457</v>
      </c>
      <c r="J3414" s="5">
        <f t="shared" si="322"/>
        <v>0.39653038629106829</v>
      </c>
      <c r="K3414" s="4">
        <f t="shared" si="323"/>
        <v>32011.899187290441</v>
      </c>
      <c r="L3414" s="4">
        <f t="shared" si="324"/>
        <v>19109.899187290441</v>
      </c>
      <c r="M3414" s="5">
        <f t="shared" si="325"/>
        <v>1.4811578970152257</v>
      </c>
      <c r="N3414" s="4">
        <f>IF(SUMPRODUCT($O$2:$AD$2,O3414:AD3414)&lt;=Kalkulačka!$B$4,SUMPRODUCT($O$2:$AD$2,O3414:AD3414)*Kalkulačka!$B$5,SUMPRODUCT($O$2:$AD$2,O3414:AD3414))</f>
        <v>40.5</v>
      </c>
      <c r="O3414" s="4">
        <v>27</v>
      </c>
      <c r="P3414" s="4">
        <v>0</v>
      </c>
      <c r="Q3414" s="4">
        <v>0</v>
      </c>
      <c r="R3414" s="4">
        <v>0</v>
      </c>
      <c r="S3414" s="4">
        <v>0</v>
      </c>
      <c r="T3414" s="4">
        <v>0</v>
      </c>
      <c r="U3414" s="4">
        <v>27</v>
      </c>
      <c r="V3414" s="4">
        <v>0</v>
      </c>
      <c r="W3414" s="4">
        <v>0</v>
      </c>
      <c r="X3414" s="4">
        <v>0</v>
      </c>
      <c r="Y3414" s="4">
        <v>0</v>
      </c>
      <c r="Z3414" s="4">
        <v>0</v>
      </c>
      <c r="AA3414" s="4">
        <v>0</v>
      </c>
      <c r="AB3414" s="4">
        <v>0</v>
      </c>
      <c r="AC3414" s="4">
        <v>0</v>
      </c>
      <c r="AD3414" s="4">
        <v>0</v>
      </c>
    </row>
    <row r="3415" spans="1:30" x14ac:dyDescent="0.3">
      <c r="A3415" s="16" t="s">
        <v>20</v>
      </c>
      <c r="B3415" s="7">
        <v>541940</v>
      </c>
      <c r="C3415" s="7">
        <v>243931</v>
      </c>
      <c r="D3415" s="7" t="s">
        <v>3261</v>
      </c>
      <c r="E3415" s="7">
        <v>2</v>
      </c>
      <c r="F3415" s="4">
        <v>412077</v>
      </c>
      <c r="G3415" s="4">
        <v>12902</v>
      </c>
      <c r="H3415" s="4">
        <f t="shared" si="320"/>
        <v>575478.05199166457</v>
      </c>
      <c r="I3415" s="4">
        <f t="shared" si="321"/>
        <v>163401.05199166457</v>
      </c>
      <c r="J3415" s="5">
        <f t="shared" si="322"/>
        <v>0.39653038629106829</v>
      </c>
      <c r="K3415" s="4">
        <f t="shared" si="323"/>
        <v>32011.899187290441</v>
      </c>
      <c r="L3415" s="4">
        <f t="shared" si="324"/>
        <v>19109.899187290441</v>
      </c>
      <c r="M3415" s="5">
        <f t="shared" si="325"/>
        <v>1.4811578970152257</v>
      </c>
      <c r="N3415" s="4">
        <f>IF(SUMPRODUCT($O$2:$AD$2,O3415:AD3415)&lt;=Kalkulačka!$B$4,SUMPRODUCT($O$2:$AD$2,O3415:AD3415)*Kalkulačka!$B$5,SUMPRODUCT($O$2:$AD$2,O3415:AD3415))</f>
        <v>40.5</v>
      </c>
      <c r="O3415" s="4">
        <v>27</v>
      </c>
      <c r="P3415" s="4">
        <v>0</v>
      </c>
      <c r="Q3415" s="4">
        <v>0</v>
      </c>
      <c r="R3415" s="4">
        <v>0</v>
      </c>
      <c r="S3415" s="4">
        <v>0</v>
      </c>
      <c r="T3415" s="4">
        <v>0</v>
      </c>
      <c r="U3415" s="4">
        <v>0</v>
      </c>
      <c r="V3415" s="4">
        <v>0</v>
      </c>
      <c r="W3415" s="4">
        <v>0</v>
      </c>
      <c r="X3415" s="4">
        <v>0</v>
      </c>
      <c r="Y3415" s="4">
        <v>0</v>
      </c>
      <c r="Z3415" s="4">
        <v>0</v>
      </c>
      <c r="AA3415" s="4">
        <v>0</v>
      </c>
      <c r="AB3415" s="4">
        <v>0</v>
      </c>
      <c r="AC3415" s="4">
        <v>0</v>
      </c>
      <c r="AD3415" s="4">
        <v>0</v>
      </c>
    </row>
    <row r="3416" spans="1:30" x14ac:dyDescent="0.3">
      <c r="A3416" s="16" t="s">
        <v>35</v>
      </c>
      <c r="B3416" s="7">
        <v>577707</v>
      </c>
      <c r="C3416" s="7">
        <v>276308</v>
      </c>
      <c r="D3416" s="7" t="s">
        <v>1943</v>
      </c>
      <c r="E3416" s="7">
        <v>2</v>
      </c>
      <c r="F3416" s="4">
        <v>396402</v>
      </c>
      <c r="G3416" s="4">
        <v>12325</v>
      </c>
      <c r="H3416" s="4">
        <f t="shared" si="320"/>
        <v>554164.05006604735</v>
      </c>
      <c r="I3416" s="4">
        <f t="shared" si="321"/>
        <v>157762.05006604735</v>
      </c>
      <c r="J3416" s="5">
        <f t="shared" si="322"/>
        <v>0.39798500024229777</v>
      </c>
      <c r="K3416" s="4">
        <f t="shared" si="323"/>
        <v>30826.273291464866</v>
      </c>
      <c r="L3416" s="4">
        <f t="shared" si="324"/>
        <v>18501.273291464866</v>
      </c>
      <c r="M3416" s="5">
        <f t="shared" si="325"/>
        <v>1.501117508435283</v>
      </c>
      <c r="N3416" s="4">
        <f>IF(SUMPRODUCT($O$2:$AD$2,O3416:AD3416)&lt;=Kalkulačka!$B$4,SUMPRODUCT($O$2:$AD$2,O3416:AD3416)*Kalkulačka!$B$5,SUMPRODUCT($O$2:$AD$2,O3416:AD3416))</f>
        <v>39</v>
      </c>
      <c r="O3416" s="4">
        <v>26</v>
      </c>
      <c r="P3416" s="4">
        <v>0</v>
      </c>
      <c r="Q3416" s="4">
        <v>0</v>
      </c>
      <c r="R3416" s="4">
        <v>0</v>
      </c>
      <c r="S3416" s="4">
        <v>0</v>
      </c>
      <c r="T3416" s="4">
        <v>0</v>
      </c>
      <c r="U3416" s="4">
        <v>26</v>
      </c>
      <c r="V3416" s="4">
        <v>0</v>
      </c>
      <c r="W3416" s="4">
        <v>0</v>
      </c>
      <c r="X3416" s="4">
        <v>0</v>
      </c>
      <c r="Y3416" s="4">
        <v>0</v>
      </c>
      <c r="Z3416" s="4">
        <v>0</v>
      </c>
      <c r="AA3416" s="4">
        <v>0</v>
      </c>
      <c r="AB3416" s="4">
        <v>0</v>
      </c>
      <c r="AC3416" s="4">
        <v>0</v>
      </c>
      <c r="AD3416" s="4">
        <v>0</v>
      </c>
    </row>
    <row r="3417" spans="1:30" x14ac:dyDescent="0.3">
      <c r="A3417" s="16" t="s">
        <v>41</v>
      </c>
      <c r="B3417" s="7">
        <v>572802</v>
      </c>
      <c r="C3417" s="7">
        <v>580511</v>
      </c>
      <c r="D3417" s="7" t="s">
        <v>3262</v>
      </c>
      <c r="E3417" s="7">
        <v>2</v>
      </c>
      <c r="F3417" s="4">
        <v>426372</v>
      </c>
      <c r="G3417" s="4">
        <v>13464</v>
      </c>
      <c r="H3417" s="4">
        <f t="shared" si="320"/>
        <v>596792.0539172818</v>
      </c>
      <c r="I3417" s="4">
        <f t="shared" si="321"/>
        <v>170420.0539172818</v>
      </c>
      <c r="J3417" s="5">
        <f t="shared" si="322"/>
        <v>0.39969804282945831</v>
      </c>
      <c r="K3417" s="4">
        <f t="shared" si="323"/>
        <v>33197.525083116008</v>
      </c>
      <c r="L3417" s="4">
        <f t="shared" si="324"/>
        <v>19733.525083116008</v>
      </c>
      <c r="M3417" s="5">
        <f t="shared" si="325"/>
        <v>1.4656510014197868</v>
      </c>
      <c r="N3417" s="4">
        <f>IF(SUMPRODUCT($O$2:$AD$2,O3417:AD3417)&lt;=Kalkulačka!$B$4,SUMPRODUCT($O$2:$AD$2,O3417:AD3417)*Kalkulačka!$B$5,SUMPRODUCT($O$2:$AD$2,O3417:AD3417))</f>
        <v>42</v>
      </c>
      <c r="O3417" s="4">
        <v>28</v>
      </c>
      <c r="P3417" s="4">
        <v>0</v>
      </c>
      <c r="Q3417" s="4">
        <v>0</v>
      </c>
      <c r="R3417" s="4">
        <v>0</v>
      </c>
      <c r="S3417" s="4">
        <v>0</v>
      </c>
      <c r="T3417" s="4">
        <v>0</v>
      </c>
      <c r="U3417" s="4">
        <v>28</v>
      </c>
      <c r="V3417" s="4">
        <v>0</v>
      </c>
      <c r="W3417" s="4">
        <v>0</v>
      </c>
      <c r="X3417" s="4">
        <v>0</v>
      </c>
      <c r="Y3417" s="4">
        <v>0</v>
      </c>
      <c r="Z3417" s="4">
        <v>0</v>
      </c>
      <c r="AA3417" s="4">
        <v>0</v>
      </c>
      <c r="AB3417" s="4">
        <v>0</v>
      </c>
      <c r="AC3417" s="4">
        <v>0</v>
      </c>
      <c r="AD3417" s="4">
        <v>0</v>
      </c>
    </row>
    <row r="3418" spans="1:30" x14ac:dyDescent="0.3">
      <c r="A3418" s="16" t="s">
        <v>41</v>
      </c>
      <c r="B3418" s="7">
        <v>575178</v>
      </c>
      <c r="C3418" s="7">
        <v>273767</v>
      </c>
      <c r="D3418" s="7" t="s">
        <v>368</v>
      </c>
      <c r="E3418" s="7">
        <v>2</v>
      </c>
      <c r="F3418" s="4">
        <v>426015</v>
      </c>
      <c r="G3418" s="4">
        <v>13460</v>
      </c>
      <c r="H3418" s="4">
        <f t="shared" si="320"/>
        <v>596792.0539172818</v>
      </c>
      <c r="I3418" s="4">
        <f t="shared" si="321"/>
        <v>170777.0539172818</v>
      </c>
      <c r="J3418" s="5">
        <f t="shared" si="322"/>
        <v>0.40087098791657994</v>
      </c>
      <c r="K3418" s="4">
        <f t="shared" si="323"/>
        <v>33197.525083116008</v>
      </c>
      <c r="L3418" s="4">
        <f t="shared" si="324"/>
        <v>19737.525083116008</v>
      </c>
      <c r="M3418" s="5">
        <f t="shared" si="325"/>
        <v>1.4663837357441314</v>
      </c>
      <c r="N3418" s="4">
        <f>IF(SUMPRODUCT($O$2:$AD$2,O3418:AD3418)&lt;=Kalkulačka!$B$4,SUMPRODUCT($O$2:$AD$2,O3418:AD3418)*Kalkulačka!$B$5,SUMPRODUCT($O$2:$AD$2,O3418:AD3418))</f>
        <v>42</v>
      </c>
      <c r="O3418" s="4">
        <v>28</v>
      </c>
      <c r="P3418" s="4">
        <v>0</v>
      </c>
      <c r="Q3418" s="4">
        <v>0</v>
      </c>
      <c r="R3418" s="4">
        <v>0</v>
      </c>
      <c r="S3418" s="4">
        <v>0</v>
      </c>
      <c r="T3418" s="4">
        <v>0</v>
      </c>
      <c r="U3418" s="4">
        <v>28</v>
      </c>
      <c r="V3418" s="4">
        <v>0</v>
      </c>
      <c r="W3418" s="4">
        <v>0</v>
      </c>
      <c r="X3418" s="4">
        <v>0</v>
      </c>
      <c r="Y3418" s="4">
        <v>0</v>
      </c>
      <c r="Z3418" s="4">
        <v>0</v>
      </c>
      <c r="AA3418" s="4">
        <v>0</v>
      </c>
      <c r="AB3418" s="4">
        <v>0</v>
      </c>
      <c r="AC3418" s="4">
        <v>0</v>
      </c>
      <c r="AD3418" s="4">
        <v>0</v>
      </c>
    </row>
    <row r="3419" spans="1:30" x14ac:dyDescent="0.3">
      <c r="A3419" s="16" t="s">
        <v>29</v>
      </c>
      <c r="B3419" s="7">
        <v>538795</v>
      </c>
      <c r="C3419" s="7">
        <v>572675</v>
      </c>
      <c r="D3419" s="7" t="s">
        <v>3263</v>
      </c>
      <c r="E3419" s="7">
        <v>2</v>
      </c>
      <c r="F3419" s="4">
        <v>395195</v>
      </c>
      <c r="G3419" s="4">
        <v>12311</v>
      </c>
      <c r="H3419" s="4">
        <f t="shared" si="320"/>
        <v>554164.05006604735</v>
      </c>
      <c r="I3419" s="4">
        <f t="shared" si="321"/>
        <v>158969.05006604735</v>
      </c>
      <c r="J3419" s="5">
        <f t="shared" si="322"/>
        <v>0.40225470986740053</v>
      </c>
      <c r="K3419" s="4">
        <f t="shared" si="323"/>
        <v>30826.273291464866</v>
      </c>
      <c r="L3419" s="4">
        <f t="shared" si="324"/>
        <v>18515.273291464866</v>
      </c>
      <c r="M3419" s="5">
        <f t="shared" si="325"/>
        <v>1.5039617652071211</v>
      </c>
      <c r="N3419" s="4">
        <f>IF(SUMPRODUCT($O$2:$AD$2,O3419:AD3419)&lt;=Kalkulačka!$B$4,SUMPRODUCT($O$2:$AD$2,O3419:AD3419)*Kalkulačka!$B$5,SUMPRODUCT($O$2:$AD$2,O3419:AD3419))</f>
        <v>39</v>
      </c>
      <c r="O3419" s="4">
        <v>26</v>
      </c>
      <c r="P3419" s="4">
        <v>0</v>
      </c>
      <c r="Q3419" s="4">
        <v>0</v>
      </c>
      <c r="R3419" s="4">
        <v>0</v>
      </c>
      <c r="S3419" s="4">
        <v>0</v>
      </c>
      <c r="T3419" s="4">
        <v>0</v>
      </c>
      <c r="U3419" s="4">
        <v>26</v>
      </c>
      <c r="V3419" s="4">
        <v>0</v>
      </c>
      <c r="W3419" s="4">
        <v>0</v>
      </c>
      <c r="X3419" s="4">
        <v>0</v>
      </c>
      <c r="Y3419" s="4">
        <v>0</v>
      </c>
      <c r="Z3419" s="4">
        <v>0</v>
      </c>
      <c r="AA3419" s="4">
        <v>0</v>
      </c>
      <c r="AB3419" s="4">
        <v>0</v>
      </c>
      <c r="AC3419" s="4">
        <v>0</v>
      </c>
      <c r="AD3419" s="4">
        <v>0</v>
      </c>
    </row>
    <row r="3420" spans="1:30" x14ac:dyDescent="0.3">
      <c r="A3420" s="16" t="s">
        <v>38</v>
      </c>
      <c r="B3420" s="7">
        <v>573221</v>
      </c>
      <c r="C3420" s="7">
        <v>578525</v>
      </c>
      <c r="D3420" s="7" t="s">
        <v>3264</v>
      </c>
      <c r="E3420" s="7">
        <v>2</v>
      </c>
      <c r="F3420" s="4">
        <v>425087</v>
      </c>
      <c r="G3420" s="4">
        <v>13449</v>
      </c>
      <c r="H3420" s="4">
        <f t="shared" si="320"/>
        <v>596792.0539172818</v>
      </c>
      <c r="I3420" s="4">
        <f t="shared" si="321"/>
        <v>171705.0539172818</v>
      </c>
      <c r="J3420" s="5">
        <f t="shared" si="322"/>
        <v>0.40392920488578055</v>
      </c>
      <c r="K3420" s="4">
        <f t="shared" si="323"/>
        <v>33197.525083116008</v>
      </c>
      <c r="L3420" s="4">
        <f t="shared" si="324"/>
        <v>19748.525083116008</v>
      </c>
      <c r="M3420" s="5">
        <f t="shared" si="325"/>
        <v>1.4684010025366949</v>
      </c>
      <c r="N3420" s="4">
        <f>IF(SUMPRODUCT($O$2:$AD$2,O3420:AD3420)&lt;=Kalkulačka!$B$4,SUMPRODUCT($O$2:$AD$2,O3420:AD3420)*Kalkulačka!$B$5,SUMPRODUCT($O$2:$AD$2,O3420:AD3420))</f>
        <v>42</v>
      </c>
      <c r="O3420" s="4">
        <v>28</v>
      </c>
      <c r="P3420" s="4">
        <v>0</v>
      </c>
      <c r="Q3420" s="4">
        <v>0</v>
      </c>
      <c r="R3420" s="4">
        <v>0</v>
      </c>
      <c r="S3420" s="4">
        <v>0</v>
      </c>
      <c r="T3420" s="4">
        <v>0</v>
      </c>
      <c r="U3420" s="4">
        <v>28</v>
      </c>
      <c r="V3420" s="4">
        <v>0</v>
      </c>
      <c r="W3420" s="4">
        <v>0</v>
      </c>
      <c r="X3420" s="4">
        <v>0</v>
      </c>
      <c r="Y3420" s="4">
        <v>0</v>
      </c>
      <c r="Z3420" s="4">
        <v>0</v>
      </c>
      <c r="AA3420" s="4">
        <v>0</v>
      </c>
      <c r="AB3420" s="4">
        <v>0</v>
      </c>
      <c r="AC3420" s="4">
        <v>0</v>
      </c>
      <c r="AD3420" s="4">
        <v>0</v>
      </c>
    </row>
    <row r="3421" spans="1:30" x14ac:dyDescent="0.3">
      <c r="A3421" s="16" t="s">
        <v>56</v>
      </c>
      <c r="B3421" s="7">
        <v>552682</v>
      </c>
      <c r="C3421" s="7">
        <v>577014</v>
      </c>
      <c r="D3421" s="7" t="s">
        <v>3265</v>
      </c>
      <c r="E3421" s="7">
        <v>2</v>
      </c>
      <c r="F3421" s="4">
        <v>409213</v>
      </c>
      <c r="G3421" s="4">
        <v>12870</v>
      </c>
      <c r="H3421" s="4">
        <f t="shared" si="320"/>
        <v>575478.05199166457</v>
      </c>
      <c r="I3421" s="4">
        <f t="shared" si="321"/>
        <v>166265.05199166457</v>
      </c>
      <c r="J3421" s="5">
        <f t="shared" si="322"/>
        <v>0.40630442334838968</v>
      </c>
      <c r="K3421" s="4">
        <f t="shared" si="323"/>
        <v>32011.899187290441</v>
      </c>
      <c r="L3421" s="4">
        <f t="shared" si="324"/>
        <v>19141.899187290441</v>
      </c>
      <c r="M3421" s="5">
        <f t="shared" si="325"/>
        <v>1.4873270541795214</v>
      </c>
      <c r="N3421" s="4">
        <f>IF(SUMPRODUCT($O$2:$AD$2,O3421:AD3421)&lt;=Kalkulačka!$B$4,SUMPRODUCT($O$2:$AD$2,O3421:AD3421)*Kalkulačka!$B$5,SUMPRODUCT($O$2:$AD$2,O3421:AD3421))</f>
        <v>40.5</v>
      </c>
      <c r="O3421" s="4">
        <v>27</v>
      </c>
      <c r="P3421" s="4">
        <v>0</v>
      </c>
      <c r="Q3421" s="4">
        <v>0</v>
      </c>
      <c r="R3421" s="4">
        <v>0</v>
      </c>
      <c r="S3421" s="4">
        <v>0</v>
      </c>
      <c r="T3421" s="4">
        <v>0</v>
      </c>
      <c r="U3421" s="4">
        <v>28</v>
      </c>
      <c r="V3421" s="4">
        <v>0</v>
      </c>
      <c r="W3421" s="4">
        <v>0</v>
      </c>
      <c r="X3421" s="4">
        <v>0</v>
      </c>
      <c r="Y3421" s="4">
        <v>0</v>
      </c>
      <c r="Z3421" s="4">
        <v>0</v>
      </c>
      <c r="AA3421" s="4">
        <v>0</v>
      </c>
      <c r="AB3421" s="4">
        <v>0</v>
      </c>
      <c r="AC3421" s="4">
        <v>0</v>
      </c>
      <c r="AD3421" s="4">
        <v>0</v>
      </c>
    </row>
    <row r="3422" spans="1:30" x14ac:dyDescent="0.3">
      <c r="A3422" s="16" t="s">
        <v>20</v>
      </c>
      <c r="B3422" s="7">
        <v>538752</v>
      </c>
      <c r="C3422" s="7">
        <v>240737</v>
      </c>
      <c r="D3422" s="7" t="s">
        <v>3266</v>
      </c>
      <c r="E3422" s="7">
        <v>2</v>
      </c>
      <c r="F3422" s="4">
        <v>2894658</v>
      </c>
      <c r="G3422" s="4">
        <v>136649</v>
      </c>
      <c r="H3422" s="4">
        <f t="shared" si="320"/>
        <v>4070974.3677928862</v>
      </c>
      <c r="I3422" s="4">
        <f t="shared" si="321"/>
        <v>1176316.3677928862</v>
      </c>
      <c r="J3422" s="5">
        <f t="shared" si="322"/>
        <v>0.4063749043213003</v>
      </c>
      <c r="K3422" s="4">
        <f t="shared" si="323"/>
        <v>226454.54610268422</v>
      </c>
      <c r="L3422" s="4">
        <f t="shared" si="324"/>
        <v>89805.546102684224</v>
      </c>
      <c r="M3422" s="5">
        <f t="shared" si="325"/>
        <v>0.65719870692565796</v>
      </c>
      <c r="N3422" s="4">
        <f>IF(SUMPRODUCT($O$2:$AD$2,O3422:AD3422)&lt;=Kalkulačka!$B$4,SUMPRODUCT($O$2:$AD$2,O3422:AD3422)*Kalkulačka!$B$5,SUMPRODUCT($O$2:$AD$2,O3422:AD3422))</f>
        <v>286.5</v>
      </c>
      <c r="O3422" s="4">
        <v>70</v>
      </c>
      <c r="P3422" s="4">
        <v>0</v>
      </c>
      <c r="Q3422" s="4">
        <v>0</v>
      </c>
      <c r="R3422" s="4">
        <v>0</v>
      </c>
      <c r="S3422" s="4">
        <v>121</v>
      </c>
      <c r="T3422" s="4">
        <v>0</v>
      </c>
      <c r="U3422" s="4">
        <v>192</v>
      </c>
      <c r="V3422" s="4">
        <v>83</v>
      </c>
      <c r="W3422" s="4">
        <v>0</v>
      </c>
      <c r="X3422" s="4">
        <v>0</v>
      </c>
      <c r="Y3422" s="4">
        <v>0</v>
      </c>
      <c r="Z3422" s="4">
        <v>0</v>
      </c>
      <c r="AA3422" s="4">
        <v>0</v>
      </c>
      <c r="AB3422" s="4">
        <v>0</v>
      </c>
      <c r="AC3422" s="4">
        <v>0</v>
      </c>
      <c r="AD3422" s="4">
        <v>0</v>
      </c>
    </row>
    <row r="3423" spans="1:30" x14ac:dyDescent="0.3">
      <c r="A3423" s="16" t="s">
        <v>25</v>
      </c>
      <c r="B3423" s="7">
        <v>541150</v>
      </c>
      <c r="C3423" s="7">
        <v>573957</v>
      </c>
      <c r="D3423" s="7" t="s">
        <v>1292</v>
      </c>
      <c r="E3423" s="7">
        <v>2</v>
      </c>
      <c r="F3423" s="4">
        <v>424344</v>
      </c>
      <c r="G3423" s="4">
        <v>13441</v>
      </c>
      <c r="H3423" s="4">
        <f t="shared" si="320"/>
        <v>596792.0539172818</v>
      </c>
      <c r="I3423" s="4">
        <f t="shared" si="321"/>
        <v>172448.0539172818</v>
      </c>
      <c r="J3423" s="5">
        <f t="shared" si="322"/>
        <v>0.40638739776521349</v>
      </c>
      <c r="K3423" s="4">
        <f t="shared" si="323"/>
        <v>33197.525083116008</v>
      </c>
      <c r="L3423" s="4">
        <f t="shared" si="324"/>
        <v>19756.525083116008</v>
      </c>
      <c r="M3423" s="5">
        <f t="shared" si="325"/>
        <v>1.4698701795339639</v>
      </c>
      <c r="N3423" s="4">
        <f>IF(SUMPRODUCT($O$2:$AD$2,O3423:AD3423)&lt;=Kalkulačka!$B$4,SUMPRODUCT($O$2:$AD$2,O3423:AD3423)*Kalkulačka!$B$5,SUMPRODUCT($O$2:$AD$2,O3423:AD3423))</f>
        <v>42</v>
      </c>
      <c r="O3423" s="4">
        <v>28</v>
      </c>
      <c r="P3423" s="4">
        <v>0</v>
      </c>
      <c r="Q3423" s="4">
        <v>0</v>
      </c>
      <c r="R3423" s="4">
        <v>0</v>
      </c>
      <c r="S3423" s="4">
        <v>0</v>
      </c>
      <c r="T3423" s="4">
        <v>0</v>
      </c>
      <c r="U3423" s="4">
        <v>28</v>
      </c>
      <c r="V3423" s="4">
        <v>0</v>
      </c>
      <c r="W3423" s="4">
        <v>0</v>
      </c>
      <c r="X3423" s="4">
        <v>0</v>
      </c>
      <c r="Y3423" s="4">
        <v>0</v>
      </c>
      <c r="Z3423" s="4">
        <v>0</v>
      </c>
      <c r="AA3423" s="4">
        <v>0</v>
      </c>
      <c r="AB3423" s="4">
        <v>0</v>
      </c>
      <c r="AC3423" s="4">
        <v>0</v>
      </c>
      <c r="AD3423" s="4">
        <v>0</v>
      </c>
    </row>
    <row r="3424" spans="1:30" x14ac:dyDescent="0.3">
      <c r="A3424" s="16" t="s">
        <v>25</v>
      </c>
      <c r="B3424" s="7">
        <v>560855</v>
      </c>
      <c r="C3424" s="7">
        <v>259811</v>
      </c>
      <c r="D3424" s="7" t="s">
        <v>3267</v>
      </c>
      <c r="E3424" s="7">
        <v>2</v>
      </c>
      <c r="F3424" s="4">
        <v>424344</v>
      </c>
      <c r="G3424" s="4">
        <v>13441</v>
      </c>
      <c r="H3424" s="4">
        <f t="shared" si="320"/>
        <v>596792.0539172818</v>
      </c>
      <c r="I3424" s="4">
        <f t="shared" si="321"/>
        <v>172448.0539172818</v>
      </c>
      <c r="J3424" s="5">
        <f t="shared" si="322"/>
        <v>0.40638739776521349</v>
      </c>
      <c r="K3424" s="4">
        <f t="shared" si="323"/>
        <v>33197.525083116008</v>
      </c>
      <c r="L3424" s="4">
        <f t="shared" si="324"/>
        <v>19756.525083116008</v>
      </c>
      <c r="M3424" s="5">
        <f t="shared" si="325"/>
        <v>1.4698701795339639</v>
      </c>
      <c r="N3424" s="4">
        <f>IF(SUMPRODUCT($O$2:$AD$2,O3424:AD3424)&lt;=Kalkulačka!$B$4,SUMPRODUCT($O$2:$AD$2,O3424:AD3424)*Kalkulačka!$B$5,SUMPRODUCT($O$2:$AD$2,O3424:AD3424))</f>
        <v>42</v>
      </c>
      <c r="O3424" s="4">
        <v>28</v>
      </c>
      <c r="P3424" s="4">
        <v>0</v>
      </c>
      <c r="Q3424" s="4">
        <v>0</v>
      </c>
      <c r="R3424" s="4">
        <v>0</v>
      </c>
      <c r="S3424" s="4">
        <v>0</v>
      </c>
      <c r="T3424" s="4">
        <v>0</v>
      </c>
      <c r="U3424" s="4">
        <v>28</v>
      </c>
      <c r="V3424" s="4">
        <v>0</v>
      </c>
      <c r="W3424" s="4">
        <v>0</v>
      </c>
      <c r="X3424" s="4">
        <v>0</v>
      </c>
      <c r="Y3424" s="4">
        <v>0</v>
      </c>
      <c r="Z3424" s="4">
        <v>0</v>
      </c>
      <c r="AA3424" s="4">
        <v>0</v>
      </c>
      <c r="AB3424" s="4">
        <v>0</v>
      </c>
      <c r="AC3424" s="4">
        <v>0</v>
      </c>
      <c r="AD3424" s="4">
        <v>0</v>
      </c>
    </row>
    <row r="3425" spans="1:30" x14ac:dyDescent="0.3">
      <c r="A3425" s="16" t="s">
        <v>20</v>
      </c>
      <c r="B3425" s="7">
        <v>533220</v>
      </c>
      <c r="C3425" s="7">
        <v>235288</v>
      </c>
      <c r="D3425" s="7" t="s">
        <v>3268</v>
      </c>
      <c r="E3425" s="7">
        <v>2</v>
      </c>
      <c r="F3425" s="4">
        <v>831035</v>
      </c>
      <c r="G3425" s="4">
        <v>26282</v>
      </c>
      <c r="H3425" s="4">
        <f t="shared" si="320"/>
        <v>1172270.1059089464</v>
      </c>
      <c r="I3425" s="4">
        <f t="shared" si="321"/>
        <v>341235.10590894637</v>
      </c>
      <c r="J3425" s="5">
        <f t="shared" si="322"/>
        <v>0.41061460216350265</v>
      </c>
      <c r="K3425" s="4">
        <f t="shared" si="323"/>
        <v>65209.424270406453</v>
      </c>
      <c r="L3425" s="4">
        <f t="shared" si="324"/>
        <v>38927.424270406453</v>
      </c>
      <c r="M3425" s="5">
        <f t="shared" si="325"/>
        <v>1.4811439110572429</v>
      </c>
      <c r="N3425" s="4">
        <f>IF(SUMPRODUCT($O$2:$AD$2,O3425:AD3425)&lt;=Kalkulačka!$B$4,SUMPRODUCT($O$2:$AD$2,O3425:AD3425)*Kalkulačka!$B$5,SUMPRODUCT($O$2:$AD$2,O3425:AD3425))</f>
        <v>82.5</v>
      </c>
      <c r="O3425" s="4">
        <v>55</v>
      </c>
      <c r="P3425" s="4">
        <v>0</v>
      </c>
      <c r="Q3425" s="4">
        <v>0</v>
      </c>
      <c r="R3425" s="4">
        <v>0</v>
      </c>
      <c r="S3425" s="4">
        <v>0</v>
      </c>
      <c r="T3425" s="4">
        <v>0</v>
      </c>
      <c r="U3425" s="4">
        <v>55</v>
      </c>
      <c r="V3425" s="4">
        <v>0</v>
      </c>
      <c r="W3425" s="4">
        <v>0</v>
      </c>
      <c r="X3425" s="4">
        <v>0</v>
      </c>
      <c r="Y3425" s="4">
        <v>0</v>
      </c>
      <c r="Z3425" s="4">
        <v>0</v>
      </c>
      <c r="AA3425" s="4">
        <v>0</v>
      </c>
      <c r="AB3425" s="4">
        <v>0</v>
      </c>
      <c r="AC3425" s="4">
        <v>0</v>
      </c>
      <c r="AD3425" s="4">
        <v>0</v>
      </c>
    </row>
    <row r="3426" spans="1:30" x14ac:dyDescent="0.3">
      <c r="A3426" s="16" t="s">
        <v>47</v>
      </c>
      <c r="B3426" s="7">
        <v>582115</v>
      </c>
      <c r="C3426" s="7">
        <v>280712</v>
      </c>
      <c r="D3426" s="7" t="s">
        <v>2236</v>
      </c>
      <c r="E3426" s="7">
        <v>2</v>
      </c>
      <c r="F3426" s="4">
        <v>421374</v>
      </c>
      <c r="G3426" s="4">
        <v>13407</v>
      </c>
      <c r="H3426" s="4">
        <f t="shared" si="320"/>
        <v>596792.0539172818</v>
      </c>
      <c r="I3426" s="4">
        <f t="shared" si="321"/>
        <v>175418.0539172818</v>
      </c>
      <c r="J3426" s="5">
        <f t="shared" si="322"/>
        <v>0.41630013697399892</v>
      </c>
      <c r="K3426" s="4">
        <f t="shared" si="323"/>
        <v>33197.525083116008</v>
      </c>
      <c r="L3426" s="4">
        <f t="shared" si="324"/>
        <v>19790.525083116008</v>
      </c>
      <c r="M3426" s="5">
        <f t="shared" si="325"/>
        <v>1.4761337423074519</v>
      </c>
      <c r="N3426" s="4">
        <f>IF(SUMPRODUCT($O$2:$AD$2,O3426:AD3426)&lt;=Kalkulačka!$B$4,SUMPRODUCT($O$2:$AD$2,O3426:AD3426)*Kalkulačka!$B$5,SUMPRODUCT($O$2:$AD$2,O3426:AD3426))</f>
        <v>42</v>
      </c>
      <c r="O3426" s="4">
        <v>28</v>
      </c>
      <c r="P3426" s="4">
        <v>0</v>
      </c>
      <c r="Q3426" s="4">
        <v>0</v>
      </c>
      <c r="R3426" s="4">
        <v>0</v>
      </c>
      <c r="S3426" s="4">
        <v>0</v>
      </c>
      <c r="T3426" s="4">
        <v>0</v>
      </c>
      <c r="U3426" s="4">
        <v>28</v>
      </c>
      <c r="V3426" s="4">
        <v>0</v>
      </c>
      <c r="W3426" s="4">
        <v>0</v>
      </c>
      <c r="X3426" s="4">
        <v>0</v>
      </c>
      <c r="Y3426" s="4">
        <v>0</v>
      </c>
      <c r="Z3426" s="4">
        <v>0</v>
      </c>
      <c r="AA3426" s="4">
        <v>0</v>
      </c>
      <c r="AB3426" s="4">
        <v>0</v>
      </c>
      <c r="AC3426" s="4">
        <v>0</v>
      </c>
      <c r="AD3426" s="4">
        <v>0</v>
      </c>
    </row>
    <row r="3427" spans="1:30" x14ac:dyDescent="0.3">
      <c r="A3427" s="16" t="s">
        <v>47</v>
      </c>
      <c r="B3427" s="7">
        <v>550141</v>
      </c>
      <c r="C3427" s="7">
        <v>542415</v>
      </c>
      <c r="D3427" s="7" t="s">
        <v>1266</v>
      </c>
      <c r="E3427" s="7">
        <v>2</v>
      </c>
      <c r="F3427" s="4">
        <v>421374</v>
      </c>
      <c r="G3427" s="4">
        <v>13407</v>
      </c>
      <c r="H3427" s="4">
        <f t="shared" si="320"/>
        <v>596792.0539172818</v>
      </c>
      <c r="I3427" s="4">
        <f t="shared" si="321"/>
        <v>175418.0539172818</v>
      </c>
      <c r="J3427" s="5">
        <f t="shared" si="322"/>
        <v>0.41630013697399892</v>
      </c>
      <c r="K3427" s="4">
        <f t="shared" si="323"/>
        <v>33197.525083116008</v>
      </c>
      <c r="L3427" s="4">
        <f t="shared" si="324"/>
        <v>19790.525083116008</v>
      </c>
      <c r="M3427" s="5">
        <f t="shared" si="325"/>
        <v>1.4761337423074519</v>
      </c>
      <c r="N3427" s="4">
        <f>IF(SUMPRODUCT($O$2:$AD$2,O3427:AD3427)&lt;=Kalkulačka!$B$4,SUMPRODUCT($O$2:$AD$2,O3427:AD3427)*Kalkulačka!$B$5,SUMPRODUCT($O$2:$AD$2,O3427:AD3427))</f>
        <v>42</v>
      </c>
      <c r="O3427" s="4">
        <v>28</v>
      </c>
      <c r="P3427" s="4">
        <v>0</v>
      </c>
      <c r="Q3427" s="4">
        <v>0</v>
      </c>
      <c r="R3427" s="4">
        <v>0</v>
      </c>
      <c r="S3427" s="4">
        <v>0</v>
      </c>
      <c r="T3427" s="4">
        <v>0</v>
      </c>
      <c r="U3427" s="4">
        <v>28</v>
      </c>
      <c r="V3427" s="4">
        <v>0</v>
      </c>
      <c r="W3427" s="4">
        <v>0</v>
      </c>
      <c r="X3427" s="4">
        <v>0</v>
      </c>
      <c r="Y3427" s="4">
        <v>0</v>
      </c>
      <c r="Z3427" s="4">
        <v>0</v>
      </c>
      <c r="AA3427" s="4">
        <v>0</v>
      </c>
      <c r="AB3427" s="4">
        <v>0</v>
      </c>
      <c r="AC3427" s="4">
        <v>0</v>
      </c>
      <c r="AD3427" s="4">
        <v>0</v>
      </c>
    </row>
    <row r="3428" spans="1:30" x14ac:dyDescent="0.3">
      <c r="A3428" s="16" t="s">
        <v>47</v>
      </c>
      <c r="B3428" s="7">
        <v>582603</v>
      </c>
      <c r="C3428" s="7">
        <v>281204</v>
      </c>
      <c r="D3428" s="7" t="s">
        <v>2540</v>
      </c>
      <c r="E3428" s="7">
        <v>2</v>
      </c>
      <c r="F3428" s="4">
        <v>421374</v>
      </c>
      <c r="G3428" s="4">
        <v>13407</v>
      </c>
      <c r="H3428" s="4">
        <f t="shared" si="320"/>
        <v>596792.0539172818</v>
      </c>
      <c r="I3428" s="4">
        <f t="shared" si="321"/>
        <v>175418.0539172818</v>
      </c>
      <c r="J3428" s="5">
        <f t="shared" si="322"/>
        <v>0.41630013697399892</v>
      </c>
      <c r="K3428" s="4">
        <f t="shared" si="323"/>
        <v>33197.525083116008</v>
      </c>
      <c r="L3428" s="4">
        <f t="shared" si="324"/>
        <v>19790.525083116008</v>
      </c>
      <c r="M3428" s="5">
        <f t="shared" si="325"/>
        <v>1.4761337423074519</v>
      </c>
      <c r="N3428" s="4">
        <f>IF(SUMPRODUCT($O$2:$AD$2,O3428:AD3428)&lt;=Kalkulačka!$B$4,SUMPRODUCT($O$2:$AD$2,O3428:AD3428)*Kalkulačka!$B$5,SUMPRODUCT($O$2:$AD$2,O3428:AD3428))</f>
        <v>42</v>
      </c>
      <c r="O3428" s="4">
        <v>28</v>
      </c>
      <c r="P3428" s="4">
        <v>0</v>
      </c>
      <c r="Q3428" s="4">
        <v>0</v>
      </c>
      <c r="R3428" s="4">
        <v>0</v>
      </c>
      <c r="S3428" s="4">
        <v>0</v>
      </c>
      <c r="T3428" s="4">
        <v>0</v>
      </c>
      <c r="U3428" s="4">
        <v>0</v>
      </c>
      <c r="V3428" s="4">
        <v>0</v>
      </c>
      <c r="W3428" s="4">
        <v>0</v>
      </c>
      <c r="X3428" s="4">
        <v>0</v>
      </c>
      <c r="Y3428" s="4">
        <v>0</v>
      </c>
      <c r="Z3428" s="4">
        <v>0</v>
      </c>
      <c r="AA3428" s="4">
        <v>0</v>
      </c>
      <c r="AB3428" s="4">
        <v>0</v>
      </c>
      <c r="AC3428" s="4">
        <v>0</v>
      </c>
      <c r="AD3428" s="4">
        <v>0</v>
      </c>
    </row>
    <row r="3429" spans="1:30" x14ac:dyDescent="0.3">
      <c r="A3429" s="16" t="s">
        <v>47</v>
      </c>
      <c r="B3429" s="7">
        <v>584789</v>
      </c>
      <c r="C3429" s="7">
        <v>283487</v>
      </c>
      <c r="D3429" s="7" t="s">
        <v>3269</v>
      </c>
      <c r="E3429" s="7">
        <v>2</v>
      </c>
      <c r="F3429" s="4">
        <v>421374</v>
      </c>
      <c r="G3429" s="4">
        <v>13407</v>
      </c>
      <c r="H3429" s="4">
        <f t="shared" si="320"/>
        <v>596792.0539172818</v>
      </c>
      <c r="I3429" s="4">
        <f t="shared" si="321"/>
        <v>175418.0539172818</v>
      </c>
      <c r="J3429" s="5">
        <f t="shared" si="322"/>
        <v>0.41630013697399892</v>
      </c>
      <c r="K3429" s="4">
        <f t="shared" si="323"/>
        <v>33197.525083116008</v>
      </c>
      <c r="L3429" s="4">
        <f t="shared" si="324"/>
        <v>19790.525083116008</v>
      </c>
      <c r="M3429" s="5">
        <f t="shared" si="325"/>
        <v>1.4761337423074519</v>
      </c>
      <c r="N3429" s="4">
        <f>IF(SUMPRODUCT($O$2:$AD$2,O3429:AD3429)&lt;=Kalkulačka!$B$4,SUMPRODUCT($O$2:$AD$2,O3429:AD3429)*Kalkulačka!$B$5,SUMPRODUCT($O$2:$AD$2,O3429:AD3429))</f>
        <v>42</v>
      </c>
      <c r="O3429" s="4">
        <v>28</v>
      </c>
      <c r="P3429" s="4">
        <v>0</v>
      </c>
      <c r="Q3429" s="4">
        <v>0</v>
      </c>
      <c r="R3429" s="4">
        <v>0</v>
      </c>
      <c r="S3429" s="4">
        <v>0</v>
      </c>
      <c r="T3429" s="4">
        <v>0</v>
      </c>
      <c r="U3429" s="4">
        <v>65</v>
      </c>
      <c r="V3429" s="4">
        <v>0</v>
      </c>
      <c r="W3429" s="4">
        <v>0</v>
      </c>
      <c r="X3429" s="4">
        <v>0</v>
      </c>
      <c r="Y3429" s="4">
        <v>0</v>
      </c>
      <c r="Z3429" s="4">
        <v>0</v>
      </c>
      <c r="AA3429" s="4">
        <v>0</v>
      </c>
      <c r="AB3429" s="4">
        <v>0</v>
      </c>
      <c r="AC3429" s="4">
        <v>0</v>
      </c>
      <c r="AD3429" s="4">
        <v>0</v>
      </c>
    </row>
    <row r="3430" spans="1:30" x14ac:dyDescent="0.3">
      <c r="A3430" s="16" t="s">
        <v>32</v>
      </c>
      <c r="B3430" s="7">
        <v>565881</v>
      </c>
      <c r="C3430" s="7">
        <v>264644</v>
      </c>
      <c r="D3430" s="7" t="s">
        <v>3270</v>
      </c>
      <c r="E3430" s="7">
        <v>2</v>
      </c>
      <c r="F3430" s="4">
        <v>404916</v>
      </c>
      <c r="G3430" s="4">
        <v>12821</v>
      </c>
      <c r="H3430" s="4">
        <f t="shared" si="320"/>
        <v>575478.05199166457</v>
      </c>
      <c r="I3430" s="4">
        <f t="shared" si="321"/>
        <v>170562.05199166457</v>
      </c>
      <c r="J3430" s="5">
        <f t="shared" si="322"/>
        <v>0.42122823497136341</v>
      </c>
      <c r="K3430" s="4">
        <f t="shared" si="323"/>
        <v>32011.899187290441</v>
      </c>
      <c r="L3430" s="4">
        <f t="shared" si="324"/>
        <v>19190.899187290441</v>
      </c>
      <c r="M3430" s="5">
        <f t="shared" si="325"/>
        <v>1.4968332569448903</v>
      </c>
      <c r="N3430" s="4">
        <f>IF(SUMPRODUCT($O$2:$AD$2,O3430:AD3430)&lt;=Kalkulačka!$B$4,SUMPRODUCT($O$2:$AD$2,O3430:AD3430)*Kalkulačka!$B$5,SUMPRODUCT($O$2:$AD$2,O3430:AD3430))</f>
        <v>40.5</v>
      </c>
      <c r="O3430" s="4">
        <v>27</v>
      </c>
      <c r="P3430" s="4">
        <v>0</v>
      </c>
      <c r="Q3430" s="4">
        <v>0</v>
      </c>
      <c r="R3430" s="4">
        <v>0</v>
      </c>
      <c r="S3430" s="4">
        <v>0</v>
      </c>
      <c r="T3430" s="4">
        <v>0</v>
      </c>
      <c r="U3430" s="4">
        <v>50</v>
      </c>
      <c r="V3430" s="4">
        <v>0</v>
      </c>
      <c r="W3430" s="4">
        <v>0</v>
      </c>
      <c r="X3430" s="4">
        <v>0</v>
      </c>
      <c r="Y3430" s="4">
        <v>0</v>
      </c>
      <c r="Z3430" s="4">
        <v>0</v>
      </c>
      <c r="AA3430" s="4">
        <v>0</v>
      </c>
      <c r="AB3430" s="4">
        <v>0</v>
      </c>
      <c r="AC3430" s="4">
        <v>0</v>
      </c>
      <c r="AD3430" s="4">
        <v>0</v>
      </c>
    </row>
    <row r="3431" spans="1:30" x14ac:dyDescent="0.3">
      <c r="A3431" s="16" t="s">
        <v>20</v>
      </c>
      <c r="B3431" s="7">
        <v>571211</v>
      </c>
      <c r="C3431" s="7">
        <v>640719</v>
      </c>
      <c r="D3431" s="7" t="s">
        <v>3271</v>
      </c>
      <c r="E3431" s="7">
        <v>2</v>
      </c>
      <c r="F3431" s="4">
        <v>419304</v>
      </c>
      <c r="G3431" s="4">
        <v>13384</v>
      </c>
      <c r="H3431" s="4">
        <f t="shared" si="320"/>
        <v>596792.0539172818</v>
      </c>
      <c r="I3431" s="4">
        <f t="shared" si="321"/>
        <v>177488.0539172818</v>
      </c>
      <c r="J3431" s="5">
        <f t="shared" si="322"/>
        <v>0.42329205997863562</v>
      </c>
      <c r="K3431" s="4">
        <f t="shared" si="323"/>
        <v>33197.525083116008</v>
      </c>
      <c r="L3431" s="4">
        <f t="shared" si="324"/>
        <v>19813.525083116008</v>
      </c>
      <c r="M3431" s="5">
        <f t="shared" si="325"/>
        <v>1.4803889034007778</v>
      </c>
      <c r="N3431" s="4">
        <f>IF(SUMPRODUCT($O$2:$AD$2,O3431:AD3431)&lt;=Kalkulačka!$B$4,SUMPRODUCT($O$2:$AD$2,O3431:AD3431)*Kalkulačka!$B$5,SUMPRODUCT($O$2:$AD$2,O3431:AD3431))</f>
        <v>42</v>
      </c>
      <c r="O3431" s="4">
        <v>28</v>
      </c>
      <c r="P3431" s="4">
        <v>0</v>
      </c>
      <c r="Q3431" s="4">
        <v>0</v>
      </c>
      <c r="R3431" s="4">
        <v>0</v>
      </c>
      <c r="S3431" s="4">
        <v>0</v>
      </c>
      <c r="T3431" s="4">
        <v>0</v>
      </c>
      <c r="U3431" s="4">
        <v>0</v>
      </c>
      <c r="V3431" s="4">
        <v>0</v>
      </c>
      <c r="W3431" s="4">
        <v>0</v>
      </c>
      <c r="X3431" s="4">
        <v>0</v>
      </c>
      <c r="Y3431" s="4">
        <v>0</v>
      </c>
      <c r="Z3431" s="4">
        <v>0</v>
      </c>
      <c r="AA3431" s="4">
        <v>0</v>
      </c>
      <c r="AB3431" s="4">
        <v>0</v>
      </c>
      <c r="AC3431" s="4">
        <v>0</v>
      </c>
      <c r="AD3431" s="4">
        <v>0</v>
      </c>
    </row>
    <row r="3432" spans="1:30" x14ac:dyDescent="0.3">
      <c r="A3432" s="16" t="s">
        <v>20</v>
      </c>
      <c r="B3432" s="7">
        <v>532673</v>
      </c>
      <c r="C3432" s="7">
        <v>234737</v>
      </c>
      <c r="D3432" s="7" t="s">
        <v>3272</v>
      </c>
      <c r="E3432" s="7">
        <v>2</v>
      </c>
      <c r="F3432" s="4">
        <v>418960</v>
      </c>
      <c r="G3432" s="4">
        <v>13380</v>
      </c>
      <c r="H3432" s="4">
        <f t="shared" si="320"/>
        <v>596792.0539172818</v>
      </c>
      <c r="I3432" s="4">
        <f t="shared" si="321"/>
        <v>177832.0539172818</v>
      </c>
      <c r="J3432" s="5">
        <f t="shared" si="322"/>
        <v>0.42446069772121864</v>
      </c>
      <c r="K3432" s="4">
        <f t="shared" si="323"/>
        <v>33197.525083116008</v>
      </c>
      <c r="L3432" s="4">
        <f t="shared" si="324"/>
        <v>19817.525083116008</v>
      </c>
      <c r="M3432" s="5">
        <f t="shared" si="325"/>
        <v>1.4811304247470858</v>
      </c>
      <c r="N3432" s="4">
        <f>IF(SUMPRODUCT($O$2:$AD$2,O3432:AD3432)&lt;=Kalkulačka!$B$4,SUMPRODUCT($O$2:$AD$2,O3432:AD3432)*Kalkulačka!$B$5,SUMPRODUCT($O$2:$AD$2,O3432:AD3432))</f>
        <v>42</v>
      </c>
      <c r="O3432" s="4">
        <v>28</v>
      </c>
      <c r="P3432" s="4">
        <v>0</v>
      </c>
      <c r="Q3432" s="4">
        <v>0</v>
      </c>
      <c r="R3432" s="4">
        <v>0</v>
      </c>
      <c r="S3432" s="4">
        <v>0</v>
      </c>
      <c r="T3432" s="4">
        <v>0</v>
      </c>
      <c r="U3432" s="4">
        <v>28</v>
      </c>
      <c r="V3432" s="4">
        <v>0</v>
      </c>
      <c r="W3432" s="4">
        <v>0</v>
      </c>
      <c r="X3432" s="4">
        <v>0</v>
      </c>
      <c r="Y3432" s="4">
        <v>0</v>
      </c>
      <c r="Z3432" s="4">
        <v>0</v>
      </c>
      <c r="AA3432" s="4">
        <v>0</v>
      </c>
      <c r="AB3432" s="4">
        <v>0</v>
      </c>
      <c r="AC3432" s="4">
        <v>0</v>
      </c>
      <c r="AD3432" s="4">
        <v>0</v>
      </c>
    </row>
    <row r="3433" spans="1:30" x14ac:dyDescent="0.3">
      <c r="A3433" s="16" t="s">
        <v>20</v>
      </c>
      <c r="B3433" s="7">
        <v>534510</v>
      </c>
      <c r="C3433" s="7">
        <v>236543</v>
      </c>
      <c r="D3433" s="7" t="s">
        <v>2416</v>
      </c>
      <c r="E3433" s="7">
        <v>2</v>
      </c>
      <c r="F3433" s="4">
        <v>418960</v>
      </c>
      <c r="G3433" s="4">
        <v>13380</v>
      </c>
      <c r="H3433" s="4">
        <f t="shared" si="320"/>
        <v>596792.0539172818</v>
      </c>
      <c r="I3433" s="4">
        <f t="shared" si="321"/>
        <v>177832.0539172818</v>
      </c>
      <c r="J3433" s="5">
        <f t="shared" si="322"/>
        <v>0.42446069772121864</v>
      </c>
      <c r="K3433" s="4">
        <f t="shared" si="323"/>
        <v>33197.525083116008</v>
      </c>
      <c r="L3433" s="4">
        <f t="shared" si="324"/>
        <v>19817.525083116008</v>
      </c>
      <c r="M3433" s="5">
        <f t="shared" si="325"/>
        <v>1.4811304247470858</v>
      </c>
      <c r="N3433" s="4">
        <f>IF(SUMPRODUCT($O$2:$AD$2,O3433:AD3433)&lt;=Kalkulačka!$B$4,SUMPRODUCT($O$2:$AD$2,O3433:AD3433)*Kalkulačka!$B$5,SUMPRODUCT($O$2:$AD$2,O3433:AD3433))</f>
        <v>42</v>
      </c>
      <c r="O3433" s="4">
        <v>28</v>
      </c>
      <c r="P3433" s="4">
        <v>0</v>
      </c>
      <c r="Q3433" s="4">
        <v>0</v>
      </c>
      <c r="R3433" s="4">
        <v>0</v>
      </c>
      <c r="S3433" s="4">
        <v>0</v>
      </c>
      <c r="T3433" s="4">
        <v>0</v>
      </c>
      <c r="U3433" s="4">
        <v>0</v>
      </c>
      <c r="V3433" s="4">
        <v>0</v>
      </c>
      <c r="W3433" s="4">
        <v>0</v>
      </c>
      <c r="X3433" s="4">
        <v>0</v>
      </c>
      <c r="Y3433" s="4">
        <v>0</v>
      </c>
      <c r="Z3433" s="4">
        <v>0</v>
      </c>
      <c r="AA3433" s="4">
        <v>0</v>
      </c>
      <c r="AB3433" s="4">
        <v>0</v>
      </c>
      <c r="AC3433" s="4">
        <v>0</v>
      </c>
      <c r="AD3433" s="4">
        <v>0</v>
      </c>
    </row>
    <row r="3434" spans="1:30" x14ac:dyDescent="0.3">
      <c r="A3434" s="16" t="s">
        <v>20</v>
      </c>
      <c r="B3434" s="7">
        <v>537861</v>
      </c>
      <c r="C3434" s="7">
        <v>239828</v>
      </c>
      <c r="D3434" s="7" t="s">
        <v>3273</v>
      </c>
      <c r="E3434" s="7">
        <v>2</v>
      </c>
      <c r="F3434" s="4">
        <v>418960</v>
      </c>
      <c r="G3434" s="4">
        <v>13380</v>
      </c>
      <c r="H3434" s="4">
        <f t="shared" si="320"/>
        <v>596792.0539172818</v>
      </c>
      <c r="I3434" s="4">
        <f t="shared" si="321"/>
        <v>177832.0539172818</v>
      </c>
      <c r="J3434" s="5">
        <f t="shared" si="322"/>
        <v>0.42446069772121864</v>
      </c>
      <c r="K3434" s="4">
        <f t="shared" si="323"/>
        <v>33197.525083116008</v>
      </c>
      <c r="L3434" s="4">
        <f t="shared" si="324"/>
        <v>19817.525083116008</v>
      </c>
      <c r="M3434" s="5">
        <f t="shared" si="325"/>
        <v>1.4811304247470858</v>
      </c>
      <c r="N3434" s="4">
        <f>IF(SUMPRODUCT($O$2:$AD$2,O3434:AD3434)&lt;=Kalkulačka!$B$4,SUMPRODUCT($O$2:$AD$2,O3434:AD3434)*Kalkulačka!$B$5,SUMPRODUCT($O$2:$AD$2,O3434:AD3434))</f>
        <v>42</v>
      </c>
      <c r="O3434" s="4">
        <v>28</v>
      </c>
      <c r="P3434" s="4">
        <v>0</v>
      </c>
      <c r="Q3434" s="4">
        <v>0</v>
      </c>
      <c r="R3434" s="4">
        <v>0</v>
      </c>
      <c r="S3434" s="4">
        <v>0</v>
      </c>
      <c r="T3434" s="4">
        <v>0</v>
      </c>
      <c r="U3434" s="4">
        <v>28</v>
      </c>
      <c r="V3434" s="4">
        <v>0</v>
      </c>
      <c r="W3434" s="4">
        <v>0</v>
      </c>
      <c r="X3434" s="4">
        <v>0</v>
      </c>
      <c r="Y3434" s="4">
        <v>0</v>
      </c>
      <c r="Z3434" s="4">
        <v>0</v>
      </c>
      <c r="AA3434" s="4">
        <v>0</v>
      </c>
      <c r="AB3434" s="4">
        <v>0</v>
      </c>
      <c r="AC3434" s="4">
        <v>0</v>
      </c>
      <c r="AD3434" s="4">
        <v>0</v>
      </c>
    </row>
    <row r="3435" spans="1:30" x14ac:dyDescent="0.3">
      <c r="A3435" s="16" t="s">
        <v>20</v>
      </c>
      <c r="B3435" s="7">
        <v>538469</v>
      </c>
      <c r="C3435" s="7">
        <v>240443</v>
      </c>
      <c r="D3435" s="7" t="s">
        <v>3274</v>
      </c>
      <c r="E3435" s="7">
        <v>2</v>
      </c>
      <c r="F3435" s="4">
        <v>418960</v>
      </c>
      <c r="G3435" s="4">
        <v>13380</v>
      </c>
      <c r="H3435" s="4">
        <f t="shared" si="320"/>
        <v>596792.0539172818</v>
      </c>
      <c r="I3435" s="4">
        <f t="shared" si="321"/>
        <v>177832.0539172818</v>
      </c>
      <c r="J3435" s="5">
        <f t="shared" si="322"/>
        <v>0.42446069772121864</v>
      </c>
      <c r="K3435" s="4">
        <f t="shared" si="323"/>
        <v>33197.525083116008</v>
      </c>
      <c r="L3435" s="4">
        <f t="shared" si="324"/>
        <v>19817.525083116008</v>
      </c>
      <c r="M3435" s="5">
        <f t="shared" si="325"/>
        <v>1.4811304247470858</v>
      </c>
      <c r="N3435" s="4">
        <f>IF(SUMPRODUCT($O$2:$AD$2,O3435:AD3435)&lt;=Kalkulačka!$B$4,SUMPRODUCT($O$2:$AD$2,O3435:AD3435)*Kalkulačka!$B$5,SUMPRODUCT($O$2:$AD$2,O3435:AD3435))</f>
        <v>42</v>
      </c>
      <c r="O3435" s="4">
        <v>28</v>
      </c>
      <c r="P3435" s="4">
        <v>0</v>
      </c>
      <c r="Q3435" s="4">
        <v>0</v>
      </c>
      <c r="R3435" s="4">
        <v>0</v>
      </c>
      <c r="S3435" s="4">
        <v>0</v>
      </c>
      <c r="T3435" s="4">
        <v>0</v>
      </c>
      <c r="U3435" s="4">
        <v>28</v>
      </c>
      <c r="V3435" s="4">
        <v>0</v>
      </c>
      <c r="W3435" s="4">
        <v>0</v>
      </c>
      <c r="X3435" s="4">
        <v>0</v>
      </c>
      <c r="Y3435" s="4">
        <v>0</v>
      </c>
      <c r="Z3435" s="4">
        <v>0</v>
      </c>
      <c r="AA3435" s="4">
        <v>0</v>
      </c>
      <c r="AB3435" s="4">
        <v>0</v>
      </c>
      <c r="AC3435" s="4">
        <v>0</v>
      </c>
      <c r="AD3435" s="4">
        <v>0</v>
      </c>
    </row>
    <row r="3436" spans="1:30" x14ac:dyDescent="0.3">
      <c r="A3436" s="16" t="s">
        <v>20</v>
      </c>
      <c r="B3436" s="7">
        <v>565571</v>
      </c>
      <c r="C3436" s="7">
        <v>509001</v>
      </c>
      <c r="D3436" s="7" t="s">
        <v>3275</v>
      </c>
      <c r="E3436" s="7">
        <v>2</v>
      </c>
      <c r="F3436" s="4">
        <v>418960</v>
      </c>
      <c r="G3436" s="4">
        <v>13380</v>
      </c>
      <c r="H3436" s="4">
        <f t="shared" si="320"/>
        <v>596792.0539172818</v>
      </c>
      <c r="I3436" s="4">
        <f t="shared" si="321"/>
        <v>177832.0539172818</v>
      </c>
      <c r="J3436" s="5">
        <f t="shared" si="322"/>
        <v>0.42446069772121864</v>
      </c>
      <c r="K3436" s="4">
        <f t="shared" si="323"/>
        <v>33197.525083116008</v>
      </c>
      <c r="L3436" s="4">
        <f t="shared" si="324"/>
        <v>19817.525083116008</v>
      </c>
      <c r="M3436" s="5">
        <f t="shared" si="325"/>
        <v>1.4811304247470858</v>
      </c>
      <c r="N3436" s="4">
        <f>IF(SUMPRODUCT($O$2:$AD$2,O3436:AD3436)&lt;=Kalkulačka!$B$4,SUMPRODUCT($O$2:$AD$2,O3436:AD3436)*Kalkulačka!$B$5,SUMPRODUCT($O$2:$AD$2,O3436:AD3436))</f>
        <v>42</v>
      </c>
      <c r="O3436" s="4">
        <v>28</v>
      </c>
      <c r="P3436" s="4">
        <v>0</v>
      </c>
      <c r="Q3436" s="4">
        <v>0</v>
      </c>
      <c r="R3436" s="4">
        <v>0</v>
      </c>
      <c r="S3436" s="4">
        <v>0</v>
      </c>
      <c r="T3436" s="4">
        <v>0</v>
      </c>
      <c r="U3436" s="4">
        <v>28</v>
      </c>
      <c r="V3436" s="4">
        <v>0</v>
      </c>
      <c r="W3436" s="4">
        <v>0</v>
      </c>
      <c r="X3436" s="4">
        <v>0</v>
      </c>
      <c r="Y3436" s="4">
        <v>0</v>
      </c>
      <c r="Z3436" s="4">
        <v>0</v>
      </c>
      <c r="AA3436" s="4">
        <v>0</v>
      </c>
      <c r="AB3436" s="4">
        <v>0</v>
      </c>
      <c r="AC3436" s="4">
        <v>0</v>
      </c>
      <c r="AD3436" s="4">
        <v>0</v>
      </c>
    </row>
    <row r="3437" spans="1:30" x14ac:dyDescent="0.3">
      <c r="A3437" s="16" t="s">
        <v>32</v>
      </c>
      <c r="B3437" s="7">
        <v>568023</v>
      </c>
      <c r="C3437" s="7">
        <v>266809</v>
      </c>
      <c r="D3437" s="7" t="s">
        <v>3276</v>
      </c>
      <c r="E3437" s="7">
        <v>2</v>
      </c>
      <c r="F3437" s="4">
        <v>411533</v>
      </c>
      <c r="G3437" s="4">
        <v>13296</v>
      </c>
      <c r="H3437" s="4">
        <f t="shared" si="320"/>
        <v>596792.0539172818</v>
      </c>
      <c r="I3437" s="4">
        <f t="shared" si="321"/>
        <v>185259.0539172818</v>
      </c>
      <c r="J3437" s="5">
        <f t="shared" si="322"/>
        <v>0.45016816128301196</v>
      </c>
      <c r="K3437" s="4">
        <f t="shared" si="323"/>
        <v>33197.525083116008</v>
      </c>
      <c r="L3437" s="4">
        <f t="shared" si="324"/>
        <v>19901.525083116008</v>
      </c>
      <c r="M3437" s="5">
        <f t="shared" si="325"/>
        <v>1.496805436455777</v>
      </c>
      <c r="N3437" s="4">
        <f>IF(SUMPRODUCT($O$2:$AD$2,O3437:AD3437)&lt;=Kalkulačka!$B$4,SUMPRODUCT($O$2:$AD$2,O3437:AD3437)*Kalkulačka!$B$5,SUMPRODUCT($O$2:$AD$2,O3437:AD3437))</f>
        <v>42</v>
      </c>
      <c r="O3437" s="4">
        <v>28</v>
      </c>
      <c r="P3437" s="4">
        <v>0</v>
      </c>
      <c r="Q3437" s="4">
        <v>0</v>
      </c>
      <c r="R3437" s="4">
        <v>0</v>
      </c>
      <c r="S3437" s="4">
        <v>0</v>
      </c>
      <c r="T3437" s="4">
        <v>0</v>
      </c>
      <c r="U3437" s="4">
        <v>28</v>
      </c>
      <c r="V3437" s="4">
        <v>0</v>
      </c>
      <c r="W3437" s="4">
        <v>0</v>
      </c>
      <c r="X3437" s="4">
        <v>0</v>
      </c>
      <c r="Y3437" s="4">
        <v>0</v>
      </c>
      <c r="Z3437" s="4">
        <v>0</v>
      </c>
      <c r="AA3437" s="4">
        <v>0</v>
      </c>
      <c r="AB3437" s="4">
        <v>0</v>
      </c>
      <c r="AC3437" s="4">
        <v>0</v>
      </c>
      <c r="AD3437" s="4">
        <v>0</v>
      </c>
    </row>
    <row r="3438" spans="1:30" x14ac:dyDescent="0.3">
      <c r="A3438" s="16" t="s">
        <v>29</v>
      </c>
      <c r="B3438" s="7">
        <v>554855</v>
      </c>
      <c r="C3438" s="7">
        <v>254274</v>
      </c>
      <c r="D3438" s="7" t="s">
        <v>800</v>
      </c>
      <c r="E3438" s="7">
        <v>2</v>
      </c>
      <c r="F3438" s="4">
        <v>408191</v>
      </c>
      <c r="G3438" s="4">
        <v>13258</v>
      </c>
      <c r="H3438" s="4">
        <f t="shared" si="320"/>
        <v>596792.0539172818</v>
      </c>
      <c r="I3438" s="4">
        <f t="shared" si="321"/>
        <v>188601.0539172818</v>
      </c>
      <c r="J3438" s="5">
        <f t="shared" si="322"/>
        <v>0.4620411863987246</v>
      </c>
      <c r="K3438" s="4">
        <f t="shared" si="323"/>
        <v>33197.525083116008</v>
      </c>
      <c r="L3438" s="4">
        <f t="shared" si="324"/>
        <v>19939.525083116008</v>
      </c>
      <c r="M3438" s="5">
        <f t="shared" si="325"/>
        <v>1.5039617652071207</v>
      </c>
      <c r="N3438" s="4">
        <f>IF(SUMPRODUCT($O$2:$AD$2,O3438:AD3438)&lt;=Kalkulačka!$B$4,SUMPRODUCT($O$2:$AD$2,O3438:AD3438)*Kalkulačka!$B$5,SUMPRODUCT($O$2:$AD$2,O3438:AD3438))</f>
        <v>42</v>
      </c>
      <c r="O3438" s="4">
        <v>28</v>
      </c>
      <c r="P3438" s="4">
        <v>0</v>
      </c>
      <c r="Q3438" s="4">
        <v>0</v>
      </c>
      <c r="R3438" s="4">
        <v>0</v>
      </c>
      <c r="S3438" s="4">
        <v>0</v>
      </c>
      <c r="T3438" s="4">
        <v>0</v>
      </c>
      <c r="U3438" s="4">
        <v>28</v>
      </c>
      <c r="V3438" s="4">
        <v>0</v>
      </c>
      <c r="W3438" s="4">
        <v>0</v>
      </c>
      <c r="X3438" s="4">
        <v>0</v>
      </c>
      <c r="Y3438" s="4">
        <v>0</v>
      </c>
      <c r="Z3438" s="4">
        <v>0</v>
      </c>
      <c r="AA3438" s="4">
        <v>0</v>
      </c>
      <c r="AB3438" s="4">
        <v>0</v>
      </c>
      <c r="AC3438" s="4">
        <v>0</v>
      </c>
      <c r="AD3438" s="4">
        <v>0</v>
      </c>
    </row>
    <row r="3439" spans="1:30" x14ac:dyDescent="0.3">
      <c r="A3439" s="16" t="s">
        <v>53</v>
      </c>
      <c r="B3439" s="7">
        <v>549622</v>
      </c>
      <c r="C3439" s="7">
        <v>568627</v>
      </c>
      <c r="D3439" s="7" t="s">
        <v>1395</v>
      </c>
      <c r="E3439" s="7">
        <v>2</v>
      </c>
      <c r="F3439" s="4">
        <v>773607</v>
      </c>
      <c r="G3439" s="4">
        <v>29183</v>
      </c>
      <c r="H3439" s="4">
        <f t="shared" si="320"/>
        <v>1214898.1097601808</v>
      </c>
      <c r="I3439" s="4">
        <f t="shared" si="321"/>
        <v>441291.10976018081</v>
      </c>
      <c r="J3439" s="5">
        <f t="shared" si="322"/>
        <v>0.57043319122006508</v>
      </c>
      <c r="K3439" s="4">
        <f t="shared" si="323"/>
        <v>67580.676062057595</v>
      </c>
      <c r="L3439" s="4">
        <f t="shared" si="324"/>
        <v>38397.676062057595</v>
      </c>
      <c r="M3439" s="5">
        <f t="shared" si="325"/>
        <v>1.3157549279394716</v>
      </c>
      <c r="N3439" s="4">
        <f>IF(SUMPRODUCT($O$2:$AD$2,O3439:AD3439)&lt;=Kalkulačka!$B$4,SUMPRODUCT($O$2:$AD$2,O3439:AD3439)*Kalkulačka!$B$5,SUMPRODUCT($O$2:$AD$2,O3439:AD3439))</f>
        <v>85.5</v>
      </c>
      <c r="O3439" s="4">
        <v>25</v>
      </c>
      <c r="P3439" s="4">
        <v>16</v>
      </c>
      <c r="Q3439" s="4">
        <v>0</v>
      </c>
      <c r="R3439" s="4">
        <v>0</v>
      </c>
      <c r="S3439" s="4">
        <v>0</v>
      </c>
      <c r="T3439" s="4">
        <v>0</v>
      </c>
      <c r="U3439" s="4">
        <v>40</v>
      </c>
      <c r="V3439" s="4">
        <v>0</v>
      </c>
      <c r="W3439" s="4">
        <v>0</v>
      </c>
      <c r="X3439" s="4">
        <v>0</v>
      </c>
      <c r="Y3439" s="4">
        <v>0</v>
      </c>
      <c r="Z3439" s="4">
        <v>0</v>
      </c>
      <c r="AA3439" s="4">
        <v>0</v>
      </c>
      <c r="AB3439" s="4">
        <v>0</v>
      </c>
      <c r="AC3439" s="4">
        <v>0</v>
      </c>
      <c r="AD3439" s="4">
        <v>0</v>
      </c>
    </row>
    <row r="3441" spans="14:14" x14ac:dyDescent="0.3">
      <c r="N3441" s="1"/>
    </row>
  </sheetData>
  <autoFilter ref="A5:AD3439" xr:uid="{0194AF75-47C5-4B95-A2AB-1C84D653B49E}">
    <sortState xmlns:xlrd2="http://schemas.microsoft.com/office/spreadsheetml/2017/richdata2" ref="A6:AD3439">
      <sortCondition ref="J5:J3439"/>
    </sortState>
  </autoFilter>
  <mergeCells count="3">
    <mergeCell ref="O4:P4"/>
    <mergeCell ref="Q4:T4"/>
    <mergeCell ref="Y4:Z4"/>
  </mergeCells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8F595-E682-4B4B-B365-14275E97F6E0}">
  <dimension ref="A1:B1"/>
  <sheetViews>
    <sheetView workbookViewId="0"/>
  </sheetViews>
  <sheetFormatPr defaultRowHeight="14.4" x14ac:dyDescent="0.3"/>
  <cols>
    <col min="1" max="1" width="13" bestFit="1" customWidth="1"/>
  </cols>
  <sheetData>
    <row r="1" spans="1:2" x14ac:dyDescent="0.3">
      <c r="A1" s="1">
        <v>28890628683</v>
      </c>
      <c r="B1" t="s">
        <v>3277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C2BD794ED12744B86EA453870176FFB" ma:contentTypeVersion="6" ma:contentTypeDescription="Vytvoří nový dokument" ma:contentTypeScope="" ma:versionID="bc9b08e2a58509a4f6277059e3aabcae">
  <xsd:schema xmlns:xsd="http://www.w3.org/2001/XMLSchema" xmlns:xs="http://www.w3.org/2001/XMLSchema" xmlns:p="http://schemas.microsoft.com/office/2006/metadata/properties" xmlns:ns2="34145d75-59bc-4472-81a1-d827339417fc" xmlns:ns3="d920ea67-c1be-4b14-bb94-c25a00c21e60" targetNamespace="http://schemas.microsoft.com/office/2006/metadata/properties" ma:root="true" ma:fieldsID="f901f948e206b8b8fdb2bf620b8a5792" ns2:_="" ns3:_="">
    <xsd:import namespace="34145d75-59bc-4472-81a1-d827339417fc"/>
    <xsd:import namespace="d920ea67-c1be-4b14-bb94-c25a00c21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145d75-59bc-4472-81a1-d827339417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0ea67-c1be-4b14-bb94-c25a00c21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A50F5F-CD11-4A4F-87DA-43A493DB4C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67F41C-B1F3-4F29-96E4-78708FCE5DF3}">
  <ds:schemaRefs>
    <ds:schemaRef ds:uri="http://purl.org/dc/dcmitype/"/>
    <ds:schemaRef ds:uri="http://schemas.microsoft.com/office/2006/documentManagement/types"/>
    <ds:schemaRef ds:uri="http://www.w3.org/XML/1998/namespace"/>
    <ds:schemaRef ds:uri="34145d75-59bc-4472-81a1-d827339417fc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d920ea67-c1be-4b14-bb94-c25a00c21e6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9015EC9-CA39-4428-8C15-926BEA81E6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145d75-59bc-4472-81a1-d827339417fc"/>
    <ds:schemaRef ds:uri="d920ea67-c1be-4b14-bb94-c25a00c21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Kalkulačka</vt:lpstr>
      <vt:lpstr>7 ZUJ</vt:lpstr>
      <vt:lpstr>2+S ZUJ</vt:lpstr>
      <vt:lpstr>Poznámky</vt:lpstr>
    </vt:vector>
  </TitlesOfParts>
  <Manager/>
  <Company>MSMT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Pustaj Marek</dc:creator>
  <cp:keywords/>
  <dc:description/>
  <cp:lastModifiedBy>Křeček Pavel</cp:lastModifiedBy>
  <cp:revision/>
  <dcterms:created xsi:type="dcterms:W3CDTF">2024-10-28T09:36:45Z</dcterms:created>
  <dcterms:modified xsi:type="dcterms:W3CDTF">2024-11-20T12:28:42Z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0x0101007C2BD794ED12744B86EA453870176FFB</vt:lpwstr>
  </property>
  <property fmtid="{D5CDD505-2E9C-101B-9397-08002B2CF9AE}" pid="3" name="MediaServiceImageTags">
    <vt:lpwstr/>
  </property>
</Properties>
</file>